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cek\Downloads\Dotazy uchazečů\"/>
    </mc:Choice>
  </mc:AlternateContent>
  <bookViews>
    <workbookView xWindow="28680" yWindow="-120" windowWidth="25440" windowHeight="15840" activeTab="3"/>
  </bookViews>
  <sheets>
    <sheet name="Pokyny pro vyplnění" sheetId="11" r:id="rId1"/>
    <sheet name="Stavba" sheetId="1" r:id="rId2"/>
    <sheet name="VzorPolozky" sheetId="10" state="hidden" r:id="rId3"/>
    <sheet name="001 001_1 Pol" sheetId="12" r:id="rId4"/>
    <sheet name="001 001_2 Pol" sheetId="13" r:id="rId5"/>
    <sheet name="001 001_3 Pol" sheetId="14" r:id="rId6"/>
    <sheet name="001 001_4 Pol" sheetId="15" r:id="rId7"/>
    <sheet name="001 001_5 Pol" sheetId="16" r:id="rId8"/>
    <sheet name="002 002_1 Pol" sheetId="17" r:id="rId9"/>
    <sheet name="002 002_2 Pol" sheetId="18" r:id="rId10"/>
    <sheet name="002 002_3 Pol" sheetId="19" r:id="rId11"/>
    <sheet name="002 002_4 Pol" sheetId="20" r:id="rId12"/>
    <sheet name="003 003_1 Pol" sheetId="21" r:id="rId13"/>
  </sheets>
  <externalReferences>
    <externalReference r:id="rId14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'001 001_1 Pol'!$1:$7</definedName>
    <definedName name="_xlnm.Print_Titles" localSheetId="4">'001 001_2 Pol'!$1:$7</definedName>
    <definedName name="_xlnm.Print_Titles" localSheetId="5">'001 001_3 Pol'!$1:$7</definedName>
    <definedName name="_xlnm.Print_Titles" localSheetId="6">'001 001_4 Pol'!$1:$7</definedName>
    <definedName name="_xlnm.Print_Titles" localSheetId="7">'001 001_5 Pol'!$1:$7</definedName>
    <definedName name="_xlnm.Print_Titles" localSheetId="8">'002 002_1 Pol'!$1:$7</definedName>
    <definedName name="_xlnm.Print_Titles" localSheetId="9">'002 002_2 Pol'!$1:$7</definedName>
    <definedName name="_xlnm.Print_Titles" localSheetId="10">'002 002_3 Pol'!$1:$7</definedName>
    <definedName name="_xlnm.Print_Titles" localSheetId="11">'002 002_4 Pol'!$1:$7</definedName>
    <definedName name="_xlnm.Print_Titles" localSheetId="12">'003 003_1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'001 001_1 Pol'!$A$1:$X$1080</definedName>
    <definedName name="_xlnm.Print_Area" localSheetId="4">'001 001_2 Pol'!$A$1:$X$372</definedName>
    <definedName name="_xlnm.Print_Area" localSheetId="5">'001 001_3 Pol'!$A$1:$X$207</definedName>
    <definedName name="_xlnm.Print_Area" localSheetId="6">'001 001_4 Pol'!$A$1:$X$71</definedName>
    <definedName name="_xlnm.Print_Area" localSheetId="7">'001 001_5 Pol'!$A$1:$X$149</definedName>
    <definedName name="_xlnm.Print_Area" localSheetId="8">'002 002_1 Pol'!$A$1:$X$76</definedName>
    <definedName name="_xlnm.Print_Area" localSheetId="9">'002 002_2 Pol'!$A$1:$X$139</definedName>
    <definedName name="_xlnm.Print_Area" localSheetId="10">'002 002_3 Pol'!$A$1:$X$36</definedName>
    <definedName name="_xlnm.Print_Area" localSheetId="11">'002 002_4 Pol'!$A$1:$X$37</definedName>
    <definedName name="_xlnm.Print_Area" localSheetId="12">'003 003_1 Pol'!$A$1:$X$26</definedName>
    <definedName name="_xlnm.Print_Area" localSheetId="1">Stavba!$A$1:$J$105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53" i="1" l="1"/>
  <c r="F51" i="1"/>
  <c r="F49" i="1"/>
  <c r="F43" i="1"/>
  <c r="BA23" i="21"/>
  <c r="BA20" i="21"/>
  <c r="BA18" i="21"/>
  <c r="BA15" i="21"/>
  <c r="BA13" i="21"/>
  <c r="BA10" i="21"/>
  <c r="G9" i="21"/>
  <c r="I9" i="21"/>
  <c r="I8" i="21" s="1"/>
  <c r="K9" i="21"/>
  <c r="K8" i="21" s="1"/>
  <c r="O9" i="21"/>
  <c r="O8" i="21" s="1"/>
  <c r="Q9" i="21"/>
  <c r="Q8" i="21" s="1"/>
  <c r="V9" i="21"/>
  <c r="V8" i="21" s="1"/>
  <c r="G12" i="21"/>
  <c r="M12" i="21" s="1"/>
  <c r="I12" i="21"/>
  <c r="K12" i="21"/>
  <c r="O12" i="21"/>
  <c r="Q12" i="21"/>
  <c r="V12" i="21"/>
  <c r="G14" i="21"/>
  <c r="I14" i="21"/>
  <c r="K14" i="21"/>
  <c r="O14" i="21"/>
  <c r="Q14" i="21"/>
  <c r="V14" i="21"/>
  <c r="G17" i="21"/>
  <c r="M17" i="21" s="1"/>
  <c r="I17" i="21"/>
  <c r="K17" i="21"/>
  <c r="O17" i="21"/>
  <c r="Q17" i="21"/>
  <c r="V17" i="21"/>
  <c r="G19" i="21"/>
  <c r="M19" i="21" s="1"/>
  <c r="I19" i="21"/>
  <c r="K19" i="21"/>
  <c r="O19" i="21"/>
  <c r="Q19" i="21"/>
  <c r="V19" i="21"/>
  <c r="V11" i="21" s="1"/>
  <c r="G22" i="21"/>
  <c r="M22" i="21" s="1"/>
  <c r="M21" i="21" s="1"/>
  <c r="I22" i="21"/>
  <c r="I21" i="21" s="1"/>
  <c r="K22" i="21"/>
  <c r="K21" i="21" s="1"/>
  <c r="O22" i="21"/>
  <c r="O21" i="21" s="1"/>
  <c r="Q22" i="21"/>
  <c r="Q21" i="21" s="1"/>
  <c r="V22" i="21"/>
  <c r="V21" i="21" s="1"/>
  <c r="AE25" i="21"/>
  <c r="F52" i="1" s="1"/>
  <c r="BA17" i="20"/>
  <c r="G8" i="20"/>
  <c r="G9" i="20"/>
  <c r="M9" i="20" s="1"/>
  <c r="I9" i="20"/>
  <c r="I8" i="20" s="1"/>
  <c r="K9" i="20"/>
  <c r="K8" i="20" s="1"/>
  <c r="O9" i="20"/>
  <c r="O8" i="20" s="1"/>
  <c r="Q9" i="20"/>
  <c r="V9" i="20"/>
  <c r="V8" i="20" s="1"/>
  <c r="G12" i="20"/>
  <c r="I12" i="20"/>
  <c r="K12" i="20"/>
  <c r="M12" i="20"/>
  <c r="O12" i="20"/>
  <c r="Q12" i="20"/>
  <c r="V12" i="20"/>
  <c r="G16" i="20"/>
  <c r="I16" i="20"/>
  <c r="K16" i="20"/>
  <c r="O16" i="20"/>
  <c r="Q16" i="20"/>
  <c r="V16" i="20"/>
  <c r="G20" i="20"/>
  <c r="I20" i="20"/>
  <c r="I19" i="20" s="1"/>
  <c r="K20" i="20"/>
  <c r="K19" i="20" s="1"/>
  <c r="O20" i="20"/>
  <c r="O19" i="20" s="1"/>
  <c r="Q20" i="20"/>
  <c r="Q19" i="20" s="1"/>
  <c r="V20" i="20"/>
  <c r="V19" i="20" s="1"/>
  <c r="O23" i="20"/>
  <c r="G24" i="20"/>
  <c r="G23" i="20" s="1"/>
  <c r="I24" i="20"/>
  <c r="I23" i="20" s="1"/>
  <c r="K24" i="20"/>
  <c r="K23" i="20" s="1"/>
  <c r="M24" i="20"/>
  <c r="M23" i="20" s="1"/>
  <c r="O24" i="20"/>
  <c r="Q24" i="20"/>
  <c r="Q23" i="20" s="1"/>
  <c r="V24" i="20"/>
  <c r="V23" i="20" s="1"/>
  <c r="G27" i="20"/>
  <c r="I27" i="20"/>
  <c r="K27" i="20"/>
  <c r="M27" i="20"/>
  <c r="O27" i="20"/>
  <c r="Q27" i="20"/>
  <c r="V27" i="20"/>
  <c r="G29" i="20"/>
  <c r="M29" i="20" s="1"/>
  <c r="I29" i="20"/>
  <c r="K29" i="20"/>
  <c r="O29" i="20"/>
  <c r="Q29" i="20"/>
  <c r="V29" i="20"/>
  <c r="G31" i="20"/>
  <c r="I31" i="20"/>
  <c r="K31" i="20"/>
  <c r="M31" i="20"/>
  <c r="O31" i="20"/>
  <c r="Q31" i="20"/>
  <c r="V31" i="20"/>
  <c r="G33" i="20"/>
  <c r="M33" i="20" s="1"/>
  <c r="I33" i="20"/>
  <c r="K33" i="20"/>
  <c r="O33" i="20"/>
  <c r="Q33" i="20"/>
  <c r="V33" i="20"/>
  <c r="AE36" i="20"/>
  <c r="BA33" i="19"/>
  <c r="BA31" i="19"/>
  <c r="BA29" i="19"/>
  <c r="BA27" i="19"/>
  <c r="BA25" i="19"/>
  <c r="BA20" i="19"/>
  <c r="BA18" i="19"/>
  <c r="BA16" i="19"/>
  <c r="BA12" i="19"/>
  <c r="BA10" i="19"/>
  <c r="G8" i="19"/>
  <c r="G9" i="19"/>
  <c r="M9" i="19" s="1"/>
  <c r="I9" i="19"/>
  <c r="I8" i="19" s="1"/>
  <c r="K9" i="19"/>
  <c r="K8" i="19" s="1"/>
  <c r="O9" i="19"/>
  <c r="O8" i="19" s="1"/>
  <c r="Q9" i="19"/>
  <c r="V9" i="19"/>
  <c r="V8" i="19" s="1"/>
  <c r="G11" i="19"/>
  <c r="M11" i="19" s="1"/>
  <c r="I11" i="19"/>
  <c r="K11" i="19"/>
  <c r="O11" i="19"/>
  <c r="Q11" i="19"/>
  <c r="V11" i="19"/>
  <c r="G14" i="19"/>
  <c r="M14" i="19" s="1"/>
  <c r="I14" i="19"/>
  <c r="K14" i="19"/>
  <c r="O14" i="19"/>
  <c r="Q14" i="19"/>
  <c r="V14" i="19"/>
  <c r="V13" i="19" s="1"/>
  <c r="G17" i="19"/>
  <c r="M17" i="19" s="1"/>
  <c r="I17" i="19"/>
  <c r="K17" i="19"/>
  <c r="O17" i="19"/>
  <c r="Q17" i="19"/>
  <c r="V17" i="19"/>
  <c r="G19" i="19"/>
  <c r="M19" i="19" s="1"/>
  <c r="I19" i="19"/>
  <c r="K19" i="19"/>
  <c r="O19" i="19"/>
  <c r="Q19" i="19"/>
  <c r="V19" i="19"/>
  <c r="G22" i="19"/>
  <c r="M22" i="19" s="1"/>
  <c r="I22" i="19"/>
  <c r="K22" i="19"/>
  <c r="O22" i="19"/>
  <c r="Q22" i="19"/>
  <c r="V22" i="19"/>
  <c r="G24" i="19"/>
  <c r="M24" i="19" s="1"/>
  <c r="I24" i="19"/>
  <c r="K24" i="19"/>
  <c r="O24" i="19"/>
  <c r="Q24" i="19"/>
  <c r="V24" i="19"/>
  <c r="G26" i="19"/>
  <c r="I26" i="19"/>
  <c r="K26" i="19"/>
  <c r="M26" i="19"/>
  <c r="O26" i="19"/>
  <c r="Q26" i="19"/>
  <c r="V26" i="19"/>
  <c r="G28" i="19"/>
  <c r="I28" i="19"/>
  <c r="K28" i="19"/>
  <c r="M28" i="19"/>
  <c r="O28" i="19"/>
  <c r="Q28" i="19"/>
  <c r="V28" i="19"/>
  <c r="G30" i="19"/>
  <c r="M30" i="19" s="1"/>
  <c r="I30" i="19"/>
  <c r="K30" i="19"/>
  <c r="O30" i="19"/>
  <c r="Q30" i="19"/>
  <c r="V30" i="19"/>
  <c r="G32" i="19"/>
  <c r="M32" i="19" s="1"/>
  <c r="I32" i="19"/>
  <c r="K32" i="19"/>
  <c r="O32" i="19"/>
  <c r="Q32" i="19"/>
  <c r="V32" i="19"/>
  <c r="AE35" i="19"/>
  <c r="F50" i="1" s="1"/>
  <c r="BA66" i="18"/>
  <c r="BA50" i="18"/>
  <c r="BA22" i="18"/>
  <c r="BA16" i="18"/>
  <c r="G9" i="18"/>
  <c r="M9" i="18" s="1"/>
  <c r="I9" i="18"/>
  <c r="I8" i="18" s="1"/>
  <c r="K9" i="18"/>
  <c r="O9" i="18"/>
  <c r="Q9" i="18"/>
  <c r="V9" i="18"/>
  <c r="V8" i="18" s="1"/>
  <c r="G11" i="18"/>
  <c r="I11" i="18"/>
  <c r="K11" i="18"/>
  <c r="M11" i="18"/>
  <c r="O11" i="18"/>
  <c r="Q11" i="18"/>
  <c r="V11" i="18"/>
  <c r="G13" i="18"/>
  <c r="M13" i="18" s="1"/>
  <c r="I13" i="18"/>
  <c r="K13" i="18"/>
  <c r="O13" i="18"/>
  <c r="Q13" i="18"/>
  <c r="V13" i="18"/>
  <c r="G15" i="18"/>
  <c r="I15" i="18"/>
  <c r="K15" i="18"/>
  <c r="O15" i="18"/>
  <c r="Q15" i="18"/>
  <c r="V15" i="18"/>
  <c r="G18" i="18"/>
  <c r="M18" i="18" s="1"/>
  <c r="I18" i="18"/>
  <c r="K18" i="18"/>
  <c r="O18" i="18"/>
  <c r="Q18" i="18"/>
  <c r="V18" i="18"/>
  <c r="G21" i="18"/>
  <c r="M21" i="18" s="1"/>
  <c r="I21" i="18"/>
  <c r="K21" i="18"/>
  <c r="O21" i="18"/>
  <c r="Q21" i="18"/>
  <c r="V21" i="18"/>
  <c r="G24" i="18"/>
  <c r="I24" i="18"/>
  <c r="K24" i="18"/>
  <c r="M24" i="18"/>
  <c r="O24" i="18"/>
  <c r="Q24" i="18"/>
  <c r="V24" i="18"/>
  <c r="G26" i="18"/>
  <c r="M26" i="18" s="1"/>
  <c r="I26" i="18"/>
  <c r="K26" i="18"/>
  <c r="O26" i="18"/>
  <c r="Q26" i="18"/>
  <c r="V26" i="18"/>
  <c r="G28" i="18"/>
  <c r="M28" i="18" s="1"/>
  <c r="I28" i="18"/>
  <c r="K28" i="18"/>
  <c r="O28" i="18"/>
  <c r="Q28" i="18"/>
  <c r="V28" i="18"/>
  <c r="G30" i="18"/>
  <c r="M30" i="18" s="1"/>
  <c r="I30" i="18"/>
  <c r="K30" i="18"/>
  <c r="O30" i="18"/>
  <c r="Q30" i="18"/>
  <c r="Q29" i="18" s="1"/>
  <c r="V30" i="18"/>
  <c r="G32" i="18"/>
  <c r="I32" i="18"/>
  <c r="K32" i="18"/>
  <c r="O32" i="18"/>
  <c r="Q32" i="18"/>
  <c r="V32" i="18"/>
  <c r="V29" i="18" s="1"/>
  <c r="G34" i="18"/>
  <c r="M34" i="18" s="1"/>
  <c r="I34" i="18"/>
  <c r="K34" i="18"/>
  <c r="O34" i="18"/>
  <c r="Q34" i="18"/>
  <c r="V34" i="18"/>
  <c r="V37" i="18"/>
  <c r="G38" i="18"/>
  <c r="I38" i="18"/>
  <c r="K38" i="18"/>
  <c r="K37" i="18" s="1"/>
  <c r="M38" i="18"/>
  <c r="O38" i="18"/>
  <c r="Q38" i="18"/>
  <c r="V38" i="18"/>
  <c r="G39" i="18"/>
  <c r="G37" i="18" s="1"/>
  <c r="I70" i="1" s="1"/>
  <c r="I39" i="18"/>
  <c r="K39" i="18"/>
  <c r="O39" i="18"/>
  <c r="O37" i="18" s="1"/>
  <c r="Q39" i="18"/>
  <c r="V39" i="18"/>
  <c r="G40" i="18"/>
  <c r="M40" i="18" s="1"/>
  <c r="I40" i="18"/>
  <c r="K40" i="18"/>
  <c r="O40" i="18"/>
  <c r="Q40" i="18"/>
  <c r="V40" i="18"/>
  <c r="G43" i="18"/>
  <c r="I43" i="18"/>
  <c r="K43" i="18"/>
  <c r="M43" i="18"/>
  <c r="O43" i="18"/>
  <c r="Q43" i="18"/>
  <c r="V43" i="18"/>
  <c r="G45" i="18"/>
  <c r="G42" i="18" s="1"/>
  <c r="I45" i="18"/>
  <c r="K45" i="18"/>
  <c r="O45" i="18"/>
  <c r="Q45" i="18"/>
  <c r="V45" i="18"/>
  <c r="G47" i="18"/>
  <c r="M47" i="18" s="1"/>
  <c r="I47" i="18"/>
  <c r="K47" i="18"/>
  <c r="O47" i="18"/>
  <c r="Q47" i="18"/>
  <c r="V47" i="18"/>
  <c r="G49" i="18"/>
  <c r="M49" i="18" s="1"/>
  <c r="I49" i="18"/>
  <c r="K49" i="18"/>
  <c r="O49" i="18"/>
  <c r="Q49" i="18"/>
  <c r="V49" i="18"/>
  <c r="G52" i="18"/>
  <c r="M52" i="18" s="1"/>
  <c r="I52" i="18"/>
  <c r="K52" i="18"/>
  <c r="O52" i="18"/>
  <c r="Q52" i="18"/>
  <c r="V52" i="18"/>
  <c r="G54" i="18"/>
  <c r="M54" i="18" s="1"/>
  <c r="I54" i="18"/>
  <c r="K54" i="18"/>
  <c r="O54" i="18"/>
  <c r="Q54" i="18"/>
  <c r="V54" i="18"/>
  <c r="G56" i="18"/>
  <c r="I56" i="18"/>
  <c r="K56" i="18"/>
  <c r="M56" i="18"/>
  <c r="O56" i="18"/>
  <c r="Q56" i="18"/>
  <c r="V56" i="18"/>
  <c r="G58" i="18"/>
  <c r="G59" i="18"/>
  <c r="I59" i="18"/>
  <c r="I58" i="18" s="1"/>
  <c r="K59" i="18"/>
  <c r="M59" i="18"/>
  <c r="O59" i="18"/>
  <c r="Q59" i="18"/>
  <c r="V59" i="18"/>
  <c r="G62" i="18"/>
  <c r="M62" i="18" s="1"/>
  <c r="I62" i="18"/>
  <c r="K62" i="18"/>
  <c r="O62" i="18"/>
  <c r="O58" i="18" s="1"/>
  <c r="Q62" i="18"/>
  <c r="V62" i="18"/>
  <c r="G65" i="18"/>
  <c r="M65" i="18" s="1"/>
  <c r="I65" i="18"/>
  <c r="K65" i="18"/>
  <c r="O65" i="18"/>
  <c r="Q65" i="18"/>
  <c r="V65" i="18"/>
  <c r="G68" i="18"/>
  <c r="I68" i="18"/>
  <c r="K68" i="18"/>
  <c r="M68" i="18"/>
  <c r="O68" i="18"/>
  <c r="Q68" i="18"/>
  <c r="V68" i="18"/>
  <c r="G71" i="18"/>
  <c r="M71" i="18" s="1"/>
  <c r="I71" i="18"/>
  <c r="K71" i="18"/>
  <c r="O71" i="18"/>
  <c r="Q71" i="18"/>
  <c r="V71" i="18"/>
  <c r="G72" i="18"/>
  <c r="I72" i="18"/>
  <c r="K72" i="18"/>
  <c r="M72" i="18"/>
  <c r="O72" i="18"/>
  <c r="Q72" i="18"/>
  <c r="V72" i="18"/>
  <c r="G74" i="18"/>
  <c r="M74" i="18" s="1"/>
  <c r="I74" i="18"/>
  <c r="K74" i="18"/>
  <c r="O74" i="18"/>
  <c r="Q74" i="18"/>
  <c r="V74" i="18"/>
  <c r="G76" i="18"/>
  <c r="M76" i="18" s="1"/>
  <c r="I76" i="18"/>
  <c r="K76" i="18"/>
  <c r="O76" i="18"/>
  <c r="Q76" i="18"/>
  <c r="V76" i="18"/>
  <c r="G78" i="18"/>
  <c r="M78" i="18" s="1"/>
  <c r="I78" i="18"/>
  <c r="K78" i="18"/>
  <c r="O78" i="18"/>
  <c r="Q78" i="18"/>
  <c r="V78" i="18"/>
  <c r="G79" i="18"/>
  <c r="M79" i="18" s="1"/>
  <c r="I79" i="18"/>
  <c r="K79" i="18"/>
  <c r="O79" i="18"/>
  <c r="Q79" i="18"/>
  <c r="V79" i="18"/>
  <c r="G82" i="18"/>
  <c r="M82" i="18" s="1"/>
  <c r="I82" i="18"/>
  <c r="K82" i="18"/>
  <c r="O82" i="18"/>
  <c r="Q82" i="18"/>
  <c r="V82" i="18"/>
  <c r="G84" i="18"/>
  <c r="M84" i="18" s="1"/>
  <c r="I84" i="18"/>
  <c r="K84" i="18"/>
  <c r="O84" i="18"/>
  <c r="Q84" i="18"/>
  <c r="V84" i="18"/>
  <c r="G86" i="18"/>
  <c r="M86" i="18" s="1"/>
  <c r="I86" i="18"/>
  <c r="K86" i="18"/>
  <c r="O86" i="18"/>
  <c r="Q86" i="18"/>
  <c r="V86" i="18"/>
  <c r="G88" i="18"/>
  <c r="I88" i="18"/>
  <c r="K88" i="18"/>
  <c r="M88" i="18"/>
  <c r="O88" i="18"/>
  <c r="Q88" i="18"/>
  <c r="V88" i="18"/>
  <c r="G89" i="18"/>
  <c r="M89" i="18" s="1"/>
  <c r="I89" i="18"/>
  <c r="K89" i="18"/>
  <c r="O89" i="18"/>
  <c r="Q89" i="18"/>
  <c r="V89" i="18"/>
  <c r="G91" i="18"/>
  <c r="M91" i="18" s="1"/>
  <c r="I91" i="18"/>
  <c r="K91" i="18"/>
  <c r="O91" i="18"/>
  <c r="Q91" i="18"/>
  <c r="V91" i="18"/>
  <c r="G93" i="18"/>
  <c r="M93" i="18" s="1"/>
  <c r="I93" i="18"/>
  <c r="K93" i="18"/>
  <c r="O93" i="18"/>
  <c r="Q93" i="18"/>
  <c r="V93" i="18"/>
  <c r="G95" i="18"/>
  <c r="M95" i="18" s="1"/>
  <c r="I95" i="18"/>
  <c r="K95" i="18"/>
  <c r="O95" i="18"/>
  <c r="Q95" i="18"/>
  <c r="V95" i="18"/>
  <c r="G97" i="18"/>
  <c r="M97" i="18" s="1"/>
  <c r="I97" i="18"/>
  <c r="K97" i="18"/>
  <c r="O97" i="18"/>
  <c r="Q97" i="18"/>
  <c r="V97" i="18"/>
  <c r="G99" i="18"/>
  <c r="I99" i="18"/>
  <c r="K99" i="18"/>
  <c r="M99" i="18"/>
  <c r="O99" i="18"/>
  <c r="Q99" i="18"/>
  <c r="V99" i="18"/>
  <c r="G102" i="18"/>
  <c r="M102" i="18" s="1"/>
  <c r="I102" i="18"/>
  <c r="K102" i="18"/>
  <c r="O102" i="18"/>
  <c r="Q102" i="18"/>
  <c r="V102" i="18"/>
  <c r="G104" i="18"/>
  <c r="I104" i="18"/>
  <c r="K104" i="18"/>
  <c r="O104" i="18"/>
  <c r="Q104" i="18"/>
  <c r="V104" i="18"/>
  <c r="G105" i="18"/>
  <c r="M105" i="18" s="1"/>
  <c r="I105" i="18"/>
  <c r="K105" i="18"/>
  <c r="O105" i="18"/>
  <c r="Q105" i="18"/>
  <c r="V105" i="18"/>
  <c r="G107" i="18"/>
  <c r="M107" i="18" s="1"/>
  <c r="I107" i="18"/>
  <c r="K107" i="18"/>
  <c r="O107" i="18"/>
  <c r="Q107" i="18"/>
  <c r="V107" i="18"/>
  <c r="G109" i="18"/>
  <c r="I109" i="18"/>
  <c r="K109" i="18"/>
  <c r="M109" i="18"/>
  <c r="O109" i="18"/>
  <c r="Q109" i="18"/>
  <c r="V109" i="18"/>
  <c r="G111" i="18"/>
  <c r="M111" i="18" s="1"/>
  <c r="I111" i="18"/>
  <c r="K111" i="18"/>
  <c r="O111" i="18"/>
  <c r="Q111" i="18"/>
  <c r="V111" i="18"/>
  <c r="G113" i="18"/>
  <c r="I113" i="18"/>
  <c r="K113" i="18"/>
  <c r="M113" i="18"/>
  <c r="O113" i="18"/>
  <c r="Q113" i="18"/>
  <c r="V113" i="18"/>
  <c r="G115" i="18"/>
  <c r="M115" i="18" s="1"/>
  <c r="I115" i="18"/>
  <c r="K115" i="18"/>
  <c r="O115" i="18"/>
  <c r="Q115" i="18"/>
  <c r="V115" i="18"/>
  <c r="G118" i="18"/>
  <c r="M118" i="18" s="1"/>
  <c r="I118" i="18"/>
  <c r="K118" i="18"/>
  <c r="O118" i="18"/>
  <c r="Q118" i="18"/>
  <c r="V118" i="18"/>
  <c r="G120" i="18"/>
  <c r="M120" i="18" s="1"/>
  <c r="I120" i="18"/>
  <c r="K120" i="18"/>
  <c r="O120" i="18"/>
  <c r="Q120" i="18"/>
  <c r="V120" i="18"/>
  <c r="G122" i="18"/>
  <c r="M122" i="18" s="1"/>
  <c r="I122" i="18"/>
  <c r="K122" i="18"/>
  <c r="O122" i="18"/>
  <c r="Q122" i="18"/>
  <c r="V122" i="18"/>
  <c r="G125" i="18"/>
  <c r="M125" i="18" s="1"/>
  <c r="I125" i="18"/>
  <c r="K125" i="18"/>
  <c r="O125" i="18"/>
  <c r="Q125" i="18"/>
  <c r="V125" i="18"/>
  <c r="G127" i="18"/>
  <c r="I127" i="18"/>
  <c r="K127" i="18"/>
  <c r="M127" i="18"/>
  <c r="O127" i="18"/>
  <c r="Q127" i="18"/>
  <c r="V127" i="18"/>
  <c r="G129" i="18"/>
  <c r="M129" i="18" s="1"/>
  <c r="I129" i="18"/>
  <c r="K129" i="18"/>
  <c r="O129" i="18"/>
  <c r="Q129" i="18"/>
  <c r="V129" i="18"/>
  <c r="G132" i="18"/>
  <c r="I132" i="18"/>
  <c r="K132" i="18"/>
  <c r="K131" i="18" s="1"/>
  <c r="O132" i="18"/>
  <c r="Q132" i="18"/>
  <c r="V132" i="18"/>
  <c r="G134" i="18"/>
  <c r="M134" i="18" s="1"/>
  <c r="I134" i="18"/>
  <c r="K134" i="18"/>
  <c r="O134" i="18"/>
  <c r="Q134" i="18"/>
  <c r="V134" i="18"/>
  <c r="G135" i="18"/>
  <c r="M135" i="18" s="1"/>
  <c r="I135" i="18"/>
  <c r="K135" i="18"/>
  <c r="O135" i="18"/>
  <c r="Q135" i="18"/>
  <c r="V135" i="18"/>
  <c r="AE138" i="18"/>
  <c r="BA70" i="17"/>
  <c r="BA31" i="17"/>
  <c r="BA28" i="17"/>
  <c r="BA19" i="17"/>
  <c r="BA16" i="17"/>
  <c r="BA13" i="17"/>
  <c r="BA10" i="17"/>
  <c r="G9" i="17"/>
  <c r="I9" i="17"/>
  <c r="I8" i="17" s="1"/>
  <c r="K9" i="17"/>
  <c r="O9" i="17"/>
  <c r="Q9" i="17"/>
  <c r="V9" i="17"/>
  <c r="G12" i="17"/>
  <c r="M12" i="17" s="1"/>
  <c r="I12" i="17"/>
  <c r="K12" i="17"/>
  <c r="O12" i="17"/>
  <c r="Q12" i="17"/>
  <c r="V12" i="17"/>
  <c r="G15" i="17"/>
  <c r="I15" i="17"/>
  <c r="K15" i="17"/>
  <c r="M15" i="17"/>
  <c r="O15" i="17"/>
  <c r="Q15" i="17"/>
  <c r="V15" i="17"/>
  <c r="G18" i="17"/>
  <c r="M18" i="17" s="1"/>
  <c r="I18" i="17"/>
  <c r="K18" i="17"/>
  <c r="O18" i="17"/>
  <c r="Q18" i="17"/>
  <c r="V18" i="17"/>
  <c r="G21" i="17"/>
  <c r="I21" i="17"/>
  <c r="K21" i="17"/>
  <c r="M21" i="17"/>
  <c r="O21" i="17"/>
  <c r="Q21" i="17"/>
  <c r="V21" i="17"/>
  <c r="G24" i="17"/>
  <c r="M24" i="17" s="1"/>
  <c r="I24" i="17"/>
  <c r="K24" i="17"/>
  <c r="O24" i="17"/>
  <c r="Q24" i="17"/>
  <c r="V24" i="17"/>
  <c r="G27" i="17"/>
  <c r="I27" i="17"/>
  <c r="K27" i="17"/>
  <c r="M27" i="17"/>
  <c r="O27" i="17"/>
  <c r="Q27" i="17"/>
  <c r="V27" i="17"/>
  <c r="G30" i="17"/>
  <c r="M30" i="17" s="1"/>
  <c r="I30" i="17"/>
  <c r="K30" i="17"/>
  <c r="O30" i="17"/>
  <c r="Q30" i="17"/>
  <c r="V30" i="17"/>
  <c r="G33" i="17"/>
  <c r="M33" i="17" s="1"/>
  <c r="I33" i="17"/>
  <c r="K33" i="17"/>
  <c r="O33" i="17"/>
  <c r="Q33" i="17"/>
  <c r="V33" i="17"/>
  <c r="G35" i="17"/>
  <c r="M35" i="17" s="1"/>
  <c r="I35" i="17"/>
  <c r="K35" i="17"/>
  <c r="O35" i="17"/>
  <c r="Q35" i="17"/>
  <c r="V35" i="17"/>
  <c r="G38" i="17"/>
  <c r="M38" i="17" s="1"/>
  <c r="I38" i="17"/>
  <c r="K38" i="17"/>
  <c r="O38" i="17"/>
  <c r="Q38" i="17"/>
  <c r="V38" i="17"/>
  <c r="G39" i="17"/>
  <c r="K39" i="17"/>
  <c r="G40" i="17"/>
  <c r="M40" i="17" s="1"/>
  <c r="M39" i="17" s="1"/>
  <c r="I40" i="17"/>
  <c r="I39" i="17" s="1"/>
  <c r="K40" i="17"/>
  <c r="O40" i="17"/>
  <c r="O39" i="17" s="1"/>
  <c r="Q40" i="17"/>
  <c r="Q39" i="17" s="1"/>
  <c r="V40" i="17"/>
  <c r="V39" i="17" s="1"/>
  <c r="G44" i="17"/>
  <c r="I44" i="17"/>
  <c r="K44" i="17"/>
  <c r="M44" i="17"/>
  <c r="O44" i="17"/>
  <c r="Q44" i="17"/>
  <c r="V44" i="17"/>
  <c r="G45" i="17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8" i="17"/>
  <c r="M48" i="17" s="1"/>
  <c r="I48" i="17"/>
  <c r="K48" i="17"/>
  <c r="O48" i="17"/>
  <c r="Q48" i="17"/>
  <c r="V48" i="17"/>
  <c r="G51" i="17"/>
  <c r="M51" i="17" s="1"/>
  <c r="I51" i="17"/>
  <c r="K51" i="17"/>
  <c r="O51" i="17"/>
  <c r="Q51" i="17"/>
  <c r="V51" i="17"/>
  <c r="G53" i="17"/>
  <c r="M53" i="17" s="1"/>
  <c r="I53" i="17"/>
  <c r="K53" i="17"/>
  <c r="O53" i="17"/>
  <c r="Q53" i="17"/>
  <c r="V53" i="17"/>
  <c r="G54" i="17"/>
  <c r="I54" i="17"/>
  <c r="K54" i="17"/>
  <c r="M54" i="17"/>
  <c r="O54" i="17"/>
  <c r="Q54" i="17"/>
  <c r="V54" i="17"/>
  <c r="G55" i="17"/>
  <c r="M55" i="17" s="1"/>
  <c r="I55" i="17"/>
  <c r="K55" i="17"/>
  <c r="O55" i="17"/>
  <c r="Q55" i="17"/>
  <c r="V55" i="17"/>
  <c r="G56" i="17"/>
  <c r="I56" i="17"/>
  <c r="K56" i="17"/>
  <c r="M56" i="17"/>
  <c r="O56" i="17"/>
  <c r="Q56" i="17"/>
  <c r="V56" i="17"/>
  <c r="G60" i="17"/>
  <c r="I60" i="17"/>
  <c r="I59" i="17" s="1"/>
  <c r="K60" i="17"/>
  <c r="O60" i="17"/>
  <c r="O59" i="17" s="1"/>
  <c r="Q60" i="17"/>
  <c r="Q59" i="17" s="1"/>
  <c r="V60" i="17"/>
  <c r="G62" i="17"/>
  <c r="M62" i="17" s="1"/>
  <c r="I62" i="17"/>
  <c r="K62" i="17"/>
  <c r="K59" i="17" s="1"/>
  <c r="O62" i="17"/>
  <c r="Q62" i="17"/>
  <c r="V62" i="17"/>
  <c r="V59" i="17" s="1"/>
  <c r="G63" i="17"/>
  <c r="I63" i="17"/>
  <c r="K63" i="17"/>
  <c r="M63" i="17"/>
  <c r="O63" i="17"/>
  <c r="Q63" i="17"/>
  <c r="V63" i="17"/>
  <c r="G65" i="17"/>
  <c r="M65" i="17" s="1"/>
  <c r="I65" i="17"/>
  <c r="K65" i="17"/>
  <c r="O65" i="17"/>
  <c r="Q65" i="17"/>
  <c r="Q64" i="17" s="1"/>
  <c r="V65" i="17"/>
  <c r="G67" i="17"/>
  <c r="M67" i="17" s="1"/>
  <c r="I67" i="17"/>
  <c r="K67" i="17"/>
  <c r="K64" i="17" s="1"/>
  <c r="O67" i="17"/>
  <c r="Q67" i="17"/>
  <c r="V67" i="17"/>
  <c r="G69" i="17"/>
  <c r="M69" i="17" s="1"/>
  <c r="I69" i="17"/>
  <c r="K69" i="17"/>
  <c r="O69" i="17"/>
  <c r="Q69" i="17"/>
  <c r="V69" i="17"/>
  <c r="G72" i="17"/>
  <c r="M72" i="17" s="1"/>
  <c r="I72" i="17"/>
  <c r="K72" i="17"/>
  <c r="O72" i="17"/>
  <c r="Q72" i="17"/>
  <c r="V72" i="17"/>
  <c r="AE75" i="17"/>
  <c r="F48" i="1" s="1"/>
  <c r="BA98" i="16"/>
  <c r="BA92" i="16"/>
  <c r="BA90" i="16"/>
  <c r="BA69" i="16"/>
  <c r="BA63" i="16"/>
  <c r="BA12" i="16"/>
  <c r="BA10" i="16"/>
  <c r="G9" i="16"/>
  <c r="I9" i="16"/>
  <c r="K9" i="16"/>
  <c r="O9" i="16"/>
  <c r="Q9" i="16"/>
  <c r="V9" i="16"/>
  <c r="G11" i="16"/>
  <c r="I11" i="16"/>
  <c r="K11" i="16"/>
  <c r="M11" i="16"/>
  <c r="O11" i="16"/>
  <c r="Q11" i="16"/>
  <c r="V11" i="16"/>
  <c r="G15" i="16"/>
  <c r="I15" i="16"/>
  <c r="K15" i="16"/>
  <c r="M15" i="16"/>
  <c r="O15" i="16"/>
  <c r="Q15" i="16"/>
  <c r="V15" i="16"/>
  <c r="G19" i="16"/>
  <c r="M19" i="16" s="1"/>
  <c r="I19" i="16"/>
  <c r="K19" i="16"/>
  <c r="O19" i="16"/>
  <c r="Q19" i="16"/>
  <c r="V19" i="16"/>
  <c r="G25" i="16"/>
  <c r="I25" i="16"/>
  <c r="K25" i="16"/>
  <c r="M25" i="16"/>
  <c r="O25" i="16"/>
  <c r="Q25" i="16"/>
  <c r="V25" i="16"/>
  <c r="G27" i="16"/>
  <c r="M27" i="16" s="1"/>
  <c r="I27" i="16"/>
  <c r="K27" i="16"/>
  <c r="O27" i="16"/>
  <c r="Q27" i="16"/>
  <c r="V27" i="16"/>
  <c r="G30" i="16"/>
  <c r="I30" i="16"/>
  <c r="I29" i="16" s="1"/>
  <c r="K30" i="16"/>
  <c r="K29" i="16" s="1"/>
  <c r="O30" i="16"/>
  <c r="Q30" i="16"/>
  <c r="V30" i="16"/>
  <c r="V29" i="16" s="1"/>
  <c r="G32" i="16"/>
  <c r="I32" i="16"/>
  <c r="K32" i="16"/>
  <c r="M32" i="16"/>
  <c r="O32" i="16"/>
  <c r="Q32" i="16"/>
  <c r="V32" i="16"/>
  <c r="G60" i="16"/>
  <c r="I60" i="16"/>
  <c r="K60" i="16"/>
  <c r="O60" i="16"/>
  <c r="Q60" i="16"/>
  <c r="Q59" i="16" s="1"/>
  <c r="V60" i="16"/>
  <c r="G62" i="16"/>
  <c r="M62" i="16" s="1"/>
  <c r="I62" i="16"/>
  <c r="K62" i="16"/>
  <c r="O62" i="16"/>
  <c r="Q62" i="16"/>
  <c r="V62" i="16"/>
  <c r="G68" i="16"/>
  <c r="M68" i="16" s="1"/>
  <c r="I68" i="16"/>
  <c r="K68" i="16"/>
  <c r="O68" i="16"/>
  <c r="Q68" i="16"/>
  <c r="V68" i="16"/>
  <c r="G72" i="16"/>
  <c r="M72" i="16" s="1"/>
  <c r="I72" i="16"/>
  <c r="K72" i="16"/>
  <c r="O72" i="16"/>
  <c r="Q72" i="16"/>
  <c r="V72" i="16"/>
  <c r="G74" i="16"/>
  <c r="I74" i="16"/>
  <c r="K74" i="16"/>
  <c r="M74" i="16"/>
  <c r="O74" i="16"/>
  <c r="Q74" i="16"/>
  <c r="V74" i="16"/>
  <c r="G79" i="16"/>
  <c r="M79" i="16" s="1"/>
  <c r="I79" i="16"/>
  <c r="K79" i="16"/>
  <c r="O79" i="16"/>
  <c r="Q79" i="16"/>
  <c r="V79" i="16"/>
  <c r="G89" i="16"/>
  <c r="I89" i="16"/>
  <c r="K89" i="16"/>
  <c r="M89" i="16"/>
  <c r="O89" i="16"/>
  <c r="Q89" i="16"/>
  <c r="V89" i="16"/>
  <c r="G91" i="16"/>
  <c r="M91" i="16" s="1"/>
  <c r="I91" i="16"/>
  <c r="K91" i="16"/>
  <c r="O91" i="16"/>
  <c r="Q91" i="16"/>
  <c r="V91" i="16"/>
  <c r="G95" i="16"/>
  <c r="M95" i="16" s="1"/>
  <c r="I95" i="16"/>
  <c r="K95" i="16"/>
  <c r="O95" i="16"/>
  <c r="Q95" i="16"/>
  <c r="V95" i="16"/>
  <c r="G97" i="16"/>
  <c r="M97" i="16" s="1"/>
  <c r="I97" i="16"/>
  <c r="K97" i="16"/>
  <c r="O97" i="16"/>
  <c r="Q97" i="16"/>
  <c r="V97" i="16"/>
  <c r="G99" i="16"/>
  <c r="I99" i="16"/>
  <c r="K99" i="16"/>
  <c r="M99" i="16"/>
  <c r="O99" i="16"/>
  <c r="Q99" i="16"/>
  <c r="V99" i="16"/>
  <c r="G101" i="16"/>
  <c r="M101" i="16" s="1"/>
  <c r="I101" i="16"/>
  <c r="K101" i="16"/>
  <c r="O101" i="16"/>
  <c r="Q101" i="16"/>
  <c r="V101" i="16"/>
  <c r="G105" i="16"/>
  <c r="I105" i="16"/>
  <c r="K105" i="16"/>
  <c r="M105" i="16"/>
  <c r="O105" i="16"/>
  <c r="Q105" i="16"/>
  <c r="V105" i="16"/>
  <c r="G109" i="16"/>
  <c r="M109" i="16" s="1"/>
  <c r="I109" i="16"/>
  <c r="K109" i="16"/>
  <c r="O109" i="16"/>
  <c r="Q109" i="16"/>
  <c r="V109" i="16"/>
  <c r="G113" i="16"/>
  <c r="I113" i="16"/>
  <c r="K113" i="16"/>
  <c r="M113" i="16"/>
  <c r="O113" i="16"/>
  <c r="Q113" i="16"/>
  <c r="V113" i="16"/>
  <c r="G116" i="16"/>
  <c r="M116" i="16" s="1"/>
  <c r="I116" i="16"/>
  <c r="K116" i="16"/>
  <c r="O116" i="16"/>
  <c r="Q116" i="16"/>
  <c r="V116" i="16"/>
  <c r="G118" i="16"/>
  <c r="I118" i="16"/>
  <c r="K118" i="16"/>
  <c r="O118" i="16"/>
  <c r="Q118" i="16"/>
  <c r="V118" i="16"/>
  <c r="G120" i="16"/>
  <c r="I120" i="16"/>
  <c r="K120" i="16"/>
  <c r="M120" i="16"/>
  <c r="O120" i="16"/>
  <c r="Q120" i="16"/>
  <c r="V120" i="16"/>
  <c r="G124" i="16"/>
  <c r="M124" i="16" s="1"/>
  <c r="I124" i="16"/>
  <c r="K124" i="16"/>
  <c r="O124" i="16"/>
  <c r="Q124" i="16"/>
  <c r="V124" i="16"/>
  <c r="G129" i="16"/>
  <c r="M129" i="16" s="1"/>
  <c r="I129" i="16"/>
  <c r="K129" i="16"/>
  <c r="O129" i="16"/>
  <c r="Q129" i="16"/>
  <c r="V129" i="16"/>
  <c r="G133" i="16"/>
  <c r="M133" i="16" s="1"/>
  <c r="I133" i="16"/>
  <c r="K133" i="16"/>
  <c r="O133" i="16"/>
  <c r="Q133" i="16"/>
  <c r="V133" i="16"/>
  <c r="G137" i="16"/>
  <c r="M137" i="16" s="1"/>
  <c r="I137" i="16"/>
  <c r="K137" i="16"/>
  <c r="O137" i="16"/>
  <c r="Q137" i="16"/>
  <c r="V137" i="16"/>
  <c r="G139" i="16"/>
  <c r="M139" i="16" s="1"/>
  <c r="I139" i="16"/>
  <c r="K139" i="16"/>
  <c r="O139" i="16"/>
  <c r="Q139" i="16"/>
  <c r="V139" i="16"/>
  <c r="G141" i="16"/>
  <c r="I141" i="16"/>
  <c r="K141" i="16"/>
  <c r="M141" i="16"/>
  <c r="O141" i="16"/>
  <c r="Q141" i="16"/>
  <c r="V141" i="16"/>
  <c r="G143" i="16"/>
  <c r="M143" i="16" s="1"/>
  <c r="I143" i="16"/>
  <c r="K143" i="16"/>
  <c r="O143" i="16"/>
  <c r="Q143" i="16"/>
  <c r="V143" i="16"/>
  <c r="AE148" i="16"/>
  <c r="F46" i="1" s="1"/>
  <c r="G9" i="15"/>
  <c r="M9" i="15" s="1"/>
  <c r="I9" i="15"/>
  <c r="K9" i="15"/>
  <c r="O9" i="15"/>
  <c r="Q9" i="15"/>
  <c r="V9" i="15"/>
  <c r="G11" i="15"/>
  <c r="M11" i="15" s="1"/>
  <c r="I11" i="15"/>
  <c r="K11" i="15"/>
  <c r="O11" i="15"/>
  <c r="Q11" i="15"/>
  <c r="V11" i="15"/>
  <c r="G14" i="15"/>
  <c r="I14" i="15"/>
  <c r="K14" i="15"/>
  <c r="M14" i="15"/>
  <c r="O14" i="15"/>
  <c r="Q14" i="15"/>
  <c r="V14" i="15"/>
  <c r="G16" i="15"/>
  <c r="G8" i="15" s="1"/>
  <c r="G70" i="15" s="1"/>
  <c r="I16" i="15"/>
  <c r="K16" i="15"/>
  <c r="O16" i="15"/>
  <c r="Q16" i="15"/>
  <c r="V16" i="15"/>
  <c r="G18" i="15"/>
  <c r="M18" i="15" s="1"/>
  <c r="I18" i="15"/>
  <c r="K18" i="15"/>
  <c r="O18" i="15"/>
  <c r="Q18" i="15"/>
  <c r="V18" i="15"/>
  <c r="G21" i="15"/>
  <c r="M21" i="15" s="1"/>
  <c r="I21" i="15"/>
  <c r="K21" i="15"/>
  <c r="O21" i="15"/>
  <c r="Q21" i="15"/>
  <c r="V21" i="15"/>
  <c r="G27" i="15"/>
  <c r="M27" i="15" s="1"/>
  <c r="I27" i="15"/>
  <c r="K27" i="15"/>
  <c r="O27" i="15"/>
  <c r="Q27" i="15"/>
  <c r="V27" i="15"/>
  <c r="G29" i="15"/>
  <c r="M29" i="15" s="1"/>
  <c r="I29" i="15"/>
  <c r="K29" i="15"/>
  <c r="O29" i="15"/>
  <c r="Q29" i="15"/>
  <c r="V29" i="15"/>
  <c r="G31" i="15"/>
  <c r="M31" i="15" s="1"/>
  <c r="I31" i="15"/>
  <c r="K31" i="15"/>
  <c r="O31" i="15"/>
  <c r="Q31" i="15"/>
  <c r="V31" i="15"/>
  <c r="G33" i="15"/>
  <c r="M33" i="15" s="1"/>
  <c r="I33" i="15"/>
  <c r="K33" i="15"/>
  <c r="O33" i="15"/>
  <c r="Q33" i="15"/>
  <c r="V33" i="15"/>
  <c r="G35" i="15"/>
  <c r="M35" i="15" s="1"/>
  <c r="I35" i="15"/>
  <c r="K35" i="15"/>
  <c r="O35" i="15"/>
  <c r="Q35" i="15"/>
  <c r="V35" i="15"/>
  <c r="G37" i="15"/>
  <c r="M37" i="15" s="1"/>
  <c r="I37" i="15"/>
  <c r="K37" i="15"/>
  <c r="O37" i="15"/>
  <c r="Q37" i="15"/>
  <c r="V37" i="15"/>
  <c r="G39" i="15"/>
  <c r="M39" i="15" s="1"/>
  <c r="I39" i="15"/>
  <c r="K39" i="15"/>
  <c r="O39" i="15"/>
  <c r="Q39" i="15"/>
  <c r="V39" i="15"/>
  <c r="G42" i="15"/>
  <c r="M42" i="15" s="1"/>
  <c r="I42" i="15"/>
  <c r="K42" i="15"/>
  <c r="O42" i="15"/>
  <c r="Q42" i="15"/>
  <c r="V42" i="15"/>
  <c r="G44" i="15"/>
  <c r="I44" i="15"/>
  <c r="K44" i="15"/>
  <c r="M44" i="15"/>
  <c r="O44" i="15"/>
  <c r="Q44" i="15"/>
  <c r="V44" i="15"/>
  <c r="G46" i="15"/>
  <c r="M46" i="15" s="1"/>
  <c r="I46" i="15"/>
  <c r="K46" i="15"/>
  <c r="O46" i="15"/>
  <c r="Q46" i="15"/>
  <c r="V46" i="15"/>
  <c r="G48" i="15"/>
  <c r="M48" i="15" s="1"/>
  <c r="I48" i="15"/>
  <c r="K48" i="15"/>
  <c r="O48" i="15"/>
  <c r="Q48" i="15"/>
  <c r="V48" i="15"/>
  <c r="G52" i="15"/>
  <c r="I52" i="15"/>
  <c r="K52" i="15"/>
  <c r="M52" i="15"/>
  <c r="O52" i="15"/>
  <c r="Q52" i="15"/>
  <c r="V52" i="15"/>
  <c r="G54" i="15"/>
  <c r="I54" i="15"/>
  <c r="K54" i="15"/>
  <c r="M54" i="15"/>
  <c r="O54" i="15"/>
  <c r="Q54" i="15"/>
  <c r="V54" i="15"/>
  <c r="G56" i="15"/>
  <c r="M56" i="15" s="1"/>
  <c r="I56" i="15"/>
  <c r="K56" i="15"/>
  <c r="O56" i="15"/>
  <c r="Q56" i="15"/>
  <c r="V56" i="15"/>
  <c r="G58" i="15"/>
  <c r="I58" i="15"/>
  <c r="K58" i="15"/>
  <c r="M58" i="15"/>
  <c r="O58" i="15"/>
  <c r="Q58" i="15"/>
  <c r="V58" i="15"/>
  <c r="G60" i="15"/>
  <c r="I60" i="15"/>
  <c r="K60" i="15"/>
  <c r="M60" i="15"/>
  <c r="O60" i="15"/>
  <c r="Q60" i="15"/>
  <c r="V60" i="15"/>
  <c r="G62" i="15"/>
  <c r="M62" i="15" s="1"/>
  <c r="I62" i="15"/>
  <c r="K62" i="15"/>
  <c r="O62" i="15"/>
  <c r="Q62" i="15"/>
  <c r="V62" i="15"/>
  <c r="G64" i="15"/>
  <c r="M64" i="15" s="1"/>
  <c r="I64" i="15"/>
  <c r="K64" i="15"/>
  <c r="O64" i="15"/>
  <c r="Q64" i="15"/>
  <c r="V64" i="15"/>
  <c r="G67" i="15"/>
  <c r="I67" i="15"/>
  <c r="K67" i="15"/>
  <c r="M67" i="15"/>
  <c r="O67" i="15"/>
  <c r="Q67" i="15"/>
  <c r="V67" i="15"/>
  <c r="AE70" i="15"/>
  <c r="F45" i="1" s="1"/>
  <c r="G9" i="14"/>
  <c r="M9" i="14" s="1"/>
  <c r="I9" i="14"/>
  <c r="K9" i="14"/>
  <c r="K8" i="14" s="1"/>
  <c r="O9" i="14"/>
  <c r="Q9" i="14"/>
  <c r="V9" i="14"/>
  <c r="G13" i="14"/>
  <c r="M13" i="14" s="1"/>
  <c r="I13" i="14"/>
  <c r="K13" i="14"/>
  <c r="O13" i="14"/>
  <c r="Q13" i="14"/>
  <c r="V13" i="14"/>
  <c r="G17" i="14"/>
  <c r="M17" i="14" s="1"/>
  <c r="I17" i="14"/>
  <c r="K17" i="14"/>
  <c r="O17" i="14"/>
  <c r="Q17" i="14"/>
  <c r="V17" i="14"/>
  <c r="G19" i="14"/>
  <c r="I19" i="14"/>
  <c r="K19" i="14"/>
  <c r="O19" i="14"/>
  <c r="Q19" i="14"/>
  <c r="V19" i="14"/>
  <c r="G23" i="14"/>
  <c r="M23" i="14" s="1"/>
  <c r="M22" i="14" s="1"/>
  <c r="I23" i="14"/>
  <c r="I22" i="14" s="1"/>
  <c r="K23" i="14"/>
  <c r="K22" i="14" s="1"/>
  <c r="O23" i="14"/>
  <c r="O22" i="14" s="1"/>
  <c r="Q23" i="14"/>
  <c r="Q22" i="14" s="1"/>
  <c r="V23" i="14"/>
  <c r="V22" i="14" s="1"/>
  <c r="G27" i="14"/>
  <c r="G26" i="14" s="1"/>
  <c r="I27" i="14"/>
  <c r="I26" i="14" s="1"/>
  <c r="K27" i="14"/>
  <c r="K26" i="14" s="1"/>
  <c r="O27" i="14"/>
  <c r="O26" i="14" s="1"/>
  <c r="Q27" i="14"/>
  <c r="Q26" i="14" s="1"/>
  <c r="V27" i="14"/>
  <c r="V26" i="14" s="1"/>
  <c r="I30" i="14"/>
  <c r="O30" i="14"/>
  <c r="G31" i="14"/>
  <c r="G30" i="14" s="1"/>
  <c r="I31" i="14"/>
  <c r="K31" i="14"/>
  <c r="K30" i="14" s="1"/>
  <c r="M31" i="14"/>
  <c r="M30" i="14" s="1"/>
  <c r="O31" i="14"/>
  <c r="Q31" i="14"/>
  <c r="Q30" i="14" s="1"/>
  <c r="V31" i="14"/>
  <c r="V30" i="14" s="1"/>
  <c r="G35" i="14"/>
  <c r="I35" i="14"/>
  <c r="K35" i="14"/>
  <c r="O35" i="14"/>
  <c r="Q35" i="14"/>
  <c r="V35" i="14"/>
  <c r="G38" i="14"/>
  <c r="M38" i="14" s="1"/>
  <c r="I38" i="14"/>
  <c r="K38" i="14"/>
  <c r="O38" i="14"/>
  <c r="Q38" i="14"/>
  <c r="V38" i="14"/>
  <c r="G43" i="14"/>
  <c r="M43" i="14" s="1"/>
  <c r="I43" i="14"/>
  <c r="K43" i="14"/>
  <c r="O43" i="14"/>
  <c r="Q43" i="14"/>
  <c r="V43" i="14"/>
  <c r="G45" i="14"/>
  <c r="I45" i="14"/>
  <c r="K45" i="14"/>
  <c r="M45" i="14"/>
  <c r="O45" i="14"/>
  <c r="Q45" i="14"/>
  <c r="V45" i="14"/>
  <c r="G48" i="14"/>
  <c r="M48" i="14" s="1"/>
  <c r="I48" i="14"/>
  <c r="K48" i="14"/>
  <c r="O48" i="14"/>
  <c r="Q48" i="14"/>
  <c r="V48" i="14"/>
  <c r="G51" i="14"/>
  <c r="M51" i="14" s="1"/>
  <c r="I51" i="14"/>
  <c r="K51" i="14"/>
  <c r="O51" i="14"/>
  <c r="Q51" i="14"/>
  <c r="V51" i="14"/>
  <c r="G55" i="14"/>
  <c r="M55" i="14" s="1"/>
  <c r="I55" i="14"/>
  <c r="K55" i="14"/>
  <c r="O55" i="14"/>
  <c r="Q55" i="14"/>
  <c r="V55" i="14"/>
  <c r="G58" i="14"/>
  <c r="I58" i="14"/>
  <c r="K58" i="14"/>
  <c r="M58" i="14"/>
  <c r="O58" i="14"/>
  <c r="Q58" i="14"/>
  <c r="V58" i="14"/>
  <c r="G60" i="14"/>
  <c r="M60" i="14" s="1"/>
  <c r="I60" i="14"/>
  <c r="K60" i="14"/>
  <c r="O60" i="14"/>
  <c r="Q60" i="14"/>
  <c r="V60" i="14"/>
  <c r="G63" i="14"/>
  <c r="M63" i="14" s="1"/>
  <c r="I63" i="14"/>
  <c r="K63" i="14"/>
  <c r="O63" i="14"/>
  <c r="Q63" i="14"/>
  <c r="V63" i="14"/>
  <c r="G65" i="14"/>
  <c r="I65" i="14"/>
  <c r="K65" i="14"/>
  <c r="M65" i="14"/>
  <c r="O65" i="14"/>
  <c r="Q65" i="14"/>
  <c r="V65" i="14"/>
  <c r="G67" i="14"/>
  <c r="M67" i="14" s="1"/>
  <c r="I67" i="14"/>
  <c r="K67" i="14"/>
  <c r="O67" i="14"/>
  <c r="Q67" i="14"/>
  <c r="V67" i="14"/>
  <c r="G69" i="14"/>
  <c r="M69" i="14" s="1"/>
  <c r="I69" i="14"/>
  <c r="K69" i="14"/>
  <c r="O69" i="14"/>
  <c r="Q69" i="14"/>
  <c r="V69" i="14"/>
  <c r="G71" i="14"/>
  <c r="M71" i="14" s="1"/>
  <c r="I71" i="14"/>
  <c r="K71" i="14"/>
  <c r="O71" i="14"/>
  <c r="Q71" i="14"/>
  <c r="V71" i="14"/>
  <c r="G73" i="14"/>
  <c r="M73" i="14" s="1"/>
  <c r="I73" i="14"/>
  <c r="K73" i="14"/>
  <c r="O73" i="14"/>
  <c r="Q73" i="14"/>
  <c r="V73" i="14"/>
  <c r="G75" i="14"/>
  <c r="I75" i="14"/>
  <c r="K75" i="14"/>
  <c r="M75" i="14"/>
  <c r="O75" i="14"/>
  <c r="Q75" i="14"/>
  <c r="V75" i="14"/>
  <c r="G79" i="14"/>
  <c r="M79" i="14" s="1"/>
  <c r="I79" i="14"/>
  <c r="K79" i="14"/>
  <c r="O79" i="14"/>
  <c r="Q79" i="14"/>
  <c r="V79" i="14"/>
  <c r="G82" i="14"/>
  <c r="M82" i="14" s="1"/>
  <c r="I82" i="14"/>
  <c r="K82" i="14"/>
  <c r="O82" i="14"/>
  <c r="Q82" i="14"/>
  <c r="V82" i="14"/>
  <c r="G84" i="14"/>
  <c r="M84" i="14" s="1"/>
  <c r="I84" i="14"/>
  <c r="K84" i="14"/>
  <c r="O84" i="14"/>
  <c r="Q84" i="14"/>
  <c r="V84" i="14"/>
  <c r="G86" i="14"/>
  <c r="M86" i="14" s="1"/>
  <c r="I86" i="14"/>
  <c r="K86" i="14"/>
  <c r="O86" i="14"/>
  <c r="Q86" i="14"/>
  <c r="V86" i="14"/>
  <c r="G89" i="14"/>
  <c r="M89" i="14" s="1"/>
  <c r="I89" i="14"/>
  <c r="K89" i="14"/>
  <c r="O89" i="14"/>
  <c r="Q89" i="14"/>
  <c r="V89" i="14"/>
  <c r="G92" i="14"/>
  <c r="M92" i="14" s="1"/>
  <c r="I92" i="14"/>
  <c r="K92" i="14"/>
  <c r="O92" i="14"/>
  <c r="Q92" i="14"/>
  <c r="V92" i="14"/>
  <c r="G95" i="14"/>
  <c r="M95" i="14" s="1"/>
  <c r="I95" i="14"/>
  <c r="K95" i="14"/>
  <c r="O95" i="14"/>
  <c r="Q95" i="14"/>
  <c r="V95" i="14"/>
  <c r="G97" i="14"/>
  <c r="I97" i="14"/>
  <c r="K97" i="14"/>
  <c r="M97" i="14"/>
  <c r="O97" i="14"/>
  <c r="Q97" i="14"/>
  <c r="V97" i="14"/>
  <c r="G99" i="14"/>
  <c r="M99" i="14" s="1"/>
  <c r="I99" i="14"/>
  <c r="K99" i="14"/>
  <c r="O99" i="14"/>
  <c r="Q99" i="14"/>
  <c r="V99" i="14"/>
  <c r="G101" i="14"/>
  <c r="M101" i="14" s="1"/>
  <c r="I101" i="14"/>
  <c r="K101" i="14"/>
  <c r="O101" i="14"/>
  <c r="Q101" i="14"/>
  <c r="V101" i="14"/>
  <c r="G103" i="14"/>
  <c r="M103" i="14" s="1"/>
  <c r="I103" i="14"/>
  <c r="K103" i="14"/>
  <c r="O103" i="14"/>
  <c r="Q103" i="14"/>
  <c r="V103" i="14"/>
  <c r="G106" i="14"/>
  <c r="M106" i="14" s="1"/>
  <c r="I106" i="14"/>
  <c r="K106" i="14"/>
  <c r="O106" i="14"/>
  <c r="Q106" i="14"/>
  <c r="V106" i="14"/>
  <c r="G108" i="14"/>
  <c r="M108" i="14" s="1"/>
  <c r="I108" i="14"/>
  <c r="K108" i="14"/>
  <c r="O108" i="14"/>
  <c r="Q108" i="14"/>
  <c r="V108" i="14"/>
  <c r="G110" i="14"/>
  <c r="M110" i="14" s="1"/>
  <c r="I110" i="14"/>
  <c r="K110" i="14"/>
  <c r="O110" i="14"/>
  <c r="Q110" i="14"/>
  <c r="V110" i="14"/>
  <c r="G112" i="14"/>
  <c r="M112" i="14" s="1"/>
  <c r="I112" i="14"/>
  <c r="K112" i="14"/>
  <c r="O112" i="14"/>
  <c r="Q112" i="14"/>
  <c r="V112" i="14"/>
  <c r="G114" i="14"/>
  <c r="I114" i="14"/>
  <c r="K114" i="14"/>
  <c r="M114" i="14"/>
  <c r="O114" i="14"/>
  <c r="Q114" i="14"/>
  <c r="V114" i="14"/>
  <c r="G116" i="14"/>
  <c r="M116" i="14" s="1"/>
  <c r="I116" i="14"/>
  <c r="K116" i="14"/>
  <c r="O116" i="14"/>
  <c r="Q116" i="14"/>
  <c r="V116" i="14"/>
  <c r="G118" i="14"/>
  <c r="M118" i="14" s="1"/>
  <c r="I118" i="14"/>
  <c r="K118" i="14"/>
  <c r="O118" i="14"/>
  <c r="Q118" i="14"/>
  <c r="V118" i="14"/>
  <c r="G120" i="14"/>
  <c r="M120" i="14" s="1"/>
  <c r="I120" i="14"/>
  <c r="K120" i="14"/>
  <c r="O120" i="14"/>
  <c r="Q120" i="14"/>
  <c r="V120" i="14"/>
  <c r="G122" i="14"/>
  <c r="I122" i="14"/>
  <c r="K122" i="14"/>
  <c r="M122" i="14"/>
  <c r="O122" i="14"/>
  <c r="Q122" i="14"/>
  <c r="V122" i="14"/>
  <c r="G124" i="14"/>
  <c r="M124" i="14" s="1"/>
  <c r="I124" i="14"/>
  <c r="K124" i="14"/>
  <c r="O124" i="14"/>
  <c r="Q124" i="14"/>
  <c r="V124" i="14"/>
  <c r="G126" i="14"/>
  <c r="M126" i="14" s="1"/>
  <c r="I126" i="14"/>
  <c r="K126" i="14"/>
  <c r="O126" i="14"/>
  <c r="Q126" i="14"/>
  <c r="V126" i="14"/>
  <c r="G128" i="14"/>
  <c r="M128" i="14" s="1"/>
  <c r="I128" i="14"/>
  <c r="K128" i="14"/>
  <c r="O128" i="14"/>
  <c r="Q128" i="14"/>
  <c r="V128" i="14"/>
  <c r="G131" i="14"/>
  <c r="I131" i="14"/>
  <c r="K131" i="14"/>
  <c r="M131" i="14"/>
  <c r="O131" i="14"/>
  <c r="Q131" i="14"/>
  <c r="V131" i="14"/>
  <c r="G133" i="14"/>
  <c r="M133" i="14" s="1"/>
  <c r="I133" i="14"/>
  <c r="K133" i="14"/>
  <c r="O133" i="14"/>
  <c r="Q133" i="14"/>
  <c r="V133" i="14"/>
  <c r="G135" i="14"/>
  <c r="M135" i="14" s="1"/>
  <c r="I135" i="14"/>
  <c r="K135" i="14"/>
  <c r="O135" i="14"/>
  <c r="Q135" i="14"/>
  <c r="V135" i="14"/>
  <c r="G137" i="14"/>
  <c r="I137" i="14"/>
  <c r="K137" i="14"/>
  <c r="M137" i="14"/>
  <c r="O137" i="14"/>
  <c r="Q137" i="14"/>
  <c r="V137" i="14"/>
  <c r="G139" i="14"/>
  <c r="M139" i="14" s="1"/>
  <c r="I139" i="14"/>
  <c r="K139" i="14"/>
  <c r="O139" i="14"/>
  <c r="Q139" i="14"/>
  <c r="V139" i="14"/>
  <c r="G141" i="14"/>
  <c r="M141" i="14" s="1"/>
  <c r="I141" i="14"/>
  <c r="K141" i="14"/>
  <c r="O141" i="14"/>
  <c r="Q141" i="14"/>
  <c r="V141" i="14"/>
  <c r="G143" i="14"/>
  <c r="M143" i="14" s="1"/>
  <c r="I143" i="14"/>
  <c r="K143" i="14"/>
  <c r="O143" i="14"/>
  <c r="Q143" i="14"/>
  <c r="V143" i="14"/>
  <c r="G145" i="14"/>
  <c r="M145" i="14" s="1"/>
  <c r="I145" i="14"/>
  <c r="K145" i="14"/>
  <c r="O145" i="14"/>
  <c r="Q145" i="14"/>
  <c r="V145" i="14"/>
  <c r="G147" i="14"/>
  <c r="M147" i="14" s="1"/>
  <c r="I147" i="14"/>
  <c r="K147" i="14"/>
  <c r="O147" i="14"/>
  <c r="Q147" i="14"/>
  <c r="V147" i="14"/>
  <c r="G149" i="14"/>
  <c r="M149" i="14" s="1"/>
  <c r="I149" i="14"/>
  <c r="K149" i="14"/>
  <c r="O149" i="14"/>
  <c r="Q149" i="14"/>
  <c r="V149" i="14"/>
  <c r="G151" i="14"/>
  <c r="M151" i="14" s="1"/>
  <c r="I151" i="14"/>
  <c r="K151" i="14"/>
  <c r="O151" i="14"/>
  <c r="Q151" i="14"/>
  <c r="V151" i="14"/>
  <c r="G153" i="14"/>
  <c r="M153" i="14" s="1"/>
  <c r="I153" i="14"/>
  <c r="K153" i="14"/>
  <c r="O153" i="14"/>
  <c r="Q153" i="14"/>
  <c r="V153" i="14"/>
  <c r="G155" i="14"/>
  <c r="M155" i="14" s="1"/>
  <c r="I155" i="14"/>
  <c r="K155" i="14"/>
  <c r="O155" i="14"/>
  <c r="Q155" i="14"/>
  <c r="V155" i="14"/>
  <c r="G157" i="14"/>
  <c r="M157" i="14" s="1"/>
  <c r="I157" i="14"/>
  <c r="K157" i="14"/>
  <c r="O157" i="14"/>
  <c r="Q157" i="14"/>
  <c r="V157" i="14"/>
  <c r="G164" i="14"/>
  <c r="M164" i="14" s="1"/>
  <c r="I164" i="14"/>
  <c r="K164" i="14"/>
  <c r="O164" i="14"/>
  <c r="Q164" i="14"/>
  <c r="V164" i="14"/>
  <c r="G171" i="14"/>
  <c r="M171" i="14" s="1"/>
  <c r="I171" i="14"/>
  <c r="K171" i="14"/>
  <c r="O171" i="14"/>
  <c r="Q171" i="14"/>
  <c r="V171" i="14"/>
  <c r="G173" i="14"/>
  <c r="M173" i="14" s="1"/>
  <c r="I173" i="14"/>
  <c r="K173" i="14"/>
  <c r="O173" i="14"/>
  <c r="Q173" i="14"/>
  <c r="V173" i="14"/>
  <c r="G176" i="14"/>
  <c r="M176" i="14" s="1"/>
  <c r="I176" i="14"/>
  <c r="K176" i="14"/>
  <c r="O176" i="14"/>
  <c r="Q176" i="14"/>
  <c r="V176" i="14"/>
  <c r="G178" i="14"/>
  <c r="M178" i="14" s="1"/>
  <c r="I178" i="14"/>
  <c r="K178" i="14"/>
  <c r="O178" i="14"/>
  <c r="Q178" i="14"/>
  <c r="V178" i="14"/>
  <c r="G180" i="14"/>
  <c r="I180" i="14"/>
  <c r="K180" i="14"/>
  <c r="M180" i="14"/>
  <c r="O180" i="14"/>
  <c r="Q180" i="14"/>
  <c r="V180" i="14"/>
  <c r="G182" i="14"/>
  <c r="M182" i="14" s="1"/>
  <c r="I182" i="14"/>
  <c r="K182" i="14"/>
  <c r="O182" i="14"/>
  <c r="Q182" i="14"/>
  <c r="V182" i="14"/>
  <c r="G184" i="14"/>
  <c r="M184" i="14" s="1"/>
  <c r="I184" i="14"/>
  <c r="K184" i="14"/>
  <c r="O184" i="14"/>
  <c r="Q184" i="14"/>
  <c r="V184" i="14"/>
  <c r="G186" i="14"/>
  <c r="M186" i="14" s="1"/>
  <c r="I186" i="14"/>
  <c r="K186" i="14"/>
  <c r="O186" i="14"/>
  <c r="Q186" i="14"/>
  <c r="V186" i="14"/>
  <c r="G188" i="14"/>
  <c r="M188" i="14" s="1"/>
  <c r="I188" i="14"/>
  <c r="K188" i="14"/>
  <c r="O188" i="14"/>
  <c r="Q188" i="14"/>
  <c r="V188" i="14"/>
  <c r="G190" i="14"/>
  <c r="M190" i="14" s="1"/>
  <c r="I190" i="14"/>
  <c r="K190" i="14"/>
  <c r="O190" i="14"/>
  <c r="Q190" i="14"/>
  <c r="V190" i="14"/>
  <c r="G193" i="14"/>
  <c r="M193" i="14" s="1"/>
  <c r="I193" i="14"/>
  <c r="K193" i="14"/>
  <c r="O193" i="14"/>
  <c r="Q193" i="14"/>
  <c r="V193" i="14"/>
  <c r="I196" i="14"/>
  <c r="O196" i="14"/>
  <c r="G197" i="14"/>
  <c r="G196" i="14" s="1"/>
  <c r="I197" i="14"/>
  <c r="K197" i="14"/>
  <c r="K196" i="14" s="1"/>
  <c r="M197" i="14"/>
  <c r="M196" i="14" s="1"/>
  <c r="O197" i="14"/>
  <c r="Q197" i="14"/>
  <c r="Q196" i="14" s="1"/>
  <c r="V197" i="14"/>
  <c r="V196" i="14" s="1"/>
  <c r="G200" i="14"/>
  <c r="G199" i="14" s="1"/>
  <c r="I200" i="14"/>
  <c r="K200" i="14"/>
  <c r="O200" i="14"/>
  <c r="Q200" i="14"/>
  <c r="V200" i="14"/>
  <c r="G202" i="14"/>
  <c r="M202" i="14" s="1"/>
  <c r="I202" i="14"/>
  <c r="K202" i="14"/>
  <c r="K199" i="14" s="1"/>
  <c r="O202" i="14"/>
  <c r="Q202" i="14"/>
  <c r="V202" i="14"/>
  <c r="G203" i="14"/>
  <c r="M203" i="14" s="1"/>
  <c r="I203" i="14"/>
  <c r="K203" i="14"/>
  <c r="O203" i="14"/>
  <c r="Q203" i="14"/>
  <c r="V203" i="14"/>
  <c r="AE206" i="14"/>
  <c r="F44" i="1" s="1"/>
  <c r="BA113" i="13"/>
  <c r="BA87" i="13"/>
  <c r="BA70" i="13"/>
  <c r="BA67" i="13"/>
  <c r="BA39" i="13"/>
  <c r="BA32" i="13"/>
  <c r="BA29" i="13"/>
  <c r="BA24" i="13"/>
  <c r="BA21" i="13"/>
  <c r="BA18" i="13"/>
  <c r="G9" i="13"/>
  <c r="M9" i="13" s="1"/>
  <c r="I9" i="13"/>
  <c r="K9" i="13"/>
  <c r="O9" i="13"/>
  <c r="Q9" i="13"/>
  <c r="V9" i="13"/>
  <c r="G13" i="13"/>
  <c r="M13" i="13" s="1"/>
  <c r="I13" i="13"/>
  <c r="K13" i="13"/>
  <c r="O13" i="13"/>
  <c r="Q13" i="13"/>
  <c r="V13" i="13"/>
  <c r="G17" i="13"/>
  <c r="M17" i="13" s="1"/>
  <c r="I17" i="13"/>
  <c r="K17" i="13"/>
  <c r="O17" i="13"/>
  <c r="Q17" i="13"/>
  <c r="V17" i="13"/>
  <c r="G20" i="13"/>
  <c r="M20" i="13" s="1"/>
  <c r="I20" i="13"/>
  <c r="K20" i="13"/>
  <c r="O20" i="13"/>
  <c r="Q20" i="13"/>
  <c r="V20" i="13"/>
  <c r="G23" i="13"/>
  <c r="M23" i="13" s="1"/>
  <c r="I23" i="13"/>
  <c r="K23" i="13"/>
  <c r="O23" i="13"/>
  <c r="Q23" i="13"/>
  <c r="V23" i="13"/>
  <c r="G28" i="13"/>
  <c r="M28" i="13" s="1"/>
  <c r="I28" i="13"/>
  <c r="K28" i="13"/>
  <c r="O28" i="13"/>
  <c r="Q28" i="13"/>
  <c r="V28" i="13"/>
  <c r="G31" i="13"/>
  <c r="I31" i="13"/>
  <c r="K31" i="13"/>
  <c r="M31" i="13"/>
  <c r="O31" i="13"/>
  <c r="Q31" i="13"/>
  <c r="V31" i="13"/>
  <c r="G38" i="13"/>
  <c r="M38" i="13" s="1"/>
  <c r="I38" i="13"/>
  <c r="K38" i="13"/>
  <c r="O38" i="13"/>
  <c r="Q38" i="13"/>
  <c r="V38" i="13"/>
  <c r="G41" i="13"/>
  <c r="I41" i="13"/>
  <c r="K41" i="13"/>
  <c r="O41" i="13"/>
  <c r="Q41" i="13"/>
  <c r="V41" i="13"/>
  <c r="G44" i="13"/>
  <c r="I44" i="13"/>
  <c r="K44" i="13"/>
  <c r="M44" i="13"/>
  <c r="O44" i="13"/>
  <c r="Q44" i="13"/>
  <c r="V44" i="13"/>
  <c r="G47" i="13"/>
  <c r="I47" i="13"/>
  <c r="K47" i="13"/>
  <c r="M47" i="13"/>
  <c r="O47" i="13"/>
  <c r="Q47" i="13"/>
  <c r="V47" i="13"/>
  <c r="G50" i="13"/>
  <c r="M50" i="13" s="1"/>
  <c r="I50" i="13"/>
  <c r="K50" i="13"/>
  <c r="O50" i="13"/>
  <c r="Q50" i="13"/>
  <c r="V50" i="13"/>
  <c r="G53" i="13"/>
  <c r="I53" i="13"/>
  <c r="K53" i="13"/>
  <c r="M53" i="13"/>
  <c r="O53" i="13"/>
  <c r="Q53" i="13"/>
  <c r="V53" i="13"/>
  <c r="G57" i="13"/>
  <c r="M57" i="13" s="1"/>
  <c r="I57" i="13"/>
  <c r="K57" i="13"/>
  <c r="O57" i="13"/>
  <c r="Q57" i="13"/>
  <c r="V57" i="13"/>
  <c r="G59" i="13"/>
  <c r="M59" i="13" s="1"/>
  <c r="I59" i="13"/>
  <c r="K59" i="13"/>
  <c r="O59" i="13"/>
  <c r="Q59" i="13"/>
  <c r="V59" i="13"/>
  <c r="G66" i="13"/>
  <c r="M66" i="13" s="1"/>
  <c r="I66" i="13"/>
  <c r="K66" i="13"/>
  <c r="O66" i="13"/>
  <c r="Q66" i="13"/>
  <c r="V66" i="13"/>
  <c r="G69" i="13"/>
  <c r="M69" i="13" s="1"/>
  <c r="I69" i="13"/>
  <c r="K69" i="13"/>
  <c r="O69" i="13"/>
  <c r="Q69" i="13"/>
  <c r="V69" i="13"/>
  <c r="G72" i="13"/>
  <c r="M72" i="13" s="1"/>
  <c r="I72" i="13"/>
  <c r="K72" i="13"/>
  <c r="O72" i="13"/>
  <c r="Q72" i="13"/>
  <c r="V72" i="13"/>
  <c r="G74" i="13"/>
  <c r="I74" i="13"/>
  <c r="K74" i="13"/>
  <c r="M74" i="13"/>
  <c r="O74" i="13"/>
  <c r="Q74" i="13"/>
  <c r="V74" i="13"/>
  <c r="G76" i="13"/>
  <c r="M76" i="13" s="1"/>
  <c r="I76" i="13"/>
  <c r="K76" i="13"/>
  <c r="O76" i="13"/>
  <c r="Q76" i="13"/>
  <c r="V76" i="13"/>
  <c r="G79" i="13"/>
  <c r="M79" i="13" s="1"/>
  <c r="I79" i="13"/>
  <c r="K79" i="13"/>
  <c r="O79" i="13"/>
  <c r="Q79" i="13"/>
  <c r="V79" i="13"/>
  <c r="G81" i="13"/>
  <c r="M81" i="13" s="1"/>
  <c r="I81" i="13"/>
  <c r="K81" i="13"/>
  <c r="O81" i="13"/>
  <c r="Q81" i="13"/>
  <c r="V81" i="13"/>
  <c r="G84" i="13"/>
  <c r="I84" i="13"/>
  <c r="K84" i="13"/>
  <c r="O84" i="13"/>
  <c r="Q84" i="13"/>
  <c r="V84" i="13"/>
  <c r="G86" i="13"/>
  <c r="M86" i="13" s="1"/>
  <c r="I86" i="13"/>
  <c r="K86" i="13"/>
  <c r="O86" i="13"/>
  <c r="Q86" i="13"/>
  <c r="V86" i="13"/>
  <c r="G89" i="13"/>
  <c r="M89" i="13" s="1"/>
  <c r="I89" i="13"/>
  <c r="K89" i="13"/>
  <c r="O89" i="13"/>
  <c r="Q89" i="13"/>
  <c r="V89" i="13"/>
  <c r="G94" i="13"/>
  <c r="M94" i="13" s="1"/>
  <c r="I94" i="13"/>
  <c r="K94" i="13"/>
  <c r="O94" i="13"/>
  <c r="Q94" i="13"/>
  <c r="V94" i="13"/>
  <c r="G96" i="13"/>
  <c r="M96" i="13" s="1"/>
  <c r="I96" i="13"/>
  <c r="K96" i="13"/>
  <c r="O96" i="13"/>
  <c r="Q96" i="13"/>
  <c r="V96" i="13"/>
  <c r="G102" i="13"/>
  <c r="M102" i="13" s="1"/>
  <c r="I102" i="13"/>
  <c r="K102" i="13"/>
  <c r="O102" i="13"/>
  <c r="Q102" i="13"/>
  <c r="V102" i="13"/>
  <c r="G104" i="13"/>
  <c r="I104" i="13"/>
  <c r="K104" i="13"/>
  <c r="M104" i="13"/>
  <c r="O104" i="13"/>
  <c r="Q104" i="13"/>
  <c r="V104" i="13"/>
  <c r="G107" i="13"/>
  <c r="M107" i="13" s="1"/>
  <c r="I107" i="13"/>
  <c r="K107" i="13"/>
  <c r="O107" i="13"/>
  <c r="Q107" i="13"/>
  <c r="V107" i="13"/>
  <c r="G110" i="13"/>
  <c r="M110" i="13" s="1"/>
  <c r="I110" i="13"/>
  <c r="K110" i="13"/>
  <c r="O110" i="13"/>
  <c r="Q110" i="13"/>
  <c r="V110" i="13"/>
  <c r="G112" i="13"/>
  <c r="M112" i="13" s="1"/>
  <c r="I112" i="13"/>
  <c r="K112" i="13"/>
  <c r="O112" i="13"/>
  <c r="Q112" i="13"/>
  <c r="V112" i="13"/>
  <c r="G115" i="13"/>
  <c r="I115" i="13"/>
  <c r="K115" i="13"/>
  <c r="M115" i="13"/>
  <c r="O115" i="13"/>
  <c r="Q115" i="13"/>
  <c r="V115" i="13"/>
  <c r="G118" i="13"/>
  <c r="M118" i="13" s="1"/>
  <c r="I118" i="13"/>
  <c r="K118" i="13"/>
  <c r="O118" i="13"/>
  <c r="Q118" i="13"/>
  <c r="V118" i="13"/>
  <c r="G121" i="13"/>
  <c r="M121" i="13" s="1"/>
  <c r="I121" i="13"/>
  <c r="K121" i="13"/>
  <c r="O121" i="13"/>
  <c r="Q121" i="13"/>
  <c r="V121" i="13"/>
  <c r="G124" i="13"/>
  <c r="M124" i="13" s="1"/>
  <c r="I124" i="13"/>
  <c r="K124" i="13"/>
  <c r="O124" i="13"/>
  <c r="Q124" i="13"/>
  <c r="V124" i="13"/>
  <c r="G126" i="13"/>
  <c r="I126" i="13"/>
  <c r="K126" i="13"/>
  <c r="M126" i="13"/>
  <c r="O126" i="13"/>
  <c r="Q126" i="13"/>
  <c r="V126" i="13"/>
  <c r="G128" i="13"/>
  <c r="M128" i="13" s="1"/>
  <c r="I128" i="13"/>
  <c r="K128" i="13"/>
  <c r="O128" i="13"/>
  <c r="Q128" i="13"/>
  <c r="V128" i="13"/>
  <c r="G131" i="13"/>
  <c r="M131" i="13" s="1"/>
  <c r="I131" i="13"/>
  <c r="K131" i="13"/>
  <c r="O131" i="13"/>
  <c r="Q131" i="13"/>
  <c r="V131" i="13"/>
  <c r="G135" i="13"/>
  <c r="I135" i="13"/>
  <c r="K135" i="13"/>
  <c r="M135" i="13"/>
  <c r="O135" i="13"/>
  <c r="Q135" i="13"/>
  <c r="V135" i="13"/>
  <c r="G138" i="13"/>
  <c r="M138" i="13" s="1"/>
  <c r="I138" i="13"/>
  <c r="K138" i="13"/>
  <c r="O138" i="13"/>
  <c r="Q138" i="13"/>
  <c r="V138" i="13"/>
  <c r="G141" i="13"/>
  <c r="M141" i="13" s="1"/>
  <c r="I141" i="13"/>
  <c r="K141" i="13"/>
  <c r="O141" i="13"/>
  <c r="Q141" i="13"/>
  <c r="V141" i="13"/>
  <c r="G143" i="13"/>
  <c r="M143" i="13" s="1"/>
  <c r="I143" i="13"/>
  <c r="K143" i="13"/>
  <c r="O143" i="13"/>
  <c r="Q143" i="13"/>
  <c r="V143" i="13"/>
  <c r="G145" i="13"/>
  <c r="M145" i="13" s="1"/>
  <c r="I145" i="13"/>
  <c r="K145" i="13"/>
  <c r="O145" i="13"/>
  <c r="Q145" i="13"/>
  <c r="V145" i="13"/>
  <c r="G147" i="13"/>
  <c r="I147" i="13"/>
  <c r="K147" i="13"/>
  <c r="M147" i="13"/>
  <c r="O147" i="13"/>
  <c r="Q147" i="13"/>
  <c r="V147" i="13"/>
  <c r="G149" i="13"/>
  <c r="M149" i="13" s="1"/>
  <c r="I149" i="13"/>
  <c r="K149" i="13"/>
  <c r="O149" i="13"/>
  <c r="Q149" i="13"/>
  <c r="V149" i="13"/>
  <c r="G151" i="13"/>
  <c r="M151" i="13" s="1"/>
  <c r="I151" i="13"/>
  <c r="K151" i="13"/>
  <c r="O151" i="13"/>
  <c r="Q151" i="13"/>
  <c r="V151" i="13"/>
  <c r="G153" i="13"/>
  <c r="M153" i="13" s="1"/>
  <c r="I153" i="13"/>
  <c r="K153" i="13"/>
  <c r="O153" i="13"/>
  <c r="Q153" i="13"/>
  <c r="V153" i="13"/>
  <c r="G155" i="13"/>
  <c r="M155" i="13" s="1"/>
  <c r="I155" i="13"/>
  <c r="K155" i="13"/>
  <c r="O155" i="13"/>
  <c r="Q155" i="13"/>
  <c r="V155" i="13"/>
  <c r="G157" i="13"/>
  <c r="M157" i="13" s="1"/>
  <c r="I157" i="13"/>
  <c r="K157" i="13"/>
  <c r="O157" i="13"/>
  <c r="Q157" i="13"/>
  <c r="V157" i="13"/>
  <c r="G159" i="13"/>
  <c r="M159" i="13" s="1"/>
  <c r="I159" i="13"/>
  <c r="K159" i="13"/>
  <c r="O159" i="13"/>
  <c r="Q159" i="13"/>
  <c r="V159" i="13"/>
  <c r="G161" i="13"/>
  <c r="M161" i="13" s="1"/>
  <c r="I161" i="13"/>
  <c r="K161" i="13"/>
  <c r="O161" i="13"/>
  <c r="Q161" i="13"/>
  <c r="V161" i="13"/>
  <c r="G164" i="13"/>
  <c r="M164" i="13" s="1"/>
  <c r="I164" i="13"/>
  <c r="K164" i="13"/>
  <c r="O164" i="13"/>
  <c r="O163" i="13" s="1"/>
  <c r="Q164" i="13"/>
  <c r="V164" i="13"/>
  <c r="G166" i="13"/>
  <c r="M166" i="13" s="1"/>
  <c r="I166" i="13"/>
  <c r="K166" i="13"/>
  <c r="O166" i="13"/>
  <c r="Q166" i="13"/>
  <c r="V166" i="13"/>
  <c r="V163" i="13" s="1"/>
  <c r="G169" i="13"/>
  <c r="I169" i="13"/>
  <c r="K169" i="13"/>
  <c r="M169" i="13"/>
  <c r="O169" i="13"/>
  <c r="Q169" i="13"/>
  <c r="V169" i="13"/>
  <c r="G172" i="13"/>
  <c r="M172" i="13" s="1"/>
  <c r="I172" i="13"/>
  <c r="K172" i="13"/>
  <c r="O172" i="13"/>
  <c r="Q172" i="13"/>
  <c r="V172" i="13"/>
  <c r="G175" i="13"/>
  <c r="M175" i="13" s="1"/>
  <c r="I175" i="13"/>
  <c r="K175" i="13"/>
  <c r="O175" i="13"/>
  <c r="Q175" i="13"/>
  <c r="V175" i="13"/>
  <c r="O178" i="13"/>
  <c r="G179" i="13"/>
  <c r="G178" i="13" s="1"/>
  <c r="I179" i="13"/>
  <c r="I178" i="13" s="1"/>
  <c r="K179" i="13"/>
  <c r="K178" i="13" s="1"/>
  <c r="M179" i="13"/>
  <c r="M178" i="13" s="1"/>
  <c r="O179" i="13"/>
  <c r="Q179" i="13"/>
  <c r="Q178" i="13" s="1"/>
  <c r="V179" i="13"/>
  <c r="V178" i="13" s="1"/>
  <c r="V182" i="13"/>
  <c r="G183" i="13"/>
  <c r="I183" i="13"/>
  <c r="I182" i="13" s="1"/>
  <c r="K183" i="13"/>
  <c r="K182" i="13" s="1"/>
  <c r="O183" i="13"/>
  <c r="O182" i="13" s="1"/>
  <c r="Q183" i="13"/>
  <c r="Q182" i="13" s="1"/>
  <c r="V183" i="13"/>
  <c r="O186" i="13"/>
  <c r="G187" i="13"/>
  <c r="I187" i="13"/>
  <c r="I186" i="13" s="1"/>
  <c r="K187" i="13"/>
  <c r="M187" i="13"/>
  <c r="O187" i="13"/>
  <c r="Q187" i="13"/>
  <c r="V187" i="13"/>
  <c r="G191" i="13"/>
  <c r="I191" i="13"/>
  <c r="K191" i="13"/>
  <c r="O191" i="13"/>
  <c r="Q191" i="13"/>
  <c r="V191" i="13"/>
  <c r="G194" i="13"/>
  <c r="I194" i="13"/>
  <c r="K194" i="13"/>
  <c r="O194" i="13"/>
  <c r="Q194" i="13"/>
  <c r="V194" i="13"/>
  <c r="G198" i="13"/>
  <c r="M198" i="13" s="1"/>
  <c r="I198" i="13"/>
  <c r="K198" i="13"/>
  <c r="O198" i="13"/>
  <c r="Q198" i="13"/>
  <c r="V198" i="13"/>
  <c r="G203" i="13"/>
  <c r="M203" i="13" s="1"/>
  <c r="I203" i="13"/>
  <c r="K203" i="13"/>
  <c r="O203" i="13"/>
  <c r="Q203" i="13"/>
  <c r="V203" i="13"/>
  <c r="G206" i="13"/>
  <c r="I206" i="13"/>
  <c r="K206" i="13"/>
  <c r="M206" i="13"/>
  <c r="O206" i="13"/>
  <c r="Q206" i="13"/>
  <c r="V206" i="13"/>
  <c r="G210" i="13"/>
  <c r="M210" i="13" s="1"/>
  <c r="I210" i="13"/>
  <c r="K210" i="13"/>
  <c r="O210" i="13"/>
  <c r="Q210" i="13"/>
  <c r="V210" i="13"/>
  <c r="G214" i="13"/>
  <c r="M214" i="13" s="1"/>
  <c r="I214" i="13"/>
  <c r="K214" i="13"/>
  <c r="O214" i="13"/>
  <c r="Q214" i="13"/>
  <c r="V214" i="13"/>
  <c r="G219" i="13"/>
  <c r="M219" i="13" s="1"/>
  <c r="I219" i="13"/>
  <c r="K219" i="13"/>
  <c r="O219" i="13"/>
  <c r="Q219" i="13"/>
  <c r="V219" i="13"/>
  <c r="G224" i="13"/>
  <c r="M224" i="13" s="1"/>
  <c r="I224" i="13"/>
  <c r="K224" i="13"/>
  <c r="O224" i="13"/>
  <c r="Q224" i="13"/>
  <c r="V224" i="13"/>
  <c r="G228" i="13"/>
  <c r="M228" i="13" s="1"/>
  <c r="I228" i="13"/>
  <c r="K228" i="13"/>
  <c r="O228" i="13"/>
  <c r="Q228" i="13"/>
  <c r="V228" i="13"/>
  <c r="G232" i="13"/>
  <c r="M232" i="13" s="1"/>
  <c r="I232" i="13"/>
  <c r="K232" i="13"/>
  <c r="O232" i="13"/>
  <c r="Q232" i="13"/>
  <c r="V232" i="13"/>
  <c r="G235" i="13"/>
  <c r="M235" i="13" s="1"/>
  <c r="I235" i="13"/>
  <c r="K235" i="13"/>
  <c r="O235" i="13"/>
  <c r="Q235" i="13"/>
  <c r="V235" i="13"/>
  <c r="G238" i="13"/>
  <c r="I238" i="13"/>
  <c r="K238" i="13"/>
  <c r="M238" i="13"/>
  <c r="O238" i="13"/>
  <c r="Q238" i="13"/>
  <c r="V238" i="13"/>
  <c r="G240" i="13"/>
  <c r="M240" i="13" s="1"/>
  <c r="I240" i="13"/>
  <c r="K240" i="13"/>
  <c r="O240" i="13"/>
  <c r="Q240" i="13"/>
  <c r="V240" i="13"/>
  <c r="G242" i="13"/>
  <c r="M242" i="13" s="1"/>
  <c r="I242" i="13"/>
  <c r="K242" i="13"/>
  <c r="O242" i="13"/>
  <c r="Q242" i="13"/>
  <c r="V242" i="13"/>
  <c r="G244" i="13"/>
  <c r="M244" i="13" s="1"/>
  <c r="I244" i="13"/>
  <c r="K244" i="13"/>
  <c r="O244" i="13"/>
  <c r="Q244" i="13"/>
  <c r="V244" i="13"/>
  <c r="G246" i="13"/>
  <c r="I246" i="13"/>
  <c r="K246" i="13"/>
  <c r="M246" i="13"/>
  <c r="O246" i="13"/>
  <c r="Q246" i="13"/>
  <c r="V246" i="13"/>
  <c r="G248" i="13"/>
  <c r="M248" i="13" s="1"/>
  <c r="I248" i="13"/>
  <c r="K248" i="13"/>
  <c r="O248" i="13"/>
  <c r="Q248" i="13"/>
  <c r="V248" i="13"/>
  <c r="G250" i="13"/>
  <c r="M250" i="13" s="1"/>
  <c r="I250" i="13"/>
  <c r="K250" i="13"/>
  <c r="O250" i="13"/>
  <c r="Q250" i="13"/>
  <c r="V250" i="13"/>
  <c r="G252" i="13"/>
  <c r="M252" i="13" s="1"/>
  <c r="I252" i="13"/>
  <c r="K252" i="13"/>
  <c r="O252" i="13"/>
  <c r="Q252" i="13"/>
  <c r="V252" i="13"/>
  <c r="G255" i="13"/>
  <c r="I255" i="13"/>
  <c r="K255" i="13"/>
  <c r="O255" i="13"/>
  <c r="Q255" i="13"/>
  <c r="V255" i="13"/>
  <c r="G258" i="13"/>
  <c r="I258" i="13"/>
  <c r="K258" i="13"/>
  <c r="M258" i="13"/>
  <c r="O258" i="13"/>
  <c r="Q258" i="13"/>
  <c r="V258" i="13"/>
  <c r="G265" i="13"/>
  <c r="M265" i="13" s="1"/>
  <c r="I265" i="13"/>
  <c r="K265" i="13"/>
  <c r="O265" i="13"/>
  <c r="Q265" i="13"/>
  <c r="V265" i="13"/>
  <c r="G271" i="13"/>
  <c r="M271" i="13" s="1"/>
  <c r="I271" i="13"/>
  <c r="K271" i="13"/>
  <c r="O271" i="13"/>
  <c r="Q271" i="13"/>
  <c r="V271" i="13"/>
  <c r="G273" i="13"/>
  <c r="M273" i="13" s="1"/>
  <c r="I273" i="13"/>
  <c r="K273" i="13"/>
  <c r="O273" i="13"/>
  <c r="Q273" i="13"/>
  <c r="V273" i="13"/>
  <c r="G275" i="13"/>
  <c r="I275" i="13"/>
  <c r="K275" i="13"/>
  <c r="M275" i="13"/>
  <c r="O275" i="13"/>
  <c r="Q275" i="13"/>
  <c r="V275" i="13"/>
  <c r="G278" i="13"/>
  <c r="M278" i="13" s="1"/>
  <c r="I278" i="13"/>
  <c r="K278" i="13"/>
  <c r="O278" i="13"/>
  <c r="Q278" i="13"/>
  <c r="V278" i="13"/>
  <c r="G281" i="13"/>
  <c r="M281" i="13" s="1"/>
  <c r="I281" i="13"/>
  <c r="K281" i="13"/>
  <c r="O281" i="13"/>
  <c r="Q281" i="13"/>
  <c r="V281" i="13"/>
  <c r="G283" i="13"/>
  <c r="M283" i="13" s="1"/>
  <c r="I283" i="13"/>
  <c r="K283" i="13"/>
  <c r="O283" i="13"/>
  <c r="Q283" i="13"/>
  <c r="V283" i="13"/>
  <c r="G285" i="13"/>
  <c r="M285" i="13" s="1"/>
  <c r="I285" i="13"/>
  <c r="K285" i="13"/>
  <c r="O285" i="13"/>
  <c r="Q285" i="13"/>
  <c r="V285" i="13"/>
  <c r="G287" i="13"/>
  <c r="M287" i="13" s="1"/>
  <c r="I287" i="13"/>
  <c r="K287" i="13"/>
  <c r="O287" i="13"/>
  <c r="Q287" i="13"/>
  <c r="V287" i="13"/>
  <c r="G289" i="13"/>
  <c r="I289" i="13"/>
  <c r="K289" i="13"/>
  <c r="M289" i="13"/>
  <c r="O289" i="13"/>
  <c r="Q289" i="13"/>
  <c r="V289" i="13"/>
  <c r="G291" i="13"/>
  <c r="M291" i="13" s="1"/>
  <c r="I291" i="13"/>
  <c r="K291" i="13"/>
  <c r="O291" i="13"/>
  <c r="Q291" i="13"/>
  <c r="V291" i="13"/>
  <c r="G293" i="13"/>
  <c r="I293" i="13"/>
  <c r="K293" i="13"/>
  <c r="M293" i="13"/>
  <c r="O293" i="13"/>
  <c r="Q293" i="13"/>
  <c r="V293" i="13"/>
  <c r="G295" i="13"/>
  <c r="M295" i="13" s="1"/>
  <c r="I295" i="13"/>
  <c r="K295" i="13"/>
  <c r="O295" i="13"/>
  <c r="Q295" i="13"/>
  <c r="V295" i="13"/>
  <c r="G297" i="13"/>
  <c r="M297" i="13" s="1"/>
  <c r="I297" i="13"/>
  <c r="K297" i="13"/>
  <c r="O297" i="13"/>
  <c r="Q297" i="13"/>
  <c r="V297" i="13"/>
  <c r="G300" i="13"/>
  <c r="I300" i="13"/>
  <c r="K300" i="13"/>
  <c r="M300" i="13"/>
  <c r="O300" i="13"/>
  <c r="Q300" i="13"/>
  <c r="V300" i="13"/>
  <c r="G302" i="13"/>
  <c r="M302" i="13" s="1"/>
  <c r="I302" i="13"/>
  <c r="K302" i="13"/>
  <c r="O302" i="13"/>
  <c r="Q302" i="13"/>
  <c r="V302" i="13"/>
  <c r="G304" i="13"/>
  <c r="M304" i="13" s="1"/>
  <c r="I304" i="13"/>
  <c r="K304" i="13"/>
  <c r="O304" i="13"/>
  <c r="Q304" i="13"/>
  <c r="V304" i="13"/>
  <c r="G306" i="13"/>
  <c r="I306" i="13"/>
  <c r="K306" i="13"/>
  <c r="O306" i="13"/>
  <c r="Q306" i="13"/>
  <c r="V306" i="13"/>
  <c r="G308" i="13"/>
  <c r="M308" i="13" s="1"/>
  <c r="I308" i="13"/>
  <c r="K308" i="13"/>
  <c r="O308" i="13"/>
  <c r="Q308" i="13"/>
  <c r="V308" i="13"/>
  <c r="G310" i="13"/>
  <c r="M310" i="13" s="1"/>
  <c r="I310" i="13"/>
  <c r="K310" i="13"/>
  <c r="O310" i="13"/>
  <c r="Q310" i="13"/>
  <c r="V310" i="13"/>
  <c r="G312" i="13"/>
  <c r="M312" i="13" s="1"/>
  <c r="I312" i="13"/>
  <c r="K312" i="13"/>
  <c r="O312" i="13"/>
  <c r="Q312" i="13"/>
  <c r="V312" i="13"/>
  <c r="G314" i="13"/>
  <c r="M314" i="13" s="1"/>
  <c r="I314" i="13"/>
  <c r="K314" i="13"/>
  <c r="O314" i="13"/>
  <c r="Q314" i="13"/>
  <c r="V314" i="13"/>
  <c r="G316" i="13"/>
  <c r="I316" i="13"/>
  <c r="K316" i="13"/>
  <c r="M316" i="13"/>
  <c r="O316" i="13"/>
  <c r="Q316" i="13"/>
  <c r="V316" i="13"/>
  <c r="G318" i="13"/>
  <c r="M318" i="13" s="1"/>
  <c r="I318" i="13"/>
  <c r="K318" i="13"/>
  <c r="O318" i="13"/>
  <c r="Q318" i="13"/>
  <c r="V318" i="13"/>
  <c r="G320" i="13"/>
  <c r="M320" i="13" s="1"/>
  <c r="I320" i="13"/>
  <c r="K320" i="13"/>
  <c r="O320" i="13"/>
  <c r="Q320" i="13"/>
  <c r="V320" i="13"/>
  <c r="G322" i="13"/>
  <c r="M322" i="13" s="1"/>
  <c r="I322" i="13"/>
  <c r="K322" i="13"/>
  <c r="O322" i="13"/>
  <c r="Q322" i="13"/>
  <c r="V322" i="13"/>
  <c r="G324" i="13"/>
  <c r="I324" i="13"/>
  <c r="K324" i="13"/>
  <c r="M324" i="13"/>
  <c r="O324" i="13"/>
  <c r="Q324" i="13"/>
  <c r="V324" i="13"/>
  <c r="G326" i="13"/>
  <c r="M326" i="13" s="1"/>
  <c r="I326" i="13"/>
  <c r="K326" i="13"/>
  <c r="O326" i="13"/>
  <c r="Q326" i="13"/>
  <c r="V326" i="13"/>
  <c r="G328" i="13"/>
  <c r="M328" i="13" s="1"/>
  <c r="I328" i="13"/>
  <c r="K328" i="13"/>
  <c r="O328" i="13"/>
  <c r="Q328" i="13"/>
  <c r="V328" i="13"/>
  <c r="G330" i="13"/>
  <c r="M330" i="13" s="1"/>
  <c r="I330" i="13"/>
  <c r="K330" i="13"/>
  <c r="O330" i="13"/>
  <c r="Q330" i="13"/>
  <c r="V330" i="13"/>
  <c r="G332" i="13"/>
  <c r="M332" i="13" s="1"/>
  <c r="I332" i="13"/>
  <c r="K332" i="13"/>
  <c r="O332" i="13"/>
  <c r="Q332" i="13"/>
  <c r="V332" i="13"/>
  <c r="G335" i="13"/>
  <c r="M335" i="13" s="1"/>
  <c r="I335" i="13"/>
  <c r="K335" i="13"/>
  <c r="O335" i="13"/>
  <c r="Q335" i="13"/>
  <c r="V335" i="13"/>
  <c r="G338" i="13"/>
  <c r="I338" i="13"/>
  <c r="K338" i="13"/>
  <c r="O338" i="13"/>
  <c r="Q338" i="13"/>
  <c r="V338" i="13"/>
  <c r="G341" i="13"/>
  <c r="M341" i="13" s="1"/>
  <c r="I341" i="13"/>
  <c r="K341" i="13"/>
  <c r="O341" i="13"/>
  <c r="Q341" i="13"/>
  <c r="V341" i="13"/>
  <c r="G345" i="13"/>
  <c r="M345" i="13" s="1"/>
  <c r="I345" i="13"/>
  <c r="K345" i="13"/>
  <c r="O345" i="13"/>
  <c r="Q345" i="13"/>
  <c r="V345" i="13"/>
  <c r="G349" i="13"/>
  <c r="M349" i="13" s="1"/>
  <c r="I349" i="13"/>
  <c r="K349" i="13"/>
  <c r="O349" i="13"/>
  <c r="Q349" i="13"/>
  <c r="V349" i="13"/>
  <c r="G353" i="13"/>
  <c r="M353" i="13" s="1"/>
  <c r="I353" i="13"/>
  <c r="K353" i="13"/>
  <c r="O353" i="13"/>
  <c r="Q353" i="13"/>
  <c r="V353" i="13"/>
  <c r="G356" i="13"/>
  <c r="I356" i="13"/>
  <c r="K356" i="13"/>
  <c r="M356" i="13"/>
  <c r="O356" i="13"/>
  <c r="Q356" i="13"/>
  <c r="V356" i="13"/>
  <c r="G358" i="13"/>
  <c r="M358" i="13" s="1"/>
  <c r="I358" i="13"/>
  <c r="K358" i="13"/>
  <c r="O358" i="13"/>
  <c r="Q358" i="13"/>
  <c r="V358" i="13"/>
  <c r="G359" i="13"/>
  <c r="M359" i="13" s="1"/>
  <c r="I359" i="13"/>
  <c r="K359" i="13"/>
  <c r="O359" i="13"/>
  <c r="Q359" i="13"/>
  <c r="V359" i="13"/>
  <c r="O361" i="13"/>
  <c r="V361" i="13"/>
  <c r="G362" i="13"/>
  <c r="G361" i="13" s="1"/>
  <c r="I362" i="13"/>
  <c r="I361" i="13" s="1"/>
  <c r="K362" i="13"/>
  <c r="K361" i="13" s="1"/>
  <c r="M362" i="13"/>
  <c r="M361" i="13" s="1"/>
  <c r="O362" i="13"/>
  <c r="Q362" i="13"/>
  <c r="Q361" i="13" s="1"/>
  <c r="V362" i="13"/>
  <c r="G365" i="13"/>
  <c r="M365" i="13" s="1"/>
  <c r="I365" i="13"/>
  <c r="K365" i="13"/>
  <c r="K364" i="13" s="1"/>
  <c r="O365" i="13"/>
  <c r="Q365" i="13"/>
  <c r="V365" i="13"/>
  <c r="V364" i="13" s="1"/>
  <c r="G367" i="13"/>
  <c r="I367" i="13"/>
  <c r="K367" i="13"/>
  <c r="O367" i="13"/>
  <c r="O364" i="13" s="1"/>
  <c r="Q367" i="13"/>
  <c r="V367" i="13"/>
  <c r="G368" i="13"/>
  <c r="M368" i="13" s="1"/>
  <c r="I368" i="13"/>
  <c r="K368" i="13"/>
  <c r="O368" i="13"/>
  <c r="Q368" i="13"/>
  <c r="V368" i="13"/>
  <c r="AE371" i="13"/>
  <c r="BA893" i="12"/>
  <c r="BA890" i="12"/>
  <c r="BA763" i="12"/>
  <c r="BA750" i="12"/>
  <c r="BA745" i="12"/>
  <c r="BA739" i="12"/>
  <c r="BA732" i="12"/>
  <c r="BA716" i="12"/>
  <c r="BA706" i="12"/>
  <c r="BA704" i="12"/>
  <c r="BA703" i="12"/>
  <c r="BA702" i="12"/>
  <c r="BA699" i="12"/>
  <c r="BA698" i="12"/>
  <c r="BA695" i="12"/>
  <c r="BA681" i="12"/>
  <c r="BA680" i="12"/>
  <c r="BA679" i="12"/>
  <c r="BA676" i="12"/>
  <c r="BA670" i="12"/>
  <c r="BA656" i="12"/>
  <c r="BA655" i="12"/>
  <c r="BA654" i="12"/>
  <c r="BA651" i="12"/>
  <c r="BA644" i="12"/>
  <c r="BA632" i="12"/>
  <c r="BA630" i="12"/>
  <c r="BA626" i="12"/>
  <c r="BA599" i="12"/>
  <c r="BA587" i="12"/>
  <c r="BA584" i="12"/>
  <c r="BA576" i="12"/>
  <c r="BA560" i="12"/>
  <c r="BA521" i="12"/>
  <c r="BA177" i="12"/>
  <c r="BA173" i="12"/>
  <c r="BA121" i="12"/>
  <c r="BA118" i="12"/>
  <c r="BA30" i="12"/>
  <c r="BA27" i="12"/>
  <c r="BA24" i="12"/>
  <c r="BA21" i="12"/>
  <c r="BA17" i="12"/>
  <c r="G9" i="12"/>
  <c r="I9" i="12"/>
  <c r="K9" i="12"/>
  <c r="O9" i="12"/>
  <c r="Q9" i="12"/>
  <c r="V9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20" i="12"/>
  <c r="M20" i="12" s="1"/>
  <c r="I20" i="12"/>
  <c r="K20" i="12"/>
  <c r="O20" i="12"/>
  <c r="Q20" i="12"/>
  <c r="V20" i="12"/>
  <c r="G23" i="12"/>
  <c r="I23" i="12"/>
  <c r="K23" i="12"/>
  <c r="M23" i="12"/>
  <c r="O23" i="12"/>
  <c r="Q23" i="12"/>
  <c r="V23" i="12"/>
  <c r="G26" i="12"/>
  <c r="M26" i="12" s="1"/>
  <c r="I26" i="12"/>
  <c r="K26" i="12"/>
  <c r="O26" i="12"/>
  <c r="Q26" i="12"/>
  <c r="V26" i="12"/>
  <c r="G29" i="12"/>
  <c r="M29" i="12" s="1"/>
  <c r="I29" i="12"/>
  <c r="K29" i="12"/>
  <c r="O29" i="12"/>
  <c r="Q29" i="12"/>
  <c r="V29" i="12"/>
  <c r="G32" i="12"/>
  <c r="M32" i="12" s="1"/>
  <c r="I32" i="12"/>
  <c r="K32" i="12"/>
  <c r="O32" i="12"/>
  <c r="Q32" i="12"/>
  <c r="V32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8" i="12"/>
  <c r="M48" i="12" s="1"/>
  <c r="I48" i="12"/>
  <c r="K48" i="12"/>
  <c r="O48" i="12"/>
  <c r="Q48" i="12"/>
  <c r="V48" i="12"/>
  <c r="G50" i="12"/>
  <c r="I50" i="12"/>
  <c r="K50" i="12"/>
  <c r="M50" i="12"/>
  <c r="O50" i="12"/>
  <c r="Q50" i="12"/>
  <c r="V50" i="12"/>
  <c r="G55" i="12"/>
  <c r="M55" i="12" s="1"/>
  <c r="I55" i="12"/>
  <c r="K55" i="12"/>
  <c r="O55" i="12"/>
  <c r="Q55" i="12"/>
  <c r="V55" i="12"/>
  <c r="G60" i="12"/>
  <c r="M60" i="12" s="1"/>
  <c r="I60" i="12"/>
  <c r="K60" i="12"/>
  <c r="O60" i="12"/>
  <c r="Q60" i="12"/>
  <c r="V60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7" i="12"/>
  <c r="M77" i="12" s="1"/>
  <c r="I77" i="12"/>
  <c r="K77" i="12"/>
  <c r="O77" i="12"/>
  <c r="Q77" i="12"/>
  <c r="V77" i="12"/>
  <c r="G83" i="12"/>
  <c r="M83" i="12" s="1"/>
  <c r="I83" i="12"/>
  <c r="K83" i="12"/>
  <c r="O83" i="12"/>
  <c r="Q83" i="12"/>
  <c r="V83" i="12"/>
  <c r="G87" i="12"/>
  <c r="M87" i="12" s="1"/>
  <c r="I87" i="12"/>
  <c r="K87" i="12"/>
  <c r="O87" i="12"/>
  <c r="Q87" i="12"/>
  <c r="V87" i="12"/>
  <c r="G92" i="12"/>
  <c r="M92" i="12" s="1"/>
  <c r="I92" i="12"/>
  <c r="K92" i="12"/>
  <c r="O92" i="12"/>
  <c r="Q92" i="12"/>
  <c r="V92" i="12"/>
  <c r="G96" i="12"/>
  <c r="I96" i="12"/>
  <c r="K96" i="12"/>
  <c r="M96" i="12"/>
  <c r="O96" i="12"/>
  <c r="Q96" i="12"/>
  <c r="V96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2" i="12"/>
  <c r="M112" i="12" s="1"/>
  <c r="I112" i="12"/>
  <c r="K112" i="12"/>
  <c r="O112" i="12"/>
  <c r="Q112" i="12"/>
  <c r="V112" i="12"/>
  <c r="G117" i="12"/>
  <c r="M117" i="12" s="1"/>
  <c r="I117" i="12"/>
  <c r="K117" i="12"/>
  <c r="O117" i="12"/>
  <c r="Q117" i="12"/>
  <c r="V117" i="12"/>
  <c r="G120" i="12"/>
  <c r="M120" i="12" s="1"/>
  <c r="I120" i="12"/>
  <c r="K120" i="12"/>
  <c r="O120" i="12"/>
  <c r="Q120" i="12"/>
  <c r="V120" i="12"/>
  <c r="G124" i="12"/>
  <c r="I124" i="12"/>
  <c r="K124" i="12"/>
  <c r="M124" i="12"/>
  <c r="O124" i="12"/>
  <c r="Q124" i="12"/>
  <c r="V124" i="12"/>
  <c r="G130" i="12"/>
  <c r="M130" i="12" s="1"/>
  <c r="I130" i="12"/>
  <c r="K130" i="12"/>
  <c r="O130" i="12"/>
  <c r="Q130" i="12"/>
  <c r="V130" i="12"/>
  <c r="G133" i="12"/>
  <c r="M133" i="12" s="1"/>
  <c r="I133" i="12"/>
  <c r="K133" i="12"/>
  <c r="O133" i="12"/>
  <c r="Q133" i="12"/>
  <c r="V133" i="12"/>
  <c r="G136" i="12"/>
  <c r="M136" i="12" s="1"/>
  <c r="I136" i="12"/>
  <c r="K136" i="12"/>
  <c r="O136" i="12"/>
  <c r="Q136" i="12"/>
  <c r="V136" i="12"/>
  <c r="G139" i="12"/>
  <c r="M139" i="12" s="1"/>
  <c r="I139" i="12"/>
  <c r="K139" i="12"/>
  <c r="O139" i="12"/>
  <c r="Q139" i="12"/>
  <c r="V139" i="12"/>
  <c r="G141" i="12"/>
  <c r="M141" i="12" s="1"/>
  <c r="I141" i="12"/>
  <c r="K141" i="12"/>
  <c r="O141" i="12"/>
  <c r="Q141" i="12"/>
  <c r="V141" i="12"/>
  <c r="G146" i="12"/>
  <c r="M146" i="12" s="1"/>
  <c r="I146" i="12"/>
  <c r="K146" i="12"/>
  <c r="O146" i="12"/>
  <c r="Q146" i="12"/>
  <c r="V146" i="12"/>
  <c r="G149" i="12"/>
  <c r="M149" i="12" s="1"/>
  <c r="I149" i="12"/>
  <c r="K149" i="12"/>
  <c r="O149" i="12"/>
  <c r="Q149" i="12"/>
  <c r="V149" i="12"/>
  <c r="G152" i="12"/>
  <c r="I152" i="12"/>
  <c r="K152" i="12"/>
  <c r="M152" i="12"/>
  <c r="O152" i="12"/>
  <c r="Q152" i="12"/>
  <c r="V152" i="12"/>
  <c r="G157" i="12"/>
  <c r="M157" i="12" s="1"/>
  <c r="I157" i="12"/>
  <c r="K157" i="12"/>
  <c r="O157" i="12"/>
  <c r="Q157" i="12"/>
  <c r="V157" i="12"/>
  <c r="G160" i="12"/>
  <c r="I160" i="12"/>
  <c r="K160" i="12"/>
  <c r="O160" i="12"/>
  <c r="Q160" i="12"/>
  <c r="V160" i="12"/>
  <c r="G165" i="12"/>
  <c r="I165" i="12"/>
  <c r="K165" i="12"/>
  <c r="M165" i="12"/>
  <c r="O165" i="12"/>
  <c r="Q165" i="12"/>
  <c r="V165" i="12"/>
  <c r="G170" i="12"/>
  <c r="M170" i="12" s="1"/>
  <c r="I170" i="12"/>
  <c r="K170" i="12"/>
  <c r="O170" i="12"/>
  <c r="Q170" i="12"/>
  <c r="V170" i="12"/>
  <c r="G172" i="12"/>
  <c r="M172" i="12" s="1"/>
  <c r="I172" i="12"/>
  <c r="K172" i="12"/>
  <c r="O172" i="12"/>
  <c r="Q172" i="12"/>
  <c r="V172" i="12"/>
  <c r="G176" i="12"/>
  <c r="M176" i="12" s="1"/>
  <c r="I176" i="12"/>
  <c r="K176" i="12"/>
  <c r="O176" i="12"/>
  <c r="Q176" i="12"/>
  <c r="V176" i="12"/>
  <c r="G179" i="12"/>
  <c r="M179" i="12" s="1"/>
  <c r="I179" i="12"/>
  <c r="K179" i="12"/>
  <c r="O179" i="12"/>
  <c r="Q179" i="12"/>
  <c r="V179" i="12"/>
  <c r="G183" i="12"/>
  <c r="M183" i="12" s="1"/>
  <c r="I183" i="12"/>
  <c r="K183" i="12"/>
  <c r="O183" i="12"/>
  <c r="Q183" i="12"/>
  <c r="V183" i="12"/>
  <c r="G187" i="12"/>
  <c r="M187" i="12" s="1"/>
  <c r="I187" i="12"/>
  <c r="K187" i="12"/>
  <c r="O187" i="12"/>
  <c r="Q187" i="12"/>
  <c r="V187" i="12"/>
  <c r="G191" i="12"/>
  <c r="M191" i="12" s="1"/>
  <c r="I191" i="12"/>
  <c r="K191" i="12"/>
  <c r="O191" i="12"/>
  <c r="Q191" i="12"/>
  <c r="V191" i="12"/>
  <c r="G193" i="12"/>
  <c r="M193" i="12" s="1"/>
  <c r="I193" i="12"/>
  <c r="K193" i="12"/>
  <c r="O193" i="12"/>
  <c r="Q193" i="12"/>
  <c r="V193" i="12"/>
  <c r="G195" i="12"/>
  <c r="I195" i="12"/>
  <c r="K195" i="12"/>
  <c r="M195" i="12"/>
  <c r="O195" i="12"/>
  <c r="Q195" i="12"/>
  <c r="V195" i="12"/>
  <c r="G197" i="12"/>
  <c r="M197" i="12" s="1"/>
  <c r="I197" i="12"/>
  <c r="K197" i="12"/>
  <c r="O197" i="12"/>
  <c r="Q197" i="12"/>
  <c r="V197" i="12"/>
  <c r="G199" i="12"/>
  <c r="I199" i="12"/>
  <c r="K199" i="12"/>
  <c r="M199" i="12"/>
  <c r="O199" i="12"/>
  <c r="Q199" i="12"/>
  <c r="V199" i="12"/>
  <c r="G201" i="12"/>
  <c r="M201" i="12" s="1"/>
  <c r="I201" i="12"/>
  <c r="K201" i="12"/>
  <c r="O201" i="12"/>
  <c r="Q201" i="12"/>
  <c r="V201" i="12"/>
  <c r="G203" i="12"/>
  <c r="M203" i="12" s="1"/>
  <c r="I203" i="12"/>
  <c r="K203" i="12"/>
  <c r="O203" i="12"/>
  <c r="Q203" i="12"/>
  <c r="V203" i="12"/>
  <c r="G205" i="12"/>
  <c r="M205" i="12" s="1"/>
  <c r="I205" i="12"/>
  <c r="K205" i="12"/>
  <c r="O205" i="12"/>
  <c r="Q205" i="12"/>
  <c r="V205" i="12"/>
  <c r="G207" i="12"/>
  <c r="M207" i="12" s="1"/>
  <c r="I207" i="12"/>
  <c r="K207" i="12"/>
  <c r="O207" i="12"/>
  <c r="Q207" i="12"/>
  <c r="V207" i="12"/>
  <c r="G209" i="12"/>
  <c r="M209" i="12" s="1"/>
  <c r="I209" i="12"/>
  <c r="K209" i="12"/>
  <c r="O209" i="12"/>
  <c r="Q209" i="12"/>
  <c r="V209" i="12"/>
  <c r="G211" i="12"/>
  <c r="M211" i="12" s="1"/>
  <c r="I211" i="12"/>
  <c r="K211" i="12"/>
  <c r="O211" i="12"/>
  <c r="Q211" i="12"/>
  <c r="V211" i="12"/>
  <c r="G213" i="12"/>
  <c r="M213" i="12" s="1"/>
  <c r="I213" i="12"/>
  <c r="K213" i="12"/>
  <c r="O213" i="12"/>
  <c r="Q213" i="12"/>
  <c r="V213" i="12"/>
  <c r="G215" i="12"/>
  <c r="I215" i="12"/>
  <c r="K215" i="12"/>
  <c r="M215" i="12"/>
  <c r="O215" i="12"/>
  <c r="Q215" i="12"/>
  <c r="V215" i="12"/>
  <c r="G217" i="12"/>
  <c r="M217" i="12" s="1"/>
  <c r="I217" i="12"/>
  <c r="K217" i="12"/>
  <c r="O217" i="12"/>
  <c r="Q217" i="12"/>
  <c r="V217" i="12"/>
  <c r="G219" i="12"/>
  <c r="M219" i="12" s="1"/>
  <c r="I219" i="12"/>
  <c r="K219" i="12"/>
  <c r="O219" i="12"/>
  <c r="Q219" i="12"/>
  <c r="V219" i="12"/>
  <c r="G221" i="12"/>
  <c r="M221" i="12" s="1"/>
  <c r="I221" i="12"/>
  <c r="K221" i="12"/>
  <c r="O221" i="12"/>
  <c r="Q221" i="12"/>
  <c r="V221" i="12"/>
  <c r="G223" i="12"/>
  <c r="M223" i="12" s="1"/>
  <c r="I223" i="12"/>
  <c r="K223" i="12"/>
  <c r="O223" i="12"/>
  <c r="Q223" i="12"/>
  <c r="V223" i="12"/>
  <c r="G225" i="12"/>
  <c r="M225" i="12" s="1"/>
  <c r="I225" i="12"/>
  <c r="K225" i="12"/>
  <c r="O225" i="12"/>
  <c r="Q225" i="12"/>
  <c r="V225" i="12"/>
  <c r="G227" i="12"/>
  <c r="I227" i="12"/>
  <c r="K227" i="12"/>
  <c r="M227" i="12"/>
  <c r="O227" i="12"/>
  <c r="Q227" i="12"/>
  <c r="V227" i="12"/>
  <c r="G229" i="12"/>
  <c r="M229" i="12" s="1"/>
  <c r="I229" i="12"/>
  <c r="K229" i="12"/>
  <c r="O229" i="12"/>
  <c r="Q229" i="12"/>
  <c r="V229" i="12"/>
  <c r="G231" i="12"/>
  <c r="I231" i="12"/>
  <c r="K231" i="12"/>
  <c r="M231" i="12"/>
  <c r="O231" i="12"/>
  <c r="Q231" i="12"/>
  <c r="V231" i="12"/>
  <c r="G233" i="12"/>
  <c r="M233" i="12" s="1"/>
  <c r="I233" i="12"/>
  <c r="K233" i="12"/>
  <c r="O233" i="12"/>
  <c r="Q233" i="12"/>
  <c r="V233" i="12"/>
  <c r="G235" i="12"/>
  <c r="M235" i="12" s="1"/>
  <c r="I235" i="12"/>
  <c r="K235" i="12"/>
  <c r="O235" i="12"/>
  <c r="Q235" i="12"/>
  <c r="V235" i="12"/>
  <c r="G237" i="12"/>
  <c r="M237" i="12" s="1"/>
  <c r="I237" i="12"/>
  <c r="K237" i="12"/>
  <c r="O237" i="12"/>
  <c r="Q237" i="12"/>
  <c r="V237" i="12"/>
  <c r="G239" i="12"/>
  <c r="M239" i="12" s="1"/>
  <c r="I239" i="12"/>
  <c r="K239" i="12"/>
  <c r="O239" i="12"/>
  <c r="Q239" i="12"/>
  <c r="V239" i="12"/>
  <c r="G241" i="12"/>
  <c r="M241" i="12" s="1"/>
  <c r="I241" i="12"/>
  <c r="K241" i="12"/>
  <c r="O241" i="12"/>
  <c r="Q241" i="12"/>
  <c r="V241" i="12"/>
  <c r="G243" i="12"/>
  <c r="M243" i="12" s="1"/>
  <c r="I243" i="12"/>
  <c r="K243" i="12"/>
  <c r="O243" i="12"/>
  <c r="Q243" i="12"/>
  <c r="V243" i="12"/>
  <c r="G245" i="12"/>
  <c r="M245" i="12" s="1"/>
  <c r="I245" i="12"/>
  <c r="K245" i="12"/>
  <c r="O245" i="12"/>
  <c r="Q245" i="12"/>
  <c r="V245" i="12"/>
  <c r="G247" i="12"/>
  <c r="I247" i="12"/>
  <c r="K247" i="12"/>
  <c r="M247" i="12"/>
  <c r="O247" i="12"/>
  <c r="Q247" i="12"/>
  <c r="V247" i="12"/>
  <c r="G249" i="12"/>
  <c r="M249" i="12" s="1"/>
  <c r="I249" i="12"/>
  <c r="K249" i="12"/>
  <c r="O249" i="12"/>
  <c r="Q249" i="12"/>
  <c r="V249" i="12"/>
  <c r="G251" i="12"/>
  <c r="M251" i="12" s="1"/>
  <c r="I251" i="12"/>
  <c r="K251" i="12"/>
  <c r="O251" i="12"/>
  <c r="Q251" i="12"/>
  <c r="V251" i="12"/>
  <c r="G253" i="12"/>
  <c r="M253" i="12" s="1"/>
  <c r="I253" i="12"/>
  <c r="K253" i="12"/>
  <c r="O253" i="12"/>
  <c r="Q253" i="12"/>
  <c r="V253" i="12"/>
  <c r="G255" i="12"/>
  <c r="M255" i="12" s="1"/>
  <c r="I255" i="12"/>
  <c r="K255" i="12"/>
  <c r="O255" i="12"/>
  <c r="Q255" i="12"/>
  <c r="V255" i="12"/>
  <c r="G257" i="12"/>
  <c r="M257" i="12" s="1"/>
  <c r="I257" i="12"/>
  <c r="K257" i="12"/>
  <c r="O257" i="12"/>
  <c r="Q257" i="12"/>
  <c r="V257" i="12"/>
  <c r="G259" i="12"/>
  <c r="I259" i="12"/>
  <c r="K259" i="12"/>
  <c r="M259" i="12"/>
  <c r="O259" i="12"/>
  <c r="Q259" i="12"/>
  <c r="V259" i="12"/>
  <c r="G261" i="12"/>
  <c r="M261" i="12" s="1"/>
  <c r="I261" i="12"/>
  <c r="K261" i="12"/>
  <c r="O261" i="12"/>
  <c r="Q261" i="12"/>
  <c r="V261" i="12"/>
  <c r="G263" i="12"/>
  <c r="I263" i="12"/>
  <c r="K263" i="12"/>
  <c r="M263" i="12"/>
  <c r="O263" i="12"/>
  <c r="Q263" i="12"/>
  <c r="V263" i="12"/>
  <c r="G265" i="12"/>
  <c r="M265" i="12" s="1"/>
  <c r="I265" i="12"/>
  <c r="K265" i="12"/>
  <c r="O265" i="12"/>
  <c r="Q265" i="12"/>
  <c r="V265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Q269" i="12"/>
  <c r="V269" i="12"/>
  <c r="G271" i="12"/>
  <c r="M271" i="12" s="1"/>
  <c r="I271" i="12"/>
  <c r="K271" i="12"/>
  <c r="O271" i="12"/>
  <c r="Q271" i="12"/>
  <c r="V271" i="12"/>
  <c r="G273" i="12"/>
  <c r="M273" i="12" s="1"/>
  <c r="I273" i="12"/>
  <c r="K273" i="12"/>
  <c r="O273" i="12"/>
  <c r="Q273" i="12"/>
  <c r="V273" i="12"/>
  <c r="G275" i="12"/>
  <c r="M275" i="12" s="1"/>
  <c r="I275" i="12"/>
  <c r="K275" i="12"/>
  <c r="O275" i="12"/>
  <c r="Q275" i="12"/>
  <c r="V275" i="12"/>
  <c r="G277" i="12"/>
  <c r="M277" i="12" s="1"/>
  <c r="I277" i="12"/>
  <c r="K277" i="12"/>
  <c r="O277" i="12"/>
  <c r="Q277" i="12"/>
  <c r="V277" i="12"/>
  <c r="G279" i="12"/>
  <c r="I279" i="12"/>
  <c r="K279" i="12"/>
  <c r="M279" i="12"/>
  <c r="O279" i="12"/>
  <c r="Q279" i="12"/>
  <c r="V279" i="12"/>
  <c r="G281" i="12"/>
  <c r="M281" i="12" s="1"/>
  <c r="I281" i="12"/>
  <c r="K281" i="12"/>
  <c r="O281" i="12"/>
  <c r="Q281" i="12"/>
  <c r="V281" i="12"/>
  <c r="G283" i="12"/>
  <c r="M283" i="12" s="1"/>
  <c r="I283" i="12"/>
  <c r="K283" i="12"/>
  <c r="O283" i="12"/>
  <c r="Q283" i="12"/>
  <c r="V283" i="12"/>
  <c r="G285" i="12"/>
  <c r="M285" i="12" s="1"/>
  <c r="I285" i="12"/>
  <c r="K285" i="12"/>
  <c r="O285" i="12"/>
  <c r="Q285" i="12"/>
  <c r="V285" i="12"/>
  <c r="G287" i="12"/>
  <c r="M287" i="12" s="1"/>
  <c r="I287" i="12"/>
  <c r="K287" i="12"/>
  <c r="O287" i="12"/>
  <c r="Q287" i="12"/>
  <c r="V287" i="12"/>
  <c r="G289" i="12"/>
  <c r="M289" i="12" s="1"/>
  <c r="I289" i="12"/>
  <c r="K289" i="12"/>
  <c r="O289" i="12"/>
  <c r="Q289" i="12"/>
  <c r="V289" i="12"/>
  <c r="G291" i="12"/>
  <c r="I291" i="12"/>
  <c r="K291" i="12"/>
  <c r="M291" i="12"/>
  <c r="O291" i="12"/>
  <c r="Q291" i="12"/>
  <c r="V291" i="12"/>
  <c r="G293" i="12"/>
  <c r="M293" i="12" s="1"/>
  <c r="I293" i="12"/>
  <c r="K293" i="12"/>
  <c r="O293" i="12"/>
  <c r="Q293" i="12"/>
  <c r="V293" i="12"/>
  <c r="G295" i="12"/>
  <c r="I295" i="12"/>
  <c r="K295" i="12"/>
  <c r="M295" i="12"/>
  <c r="O295" i="12"/>
  <c r="Q295" i="12"/>
  <c r="V295" i="12"/>
  <c r="G297" i="12"/>
  <c r="M297" i="12" s="1"/>
  <c r="I297" i="12"/>
  <c r="K297" i="12"/>
  <c r="O297" i="12"/>
  <c r="Q297" i="12"/>
  <c r="V297" i="12"/>
  <c r="G299" i="12"/>
  <c r="M299" i="12" s="1"/>
  <c r="I299" i="12"/>
  <c r="K299" i="12"/>
  <c r="O299" i="12"/>
  <c r="Q299" i="12"/>
  <c r="V299" i="12"/>
  <c r="G301" i="12"/>
  <c r="M301" i="12" s="1"/>
  <c r="I301" i="12"/>
  <c r="K301" i="12"/>
  <c r="O301" i="12"/>
  <c r="Q301" i="12"/>
  <c r="V301" i="12"/>
  <c r="G303" i="12"/>
  <c r="M303" i="12" s="1"/>
  <c r="I303" i="12"/>
  <c r="K303" i="12"/>
  <c r="O303" i="12"/>
  <c r="Q303" i="12"/>
  <c r="V303" i="12"/>
  <c r="G305" i="12"/>
  <c r="M305" i="12" s="1"/>
  <c r="I305" i="12"/>
  <c r="K305" i="12"/>
  <c r="O305" i="12"/>
  <c r="Q305" i="12"/>
  <c r="V305" i="12"/>
  <c r="G307" i="12"/>
  <c r="M307" i="12" s="1"/>
  <c r="I307" i="12"/>
  <c r="K307" i="12"/>
  <c r="O307" i="12"/>
  <c r="Q307" i="12"/>
  <c r="V307" i="12"/>
  <c r="G309" i="12"/>
  <c r="M309" i="12" s="1"/>
  <c r="I309" i="12"/>
  <c r="K309" i="12"/>
  <c r="O309" i="12"/>
  <c r="Q309" i="12"/>
  <c r="V309" i="12"/>
  <c r="G311" i="12"/>
  <c r="I311" i="12"/>
  <c r="K311" i="12"/>
  <c r="M311" i="12"/>
  <c r="O311" i="12"/>
  <c r="Q311" i="12"/>
  <c r="V311" i="12"/>
  <c r="G313" i="12"/>
  <c r="M313" i="12" s="1"/>
  <c r="I313" i="12"/>
  <c r="K313" i="12"/>
  <c r="O313" i="12"/>
  <c r="Q313" i="12"/>
  <c r="V313" i="12"/>
  <c r="G315" i="12"/>
  <c r="M315" i="12" s="1"/>
  <c r="I315" i="12"/>
  <c r="K315" i="12"/>
  <c r="O315" i="12"/>
  <c r="Q315" i="12"/>
  <c r="V315" i="12"/>
  <c r="G317" i="12"/>
  <c r="M317" i="12" s="1"/>
  <c r="I317" i="12"/>
  <c r="K317" i="12"/>
  <c r="O317" i="12"/>
  <c r="Q317" i="12"/>
  <c r="V317" i="12"/>
  <c r="G319" i="12"/>
  <c r="M319" i="12" s="1"/>
  <c r="I319" i="12"/>
  <c r="K319" i="12"/>
  <c r="O319" i="12"/>
  <c r="Q319" i="12"/>
  <c r="V319" i="12"/>
  <c r="G321" i="12"/>
  <c r="M321" i="12" s="1"/>
  <c r="I321" i="12"/>
  <c r="K321" i="12"/>
  <c r="O321" i="12"/>
  <c r="Q321" i="12"/>
  <c r="V321" i="12"/>
  <c r="G323" i="12"/>
  <c r="I323" i="12"/>
  <c r="K323" i="12"/>
  <c r="M323" i="12"/>
  <c r="O323" i="12"/>
  <c r="Q323" i="12"/>
  <c r="V323" i="12"/>
  <c r="G325" i="12"/>
  <c r="M325" i="12" s="1"/>
  <c r="I325" i="12"/>
  <c r="K325" i="12"/>
  <c r="O325" i="12"/>
  <c r="Q325" i="12"/>
  <c r="V325" i="12"/>
  <c r="G327" i="12"/>
  <c r="I327" i="12"/>
  <c r="K327" i="12"/>
  <c r="M327" i="12"/>
  <c r="O327" i="12"/>
  <c r="Q327" i="12"/>
  <c r="V327" i="12"/>
  <c r="G329" i="12"/>
  <c r="M329" i="12" s="1"/>
  <c r="I329" i="12"/>
  <c r="K329" i="12"/>
  <c r="O329" i="12"/>
  <c r="Q329" i="12"/>
  <c r="V329" i="12"/>
  <c r="G331" i="12"/>
  <c r="M331" i="12" s="1"/>
  <c r="I331" i="12"/>
  <c r="K331" i="12"/>
  <c r="O331" i="12"/>
  <c r="Q331" i="12"/>
  <c r="V331" i="12"/>
  <c r="G333" i="12"/>
  <c r="M333" i="12" s="1"/>
  <c r="I333" i="12"/>
  <c r="K333" i="12"/>
  <c r="O333" i="12"/>
  <c r="Q333" i="12"/>
  <c r="V333" i="12"/>
  <c r="G335" i="12"/>
  <c r="M335" i="12" s="1"/>
  <c r="I335" i="12"/>
  <c r="K335" i="12"/>
  <c r="O335" i="12"/>
  <c r="Q335" i="12"/>
  <c r="V335" i="12"/>
  <c r="G337" i="12"/>
  <c r="M337" i="12" s="1"/>
  <c r="I337" i="12"/>
  <c r="K337" i="12"/>
  <c r="O337" i="12"/>
  <c r="Q337" i="12"/>
  <c r="V337" i="12"/>
  <c r="G339" i="12"/>
  <c r="M339" i="12" s="1"/>
  <c r="I339" i="12"/>
  <c r="K339" i="12"/>
  <c r="O339" i="12"/>
  <c r="Q339" i="12"/>
  <c r="V339" i="12"/>
  <c r="G341" i="12"/>
  <c r="M341" i="12" s="1"/>
  <c r="I341" i="12"/>
  <c r="K341" i="12"/>
  <c r="O341" i="12"/>
  <c r="Q341" i="12"/>
  <c r="V341" i="12"/>
  <c r="G343" i="12"/>
  <c r="I343" i="12"/>
  <c r="K343" i="12"/>
  <c r="M343" i="12"/>
  <c r="O343" i="12"/>
  <c r="Q343" i="12"/>
  <c r="V343" i="12"/>
  <c r="G345" i="12"/>
  <c r="M345" i="12" s="1"/>
  <c r="I345" i="12"/>
  <c r="K345" i="12"/>
  <c r="O345" i="12"/>
  <c r="Q345" i="12"/>
  <c r="V345" i="12"/>
  <c r="G347" i="12"/>
  <c r="M347" i="12" s="1"/>
  <c r="I347" i="12"/>
  <c r="K347" i="12"/>
  <c r="O347" i="12"/>
  <c r="Q347" i="12"/>
  <c r="V347" i="12"/>
  <c r="G349" i="12"/>
  <c r="M349" i="12" s="1"/>
  <c r="I349" i="12"/>
  <c r="K349" i="12"/>
  <c r="O349" i="12"/>
  <c r="Q349" i="12"/>
  <c r="V349" i="12"/>
  <c r="G351" i="12"/>
  <c r="M351" i="12" s="1"/>
  <c r="I351" i="12"/>
  <c r="K351" i="12"/>
  <c r="O351" i="12"/>
  <c r="Q351" i="12"/>
  <c r="V351" i="12"/>
  <c r="G353" i="12"/>
  <c r="M353" i="12" s="1"/>
  <c r="I353" i="12"/>
  <c r="K353" i="12"/>
  <c r="O353" i="12"/>
  <c r="Q353" i="12"/>
  <c r="V353" i="12"/>
  <c r="G355" i="12"/>
  <c r="I355" i="12"/>
  <c r="K355" i="12"/>
  <c r="M355" i="12"/>
  <c r="O355" i="12"/>
  <c r="Q355" i="12"/>
  <c r="V355" i="12"/>
  <c r="G357" i="12"/>
  <c r="M357" i="12" s="1"/>
  <c r="I357" i="12"/>
  <c r="K357" i="12"/>
  <c r="O357" i="12"/>
  <c r="Q357" i="12"/>
  <c r="V357" i="12"/>
  <c r="G359" i="12"/>
  <c r="I359" i="12"/>
  <c r="K359" i="12"/>
  <c r="M359" i="12"/>
  <c r="O359" i="12"/>
  <c r="Q359" i="12"/>
  <c r="V359" i="12"/>
  <c r="G361" i="12"/>
  <c r="M361" i="12" s="1"/>
  <c r="I361" i="12"/>
  <c r="K361" i="12"/>
  <c r="O361" i="12"/>
  <c r="Q361" i="12"/>
  <c r="V361" i="12"/>
  <c r="G363" i="12"/>
  <c r="M363" i="12" s="1"/>
  <c r="I363" i="12"/>
  <c r="K363" i="12"/>
  <c r="O363" i="12"/>
  <c r="Q363" i="12"/>
  <c r="V363" i="12"/>
  <c r="G365" i="12"/>
  <c r="M365" i="12" s="1"/>
  <c r="I365" i="12"/>
  <c r="K365" i="12"/>
  <c r="O365" i="12"/>
  <c r="Q365" i="12"/>
  <c r="V365" i="12"/>
  <c r="G367" i="12"/>
  <c r="M367" i="12" s="1"/>
  <c r="I367" i="12"/>
  <c r="K367" i="12"/>
  <c r="O367" i="12"/>
  <c r="Q367" i="12"/>
  <c r="V367" i="12"/>
  <c r="G369" i="12"/>
  <c r="M369" i="12" s="1"/>
  <c r="I369" i="12"/>
  <c r="K369" i="12"/>
  <c r="O369" i="12"/>
  <c r="Q369" i="12"/>
  <c r="V369" i="12"/>
  <c r="G371" i="12"/>
  <c r="M371" i="12" s="1"/>
  <c r="I371" i="12"/>
  <c r="K371" i="12"/>
  <c r="O371" i="12"/>
  <c r="Q371" i="12"/>
  <c r="V371" i="12"/>
  <c r="G373" i="12"/>
  <c r="M373" i="12" s="1"/>
  <c r="I373" i="12"/>
  <c r="K373" i="12"/>
  <c r="O373" i="12"/>
  <c r="Q373" i="12"/>
  <c r="V373" i="12"/>
  <c r="G375" i="12"/>
  <c r="I375" i="12"/>
  <c r="K375" i="12"/>
  <c r="M375" i="12"/>
  <c r="O375" i="12"/>
  <c r="Q375" i="12"/>
  <c r="V375" i="12"/>
  <c r="G377" i="12"/>
  <c r="M377" i="12" s="1"/>
  <c r="I377" i="12"/>
  <c r="K377" i="12"/>
  <c r="O377" i="12"/>
  <c r="Q377" i="12"/>
  <c r="V377" i="12"/>
  <c r="G379" i="12"/>
  <c r="M379" i="12" s="1"/>
  <c r="I379" i="12"/>
  <c r="K379" i="12"/>
  <c r="O379" i="12"/>
  <c r="Q379" i="12"/>
  <c r="V379" i="12"/>
  <c r="G381" i="12"/>
  <c r="M381" i="12" s="1"/>
  <c r="I381" i="12"/>
  <c r="K381" i="12"/>
  <c r="O381" i="12"/>
  <c r="Q381" i="12"/>
  <c r="V381" i="12"/>
  <c r="G383" i="12"/>
  <c r="M383" i="12" s="1"/>
  <c r="I383" i="12"/>
  <c r="K383" i="12"/>
  <c r="O383" i="12"/>
  <c r="Q383" i="12"/>
  <c r="V383" i="12"/>
  <c r="G385" i="12"/>
  <c r="M385" i="12" s="1"/>
  <c r="I385" i="12"/>
  <c r="K385" i="12"/>
  <c r="O385" i="12"/>
  <c r="Q385" i="12"/>
  <c r="V385" i="12"/>
  <c r="G387" i="12"/>
  <c r="I387" i="12"/>
  <c r="K387" i="12"/>
  <c r="M387" i="12"/>
  <c r="O387" i="12"/>
  <c r="Q387" i="12"/>
  <c r="V387" i="12"/>
  <c r="G389" i="12"/>
  <c r="M389" i="12" s="1"/>
  <c r="I389" i="12"/>
  <c r="K389" i="12"/>
  <c r="O389" i="12"/>
  <c r="Q389" i="12"/>
  <c r="V389" i="12"/>
  <c r="G391" i="12"/>
  <c r="I391" i="12"/>
  <c r="K391" i="12"/>
  <c r="M391" i="12"/>
  <c r="O391" i="12"/>
  <c r="Q391" i="12"/>
  <c r="V391" i="12"/>
  <c r="G393" i="12"/>
  <c r="M393" i="12" s="1"/>
  <c r="I393" i="12"/>
  <c r="K393" i="12"/>
  <c r="O393" i="12"/>
  <c r="Q393" i="12"/>
  <c r="V393" i="12"/>
  <c r="G395" i="12"/>
  <c r="M395" i="12" s="1"/>
  <c r="I395" i="12"/>
  <c r="K395" i="12"/>
  <c r="O395" i="12"/>
  <c r="Q395" i="12"/>
  <c r="V395" i="12"/>
  <c r="G397" i="12"/>
  <c r="M397" i="12" s="1"/>
  <c r="I397" i="12"/>
  <c r="K397" i="12"/>
  <c r="O397" i="12"/>
  <c r="Q397" i="12"/>
  <c r="V397" i="12"/>
  <c r="G399" i="12"/>
  <c r="M399" i="12" s="1"/>
  <c r="I399" i="12"/>
  <c r="K399" i="12"/>
  <c r="O399" i="12"/>
  <c r="Q399" i="12"/>
  <c r="V399" i="12"/>
  <c r="G401" i="12"/>
  <c r="M401" i="12" s="1"/>
  <c r="I401" i="12"/>
  <c r="K401" i="12"/>
  <c r="O401" i="12"/>
  <c r="Q401" i="12"/>
  <c r="V401" i="12"/>
  <c r="G403" i="12"/>
  <c r="M403" i="12" s="1"/>
  <c r="I403" i="12"/>
  <c r="K403" i="12"/>
  <c r="O403" i="12"/>
  <c r="Q403" i="12"/>
  <c r="V403" i="12"/>
  <c r="G405" i="12"/>
  <c r="M405" i="12" s="1"/>
  <c r="I405" i="12"/>
  <c r="K405" i="12"/>
  <c r="O405" i="12"/>
  <c r="Q405" i="12"/>
  <c r="V405" i="12"/>
  <c r="G407" i="12"/>
  <c r="I407" i="12"/>
  <c r="K407" i="12"/>
  <c r="M407" i="12"/>
  <c r="O407" i="12"/>
  <c r="Q407" i="12"/>
  <c r="V407" i="12"/>
  <c r="G409" i="12"/>
  <c r="M409" i="12" s="1"/>
  <c r="I409" i="12"/>
  <c r="K409" i="12"/>
  <c r="O409" i="12"/>
  <c r="Q409" i="12"/>
  <c r="V409" i="12"/>
  <c r="G411" i="12"/>
  <c r="M411" i="12" s="1"/>
  <c r="I411" i="12"/>
  <c r="K411" i="12"/>
  <c r="O411" i="12"/>
  <c r="Q411" i="12"/>
  <c r="V411" i="12"/>
  <c r="G413" i="12"/>
  <c r="M413" i="12" s="1"/>
  <c r="I413" i="12"/>
  <c r="K413" i="12"/>
  <c r="O413" i="12"/>
  <c r="Q413" i="12"/>
  <c r="V413" i="12"/>
  <c r="G415" i="12"/>
  <c r="M415" i="12" s="1"/>
  <c r="I415" i="12"/>
  <c r="K415" i="12"/>
  <c r="O415" i="12"/>
  <c r="Q415" i="12"/>
  <c r="V415" i="12"/>
  <c r="G417" i="12"/>
  <c r="M417" i="12" s="1"/>
  <c r="I417" i="12"/>
  <c r="K417" i="12"/>
  <c r="O417" i="12"/>
  <c r="Q417" i="12"/>
  <c r="V417" i="12"/>
  <c r="G419" i="12"/>
  <c r="I419" i="12"/>
  <c r="K419" i="12"/>
  <c r="M419" i="12"/>
  <c r="O419" i="12"/>
  <c r="Q419" i="12"/>
  <c r="V419" i="12"/>
  <c r="G421" i="12"/>
  <c r="M421" i="12" s="1"/>
  <c r="I421" i="12"/>
  <c r="K421" i="12"/>
  <c r="O421" i="12"/>
  <c r="Q421" i="12"/>
  <c r="V421" i="12"/>
  <c r="G423" i="12"/>
  <c r="I423" i="12"/>
  <c r="K423" i="12"/>
  <c r="M423" i="12"/>
  <c r="O423" i="12"/>
  <c r="Q423" i="12"/>
  <c r="V423" i="12"/>
  <c r="G425" i="12"/>
  <c r="M425" i="12" s="1"/>
  <c r="I425" i="12"/>
  <c r="K425" i="12"/>
  <c r="O425" i="12"/>
  <c r="Q425" i="12"/>
  <c r="V425" i="12"/>
  <c r="G427" i="12"/>
  <c r="M427" i="12" s="1"/>
  <c r="I427" i="12"/>
  <c r="K427" i="12"/>
  <c r="O427" i="12"/>
  <c r="Q427" i="12"/>
  <c r="V427" i="12"/>
  <c r="G429" i="12"/>
  <c r="M429" i="12" s="1"/>
  <c r="I429" i="12"/>
  <c r="K429" i="12"/>
  <c r="O429" i="12"/>
  <c r="Q429" i="12"/>
  <c r="V429" i="12"/>
  <c r="G431" i="12"/>
  <c r="M431" i="12" s="1"/>
  <c r="I431" i="12"/>
  <c r="K431" i="12"/>
  <c r="O431" i="12"/>
  <c r="Q431" i="12"/>
  <c r="V431" i="12"/>
  <c r="G433" i="12"/>
  <c r="M433" i="12" s="1"/>
  <c r="I433" i="12"/>
  <c r="K433" i="12"/>
  <c r="O433" i="12"/>
  <c r="Q433" i="12"/>
  <c r="V433" i="12"/>
  <c r="G435" i="12"/>
  <c r="M435" i="12" s="1"/>
  <c r="I435" i="12"/>
  <c r="K435" i="12"/>
  <c r="O435" i="12"/>
  <c r="Q435" i="12"/>
  <c r="V435" i="12"/>
  <c r="G437" i="12"/>
  <c r="M437" i="12" s="1"/>
  <c r="I437" i="12"/>
  <c r="K437" i="12"/>
  <c r="O437" i="12"/>
  <c r="Q437" i="12"/>
  <c r="V437" i="12"/>
  <c r="G439" i="12"/>
  <c r="I439" i="12"/>
  <c r="K439" i="12"/>
  <c r="M439" i="12"/>
  <c r="O439" i="12"/>
  <c r="Q439" i="12"/>
  <c r="V439" i="12"/>
  <c r="G441" i="12"/>
  <c r="M441" i="12" s="1"/>
  <c r="I441" i="12"/>
  <c r="K441" i="12"/>
  <c r="O441" i="12"/>
  <c r="Q441" i="12"/>
  <c r="V441" i="12"/>
  <c r="G443" i="12"/>
  <c r="M443" i="12" s="1"/>
  <c r="I443" i="12"/>
  <c r="K443" i="12"/>
  <c r="O443" i="12"/>
  <c r="Q443" i="12"/>
  <c r="V443" i="12"/>
  <c r="G445" i="12"/>
  <c r="M445" i="12" s="1"/>
  <c r="I445" i="12"/>
  <c r="K445" i="12"/>
  <c r="O445" i="12"/>
  <c r="Q445" i="12"/>
  <c r="V445" i="12"/>
  <c r="G447" i="12"/>
  <c r="M447" i="12" s="1"/>
  <c r="I447" i="12"/>
  <c r="K447" i="12"/>
  <c r="O447" i="12"/>
  <c r="Q447" i="12"/>
  <c r="V447" i="12"/>
  <c r="G449" i="12"/>
  <c r="M449" i="12" s="1"/>
  <c r="I449" i="12"/>
  <c r="K449" i="12"/>
  <c r="O449" i="12"/>
  <c r="Q449" i="12"/>
  <c r="V449" i="12"/>
  <c r="G451" i="12"/>
  <c r="I451" i="12"/>
  <c r="K451" i="12"/>
  <c r="M451" i="12"/>
  <c r="O451" i="12"/>
  <c r="Q451" i="12"/>
  <c r="V451" i="12"/>
  <c r="G453" i="12"/>
  <c r="M453" i="12" s="1"/>
  <c r="I453" i="12"/>
  <c r="K453" i="12"/>
  <c r="O453" i="12"/>
  <c r="Q453" i="12"/>
  <c r="V453" i="12"/>
  <c r="G455" i="12"/>
  <c r="I455" i="12"/>
  <c r="K455" i="12"/>
  <c r="M455" i="12"/>
  <c r="O455" i="12"/>
  <c r="Q455" i="12"/>
  <c r="V455" i="12"/>
  <c r="G457" i="12"/>
  <c r="M457" i="12" s="1"/>
  <c r="I457" i="12"/>
  <c r="K457" i="12"/>
  <c r="O457" i="12"/>
  <c r="Q457" i="12"/>
  <c r="V457" i="12"/>
  <c r="G459" i="12"/>
  <c r="M459" i="12" s="1"/>
  <c r="I459" i="12"/>
  <c r="K459" i="12"/>
  <c r="O459" i="12"/>
  <c r="Q459" i="12"/>
  <c r="V459" i="12"/>
  <c r="G461" i="12"/>
  <c r="M461" i="12" s="1"/>
  <c r="I461" i="12"/>
  <c r="K461" i="12"/>
  <c r="O461" i="12"/>
  <c r="Q461" i="12"/>
  <c r="V461" i="12"/>
  <c r="G463" i="12"/>
  <c r="M463" i="12" s="1"/>
  <c r="I463" i="12"/>
  <c r="K463" i="12"/>
  <c r="O463" i="12"/>
  <c r="Q463" i="12"/>
  <c r="V463" i="12"/>
  <c r="G465" i="12"/>
  <c r="M465" i="12" s="1"/>
  <c r="I465" i="12"/>
  <c r="K465" i="12"/>
  <c r="O465" i="12"/>
  <c r="Q465" i="12"/>
  <c r="V465" i="12"/>
  <c r="G467" i="12"/>
  <c r="M467" i="12" s="1"/>
  <c r="I467" i="12"/>
  <c r="K467" i="12"/>
  <c r="O467" i="12"/>
  <c r="Q467" i="12"/>
  <c r="V467" i="12"/>
  <c r="G469" i="12"/>
  <c r="M469" i="12" s="1"/>
  <c r="I469" i="12"/>
  <c r="K469" i="12"/>
  <c r="O469" i="12"/>
  <c r="Q469" i="12"/>
  <c r="V469" i="12"/>
  <c r="G471" i="12"/>
  <c r="I471" i="12"/>
  <c r="K471" i="12"/>
  <c r="M471" i="12"/>
  <c r="O471" i="12"/>
  <c r="Q471" i="12"/>
  <c r="V471" i="12"/>
  <c r="G473" i="12"/>
  <c r="M473" i="12" s="1"/>
  <c r="I473" i="12"/>
  <c r="K473" i="12"/>
  <c r="O473" i="12"/>
  <c r="Q473" i="12"/>
  <c r="V473" i="12"/>
  <c r="G475" i="12"/>
  <c r="M475" i="12" s="1"/>
  <c r="I475" i="12"/>
  <c r="K475" i="12"/>
  <c r="O475" i="12"/>
  <c r="Q475" i="12"/>
  <c r="V475" i="12"/>
  <c r="G477" i="12"/>
  <c r="M477" i="12" s="1"/>
  <c r="I477" i="12"/>
  <c r="K477" i="12"/>
  <c r="O477" i="12"/>
  <c r="Q477" i="12"/>
  <c r="V477" i="12"/>
  <c r="G479" i="12"/>
  <c r="M479" i="12" s="1"/>
  <c r="I479" i="12"/>
  <c r="K479" i="12"/>
  <c r="O479" i="12"/>
  <c r="Q479" i="12"/>
  <c r="V479" i="12"/>
  <c r="G481" i="12"/>
  <c r="M481" i="12" s="1"/>
  <c r="I481" i="12"/>
  <c r="K481" i="12"/>
  <c r="O481" i="12"/>
  <c r="Q481" i="12"/>
  <c r="V481" i="12"/>
  <c r="G483" i="12"/>
  <c r="I483" i="12"/>
  <c r="K483" i="12"/>
  <c r="M483" i="12"/>
  <c r="O483" i="12"/>
  <c r="Q483" i="12"/>
  <c r="V483" i="12"/>
  <c r="G485" i="12"/>
  <c r="M485" i="12" s="1"/>
  <c r="I485" i="12"/>
  <c r="K485" i="12"/>
  <c r="O485" i="12"/>
  <c r="Q485" i="12"/>
  <c r="V485" i="12"/>
  <c r="G487" i="12"/>
  <c r="I487" i="12"/>
  <c r="K487" i="12"/>
  <c r="M487" i="12"/>
  <c r="O487" i="12"/>
  <c r="Q487" i="12"/>
  <c r="V487" i="12"/>
  <c r="G489" i="12"/>
  <c r="M489" i="12" s="1"/>
  <c r="I489" i="12"/>
  <c r="K489" i="12"/>
  <c r="O489" i="12"/>
  <c r="Q489" i="12"/>
  <c r="V489" i="12"/>
  <c r="G491" i="12"/>
  <c r="M491" i="12" s="1"/>
  <c r="I491" i="12"/>
  <c r="K491" i="12"/>
  <c r="O491" i="12"/>
  <c r="Q491" i="12"/>
  <c r="V491" i="12"/>
  <c r="G493" i="12"/>
  <c r="M493" i="12" s="1"/>
  <c r="I493" i="12"/>
  <c r="K493" i="12"/>
  <c r="O493" i="12"/>
  <c r="Q493" i="12"/>
  <c r="V493" i="12"/>
  <c r="G495" i="12"/>
  <c r="M495" i="12" s="1"/>
  <c r="I495" i="12"/>
  <c r="K495" i="12"/>
  <c r="O495" i="12"/>
  <c r="Q495" i="12"/>
  <c r="V495" i="12"/>
  <c r="G497" i="12"/>
  <c r="M497" i="12" s="1"/>
  <c r="I497" i="12"/>
  <c r="K497" i="12"/>
  <c r="O497" i="12"/>
  <c r="Q497" i="12"/>
  <c r="V497" i="12"/>
  <c r="G499" i="12"/>
  <c r="M499" i="12" s="1"/>
  <c r="I499" i="12"/>
  <c r="K499" i="12"/>
  <c r="O499" i="12"/>
  <c r="Q499" i="12"/>
  <c r="V499" i="12"/>
  <c r="G501" i="12"/>
  <c r="M501" i="12" s="1"/>
  <c r="I501" i="12"/>
  <c r="K501" i="12"/>
  <c r="O501" i="12"/>
  <c r="Q501" i="12"/>
  <c r="V501" i="12"/>
  <c r="G503" i="12"/>
  <c r="I503" i="12"/>
  <c r="K503" i="12"/>
  <c r="M503" i="12"/>
  <c r="O503" i="12"/>
  <c r="Q503" i="12"/>
  <c r="V503" i="12"/>
  <c r="G505" i="12"/>
  <c r="M505" i="12" s="1"/>
  <c r="I505" i="12"/>
  <c r="K505" i="12"/>
  <c r="O505" i="12"/>
  <c r="Q505" i="12"/>
  <c r="V505" i="12"/>
  <c r="G507" i="12"/>
  <c r="M507" i="12" s="1"/>
  <c r="I507" i="12"/>
  <c r="K507" i="12"/>
  <c r="O507" i="12"/>
  <c r="Q507" i="12"/>
  <c r="V507" i="12"/>
  <c r="G509" i="12"/>
  <c r="M509" i="12" s="1"/>
  <c r="I509" i="12"/>
  <c r="K509" i="12"/>
  <c r="O509" i="12"/>
  <c r="Q509" i="12"/>
  <c r="V509" i="12"/>
  <c r="G511" i="12"/>
  <c r="M511" i="12" s="1"/>
  <c r="I511" i="12"/>
  <c r="K511" i="12"/>
  <c r="O511" i="12"/>
  <c r="Q511" i="12"/>
  <c r="V511" i="12"/>
  <c r="G513" i="12"/>
  <c r="M513" i="12" s="1"/>
  <c r="I513" i="12"/>
  <c r="K513" i="12"/>
  <c r="O513" i="12"/>
  <c r="Q513" i="12"/>
  <c r="V513" i="12"/>
  <c r="G516" i="12"/>
  <c r="I516" i="12"/>
  <c r="K516" i="12"/>
  <c r="M516" i="12"/>
  <c r="O516" i="12"/>
  <c r="Q516" i="12"/>
  <c r="V516" i="12"/>
  <c r="G520" i="12"/>
  <c r="M520" i="12" s="1"/>
  <c r="I520" i="12"/>
  <c r="K520" i="12"/>
  <c r="O520" i="12"/>
  <c r="Q520" i="12"/>
  <c r="V520" i="12"/>
  <c r="G525" i="12"/>
  <c r="M525" i="12" s="1"/>
  <c r="I525" i="12"/>
  <c r="K525" i="12"/>
  <c r="O525" i="12"/>
  <c r="Q525" i="12"/>
  <c r="V525" i="12"/>
  <c r="G529" i="12"/>
  <c r="M529" i="12" s="1"/>
  <c r="I529" i="12"/>
  <c r="K529" i="12"/>
  <c r="O529" i="12"/>
  <c r="Q529" i="12"/>
  <c r="V529" i="12"/>
  <c r="G533" i="12"/>
  <c r="M533" i="12" s="1"/>
  <c r="I533" i="12"/>
  <c r="K533" i="12"/>
  <c r="O533" i="12"/>
  <c r="Q533" i="12"/>
  <c r="V533" i="12"/>
  <c r="G538" i="12"/>
  <c r="I538" i="12"/>
  <c r="K538" i="12"/>
  <c r="M538" i="12"/>
  <c r="O538" i="12"/>
  <c r="Q538" i="12"/>
  <c r="V538" i="12"/>
  <c r="G541" i="12"/>
  <c r="M541" i="12" s="1"/>
  <c r="I541" i="12"/>
  <c r="K541" i="12"/>
  <c r="O541" i="12"/>
  <c r="Q541" i="12"/>
  <c r="V541" i="12"/>
  <c r="G543" i="12"/>
  <c r="M543" i="12" s="1"/>
  <c r="I543" i="12"/>
  <c r="K543" i="12"/>
  <c r="O543" i="12"/>
  <c r="Q543" i="12"/>
  <c r="V543" i="12"/>
  <c r="G545" i="12"/>
  <c r="M545" i="12" s="1"/>
  <c r="I545" i="12"/>
  <c r="K545" i="12"/>
  <c r="O545" i="12"/>
  <c r="Q545" i="12"/>
  <c r="V545" i="12"/>
  <c r="G547" i="12"/>
  <c r="M547" i="12" s="1"/>
  <c r="I547" i="12"/>
  <c r="K547" i="12"/>
  <c r="O547" i="12"/>
  <c r="Q547" i="12"/>
  <c r="V547" i="12"/>
  <c r="G550" i="12"/>
  <c r="M550" i="12" s="1"/>
  <c r="I550" i="12"/>
  <c r="K550" i="12"/>
  <c r="O550" i="12"/>
  <c r="Q550" i="12"/>
  <c r="V550" i="12"/>
  <c r="G553" i="12"/>
  <c r="M553" i="12" s="1"/>
  <c r="I553" i="12"/>
  <c r="K553" i="12"/>
  <c r="O553" i="12"/>
  <c r="Q553" i="12"/>
  <c r="V553" i="12"/>
  <c r="G559" i="12"/>
  <c r="M559" i="12" s="1"/>
  <c r="I559" i="12"/>
  <c r="K559" i="12"/>
  <c r="O559" i="12"/>
  <c r="Q559" i="12"/>
  <c r="V559" i="12"/>
  <c r="G562" i="12"/>
  <c r="M562" i="12" s="1"/>
  <c r="I562" i="12"/>
  <c r="K562" i="12"/>
  <c r="O562" i="12"/>
  <c r="Q562" i="12"/>
  <c r="V562" i="12"/>
  <c r="G566" i="12"/>
  <c r="M566" i="12" s="1"/>
  <c r="I566" i="12"/>
  <c r="K566" i="12"/>
  <c r="O566" i="12"/>
  <c r="Q566" i="12"/>
  <c r="V566" i="12"/>
  <c r="G569" i="12"/>
  <c r="M569" i="12" s="1"/>
  <c r="I569" i="12"/>
  <c r="K569" i="12"/>
  <c r="O569" i="12"/>
  <c r="Q569" i="12"/>
  <c r="V569" i="12"/>
  <c r="G572" i="12"/>
  <c r="I572" i="12"/>
  <c r="K572" i="12"/>
  <c r="O572" i="12"/>
  <c r="Q572" i="12"/>
  <c r="V572" i="12"/>
  <c r="G575" i="12"/>
  <c r="M575" i="12" s="1"/>
  <c r="I575" i="12"/>
  <c r="K575" i="12"/>
  <c r="O575" i="12"/>
  <c r="Q575" i="12"/>
  <c r="Q571" i="12" s="1"/>
  <c r="V575" i="12"/>
  <c r="G578" i="12"/>
  <c r="M578" i="12" s="1"/>
  <c r="I578" i="12"/>
  <c r="K578" i="12"/>
  <c r="O578" i="12"/>
  <c r="Q578" i="12"/>
  <c r="V578" i="12"/>
  <c r="G583" i="12"/>
  <c r="M583" i="12" s="1"/>
  <c r="I583" i="12"/>
  <c r="K583" i="12"/>
  <c r="O583" i="12"/>
  <c r="Q583" i="12"/>
  <c r="V583" i="12"/>
  <c r="G586" i="12"/>
  <c r="M586" i="12" s="1"/>
  <c r="I586" i="12"/>
  <c r="K586" i="12"/>
  <c r="O586" i="12"/>
  <c r="Q586" i="12"/>
  <c r="V586" i="12"/>
  <c r="G591" i="12"/>
  <c r="I591" i="12"/>
  <c r="K591" i="12"/>
  <c r="M591" i="12"/>
  <c r="O591" i="12"/>
  <c r="Q591" i="12"/>
  <c r="V591" i="12"/>
  <c r="G595" i="12"/>
  <c r="M595" i="12" s="1"/>
  <c r="I595" i="12"/>
  <c r="K595" i="12"/>
  <c r="O595" i="12"/>
  <c r="Q595" i="12"/>
  <c r="V595" i="12"/>
  <c r="G598" i="12"/>
  <c r="M598" i="12" s="1"/>
  <c r="I598" i="12"/>
  <c r="K598" i="12"/>
  <c r="O598" i="12"/>
  <c r="Q598" i="12"/>
  <c r="V598" i="12"/>
  <c r="G601" i="12"/>
  <c r="M601" i="12" s="1"/>
  <c r="I601" i="12"/>
  <c r="K601" i="12"/>
  <c r="O601" i="12"/>
  <c r="Q601" i="12"/>
  <c r="V601" i="12"/>
  <c r="G603" i="12"/>
  <c r="M603" i="12" s="1"/>
  <c r="I603" i="12"/>
  <c r="K603" i="12"/>
  <c r="O603" i="12"/>
  <c r="Q603" i="12"/>
  <c r="V603" i="12"/>
  <c r="G605" i="12"/>
  <c r="I605" i="12"/>
  <c r="K605" i="12"/>
  <c r="M605" i="12"/>
  <c r="O605" i="12"/>
  <c r="Q605" i="12"/>
  <c r="V605" i="12"/>
  <c r="G608" i="12"/>
  <c r="M608" i="12" s="1"/>
  <c r="I608" i="12"/>
  <c r="K608" i="12"/>
  <c r="O608" i="12"/>
  <c r="Q608" i="12"/>
  <c r="V608" i="12"/>
  <c r="G610" i="12"/>
  <c r="M610" i="12" s="1"/>
  <c r="I610" i="12"/>
  <c r="K610" i="12"/>
  <c r="O610" i="12"/>
  <c r="Q610" i="12"/>
  <c r="V610" i="12"/>
  <c r="G612" i="12"/>
  <c r="I612" i="12"/>
  <c r="K612" i="12"/>
  <c r="M612" i="12"/>
  <c r="O612" i="12"/>
  <c r="Q612" i="12"/>
  <c r="V612" i="12"/>
  <c r="G616" i="12"/>
  <c r="M616" i="12" s="1"/>
  <c r="I616" i="12"/>
  <c r="K616" i="12"/>
  <c r="O616" i="12"/>
  <c r="Q616" i="12"/>
  <c r="V616" i="12"/>
  <c r="G620" i="12"/>
  <c r="M620" i="12" s="1"/>
  <c r="I620" i="12"/>
  <c r="K620" i="12"/>
  <c r="O620" i="12"/>
  <c r="Q620" i="12"/>
  <c r="V620" i="12"/>
  <c r="G623" i="12"/>
  <c r="M623" i="12" s="1"/>
  <c r="I623" i="12"/>
  <c r="K623" i="12"/>
  <c r="O623" i="12"/>
  <c r="Q623" i="12"/>
  <c r="V623" i="12"/>
  <c r="G625" i="12"/>
  <c r="M625" i="12" s="1"/>
  <c r="I625" i="12"/>
  <c r="K625" i="12"/>
  <c r="O625" i="12"/>
  <c r="Q625" i="12"/>
  <c r="V625" i="12"/>
  <c r="G648" i="12"/>
  <c r="M648" i="12" s="1"/>
  <c r="I648" i="12"/>
  <c r="K648" i="12"/>
  <c r="O648" i="12"/>
  <c r="Q648" i="12"/>
  <c r="V648" i="12"/>
  <c r="G673" i="12"/>
  <c r="M673" i="12" s="1"/>
  <c r="I673" i="12"/>
  <c r="K673" i="12"/>
  <c r="O673" i="12"/>
  <c r="Q673" i="12"/>
  <c r="V673" i="12"/>
  <c r="G697" i="12"/>
  <c r="M697" i="12" s="1"/>
  <c r="I697" i="12"/>
  <c r="K697" i="12"/>
  <c r="O697" i="12"/>
  <c r="Q697" i="12"/>
  <c r="V697" i="12"/>
  <c r="G720" i="12"/>
  <c r="M720" i="12" s="1"/>
  <c r="I720" i="12"/>
  <c r="K720" i="12"/>
  <c r="O720" i="12"/>
  <c r="Q720" i="12"/>
  <c r="V720" i="12"/>
  <c r="G724" i="12"/>
  <c r="M724" i="12" s="1"/>
  <c r="I724" i="12"/>
  <c r="K724" i="12"/>
  <c r="O724" i="12"/>
  <c r="Q724" i="12"/>
  <c r="V724" i="12"/>
  <c r="G727" i="12"/>
  <c r="M727" i="12" s="1"/>
  <c r="I727" i="12"/>
  <c r="K727" i="12"/>
  <c r="O727" i="12"/>
  <c r="Q727" i="12"/>
  <c r="V727" i="12"/>
  <c r="G730" i="12"/>
  <c r="I730" i="12"/>
  <c r="K730" i="12"/>
  <c r="M730" i="12"/>
  <c r="O730" i="12"/>
  <c r="Q730" i="12"/>
  <c r="V730" i="12"/>
  <c r="G737" i="12"/>
  <c r="M737" i="12" s="1"/>
  <c r="I737" i="12"/>
  <c r="K737" i="12"/>
  <c r="O737" i="12"/>
  <c r="Q737" i="12"/>
  <c r="V737" i="12"/>
  <c r="G744" i="12"/>
  <c r="M744" i="12" s="1"/>
  <c r="I744" i="12"/>
  <c r="K744" i="12"/>
  <c r="O744" i="12"/>
  <c r="Q744" i="12"/>
  <c r="V744" i="12"/>
  <c r="G749" i="12"/>
  <c r="I749" i="12"/>
  <c r="K749" i="12"/>
  <c r="M749" i="12"/>
  <c r="O749" i="12"/>
  <c r="Q749" i="12"/>
  <c r="V749" i="12"/>
  <c r="G755" i="12"/>
  <c r="I78" i="1" s="1"/>
  <c r="G756" i="12"/>
  <c r="M756" i="12" s="1"/>
  <c r="I756" i="12"/>
  <c r="K756" i="12"/>
  <c r="K755" i="12" s="1"/>
  <c r="O756" i="12"/>
  <c r="Q756" i="12"/>
  <c r="V756" i="12"/>
  <c r="V755" i="12" s="1"/>
  <c r="G758" i="12"/>
  <c r="M758" i="12" s="1"/>
  <c r="M755" i="12" s="1"/>
  <c r="I758" i="12"/>
  <c r="K758" i="12"/>
  <c r="O758" i="12"/>
  <c r="Q758" i="12"/>
  <c r="Q755" i="12" s="1"/>
  <c r="V758" i="12"/>
  <c r="O761" i="12"/>
  <c r="G762" i="12"/>
  <c r="M762" i="12" s="1"/>
  <c r="M761" i="12" s="1"/>
  <c r="I762" i="12"/>
  <c r="I761" i="12" s="1"/>
  <c r="K762" i="12"/>
  <c r="K761" i="12" s="1"/>
  <c r="O762" i="12"/>
  <c r="Q762" i="12"/>
  <c r="Q761" i="12" s="1"/>
  <c r="V762" i="12"/>
  <c r="V761" i="12" s="1"/>
  <c r="G766" i="12"/>
  <c r="I766" i="12"/>
  <c r="I765" i="12" s="1"/>
  <c r="K766" i="12"/>
  <c r="O766" i="12"/>
  <c r="Q766" i="12"/>
  <c r="Q765" i="12" s="1"/>
  <c r="V766" i="12"/>
  <c r="G769" i="12"/>
  <c r="M769" i="12" s="1"/>
  <c r="I769" i="12"/>
  <c r="K769" i="12"/>
  <c r="K765" i="12" s="1"/>
  <c r="O769" i="12"/>
  <c r="Q769" i="12"/>
  <c r="V769" i="12"/>
  <c r="V765" i="12" s="1"/>
  <c r="G772" i="12"/>
  <c r="M772" i="12" s="1"/>
  <c r="I772" i="12"/>
  <c r="K772" i="12"/>
  <c r="O772" i="12"/>
  <c r="Q772" i="12"/>
  <c r="V772" i="12"/>
  <c r="G774" i="12"/>
  <c r="K774" i="12"/>
  <c r="V774" i="12"/>
  <c r="G775" i="12"/>
  <c r="M775" i="12" s="1"/>
  <c r="M774" i="12" s="1"/>
  <c r="I775" i="12"/>
  <c r="I774" i="12" s="1"/>
  <c r="K775" i="12"/>
  <c r="O775" i="12"/>
  <c r="O774" i="12" s="1"/>
  <c r="Q775" i="12"/>
  <c r="Q774" i="12" s="1"/>
  <c r="V775" i="12"/>
  <c r="G777" i="12"/>
  <c r="M777" i="12" s="1"/>
  <c r="I777" i="12"/>
  <c r="K777" i="12"/>
  <c r="O777" i="12"/>
  <c r="Q777" i="12"/>
  <c r="V777" i="12"/>
  <c r="G780" i="12"/>
  <c r="I780" i="12"/>
  <c r="K780" i="12"/>
  <c r="O780" i="12"/>
  <c r="O776" i="12" s="1"/>
  <c r="Q780" i="12"/>
  <c r="V780" i="12"/>
  <c r="G782" i="12"/>
  <c r="M782" i="12" s="1"/>
  <c r="I782" i="12"/>
  <c r="K782" i="12"/>
  <c r="O782" i="12"/>
  <c r="Q782" i="12"/>
  <c r="V782" i="12"/>
  <c r="G785" i="12"/>
  <c r="M785" i="12" s="1"/>
  <c r="I785" i="12"/>
  <c r="K785" i="12"/>
  <c r="K776" i="12" s="1"/>
  <c r="O785" i="12"/>
  <c r="Q785" i="12"/>
  <c r="V785" i="12"/>
  <c r="G787" i="12"/>
  <c r="M787" i="12" s="1"/>
  <c r="I787" i="12"/>
  <c r="K787" i="12"/>
  <c r="O787" i="12"/>
  <c r="Q787" i="12"/>
  <c r="V787" i="12"/>
  <c r="G789" i="12"/>
  <c r="M789" i="12" s="1"/>
  <c r="I789" i="12"/>
  <c r="K789" i="12"/>
  <c r="O789" i="12"/>
  <c r="Q789" i="12"/>
  <c r="V789" i="12"/>
  <c r="G792" i="12"/>
  <c r="I792" i="12"/>
  <c r="K792" i="12"/>
  <c r="M792" i="12"/>
  <c r="O792" i="12"/>
  <c r="Q792" i="12"/>
  <c r="V792" i="12"/>
  <c r="G795" i="12"/>
  <c r="M795" i="12" s="1"/>
  <c r="I795" i="12"/>
  <c r="K795" i="12"/>
  <c r="O795" i="12"/>
  <c r="Q795" i="12"/>
  <c r="V795" i="12"/>
  <c r="G798" i="12"/>
  <c r="I798" i="12"/>
  <c r="K798" i="12"/>
  <c r="O798" i="12"/>
  <c r="Q798" i="12"/>
  <c r="V798" i="12"/>
  <c r="G801" i="12"/>
  <c r="M801" i="12" s="1"/>
  <c r="I801" i="12"/>
  <c r="K801" i="12"/>
  <c r="O801" i="12"/>
  <c r="Q801" i="12"/>
  <c r="V801" i="12"/>
  <c r="G806" i="12"/>
  <c r="M806" i="12" s="1"/>
  <c r="I806" i="12"/>
  <c r="K806" i="12"/>
  <c r="O806" i="12"/>
  <c r="Q806" i="12"/>
  <c r="V806" i="12"/>
  <c r="G809" i="12"/>
  <c r="I809" i="12"/>
  <c r="K809" i="12"/>
  <c r="M809" i="12"/>
  <c r="O809" i="12"/>
  <c r="Q809" i="12"/>
  <c r="V809" i="12"/>
  <c r="G811" i="12"/>
  <c r="M811" i="12" s="1"/>
  <c r="I811" i="12"/>
  <c r="K811" i="12"/>
  <c r="O811" i="12"/>
  <c r="Q811" i="12"/>
  <c r="V811" i="12"/>
  <c r="G813" i="12"/>
  <c r="M813" i="12" s="1"/>
  <c r="I813" i="12"/>
  <c r="K813" i="12"/>
  <c r="O813" i="12"/>
  <c r="Q813" i="12"/>
  <c r="V813" i="12"/>
  <c r="G816" i="12"/>
  <c r="M816" i="12" s="1"/>
  <c r="I816" i="12"/>
  <c r="K816" i="12"/>
  <c r="O816" i="12"/>
  <c r="Q816" i="12"/>
  <c r="V816" i="12"/>
  <c r="G818" i="12"/>
  <c r="M818" i="12" s="1"/>
  <c r="I818" i="12"/>
  <c r="K818" i="12"/>
  <c r="O818" i="12"/>
  <c r="Q818" i="12"/>
  <c r="V818" i="12"/>
  <c r="G820" i="12"/>
  <c r="M820" i="12" s="1"/>
  <c r="I820" i="12"/>
  <c r="K820" i="12"/>
  <c r="O820" i="12"/>
  <c r="Q820" i="12"/>
  <c r="V820" i="12"/>
  <c r="G823" i="12"/>
  <c r="M823" i="12" s="1"/>
  <c r="I823" i="12"/>
  <c r="K823" i="12"/>
  <c r="O823" i="12"/>
  <c r="Q823" i="12"/>
  <c r="V823" i="12"/>
  <c r="G825" i="12"/>
  <c r="M825" i="12" s="1"/>
  <c r="I825" i="12"/>
  <c r="K825" i="12"/>
  <c r="O825" i="12"/>
  <c r="Q825" i="12"/>
  <c r="V825" i="12"/>
  <c r="G829" i="12"/>
  <c r="M829" i="12" s="1"/>
  <c r="I829" i="12"/>
  <c r="K829" i="12"/>
  <c r="O829" i="12"/>
  <c r="Q829" i="12"/>
  <c r="V829" i="12"/>
  <c r="G831" i="12"/>
  <c r="M831" i="12" s="1"/>
  <c r="I831" i="12"/>
  <c r="I822" i="12" s="1"/>
  <c r="K831" i="12"/>
  <c r="O831" i="12"/>
  <c r="Q831" i="12"/>
  <c r="V831" i="12"/>
  <c r="G833" i="12"/>
  <c r="M833" i="12" s="1"/>
  <c r="I833" i="12"/>
  <c r="K833" i="12"/>
  <c r="O833" i="12"/>
  <c r="Q833" i="12"/>
  <c r="V833" i="12"/>
  <c r="G838" i="12"/>
  <c r="M838" i="12" s="1"/>
  <c r="I838" i="12"/>
  <c r="K838" i="12"/>
  <c r="O838" i="12"/>
  <c r="Q838" i="12"/>
  <c r="V838" i="12"/>
  <c r="G840" i="12"/>
  <c r="M840" i="12" s="1"/>
  <c r="I840" i="12"/>
  <c r="K840" i="12"/>
  <c r="O840" i="12"/>
  <c r="Q840" i="12"/>
  <c r="V840" i="12"/>
  <c r="G843" i="12"/>
  <c r="I843" i="12"/>
  <c r="K843" i="12"/>
  <c r="M843" i="12"/>
  <c r="O843" i="12"/>
  <c r="Q843" i="12"/>
  <c r="V843" i="12"/>
  <c r="G845" i="12"/>
  <c r="M845" i="12" s="1"/>
  <c r="I845" i="12"/>
  <c r="K845" i="12"/>
  <c r="O845" i="12"/>
  <c r="Q845" i="12"/>
  <c r="V845" i="12"/>
  <c r="G848" i="12"/>
  <c r="I848" i="12"/>
  <c r="K848" i="12"/>
  <c r="O848" i="12"/>
  <c r="Q848" i="12"/>
  <c r="V848" i="12"/>
  <c r="G851" i="12"/>
  <c r="M851" i="12" s="1"/>
  <c r="I851" i="12"/>
  <c r="K851" i="12"/>
  <c r="O851" i="12"/>
  <c r="Q851" i="12"/>
  <c r="V851" i="12"/>
  <c r="G854" i="12"/>
  <c r="M854" i="12" s="1"/>
  <c r="I854" i="12"/>
  <c r="K854" i="12"/>
  <c r="O854" i="12"/>
  <c r="Q854" i="12"/>
  <c r="V854" i="12"/>
  <c r="G858" i="12"/>
  <c r="I858" i="12"/>
  <c r="K858" i="12"/>
  <c r="M858" i="12"/>
  <c r="O858" i="12"/>
  <c r="Q858" i="12"/>
  <c r="V858" i="12"/>
  <c r="G862" i="12"/>
  <c r="M862" i="12" s="1"/>
  <c r="I862" i="12"/>
  <c r="K862" i="12"/>
  <c r="O862" i="12"/>
  <c r="Q862" i="12"/>
  <c r="V862" i="12"/>
  <c r="G865" i="12"/>
  <c r="M865" i="12" s="1"/>
  <c r="I865" i="12"/>
  <c r="K865" i="12"/>
  <c r="O865" i="12"/>
  <c r="Q865" i="12"/>
  <c r="V865" i="12"/>
  <c r="G868" i="12"/>
  <c r="M868" i="12" s="1"/>
  <c r="I868" i="12"/>
  <c r="K868" i="12"/>
  <c r="O868" i="12"/>
  <c r="Q868" i="12"/>
  <c r="V868" i="12"/>
  <c r="G871" i="12"/>
  <c r="M871" i="12" s="1"/>
  <c r="I871" i="12"/>
  <c r="K871" i="12"/>
  <c r="O871" i="12"/>
  <c r="Q871" i="12"/>
  <c r="V871" i="12"/>
  <c r="G873" i="12"/>
  <c r="M873" i="12" s="1"/>
  <c r="I873" i="12"/>
  <c r="K873" i="12"/>
  <c r="O873" i="12"/>
  <c r="Q873" i="12"/>
  <c r="V873" i="12"/>
  <c r="G878" i="12"/>
  <c r="I878" i="12"/>
  <c r="K878" i="12"/>
  <c r="M878" i="12"/>
  <c r="O878" i="12"/>
  <c r="Q878" i="12"/>
  <c r="V878" i="12"/>
  <c r="G881" i="12"/>
  <c r="M881" i="12" s="1"/>
  <c r="I881" i="12"/>
  <c r="K881" i="12"/>
  <c r="O881" i="12"/>
  <c r="Q881" i="12"/>
  <c r="V881" i="12"/>
  <c r="G884" i="12"/>
  <c r="I884" i="12"/>
  <c r="K884" i="12"/>
  <c r="M884" i="12"/>
  <c r="O884" i="12"/>
  <c r="Q884" i="12"/>
  <c r="V884" i="12"/>
  <c r="G886" i="12"/>
  <c r="M886" i="12" s="1"/>
  <c r="I886" i="12"/>
  <c r="K886" i="12"/>
  <c r="O886" i="12"/>
  <c r="Q886" i="12"/>
  <c r="V886" i="12"/>
  <c r="G889" i="12"/>
  <c r="M889" i="12" s="1"/>
  <c r="I889" i="12"/>
  <c r="K889" i="12"/>
  <c r="O889" i="12"/>
  <c r="Q889" i="12"/>
  <c r="V889" i="12"/>
  <c r="G892" i="12"/>
  <c r="I892" i="12"/>
  <c r="K892" i="12"/>
  <c r="M892" i="12"/>
  <c r="O892" i="12"/>
  <c r="Q892" i="12"/>
  <c r="V892" i="12"/>
  <c r="G894" i="12"/>
  <c r="M894" i="12" s="1"/>
  <c r="I894" i="12"/>
  <c r="K894" i="12"/>
  <c r="O894" i="12"/>
  <c r="Q894" i="12"/>
  <c r="V894" i="12"/>
  <c r="G896" i="12"/>
  <c r="I896" i="12"/>
  <c r="K896" i="12"/>
  <c r="M896" i="12"/>
  <c r="O896" i="12"/>
  <c r="Q896" i="12"/>
  <c r="V896" i="12"/>
  <c r="G899" i="12"/>
  <c r="M899" i="12" s="1"/>
  <c r="I899" i="12"/>
  <c r="K899" i="12"/>
  <c r="O899" i="12"/>
  <c r="Q899" i="12"/>
  <c r="V899" i="12"/>
  <c r="G901" i="12"/>
  <c r="M901" i="12" s="1"/>
  <c r="I901" i="12"/>
  <c r="K901" i="12"/>
  <c r="O901" i="12"/>
  <c r="Q901" i="12"/>
  <c r="V901" i="12"/>
  <c r="G903" i="12"/>
  <c r="M903" i="12" s="1"/>
  <c r="I903" i="12"/>
  <c r="K903" i="12"/>
  <c r="O903" i="12"/>
  <c r="Q903" i="12"/>
  <c r="V903" i="12"/>
  <c r="G905" i="12"/>
  <c r="M905" i="12" s="1"/>
  <c r="I905" i="12"/>
  <c r="K905" i="12"/>
  <c r="O905" i="12"/>
  <c r="Q905" i="12"/>
  <c r="V905" i="12"/>
  <c r="G907" i="12"/>
  <c r="M907" i="12" s="1"/>
  <c r="I907" i="12"/>
  <c r="K907" i="12"/>
  <c r="O907" i="12"/>
  <c r="Q907" i="12"/>
  <c r="V907" i="12"/>
  <c r="G910" i="12"/>
  <c r="M910" i="12" s="1"/>
  <c r="I910" i="12"/>
  <c r="K910" i="12"/>
  <c r="O910" i="12"/>
  <c r="Q910" i="12"/>
  <c r="V910" i="12"/>
  <c r="G912" i="12"/>
  <c r="M912" i="12" s="1"/>
  <c r="I912" i="12"/>
  <c r="K912" i="12"/>
  <c r="O912" i="12"/>
  <c r="Q912" i="12"/>
  <c r="V912" i="12"/>
  <c r="G915" i="12"/>
  <c r="I915" i="12"/>
  <c r="K915" i="12"/>
  <c r="M915" i="12"/>
  <c r="O915" i="12"/>
  <c r="Q915" i="12"/>
  <c r="V915" i="12"/>
  <c r="G917" i="12"/>
  <c r="M917" i="12" s="1"/>
  <c r="I917" i="12"/>
  <c r="K917" i="12"/>
  <c r="O917" i="12"/>
  <c r="Q917" i="12"/>
  <c r="V917" i="12"/>
  <c r="G919" i="12"/>
  <c r="M919" i="12" s="1"/>
  <c r="I919" i="12"/>
  <c r="K919" i="12"/>
  <c r="O919" i="12"/>
  <c r="Q919" i="12"/>
  <c r="V919" i="12"/>
  <c r="G921" i="12"/>
  <c r="M921" i="12" s="1"/>
  <c r="I921" i="12"/>
  <c r="K921" i="12"/>
  <c r="O921" i="12"/>
  <c r="Q921" i="12"/>
  <c r="V921" i="12"/>
  <c r="G923" i="12"/>
  <c r="M923" i="12" s="1"/>
  <c r="I923" i="12"/>
  <c r="K923" i="12"/>
  <c r="O923" i="12"/>
  <c r="Q923" i="12"/>
  <c r="V923" i="12"/>
  <c r="G925" i="12"/>
  <c r="M925" i="12" s="1"/>
  <c r="I925" i="12"/>
  <c r="K925" i="12"/>
  <c r="O925" i="12"/>
  <c r="Q925" i="12"/>
  <c r="V925" i="12"/>
  <c r="G927" i="12"/>
  <c r="I927" i="12"/>
  <c r="K927" i="12"/>
  <c r="M927" i="12"/>
  <c r="O927" i="12"/>
  <c r="Q927" i="12"/>
  <c r="V927" i="12"/>
  <c r="G931" i="12"/>
  <c r="M931" i="12" s="1"/>
  <c r="I931" i="12"/>
  <c r="K931" i="12"/>
  <c r="O931" i="12"/>
  <c r="Q931" i="12"/>
  <c r="V931" i="12"/>
  <c r="G935" i="12"/>
  <c r="I935" i="12"/>
  <c r="K935" i="12"/>
  <c r="M935" i="12"/>
  <c r="O935" i="12"/>
  <c r="Q935" i="12"/>
  <c r="V935" i="12"/>
  <c r="G938" i="12"/>
  <c r="M938" i="12" s="1"/>
  <c r="I938" i="12"/>
  <c r="K938" i="12"/>
  <c r="O938" i="12"/>
  <c r="Q938" i="12"/>
  <c r="V938" i="12"/>
  <c r="G942" i="12"/>
  <c r="M942" i="12" s="1"/>
  <c r="I942" i="12"/>
  <c r="K942" i="12"/>
  <c r="O942" i="12"/>
  <c r="Q942" i="12"/>
  <c r="V942" i="12"/>
  <c r="G946" i="12"/>
  <c r="M946" i="12" s="1"/>
  <c r="I946" i="12"/>
  <c r="K946" i="12"/>
  <c r="O946" i="12"/>
  <c r="Q946" i="12"/>
  <c r="V946" i="12"/>
  <c r="G949" i="12"/>
  <c r="M949" i="12" s="1"/>
  <c r="I949" i="12"/>
  <c r="K949" i="12"/>
  <c r="O949" i="12"/>
  <c r="Q949" i="12"/>
  <c r="V949" i="12"/>
  <c r="V948" i="12" s="1"/>
  <c r="G954" i="12"/>
  <c r="I954" i="12"/>
  <c r="K954" i="12"/>
  <c r="M954" i="12"/>
  <c r="O954" i="12"/>
  <c r="Q954" i="12"/>
  <c r="V954" i="12"/>
  <c r="G962" i="12"/>
  <c r="M962" i="12" s="1"/>
  <c r="I962" i="12"/>
  <c r="K962" i="12"/>
  <c r="O962" i="12"/>
  <c r="Q962" i="12"/>
  <c r="V962" i="12"/>
  <c r="G966" i="12"/>
  <c r="M966" i="12" s="1"/>
  <c r="I966" i="12"/>
  <c r="K966" i="12"/>
  <c r="O966" i="12"/>
  <c r="Q966" i="12"/>
  <c r="V966" i="12"/>
  <c r="G970" i="12"/>
  <c r="M970" i="12" s="1"/>
  <c r="I970" i="12"/>
  <c r="K970" i="12"/>
  <c r="O970" i="12"/>
  <c r="Q970" i="12"/>
  <c r="V970" i="12"/>
  <c r="G974" i="12"/>
  <c r="M974" i="12" s="1"/>
  <c r="I974" i="12"/>
  <c r="K974" i="12"/>
  <c r="O974" i="12"/>
  <c r="Q974" i="12"/>
  <c r="V974" i="12"/>
  <c r="G983" i="12"/>
  <c r="M983" i="12" s="1"/>
  <c r="I983" i="12"/>
  <c r="K983" i="12"/>
  <c r="O983" i="12"/>
  <c r="Q983" i="12"/>
  <c r="V983" i="12"/>
  <c r="G988" i="12"/>
  <c r="M988" i="12" s="1"/>
  <c r="I988" i="12"/>
  <c r="K988" i="12"/>
  <c r="O988" i="12"/>
  <c r="Q988" i="12"/>
  <c r="V988" i="12"/>
  <c r="G994" i="12"/>
  <c r="M994" i="12" s="1"/>
  <c r="I994" i="12"/>
  <c r="K994" i="12"/>
  <c r="O994" i="12"/>
  <c r="Q994" i="12"/>
  <c r="V994" i="12"/>
  <c r="G1017" i="12"/>
  <c r="I1017" i="12"/>
  <c r="K1017" i="12"/>
  <c r="M1017" i="12"/>
  <c r="O1017" i="12"/>
  <c r="Q1017" i="12"/>
  <c r="V1017" i="12"/>
  <c r="G1023" i="12"/>
  <c r="M1023" i="12" s="1"/>
  <c r="I1023" i="12"/>
  <c r="K1023" i="12"/>
  <c r="O1023" i="12"/>
  <c r="Q1023" i="12"/>
  <c r="V1023" i="12"/>
  <c r="G1032" i="12"/>
  <c r="M1032" i="12" s="1"/>
  <c r="I1032" i="12"/>
  <c r="K1032" i="12"/>
  <c r="O1032" i="12"/>
  <c r="Q1032" i="12"/>
  <c r="V1032" i="12"/>
  <c r="G1035" i="12"/>
  <c r="I1035" i="12"/>
  <c r="K1035" i="12"/>
  <c r="M1035" i="12"/>
  <c r="O1035" i="12"/>
  <c r="Q1035" i="12"/>
  <c r="V1035" i="12"/>
  <c r="G1037" i="12"/>
  <c r="I1037" i="12"/>
  <c r="K1037" i="12"/>
  <c r="O1037" i="12"/>
  <c r="Q1037" i="12"/>
  <c r="V1037" i="12"/>
  <c r="G1039" i="12"/>
  <c r="M1039" i="12" s="1"/>
  <c r="I1039" i="12"/>
  <c r="K1039" i="12"/>
  <c r="O1039" i="12"/>
  <c r="Q1039" i="12"/>
  <c r="V1039" i="12"/>
  <c r="G1041" i="12"/>
  <c r="M1041" i="12" s="1"/>
  <c r="I1041" i="12"/>
  <c r="K1041" i="12"/>
  <c r="O1041" i="12"/>
  <c r="Q1041" i="12"/>
  <c r="V1041" i="12"/>
  <c r="G1043" i="12"/>
  <c r="M1043" i="12" s="1"/>
  <c r="I1043" i="12"/>
  <c r="K1043" i="12"/>
  <c r="O1043" i="12"/>
  <c r="Q1043" i="12"/>
  <c r="V1043" i="12"/>
  <c r="G1045" i="12"/>
  <c r="M1045" i="12" s="1"/>
  <c r="I1045" i="12"/>
  <c r="K1045" i="12"/>
  <c r="O1045" i="12"/>
  <c r="Q1045" i="12"/>
  <c r="V1045" i="12"/>
  <c r="G1047" i="12"/>
  <c r="M1047" i="12" s="1"/>
  <c r="I1047" i="12"/>
  <c r="K1047" i="12"/>
  <c r="O1047" i="12"/>
  <c r="Q1047" i="12"/>
  <c r="V1047" i="12"/>
  <c r="G1050" i="12"/>
  <c r="M1050" i="12" s="1"/>
  <c r="I1050" i="12"/>
  <c r="K1050" i="12"/>
  <c r="O1050" i="12"/>
  <c r="Q1050" i="12"/>
  <c r="V1050" i="12"/>
  <c r="G1052" i="12"/>
  <c r="I1052" i="12"/>
  <c r="K1052" i="12"/>
  <c r="M1052" i="12"/>
  <c r="O1052" i="12"/>
  <c r="Q1052" i="12"/>
  <c r="V1052" i="12"/>
  <c r="G1055" i="12"/>
  <c r="M1055" i="12" s="1"/>
  <c r="I1055" i="12"/>
  <c r="K1055" i="12"/>
  <c r="O1055" i="12"/>
  <c r="Q1055" i="12"/>
  <c r="V1055" i="12"/>
  <c r="G1058" i="12"/>
  <c r="M1058" i="12" s="1"/>
  <c r="I1058" i="12"/>
  <c r="K1058" i="12"/>
  <c r="K1057" i="12" s="1"/>
  <c r="O1058" i="12"/>
  <c r="Q1058" i="12"/>
  <c r="V1058" i="12"/>
  <c r="G1061" i="12"/>
  <c r="M1061" i="12" s="1"/>
  <c r="I1061" i="12"/>
  <c r="K1061" i="12"/>
  <c r="O1061" i="12"/>
  <c r="Q1061" i="12"/>
  <c r="V1061" i="12"/>
  <c r="G1063" i="12"/>
  <c r="M1063" i="12" s="1"/>
  <c r="I1063" i="12"/>
  <c r="K1063" i="12"/>
  <c r="O1063" i="12"/>
  <c r="Q1063" i="12"/>
  <c r="V1063" i="12"/>
  <c r="G1065" i="12"/>
  <c r="I1065" i="12"/>
  <c r="K1065" i="12"/>
  <c r="M1065" i="12"/>
  <c r="O1065" i="12"/>
  <c r="Q1065" i="12"/>
  <c r="V1065" i="12"/>
  <c r="G1067" i="12"/>
  <c r="M1067" i="12" s="1"/>
  <c r="I1067" i="12"/>
  <c r="K1067" i="12"/>
  <c r="O1067" i="12"/>
  <c r="Q1067" i="12"/>
  <c r="V1067" i="12"/>
  <c r="G1069" i="12"/>
  <c r="I1069" i="12"/>
  <c r="K1069" i="12"/>
  <c r="K1068" i="12" s="1"/>
  <c r="O1069" i="12"/>
  <c r="Q1069" i="12"/>
  <c r="V1069" i="12"/>
  <c r="V1068" i="12" s="1"/>
  <c r="G1071" i="12"/>
  <c r="M1071" i="12" s="1"/>
  <c r="I1071" i="12"/>
  <c r="K1071" i="12"/>
  <c r="O1071" i="12"/>
  <c r="Q1071" i="12"/>
  <c r="V1071" i="12"/>
  <c r="V1073" i="12"/>
  <c r="G1074" i="12"/>
  <c r="I1074" i="12"/>
  <c r="K1074" i="12"/>
  <c r="K1073" i="12" s="1"/>
  <c r="M1074" i="12"/>
  <c r="O1074" i="12"/>
  <c r="Q1074" i="12"/>
  <c r="V1074" i="12"/>
  <c r="G1076" i="12"/>
  <c r="G1073" i="12" s="1"/>
  <c r="I1076" i="12"/>
  <c r="K1076" i="12"/>
  <c r="O1076" i="12"/>
  <c r="O1073" i="12" s="1"/>
  <c r="Q1076" i="12"/>
  <c r="V1076" i="12"/>
  <c r="G1077" i="12"/>
  <c r="M1077" i="12" s="1"/>
  <c r="I1077" i="12"/>
  <c r="K1077" i="12"/>
  <c r="O1077" i="12"/>
  <c r="Q1077" i="12"/>
  <c r="V1077" i="12"/>
  <c r="AE1079" i="12"/>
  <c r="AZ57" i="1"/>
  <c r="H54" i="1"/>
  <c r="I40" i="1"/>
  <c r="V888" i="12" l="1"/>
  <c r="O822" i="12"/>
  <c r="I776" i="12"/>
  <c r="K549" i="12"/>
  <c r="K519" i="12"/>
  <c r="G765" i="12"/>
  <c r="I80" i="1" s="1"/>
  <c r="M766" i="12"/>
  <c r="Q590" i="12"/>
  <c r="G156" i="12"/>
  <c r="I67" i="1" s="1"/>
  <c r="V847" i="12"/>
  <c r="O765" i="12"/>
  <c r="O755" i="12"/>
  <c r="V590" i="12"/>
  <c r="I76" i="12"/>
  <c r="O334" i="13"/>
  <c r="M41" i="13"/>
  <c r="AF371" i="13"/>
  <c r="G43" i="1" s="1"/>
  <c r="I43" i="1" s="1"/>
  <c r="O1034" i="12"/>
  <c r="Q615" i="12"/>
  <c r="Q549" i="12"/>
  <c r="K1034" i="12"/>
  <c r="I948" i="12"/>
  <c r="K847" i="12"/>
  <c r="Q822" i="12"/>
  <c r="K797" i="12"/>
  <c r="Q776" i="12"/>
  <c r="K590" i="12"/>
  <c r="V519" i="12"/>
  <c r="G182" i="13"/>
  <c r="I81" i="1" s="1"/>
  <c r="M183" i="13"/>
  <c r="M182" i="13" s="1"/>
  <c r="V1057" i="12"/>
  <c r="Q948" i="12"/>
  <c r="V797" i="12"/>
  <c r="V776" i="12"/>
  <c r="I719" i="12"/>
  <c r="G1034" i="12"/>
  <c r="I94" i="1" s="1"/>
  <c r="K888" i="12"/>
  <c r="O615" i="12"/>
  <c r="O549" i="12"/>
  <c r="I549" i="12"/>
  <c r="K76" i="12"/>
  <c r="Q76" i="12"/>
  <c r="K8" i="12"/>
  <c r="Q8" i="12"/>
  <c r="M9" i="12"/>
  <c r="AF1079" i="12"/>
  <c r="K334" i="13"/>
  <c r="V254" i="13"/>
  <c r="I254" i="13"/>
  <c r="K193" i="13"/>
  <c r="M191" i="13"/>
  <c r="G186" i="13"/>
  <c r="I199" i="14"/>
  <c r="I98" i="1"/>
  <c r="O115" i="16"/>
  <c r="G59" i="16"/>
  <c r="I90" i="1" s="1"/>
  <c r="M60" i="16"/>
  <c r="M59" i="16" s="1"/>
  <c r="Q8" i="16"/>
  <c r="M9" i="16"/>
  <c r="AF148" i="16"/>
  <c r="G46" i="1" s="1"/>
  <c r="I46" i="1" s="1"/>
  <c r="I49" i="1"/>
  <c r="I364" i="13"/>
  <c r="V334" i="13"/>
  <c r="Q334" i="13"/>
  <c r="O299" i="13"/>
  <c r="Q199" i="14"/>
  <c r="O8" i="15"/>
  <c r="K101" i="18"/>
  <c r="Q1073" i="12"/>
  <c r="I1073" i="12"/>
  <c r="Q1057" i="12"/>
  <c r="I1034" i="12"/>
  <c r="O948" i="12"/>
  <c r="Q888" i="12"/>
  <c r="G847" i="12"/>
  <c r="I91" i="1" s="1"/>
  <c r="K822" i="12"/>
  <c r="G761" i="12"/>
  <c r="I79" i="1" s="1"/>
  <c r="I755" i="12"/>
  <c r="V571" i="12"/>
  <c r="I571" i="12"/>
  <c r="V549" i="12"/>
  <c r="K156" i="12"/>
  <c r="O156" i="12"/>
  <c r="O76" i="12"/>
  <c r="O8" i="12"/>
  <c r="K299" i="13"/>
  <c r="Q299" i="13"/>
  <c r="I299" i="13"/>
  <c r="O254" i="13"/>
  <c r="G193" i="13"/>
  <c r="I86" i="1" s="1"/>
  <c r="K186" i="13"/>
  <c r="Q186" i="13"/>
  <c r="K106" i="13"/>
  <c r="Q106" i="13"/>
  <c r="G78" i="13"/>
  <c r="V78" i="13"/>
  <c r="V8" i="13"/>
  <c r="I8" i="13"/>
  <c r="O199" i="14"/>
  <c r="K34" i="14"/>
  <c r="Q34" i="14"/>
  <c r="G34" i="14"/>
  <c r="I97" i="1" s="1"/>
  <c r="O8" i="14"/>
  <c r="V115" i="16"/>
  <c r="K43" i="17"/>
  <c r="Q43" i="17"/>
  <c r="I43" i="17"/>
  <c r="V8" i="17"/>
  <c r="V101" i="18"/>
  <c r="O42" i="18"/>
  <c r="K29" i="18"/>
  <c r="K21" i="19"/>
  <c r="Q13" i="19"/>
  <c r="M16" i="20"/>
  <c r="M8" i="20" s="1"/>
  <c r="AF36" i="20"/>
  <c r="G51" i="1" s="1"/>
  <c r="I51" i="1" s="1"/>
  <c r="M9" i="21"/>
  <c r="M8" i="21" s="1"/>
  <c r="AF25" i="21"/>
  <c r="G8" i="21"/>
  <c r="G25" i="21" s="1"/>
  <c r="V76" i="12"/>
  <c r="V8" i="12"/>
  <c r="Q364" i="13"/>
  <c r="I334" i="13"/>
  <c r="V193" i="13"/>
  <c r="K78" i="13"/>
  <c r="O8" i="13"/>
  <c r="K8" i="13"/>
  <c r="AF206" i="14"/>
  <c r="G44" i="1" s="1"/>
  <c r="I44" i="1" s="1"/>
  <c r="K8" i="15"/>
  <c r="V59" i="16"/>
  <c r="Q101" i="18"/>
  <c r="V64" i="18"/>
  <c r="I13" i="19"/>
  <c r="G1068" i="12"/>
  <c r="I96" i="1" s="1"/>
  <c r="I1057" i="12"/>
  <c r="M1057" i="12"/>
  <c r="V1034" i="12"/>
  <c r="Q1034" i="12"/>
  <c r="I888" i="12"/>
  <c r="G797" i="12"/>
  <c r="I84" i="1" s="1"/>
  <c r="F42" i="1"/>
  <c r="F39" i="1"/>
  <c r="Q1068" i="12"/>
  <c r="I1068" i="12"/>
  <c r="O1068" i="12"/>
  <c r="O1057" i="12"/>
  <c r="K948" i="12"/>
  <c r="O888" i="12"/>
  <c r="Q847" i="12"/>
  <c r="I847" i="12"/>
  <c r="O847" i="12"/>
  <c r="V822" i="12"/>
  <c r="Q797" i="12"/>
  <c r="I797" i="12"/>
  <c r="O797" i="12"/>
  <c r="G776" i="12"/>
  <c r="I83" i="1" s="1"/>
  <c r="Q719" i="12"/>
  <c r="O719" i="12"/>
  <c r="I615" i="12"/>
  <c r="I590" i="12"/>
  <c r="O571" i="12"/>
  <c r="O519" i="12"/>
  <c r="V156" i="12"/>
  <c r="Q156" i="12"/>
  <c r="I156" i="12"/>
  <c r="I8" i="12"/>
  <c r="G364" i="13"/>
  <c r="I102" i="1" s="1"/>
  <c r="G334" i="13"/>
  <c r="K254" i="13"/>
  <c r="K168" i="13"/>
  <c r="Q168" i="13"/>
  <c r="I168" i="13"/>
  <c r="I163" i="13"/>
  <c r="V106" i="13"/>
  <c r="O106" i="13"/>
  <c r="I78" i="13"/>
  <c r="O78" i="13"/>
  <c r="V34" i="14"/>
  <c r="O34" i="14"/>
  <c r="G22" i="14"/>
  <c r="V8" i="14"/>
  <c r="I8" i="14"/>
  <c r="I59" i="16"/>
  <c r="V8" i="16"/>
  <c r="I8" i="16"/>
  <c r="V64" i="17"/>
  <c r="V43" i="17"/>
  <c r="V131" i="18"/>
  <c r="M20" i="20"/>
  <c r="M19" i="20" s="1"/>
  <c r="G19" i="20"/>
  <c r="G36" i="20" s="1"/>
  <c r="O11" i="21"/>
  <c r="I11" i="21"/>
  <c r="F41" i="1"/>
  <c r="F47" i="1"/>
  <c r="G299" i="13"/>
  <c r="I88" i="1" s="1"/>
  <c r="V299" i="13"/>
  <c r="Q254" i="13"/>
  <c r="G254" i="13"/>
  <c r="I87" i="1" s="1"/>
  <c r="Q193" i="13"/>
  <c r="I193" i="13"/>
  <c r="O193" i="13"/>
  <c r="V186" i="13"/>
  <c r="V168" i="13"/>
  <c r="O168" i="13"/>
  <c r="G168" i="13"/>
  <c r="K163" i="13"/>
  <c r="Q163" i="13"/>
  <c r="I106" i="13"/>
  <c r="Q78" i="13"/>
  <c r="Q8" i="13"/>
  <c r="V199" i="14"/>
  <c r="I34" i="14"/>
  <c r="Q8" i="15"/>
  <c r="G115" i="16"/>
  <c r="I101" i="1" s="1"/>
  <c r="I64" i="17"/>
  <c r="G59" i="17"/>
  <c r="M60" i="17"/>
  <c r="M59" i="17" s="1"/>
  <c r="O43" i="17"/>
  <c r="K8" i="17"/>
  <c r="Q8" i="17"/>
  <c r="M9" i="17"/>
  <c r="AF75" i="17"/>
  <c r="I101" i="18"/>
  <c r="K64" i="18"/>
  <c r="I29" i="18"/>
  <c r="AF138" i="18"/>
  <c r="G49" i="1" s="1"/>
  <c r="K8" i="18"/>
  <c r="V21" i="19"/>
  <c r="I21" i="19"/>
  <c r="O26" i="20"/>
  <c r="K11" i="21"/>
  <c r="Q11" i="21"/>
  <c r="G8" i="14"/>
  <c r="Q8" i="14"/>
  <c r="V8" i="15"/>
  <c r="I8" i="15"/>
  <c r="K115" i="16"/>
  <c r="Q115" i="16"/>
  <c r="I115" i="16"/>
  <c r="Q29" i="16"/>
  <c r="G29" i="16"/>
  <c r="I82" i="1" s="1"/>
  <c r="O8" i="16"/>
  <c r="O64" i="17"/>
  <c r="O8" i="17"/>
  <c r="G131" i="18"/>
  <c r="G101" i="18"/>
  <c r="K58" i="18"/>
  <c r="Q58" i="18"/>
  <c r="K42" i="18"/>
  <c r="Q42" i="18"/>
  <c r="I42" i="18"/>
  <c r="Q37" i="18"/>
  <c r="I37" i="18"/>
  <c r="G29" i="18"/>
  <c r="I65" i="1" s="1"/>
  <c r="G8" i="18"/>
  <c r="G138" i="18" s="1"/>
  <c r="Q8" i="18"/>
  <c r="Q21" i="19"/>
  <c r="O13" i="19"/>
  <c r="Q8" i="19"/>
  <c r="M8" i="19"/>
  <c r="K26" i="20"/>
  <c r="Q26" i="20"/>
  <c r="I26" i="20"/>
  <c r="Q8" i="20"/>
  <c r="K59" i="16"/>
  <c r="O59" i="16"/>
  <c r="O29" i="16"/>
  <c r="K8" i="16"/>
  <c r="G43" i="17"/>
  <c r="I89" i="1" s="1"/>
  <c r="Q131" i="18"/>
  <c r="I131" i="18"/>
  <c r="O131" i="18"/>
  <c r="O101" i="18"/>
  <c r="Q64" i="18"/>
  <c r="I64" i="18"/>
  <c r="O64" i="18"/>
  <c r="V58" i="18"/>
  <c r="V42" i="18"/>
  <c r="O29" i="18"/>
  <c r="O8" i="18"/>
  <c r="O21" i="19"/>
  <c r="K13" i="19"/>
  <c r="V26" i="20"/>
  <c r="G11" i="21"/>
  <c r="G21" i="21"/>
  <c r="M14" i="21"/>
  <c r="M11" i="21" s="1"/>
  <c r="M26" i="20"/>
  <c r="G26" i="20"/>
  <c r="M13" i="19"/>
  <c r="M21" i="19"/>
  <c r="G21" i="19"/>
  <c r="I104" i="1" s="1"/>
  <c r="I20" i="1" s="1"/>
  <c r="G13" i="19"/>
  <c r="AF35" i="19"/>
  <c r="G50" i="1" s="1"/>
  <c r="I50" i="1" s="1"/>
  <c r="M58" i="18"/>
  <c r="M64" i="18"/>
  <c r="M132" i="18"/>
  <c r="M131" i="18" s="1"/>
  <c r="G64" i="18"/>
  <c r="M45" i="18"/>
  <c r="M42" i="18" s="1"/>
  <c r="M39" i="18"/>
  <c r="M37" i="18" s="1"/>
  <c r="M32" i="18"/>
  <c r="M29" i="18" s="1"/>
  <c r="M15" i="18"/>
  <c r="M8" i="18" s="1"/>
  <c r="M104" i="18"/>
  <c r="M101" i="18" s="1"/>
  <c r="M64" i="17"/>
  <c r="M8" i="17"/>
  <c r="G64" i="17"/>
  <c r="I100" i="1" s="1"/>
  <c r="G8" i="17"/>
  <c r="G75" i="17" s="1"/>
  <c r="M45" i="17"/>
  <c r="M43" i="17" s="1"/>
  <c r="M8" i="16"/>
  <c r="M115" i="16"/>
  <c r="G8" i="16"/>
  <c r="M118" i="16"/>
  <c r="M30" i="16"/>
  <c r="M29" i="16" s="1"/>
  <c r="AF70" i="15"/>
  <c r="G45" i="1" s="1"/>
  <c r="I45" i="1" s="1"/>
  <c r="M16" i="15"/>
  <c r="M8" i="15" s="1"/>
  <c r="M200" i="14"/>
  <c r="M199" i="14" s="1"/>
  <c r="M35" i="14"/>
  <c r="M34" i="14" s="1"/>
  <c r="M27" i="14"/>
  <c r="M26" i="14" s="1"/>
  <c r="M19" i="14"/>
  <c r="M8" i="14" s="1"/>
  <c r="M163" i="13"/>
  <c r="M8" i="13"/>
  <c r="M186" i="13"/>
  <c r="M168" i="13"/>
  <c r="M106" i="13"/>
  <c r="M367" i="13"/>
  <c r="M364" i="13" s="1"/>
  <c r="M338" i="13"/>
  <c r="M334" i="13" s="1"/>
  <c r="M306" i="13"/>
  <c r="M299" i="13" s="1"/>
  <c r="M255" i="13"/>
  <c r="M254" i="13" s="1"/>
  <c r="M194" i="13"/>
  <c r="M193" i="13" s="1"/>
  <c r="G163" i="13"/>
  <c r="I76" i="1" s="1"/>
  <c r="G106" i="13"/>
  <c r="I75" i="1" s="1"/>
  <c r="G8" i="13"/>
  <c r="M84" i="13"/>
  <c r="M78" i="13" s="1"/>
  <c r="M822" i="12"/>
  <c r="M590" i="12"/>
  <c r="M948" i="12"/>
  <c r="M719" i="12"/>
  <c r="M888" i="12"/>
  <c r="M765" i="12"/>
  <c r="M615" i="12"/>
  <c r="G719" i="12"/>
  <c r="I77" i="1" s="1"/>
  <c r="G615" i="12"/>
  <c r="I74" i="1" s="1"/>
  <c r="Q519" i="12"/>
  <c r="I519" i="12"/>
  <c r="K190" i="12"/>
  <c r="Q190" i="12"/>
  <c r="I190" i="12"/>
  <c r="M8" i="12"/>
  <c r="M1076" i="12"/>
  <c r="M1073" i="12" s="1"/>
  <c r="M1069" i="12"/>
  <c r="M1068" i="12" s="1"/>
  <c r="G1057" i="12"/>
  <c r="I95" i="1" s="1"/>
  <c r="M1037" i="12"/>
  <c r="M1034" i="12" s="1"/>
  <c r="G948" i="12"/>
  <c r="I93" i="1" s="1"/>
  <c r="G888" i="12"/>
  <c r="I92" i="1" s="1"/>
  <c r="M848" i="12"/>
  <c r="M847" i="12" s="1"/>
  <c r="G822" i="12"/>
  <c r="I85" i="1" s="1"/>
  <c r="M798" i="12"/>
  <c r="M797" i="12" s="1"/>
  <c r="M780" i="12"/>
  <c r="M776" i="12" s="1"/>
  <c r="K719" i="12"/>
  <c r="K615" i="12"/>
  <c r="O590" i="12"/>
  <c r="G590" i="12"/>
  <c r="I73" i="1" s="1"/>
  <c r="K571" i="12"/>
  <c r="G519" i="12"/>
  <c r="I69" i="1" s="1"/>
  <c r="V190" i="12"/>
  <c r="V719" i="12"/>
  <c r="V615" i="12"/>
  <c r="G549" i="12"/>
  <c r="I71" i="1" s="1"/>
  <c r="M519" i="12"/>
  <c r="O190" i="12"/>
  <c r="M190" i="12"/>
  <c r="M76" i="12"/>
  <c r="M572" i="12"/>
  <c r="M571" i="12" s="1"/>
  <c r="G571" i="12"/>
  <c r="I72" i="1" s="1"/>
  <c r="M549" i="12"/>
  <c r="G190" i="12"/>
  <c r="I68" i="1" s="1"/>
  <c r="G76" i="12"/>
  <c r="I66" i="1" s="1"/>
  <c r="G8" i="12"/>
  <c r="M160" i="12"/>
  <c r="M156" i="12" s="1"/>
  <c r="J28" i="1"/>
  <c r="J26" i="1"/>
  <c r="G38" i="1"/>
  <c r="F38" i="1"/>
  <c r="J23" i="1"/>
  <c r="J24" i="1"/>
  <c r="J25" i="1"/>
  <c r="J27" i="1"/>
  <c r="E24" i="1"/>
  <c r="G24" i="1"/>
  <c r="E26" i="1"/>
  <c r="G26" i="1"/>
  <c r="G42" i="1" l="1"/>
  <c r="G39" i="1"/>
  <c r="G54" i="1" s="1"/>
  <c r="G25" i="1" s="1"/>
  <c r="G41" i="1"/>
  <c r="I41" i="1" s="1"/>
  <c r="G371" i="13"/>
  <c r="G48" i="1"/>
  <c r="I48" i="1" s="1"/>
  <c r="G47" i="1"/>
  <c r="I47" i="1"/>
  <c r="G52" i="1"/>
  <c r="I52" i="1" s="1"/>
  <c r="G53" i="1"/>
  <c r="I53" i="1" s="1"/>
  <c r="I64" i="1"/>
  <c r="G1079" i="12"/>
  <c r="G206" i="14"/>
  <c r="I42" i="1"/>
  <c r="I63" i="1"/>
  <c r="G148" i="16"/>
  <c r="I103" i="1"/>
  <c r="I19" i="1" s="1"/>
  <c r="I99" i="1"/>
  <c r="I18" i="1" s="1"/>
  <c r="I17" i="1"/>
  <c r="G35" i="19"/>
  <c r="F54" i="1"/>
  <c r="G23" i="1" s="1"/>
  <c r="A27" i="1" s="1"/>
  <c r="G28" i="1" s="1"/>
  <c r="G27" i="1" s="1"/>
  <c r="G29" i="1" s="1"/>
  <c r="I16" i="1" l="1"/>
  <c r="I21" i="1" s="1"/>
  <c r="I105" i="1"/>
  <c r="A28" i="1"/>
  <c r="I39" i="1"/>
  <c r="I54" i="1" s="1"/>
  <c r="J48" i="1" l="1"/>
  <c r="J52" i="1"/>
  <c r="J41" i="1"/>
  <c r="J47" i="1"/>
  <c r="J40" i="1"/>
  <c r="J49" i="1"/>
  <c r="J46" i="1"/>
  <c r="J43" i="1"/>
  <c r="J50" i="1"/>
  <c r="J45" i="1"/>
  <c r="J42" i="1"/>
  <c r="J53" i="1"/>
  <c r="J44" i="1"/>
  <c r="J51" i="1"/>
  <c r="J39" i="1"/>
  <c r="J54" i="1" s="1"/>
  <c r="J65" i="1"/>
  <c r="J85" i="1"/>
  <c r="J94" i="1"/>
  <c r="J75" i="1"/>
  <c r="J88" i="1"/>
  <c r="J77" i="1"/>
  <c r="J89" i="1"/>
  <c r="J74" i="1"/>
  <c r="J78" i="1"/>
  <c r="J79" i="1"/>
  <c r="J104" i="1"/>
  <c r="J101" i="1"/>
  <c r="J96" i="1"/>
  <c r="J83" i="1"/>
  <c r="J76" i="1"/>
  <c r="J93" i="1"/>
  <c r="J97" i="1"/>
  <c r="J64" i="1"/>
  <c r="J84" i="1"/>
  <c r="J87" i="1"/>
  <c r="J100" i="1"/>
  <c r="J70" i="1"/>
  <c r="J69" i="1"/>
  <c r="J99" i="1"/>
  <c r="J67" i="1"/>
  <c r="J63" i="1"/>
  <c r="J90" i="1"/>
  <c r="J81" i="1"/>
  <c r="J68" i="1"/>
  <c r="J103" i="1"/>
  <c r="J71" i="1"/>
  <c r="J72" i="1"/>
  <c r="J92" i="1"/>
  <c r="J91" i="1"/>
  <c r="J82" i="1"/>
  <c r="J86" i="1"/>
  <c r="J66" i="1"/>
  <c r="J73" i="1"/>
  <c r="J80" i="1"/>
  <c r="J95" i="1"/>
  <c r="J98" i="1"/>
  <c r="J102" i="1"/>
  <c r="J105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Říha 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<sst xmlns="http://schemas.openxmlformats.org/spreadsheetml/2006/main" count="8942" uniqueCount="2412">
  <si>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</si>
  <si>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</si>
  <si>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</si>
  <si>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</si>
  <si>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</si>
  <si>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</si>
  <si>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</si>
  <si>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</si>
  <si>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</si>
  <si>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</si>
  <si>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</si>
  <si>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</si>
  <si>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</si>
  <si>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</si>
  <si>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</si>
  <si>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</si>
  <si>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</si>
  <si>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</si>
  <si>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</si>
  <si>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</si>
  <si>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</si>
  <si>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</si>
  <si>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</si>
  <si>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</si>
  <si>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</si>
  <si>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</si>
  <si>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</si>
  <si>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</si>
  <si>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</si>
  <si>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</si>
  <si>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</si>
  <si>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</si>
  <si>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</si>
  <si>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</si>
  <si>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</si>
  <si>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</si>
  <si>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</si>
  <si>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</si>
  <si>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</si>
  <si>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</si>
  <si>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</si>
  <si>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</si>
  <si>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</si>
  <si>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2019</t>
  </si>
  <si>
    <t xml:space="preserve">Parkovací dům Polní </t>
  </si>
  <si>
    <t>Stavba</t>
  </si>
  <si>
    <t>Stavební objekt</t>
  </si>
  <si>
    <t>001</t>
  </si>
  <si>
    <t>Způsobilé výdaje - hlavní</t>
  </si>
  <si>
    <t>001/1</t>
  </si>
  <si>
    <t>Architektonicky - stavební řešení</t>
  </si>
  <si>
    <t>001/2</t>
  </si>
  <si>
    <t>Zdravotně technické instalace</t>
  </si>
  <si>
    <t>001/3</t>
  </si>
  <si>
    <t>Silnoproudá elektrotechnika</t>
  </si>
  <si>
    <t>001/4</t>
  </si>
  <si>
    <t xml:space="preserve"> EPS</t>
  </si>
  <si>
    <t>001/5</t>
  </si>
  <si>
    <t>Slaboproud - závorový a parkovací systém</t>
  </si>
  <si>
    <t>002</t>
  </si>
  <si>
    <t>Způsobilé výdaje - vedlejší</t>
  </si>
  <si>
    <t>002/1</t>
  </si>
  <si>
    <t xml:space="preserve">  PLYNOVODNÍ PŘÍPOJKA</t>
  </si>
  <si>
    <t>002/2</t>
  </si>
  <si>
    <t>Přeložka stožáru venkovní osvětlení Justičního areálu včetně kab.tr. NN</t>
  </si>
  <si>
    <t>002/3</t>
  </si>
  <si>
    <t>Vedlejší a ostatní náklady</t>
  </si>
  <si>
    <t>002/4</t>
  </si>
  <si>
    <t>Zvýšená dodatečná ochrana sdělovacího vedení Čes. tel. infr. a.s., T-mobile ČR a.s.</t>
  </si>
  <si>
    <t>003</t>
  </si>
  <si>
    <t>Nezpůsobilé výdaje</t>
  </si>
  <si>
    <t>003/1</t>
  </si>
  <si>
    <t>Celkem za stavbu</t>
  </si>
  <si>
    <t>CZK</t>
  </si>
  <si>
    <t>#POPR</t>
  </si>
  <si>
    <t>Popis rozpočtu: 001/5 - Slaboproud - závorový a parkovací systém</t>
  </si>
  <si>
    <t>Závorový systém</t>
  </si>
  <si>
    <t>Rekapitulace dílů</t>
  </si>
  <si>
    <t>Typ dílu</t>
  </si>
  <si>
    <t>0</t>
  </si>
  <si>
    <t>Všeobecné konstrukce a práce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</si>
  <si>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</si>
  <si>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</si>
  <si>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</si>
  <si>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</si>
  <si>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</si>
  <si>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</si>
  <si>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</si>
  <si>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</si>
  <si>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38</t>
  </si>
  <si>
    <t>Prefabrikované konstrukce</t>
  </si>
  <si>
    <t>4</t>
  </si>
  <si>
    <t>Vodorovné konstrukce</t>
  </si>
  <si>
    <t>41</t>
  </si>
  <si>
    <t>Demontáž stávajícího zařízení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</si>
  <si>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</si>
  <si>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</si>
  <si>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</si>
  <si>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</si>
  <si>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</si>
  <si>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</si>
  <si>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</si>
  <si>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</si>
  <si>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</si>
  <si>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</si>
  <si>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83</t>
  </si>
  <si>
    <t>Potrubí z trub kameninových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</si>
  <si>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</si>
  <si>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</si>
  <si>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</si>
  <si>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</si>
  <si>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</si>
  <si>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</si>
  <si>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</si>
  <si>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</si>
  <si>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</si>
  <si>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</si>
  <si>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PS01</t>
  </si>
  <si>
    <t>ZÁVOROVÝ SYSTÉM PARKOVACÍ DŮM POLNÍ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</si>
  <si>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</si>
  <si>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</si>
  <si>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</si>
  <si>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</si>
  <si>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</si>
  <si>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</si>
  <si>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</si>
  <si>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</si>
  <si>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</si>
  <si>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</si>
  <si>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</si>
  <si>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</si>
  <si>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</si>
  <si>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</si>
  <si>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743</t>
  </si>
  <si>
    <t>Elektromontáže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</si>
  <si>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</si>
  <si>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</si>
  <si>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</si>
  <si>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</si>
  <si>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</si>
  <si>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</si>
  <si>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</si>
  <si>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</si>
  <si>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</si>
  <si>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</si>
  <si>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</si>
  <si>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</si>
  <si>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</si>
  <si>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M22</t>
  </si>
  <si>
    <t>Montáž sdělovací a zabezp. techniky</t>
  </si>
  <si>
    <t>M23</t>
  </si>
  <si>
    <t>Montáže potrubí</t>
  </si>
  <si>
    <t>M46</t>
  </si>
  <si>
    <t>Zemní práce při montážích</t>
  </si>
  <si>
    <t>MSZ</t>
  </si>
  <si>
    <t>Práce a dodávky rozšířní optotras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</si>
  <si>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</si>
  <si>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</si>
  <si>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</si>
  <si>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</si>
  <si>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</si>
  <si>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</si>
  <si>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</si>
  <si>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</si>
  <si>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</si>
  <si>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</si>
  <si>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</si>
  <si>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</si>
  <si>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</si>
  <si>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</si>
  <si>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</si>
  <si>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</si>
  <si>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</si>
  <si>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</si>
  <si>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</si>
  <si>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</si>
  <si>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</si>
  <si>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</si>
  <si>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</si>
  <si>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</si>
  <si>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</si>
  <si>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</si>
  <si>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</si>
  <si>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</si>
  <si>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</si>
  <si>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</si>
  <si>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</si>
  <si>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</si>
  <si>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</si>
  <si>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</si>
  <si>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</si>
  <si>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</si>
  <si>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</si>
  <si>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RTS 19/ II</t>
  </si>
  <si>
    <t>Práce</t>
  </si>
  <si>
    <t>POL1_</t>
  </si>
  <si>
    <t>s přemístěním hmot na skládku na vzdálenost do 3 m nebo s naložením na dopravní prostředek</t>
  </si>
  <si>
    <t>SPI</t>
  </si>
  <si>
    <t>Chodník 20*20*6 : 139,00</t>
  </si>
  <si>
    <t>VV</t>
  </si>
  <si>
    <t>Parkoviště 20*10*8 : 95,00</t>
  </si>
  <si>
    <t>Parkoviště ostatní : 1055,00</t>
  </si>
  <si>
    <t>113107623R00</t>
  </si>
  <si>
    <t>Odstranění podkladů nebo krytů z kameniva hrubého drceného, v ploše jednotlivě nad 50 m2, tloušťka vrstvy 230 mm</t>
  </si>
  <si>
    <t>Odkaz na mn. položky pořadí 1 : 1289,00000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</si>
  <si>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</si>
  <si>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</si>
  <si>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</si>
  <si>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</si>
  <si>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Chodník,parkoviště, parkoviště ostatní</t>
  </si>
  <si>
    <t>POP</t>
  </si>
  <si>
    <t>Obrubník  1 m : 212*1</t>
  </si>
  <si>
    <t>131201112R00</t>
  </si>
  <si>
    <t>Hloubení nezapažených jam a zářezů do 1000 m3, v hornině 3, hloubení strojně</t>
  </si>
  <si>
    <t>m3</t>
  </si>
  <si>
    <t>800-1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</si>
  <si>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</si>
  <si>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949*0,51</t>
  </si>
  <si>
    <t>131201209R00</t>
  </si>
  <si>
    <t xml:space="preserve">Hloubení zapažených jam a zářezů příplatek za lepivost, v hornině 3,  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</si>
  <si>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</si>
  <si>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Odkaz na mn. položky pořadí 4 : 483,99000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</si>
  <si>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</si>
  <si>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</si>
  <si>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</si>
  <si>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34*2*2</t>
  </si>
  <si>
    <t>132201219R00</t>
  </si>
  <si>
    <t xml:space="preserve">Hloubení rýh šířky přes 60 do 200 cm příplatek za lepivost, v hornině 3,  </t>
  </si>
  <si>
    <t>Odkaz na mn. položky pořadí 6 : 136,00000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</si>
  <si>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</si>
  <si>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</si>
  <si>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</si>
  <si>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Piloty : 88*0,64</t>
  </si>
  <si>
    <t>Piloty : 28*0,28</t>
  </si>
  <si>
    <t>Piloty : 224*0,64</t>
  </si>
  <si>
    <t>hlavice : (1,5*1,5*1,2)*36</t>
  </si>
  <si>
    <t>Odkaz na mn. položky pořadí 2 : 1289,00000*0,23</t>
  </si>
  <si>
    <t>167101102R00</t>
  </si>
  <si>
    <t>Nakládání, skládání, překládání neulehlého výkopku nakládání výkopku_x000D_
 přes 100 m3, z horniny 1 až 4</t>
  </si>
  <si>
    <t>Odkaz na mn. položky pořadí 8 : 1221,18000</t>
  </si>
  <si>
    <t>199000002R00</t>
  </si>
  <si>
    <t>Poplatky za skládku horniny 1- 4</t>
  </si>
  <si>
    <t>289970111R00</t>
  </si>
  <si>
    <t>Geotextílie separační, filtrační, zpevňující polypropylén, 300 g/m2</t>
  </si>
  <si>
    <t>800-2</t>
  </si>
  <si>
    <t>Včetně přeložení</t>
  </si>
  <si>
    <t>(64,5+689,6+292,8+64,5+689,6+292,8)*1,15</t>
  </si>
  <si>
    <t>181951101U00</t>
  </si>
  <si>
    <t>Úprava pláně třídy 1-4 -zhutnění</t>
  </si>
  <si>
    <t>URS</t>
  </si>
  <si>
    <t>Indiv</t>
  </si>
  <si>
    <t>Odkaz na mn. položky pořadí 2 : 1289,00000</t>
  </si>
  <si>
    <t>18291111</t>
  </si>
  <si>
    <t>Substrát extenzívní- vodonepropustnost 60 mm/min, tl. 80 mm</t>
  </si>
  <si>
    <t>Vlastní</t>
  </si>
  <si>
    <t>Kalkul</t>
  </si>
  <si>
    <t>S 07 včetně vegetace</t>
  </si>
  <si>
    <t>výplň zatravň. tvárnic včetně vegetace</t>
  </si>
  <si>
    <t>Odkaz na mn. položky pořadí 273 : 24,94000</t>
  </si>
  <si>
    <t>zatravňovací tvárnice : 7,5*8,5/2</t>
  </si>
  <si>
    <t>5661112</t>
  </si>
  <si>
    <t>Rozprostření kameniva na plochu s dopravou a se zhutněním po vrstvách</t>
  </si>
  <si>
    <t>Pol.16</t>
  </si>
  <si>
    <t>Pol.17</t>
  </si>
  <si>
    <t>Pol.18</t>
  </si>
  <si>
    <t>1289</t>
  </si>
  <si>
    <t>71319110</t>
  </si>
  <si>
    <t>Položení hydroizolační fólie, včetně spojů</t>
  </si>
  <si>
    <t>25,36*43,38</t>
  </si>
  <si>
    <t>8,75*5*-1</t>
  </si>
  <si>
    <t>-1*5,45*7,9/2</t>
  </si>
  <si>
    <t>Přesahy : 1034,8393*0,1</t>
  </si>
  <si>
    <t>2832316</t>
  </si>
  <si>
    <t>Fólie hydroizolační LDPE R-FOL 800 tl. 1,0 mm</t>
  </si>
  <si>
    <t>kus</t>
  </si>
  <si>
    <t>Specifikace</t>
  </si>
  <si>
    <t>POL3_</t>
  </si>
  <si>
    <t>28</t>
  </si>
  <si>
    <t>58341005.AR</t>
  </si>
  <si>
    <t>kamenivo přírodní drcené frakce 4,0 až 8,0 mm; třída B</t>
  </si>
  <si>
    <t>t</t>
  </si>
  <si>
    <t>SPCM</t>
  </si>
  <si>
    <t>1289*0,04*1,7</t>
  </si>
  <si>
    <t>583417004R</t>
  </si>
  <si>
    <t>kamenivo přírodní drcené frakce 0,0 až 32,0 mm; třída B</t>
  </si>
  <si>
    <t>RTS 19/ I</t>
  </si>
  <si>
    <t>1289*0,25*1,7</t>
  </si>
  <si>
    <t>583419004R</t>
  </si>
  <si>
    <t>kamenivo přírodní drcené frakce 32,0 až 63,0 mm; třída BI</t>
  </si>
  <si>
    <t>Podkladní vrstva : 1289*0,2*1,7</t>
  </si>
  <si>
    <t>Zásyp hlavic kolem sloupů : 18*1,76*0,4*1,7</t>
  </si>
  <si>
    <t>Zásyp hlavic kolem sloupů : 11*1,76*0,3*1,7</t>
  </si>
  <si>
    <t>Zásyp hlavic kolem sloupů : 7*2,01*0,6*1,7</t>
  </si>
  <si>
    <t>224361114R00</t>
  </si>
  <si>
    <t>Výztuž pilot betonových do země z oceli 10505 (R)</t>
  </si>
  <si>
    <t>Výztuž B500B(R)</t>
  </si>
  <si>
    <t>0,28*7*4*0,08</t>
  </si>
  <si>
    <t>0,64*9*14*0,08</t>
  </si>
  <si>
    <t>0,64*7*14*0,08</t>
  </si>
  <si>
    <t>0,64*11*8*0,08</t>
  </si>
  <si>
    <t>224383111R00</t>
  </si>
  <si>
    <t>Zřízení výplně pilot ze ŽB s vytažením pažnic hloubka do 10 m, průměr přes 450 do 650 mm</t>
  </si>
  <si>
    <t>svislých, zapažených,</t>
  </si>
  <si>
    <t>7*4</t>
  </si>
  <si>
    <t>nadbet. piloty : 0,6*4</t>
  </si>
  <si>
    <t>224383112R00</t>
  </si>
  <si>
    <t>Zřízení výplně pilot ze ŽB s vytažením pažnic hloubka do 10 m, průměr přes 650 do 1250 mm</t>
  </si>
  <si>
    <t>9*14</t>
  </si>
  <si>
    <t>7*14</t>
  </si>
  <si>
    <t>nadbet. piloty : 0,6*28</t>
  </si>
  <si>
    <t>224383122R00</t>
  </si>
  <si>
    <t>Zřízení výplně pilot ze ŽB s vytažením pažnic hloubka do 20 m, průměr přes 650 do 1250 mm</t>
  </si>
  <si>
    <t>11*8</t>
  </si>
  <si>
    <t>nadbet. pilot : 0,6*8</t>
  </si>
  <si>
    <t>264212311R00</t>
  </si>
  <si>
    <t>Vrty velkoprůměrové nezapažené, svislé průměr přes 1250 do 1650 mm, hloubka 0 - 5 m, hornina třídy 2</t>
  </si>
  <si>
    <t>Hlavice 1500 : 18*(2,2-0,54)</t>
  </si>
  <si>
    <t>Hlavice 1500 : 6*(1,84-0,54)</t>
  </si>
  <si>
    <t>Hlavice 1600 : 5*(2,4-0,54)</t>
  </si>
  <si>
    <t>Hlavice 1600 : 2,04-0,54</t>
  </si>
  <si>
    <t>Hlavice 1500 : 2*(2,71-0,54)</t>
  </si>
  <si>
    <t>264321412R00</t>
  </si>
  <si>
    <t>Vrty velkoprůměrové zapažené, svislé průměr přes 550 do 650 mm, hloubka od 0 do 10 m, hornina třídy 3</t>
  </si>
  <si>
    <t>(7*4)</t>
  </si>
  <si>
    <t>264322112R00</t>
  </si>
  <si>
    <t>Vrty velkoprůměrové zapažené, svislé průměr přes 850 do 1050 mm, hloubka od 0 do 10 m, hornina třídy 3</t>
  </si>
  <si>
    <t>264322113R00</t>
  </si>
  <si>
    <t>Vrty velkoprůměrové zapažené, svislé průměr přes 850 do 1050 mm, hloubka od 0 do 20 m, hornina třídy 3</t>
  </si>
  <si>
    <t>273321311R00</t>
  </si>
  <si>
    <t>Beton základových desek železový třídy C 16/20</t>
  </si>
  <si>
    <t>801-1</t>
  </si>
  <si>
    <t>bez dodávky a uložení výztuže</t>
  </si>
  <si>
    <t>Deska ŽB : 5*3*0,15</t>
  </si>
  <si>
    <t>273323711R00</t>
  </si>
  <si>
    <t>Beton základových desek železový vodostavební třídy C 35/45, stupeň vlivu prostředí XD2, odolnost proti korozi způsobené chloridy</t>
  </si>
  <si>
    <t>25,36*43,38*0,2</t>
  </si>
  <si>
    <t>8,75*5*-1*0,2</t>
  </si>
  <si>
    <t>-1*5,45*7,9*0,2/2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</si>
  <si>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</si>
  <si>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</si>
  <si>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</si>
  <si>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(4,5+6+7,05+7,50+5,3+2,15+5,325+7,155)*0,6</t>
  </si>
  <si>
    <t>273351216R00</t>
  </si>
  <si>
    <t>Bednění stěn základových desek odstranění</t>
  </si>
  <si>
    <t>Včetně očištění, vytřídění a uložení bednicího materiálu.</t>
  </si>
  <si>
    <t>Odkaz na mn. položky pořadí 30 : 26,98800</t>
  </si>
  <si>
    <t>273361821R00</t>
  </si>
  <si>
    <t>Výztuž základových desek z betonářské oceli 10 505(R)</t>
  </si>
  <si>
    <t>včetně distančních prvků</t>
  </si>
  <si>
    <t>Odkaz na mn. položky pořadí 33 : 10,44000*0,08</t>
  </si>
  <si>
    <t>Odkaz na mn. položky pořadí 28 : 2,25000*0,08</t>
  </si>
  <si>
    <t>Odkaz na mn. položky pořadí 29 : 206,96788*0,08</t>
  </si>
  <si>
    <t>Odkaz na mn. položky pořadí 40 : 5,00075*0,08</t>
  </si>
  <si>
    <t>274321411R00</t>
  </si>
  <si>
    <t>Beton základových pasů železový třídy C 25/30</t>
  </si>
  <si>
    <t>včetně dodávky a uložení betonu, bez výztuže</t>
  </si>
  <si>
    <t>(3+8,5+3)*0,6*1,2</t>
  </si>
  <si>
    <t>275321321R00</t>
  </si>
  <si>
    <t>Beton základových patek železový třídy C 20/25</t>
  </si>
  <si>
    <t>(1,5*1,5*1,2)*36</t>
  </si>
  <si>
    <t>275361821R00</t>
  </si>
  <si>
    <t>Výztuž základových patek z betonářské oceli 10 505(R)</t>
  </si>
  <si>
    <t>(97,2*100)/1000</t>
  </si>
  <si>
    <t>451315111R00</t>
  </si>
  <si>
    <t>Podklad. nebo vyrovnáv. vrstva z betonu prostého beton C 25/30, tloušťka do 100 mm</t>
  </si>
  <si>
    <t>821-1</t>
  </si>
  <si>
    <t>7,155*2,642</t>
  </si>
  <si>
    <t>2243114</t>
  </si>
  <si>
    <t>Výplň pilot z C 25/30 XC 2, bez suspenze</t>
  </si>
  <si>
    <t>0,28*7*4</t>
  </si>
  <si>
    <t>0,64*9*14</t>
  </si>
  <si>
    <t>0,64*7*14</t>
  </si>
  <si>
    <t>0,64*11*8</t>
  </si>
  <si>
    <t>2753512</t>
  </si>
  <si>
    <t>D+M Bednění vetknutí sloupů - zřízení, bednicí materiál</t>
  </si>
  <si>
    <t>Hloubka kalicha 0,8 : 30*(0,64+0,64+0,48+0,48+0,48)</t>
  </si>
  <si>
    <t>Hloubka kalicha 1,0 : 6*(1+1+0,6+0,6+0,6)</t>
  </si>
  <si>
    <t>2753513</t>
  </si>
  <si>
    <t>Bednění vetknutí sloupů - odstranění</t>
  </si>
  <si>
    <t>Včetně očištění, vytřídění a uložení bednícího materiálu.</t>
  </si>
  <si>
    <t>Odkaz na mn. položky pořadí 38 : 104,40000</t>
  </si>
  <si>
    <t>3893</t>
  </si>
  <si>
    <t>D+ M Dobetonování prefabrikovaných konstrukcí, betonem třídy C 25/30 pata opěry</t>
  </si>
  <si>
    <t>Dobetonávka monolitická paty opěry tl. 30 cm</t>
  </si>
  <si>
    <t>výztuž 80 kg/m3</t>
  </si>
  <si>
    <t>2,11*7,9*0,3</t>
  </si>
  <si>
    <t>311237441R00</t>
  </si>
  <si>
    <t xml:space="preserve">Zdivo nosné z cihel a tvarovek pálených tloušťky 300 mm,  , charakteristická pevnost v tlaku fk = 2,70 MPa, součinitel prostupu tepla U = 0,29 W/m2.K , hodnota pro zdivo bez omítky při vlhkosti 1%,  </t>
  </si>
  <si>
    <t>zdivo : (5,15+5,45+1,3+4,85+1+1,75+3,8+7,5+1,85+5,5)*2,8</t>
  </si>
  <si>
    <t>odpočet okna, dveře : (2,296+0,36+2,02+2,02+1,773)*-1</t>
  </si>
  <si>
    <t>317167122R00</t>
  </si>
  <si>
    <t>Překlady keramické montáž a dodávka nenosné, délky 1250 mm, šířky 115 mm, výšky 71 mm</t>
  </si>
  <si>
    <t>Včetně:</t>
  </si>
  <si>
    <t>- podepření plochých překladů v montážním stavu,</t>
  </si>
  <si>
    <t>- dodávky překladů.</t>
  </si>
  <si>
    <t>3+4+1</t>
  </si>
  <si>
    <t>317167210R00</t>
  </si>
  <si>
    <t>Překlady keramické montáž a dodávka nosné, délky 1000 mm, šířky 70 mm, výšky 238 mm</t>
  </si>
  <si>
    <t>317998113R00</t>
  </si>
  <si>
    <t>Překlady keramické izolace vkládaná mezi překlady tloušťky 80 mm</t>
  </si>
  <si>
    <t>2*1,5</t>
  </si>
  <si>
    <t>342247522R00</t>
  </si>
  <si>
    <t>Příčky z tvárnic pálených Příčky z tvárnic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</si>
  <si>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</si>
  <si>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zdivo : (2,2+3,95+2,0+2,2+2,2+2,2+0,9)*2,8</t>
  </si>
  <si>
    <t>odpočet dveře : -5*(1,4)</t>
  </si>
  <si>
    <t>342247542R00</t>
  </si>
  <si>
    <t>Příčky z tvárnic pálených Příčky z tvárnic pálených tloušťky 140 mm, z děrovaných příčkovek, P 10, zděných na tenkovrstvou maltu</t>
  </si>
  <si>
    <t>(1,65+1,1)*2,45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</si>
  <si>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</si>
  <si>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</si>
  <si>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</si>
  <si>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</si>
  <si>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6*2,8</t>
  </si>
  <si>
    <t>389381001RT3</t>
  </si>
  <si>
    <t>Dobetonování prefabrikovaných konstrukcí betonem třídy C 25/30</t>
  </si>
  <si>
    <t>801-2</t>
  </si>
  <si>
    <t>se zřízením a odstraněním bednění</t>
  </si>
  <si>
    <t>Zálivky sloupů v kalichu, spáry, podmazávky apod.</t>
  </si>
  <si>
    <t>pomazávky , zálivky : 4,63</t>
  </si>
  <si>
    <t>342264051RT3</t>
  </si>
  <si>
    <t>Podhledy na kovové konstrukci opláštěné deskami sádrokartonovými nosná konstrukce z profilů CD s přímým uchycením 1x deska, tloušťky 12,5 mm, impregnovaná, bez izolace</t>
  </si>
  <si>
    <t>5,5*6,3</t>
  </si>
  <si>
    <t>1,3*3,2</t>
  </si>
  <si>
    <t>3800001</t>
  </si>
  <si>
    <t>D+M Průvlak  P 01</t>
  </si>
  <si>
    <t xml:space="preserve">ks    </t>
  </si>
  <si>
    <t>6</t>
  </si>
  <si>
    <t>3800002</t>
  </si>
  <si>
    <t>D+M Průvlak P 02</t>
  </si>
  <si>
    <t>12</t>
  </si>
  <si>
    <t>3800003</t>
  </si>
  <si>
    <t>D+M Průvlak  P 03</t>
  </si>
  <si>
    <t>3800004</t>
  </si>
  <si>
    <t>D+M Průvlak  P 04</t>
  </si>
  <si>
    <t>3800005</t>
  </si>
  <si>
    <t>D+M Průvlak  P 05</t>
  </si>
  <si>
    <t>3800006</t>
  </si>
  <si>
    <t>D+M Průvlak  P 06</t>
  </si>
  <si>
    <t>3800007</t>
  </si>
  <si>
    <t>D+M Průvlak  P 07</t>
  </si>
  <si>
    <t>3800008</t>
  </si>
  <si>
    <t>D+M Průvlak  P 08</t>
  </si>
  <si>
    <t>3800009</t>
  </si>
  <si>
    <t>D+M Průvlak  P 09</t>
  </si>
  <si>
    <t>3800010</t>
  </si>
  <si>
    <t>D+M Průvlak  P 10</t>
  </si>
  <si>
    <t>3800011</t>
  </si>
  <si>
    <t>D+M Průvlak  P 11</t>
  </si>
  <si>
    <t>3800012</t>
  </si>
  <si>
    <t>D+M Průvlak  P 12</t>
  </si>
  <si>
    <t>3800013</t>
  </si>
  <si>
    <t>D+M Průvlak  P 13</t>
  </si>
  <si>
    <t>3800014</t>
  </si>
  <si>
    <t>D+M Průvlak  P 14</t>
  </si>
  <si>
    <t>3800015</t>
  </si>
  <si>
    <t>D+M Průvlak  P 16</t>
  </si>
  <si>
    <t>3800016</t>
  </si>
  <si>
    <t>D+M Průvlak  P 17</t>
  </si>
  <si>
    <t>3800017</t>
  </si>
  <si>
    <t>D+M Průvlak  P 18</t>
  </si>
  <si>
    <t>3800018</t>
  </si>
  <si>
    <t>D+M Průvlak  P 19</t>
  </si>
  <si>
    <t>3800019</t>
  </si>
  <si>
    <t>D+M Průvlak  P 20</t>
  </si>
  <si>
    <t>3800020</t>
  </si>
  <si>
    <t>D+M Průvlak  P 21</t>
  </si>
  <si>
    <t>3800021</t>
  </si>
  <si>
    <t>D+M Průvlak  P 22</t>
  </si>
  <si>
    <t>3800022</t>
  </si>
  <si>
    <t>D+M Průvlak  P 23</t>
  </si>
  <si>
    <t>3800023</t>
  </si>
  <si>
    <t>D+M Průvlak  P 24</t>
  </si>
  <si>
    <t>3800024</t>
  </si>
  <si>
    <t>D+M Průvlak  P 25</t>
  </si>
  <si>
    <t>3800025</t>
  </si>
  <si>
    <t>D+M Průvlak  P 26</t>
  </si>
  <si>
    <t>3800026</t>
  </si>
  <si>
    <t>D+M Průvlak  P 27</t>
  </si>
  <si>
    <t>3800027</t>
  </si>
  <si>
    <t>D+M Průvlak  P 28</t>
  </si>
  <si>
    <t>3800028</t>
  </si>
  <si>
    <t>D+M Průvlak  P 29</t>
  </si>
  <si>
    <t>3800029</t>
  </si>
  <si>
    <t>D+M Průvlak  P 30</t>
  </si>
  <si>
    <t>3800030</t>
  </si>
  <si>
    <t>D+M Průvlak  P 31</t>
  </si>
  <si>
    <t>3800031</t>
  </si>
  <si>
    <t>D+M Průvlak  P 32</t>
  </si>
  <si>
    <t>3800032</t>
  </si>
  <si>
    <t>D+M Průvlak  P 33</t>
  </si>
  <si>
    <t>3800033</t>
  </si>
  <si>
    <t>D+M Průvlak  P 34</t>
  </si>
  <si>
    <t>3800034</t>
  </si>
  <si>
    <t>D+M Průvlak  P 35</t>
  </si>
  <si>
    <t>3800035</t>
  </si>
  <si>
    <t>D+M Průvlak  P 36</t>
  </si>
  <si>
    <t>3800036</t>
  </si>
  <si>
    <t>D+M Průvlak  P 37</t>
  </si>
  <si>
    <t>3800037</t>
  </si>
  <si>
    <t>D+M Průvlak  P 38</t>
  </si>
  <si>
    <t>3800040</t>
  </si>
  <si>
    <t>D+ M Schodiště D 01</t>
  </si>
  <si>
    <t>3800041</t>
  </si>
  <si>
    <t>D+ M Schodiště PD 01</t>
  </si>
  <si>
    <t>3800042</t>
  </si>
  <si>
    <t>D+ M Schodiště PD 02</t>
  </si>
  <si>
    <t>3800043</t>
  </si>
  <si>
    <t>D+ M Schodiště PD 03</t>
  </si>
  <si>
    <t>3800044</t>
  </si>
  <si>
    <t>D+ M Schodiště PD 04</t>
  </si>
  <si>
    <t>3800046</t>
  </si>
  <si>
    <t>D+ M Schodiště R 01</t>
  </si>
  <si>
    <t>3800047</t>
  </si>
  <si>
    <t>D+ M Schodiště R 02</t>
  </si>
  <si>
    <t>3800048</t>
  </si>
  <si>
    <t>D+ M Schodiště R 03</t>
  </si>
  <si>
    <t>3800050</t>
  </si>
  <si>
    <t>D + M Sloupy S 01</t>
  </si>
  <si>
    <t>3800051</t>
  </si>
  <si>
    <t>D + M Sloupy S 02</t>
  </si>
  <si>
    <t>3800052</t>
  </si>
  <si>
    <t>D + M Sloupy S 03</t>
  </si>
  <si>
    <t>3800053</t>
  </si>
  <si>
    <t>D + M Sloupy S 04</t>
  </si>
  <si>
    <t>3800054</t>
  </si>
  <si>
    <t>D + M Sloupy S 05</t>
  </si>
  <si>
    <t>3800055</t>
  </si>
  <si>
    <t>D + M Sloupy S 06</t>
  </si>
  <si>
    <t>3800056</t>
  </si>
  <si>
    <t>D + M Sloupy S 07</t>
  </si>
  <si>
    <t>3800057</t>
  </si>
  <si>
    <t>D + M Sloupy S 08</t>
  </si>
  <si>
    <t>3800058</t>
  </si>
  <si>
    <t>D + M Sloupy S 09</t>
  </si>
  <si>
    <t>3800059</t>
  </si>
  <si>
    <t>D + M Sloupy S 10</t>
  </si>
  <si>
    <t>3800060</t>
  </si>
  <si>
    <t>D + M Sloupy S 11</t>
  </si>
  <si>
    <t>3800061</t>
  </si>
  <si>
    <t>D + M Sloupy S 12</t>
  </si>
  <si>
    <t>3800062</t>
  </si>
  <si>
    <t>D + M Sloupy S 13</t>
  </si>
  <si>
    <t>3800063</t>
  </si>
  <si>
    <t>D + M Sloupy S 14</t>
  </si>
  <si>
    <t>3800064</t>
  </si>
  <si>
    <t>D + M Sloupy S 15</t>
  </si>
  <si>
    <t>3800065</t>
  </si>
  <si>
    <t>D + M Sloupy S 16</t>
  </si>
  <si>
    <t>3800066</t>
  </si>
  <si>
    <t>D + M Sloupy S 17</t>
  </si>
  <si>
    <t>3800067</t>
  </si>
  <si>
    <t>D + M Sloupy S 18</t>
  </si>
  <si>
    <t>3800068</t>
  </si>
  <si>
    <t>D + M Sloupy S 19</t>
  </si>
  <si>
    <t>3800069</t>
  </si>
  <si>
    <t>D + M Sloupy S 20</t>
  </si>
  <si>
    <t>3800070</t>
  </si>
  <si>
    <t>D + M Sloupy S 21</t>
  </si>
  <si>
    <t>3800071</t>
  </si>
  <si>
    <t>D + M Sloupy S 22</t>
  </si>
  <si>
    <t>3800072</t>
  </si>
  <si>
    <t>D + M Sloupy S 23</t>
  </si>
  <si>
    <t>3800073</t>
  </si>
  <si>
    <t>D + M Sloupy S 24</t>
  </si>
  <si>
    <t>3800074</t>
  </si>
  <si>
    <t>D + M Sloupy S 25</t>
  </si>
  <si>
    <t>3800075</t>
  </si>
  <si>
    <t>D + M Sloupy S 26</t>
  </si>
  <si>
    <t>3800076</t>
  </si>
  <si>
    <t>D + M Sloupy S 27</t>
  </si>
  <si>
    <t>3800077</t>
  </si>
  <si>
    <t>D + M Sloupy S 28</t>
  </si>
  <si>
    <t>3800078</t>
  </si>
  <si>
    <t>D + M Sloupy S 29</t>
  </si>
  <si>
    <t>3800079</t>
  </si>
  <si>
    <t>D + M Sloupy S 30</t>
  </si>
  <si>
    <t>3800080</t>
  </si>
  <si>
    <t>D + M Sloupy S 31</t>
  </si>
  <si>
    <t>3800081</t>
  </si>
  <si>
    <t>D + M Sloupy S 32</t>
  </si>
  <si>
    <t>3800082</t>
  </si>
  <si>
    <t>D + M Sloupy S 33</t>
  </si>
  <si>
    <t>3800083</t>
  </si>
  <si>
    <t>D + M Sloupy S 34</t>
  </si>
  <si>
    <t>21</t>
  </si>
  <si>
    <t>3800084</t>
  </si>
  <si>
    <t>D + M Sloupy S 35</t>
  </si>
  <si>
    <t>3800085</t>
  </si>
  <si>
    <t>D + M Sloupy S 36</t>
  </si>
  <si>
    <t>3800086</t>
  </si>
  <si>
    <t>D + M Sloupy S 37</t>
  </si>
  <si>
    <t>3800087</t>
  </si>
  <si>
    <t>D + M Sloupy S 38</t>
  </si>
  <si>
    <t>3800088</t>
  </si>
  <si>
    <t>D + M Sloupy S 39</t>
  </si>
  <si>
    <t>3800089</t>
  </si>
  <si>
    <t>D + M Sloupy S 40</t>
  </si>
  <si>
    <t>3800090</t>
  </si>
  <si>
    <t>D + M Sloupy S 41</t>
  </si>
  <si>
    <t>3800091</t>
  </si>
  <si>
    <t>D + M Sloupy S 42</t>
  </si>
  <si>
    <t>3800092</t>
  </si>
  <si>
    <t>D + M Sloupy S 43</t>
  </si>
  <si>
    <t>3800093</t>
  </si>
  <si>
    <t>D + M Sloupy S 44</t>
  </si>
  <si>
    <t>3800094</t>
  </si>
  <si>
    <t>D + M Sloupy S 45</t>
  </si>
  <si>
    <t>3800095</t>
  </si>
  <si>
    <t>D + M Sloupy S 46</t>
  </si>
  <si>
    <t>3800096</t>
  </si>
  <si>
    <t>D + M Sloupy S 47</t>
  </si>
  <si>
    <t>3800097</t>
  </si>
  <si>
    <t>D + M Sloupy S 48</t>
  </si>
  <si>
    <t>3800098</t>
  </si>
  <si>
    <t>D + M Sloupy S 49</t>
  </si>
  <si>
    <t>3800099</t>
  </si>
  <si>
    <t>D + M Sloupy S 50</t>
  </si>
  <si>
    <t>3800101</t>
  </si>
  <si>
    <t>D+ M Stěny schodiště + výtah ST 01</t>
  </si>
  <si>
    <t>3800102</t>
  </si>
  <si>
    <t>D+ M Stěny schodiště + výtah ST 01a</t>
  </si>
  <si>
    <t>3800103</t>
  </si>
  <si>
    <t>D+ M Stěny schodiště + výtah ST 02</t>
  </si>
  <si>
    <t>3800104</t>
  </si>
  <si>
    <t>D+ M Stěny schodiště + výtah ST 03</t>
  </si>
  <si>
    <t>3800105</t>
  </si>
  <si>
    <t>D+ M Stěny schodiště + výtah ST 05</t>
  </si>
  <si>
    <t>3800106</t>
  </si>
  <si>
    <t>D+ M Stěny schodiště + výtah ST 05a</t>
  </si>
  <si>
    <t>3800107</t>
  </si>
  <si>
    <t>D+ M Stěny schodiště + výtah ST 06</t>
  </si>
  <si>
    <t>3800108</t>
  </si>
  <si>
    <t>D+ M Stěny schodiště + výtah ST 07</t>
  </si>
  <si>
    <t>3800109</t>
  </si>
  <si>
    <t>D+ M Stěny schodiště + výtah ST 09</t>
  </si>
  <si>
    <t>3800110</t>
  </si>
  <si>
    <t>D+ M Stěny schodiště + výtah ST 10</t>
  </si>
  <si>
    <t>3800111</t>
  </si>
  <si>
    <t>D+ M Stěny schodiště + výtah ST 10a</t>
  </si>
  <si>
    <t>3800112</t>
  </si>
  <si>
    <t>D+ M Stěny schodiště + výtah ST 11</t>
  </si>
  <si>
    <t>3800113</t>
  </si>
  <si>
    <t>D+ M Stěny schodiště + výtah ST 12</t>
  </si>
  <si>
    <t>3800114</t>
  </si>
  <si>
    <t>D+ M Stěny schodiště + výtah ST 14</t>
  </si>
  <si>
    <t>3800120</t>
  </si>
  <si>
    <t>D + M Stěny W 01</t>
  </si>
  <si>
    <t>3800121</t>
  </si>
  <si>
    <t>D + M Stěny W 02</t>
  </si>
  <si>
    <t>3800122</t>
  </si>
  <si>
    <t>D + M Stěny W 03</t>
  </si>
  <si>
    <t>3800123</t>
  </si>
  <si>
    <t>D + M Stěny W 04</t>
  </si>
  <si>
    <t>3800124</t>
  </si>
  <si>
    <t>D + M Stěny W 05</t>
  </si>
  <si>
    <t>3800125</t>
  </si>
  <si>
    <t>D + M Stěny W 06</t>
  </si>
  <si>
    <t>3800126</t>
  </si>
  <si>
    <t>D + M Stěny W 07</t>
  </si>
  <si>
    <t>3800127</t>
  </si>
  <si>
    <t>D + M Stěny W 08</t>
  </si>
  <si>
    <t>3800128</t>
  </si>
  <si>
    <t>D + M Stěny W 09</t>
  </si>
  <si>
    <t>3800129</t>
  </si>
  <si>
    <t>D + M Stěny W 10</t>
  </si>
  <si>
    <t>3800130</t>
  </si>
  <si>
    <t>D + M Stěny W 11</t>
  </si>
  <si>
    <t>3800131</t>
  </si>
  <si>
    <t>D + M Stěny W 12</t>
  </si>
  <si>
    <t>3800132</t>
  </si>
  <si>
    <t>D + M Stěny W 13</t>
  </si>
  <si>
    <t>3800133</t>
  </si>
  <si>
    <t>D + M Stěny W 14</t>
  </si>
  <si>
    <t>3800134</t>
  </si>
  <si>
    <t>D + M Stěny W 15</t>
  </si>
  <si>
    <t>3800135</t>
  </si>
  <si>
    <t>D + M Stěny W 16</t>
  </si>
  <si>
    <t>3800136</t>
  </si>
  <si>
    <t>D + M Stěny W 17</t>
  </si>
  <si>
    <t>3800137</t>
  </si>
  <si>
    <t>D + M Stěny W 18</t>
  </si>
  <si>
    <t>3800138</t>
  </si>
  <si>
    <t>D + M Stěny W 19</t>
  </si>
  <si>
    <t>3800139</t>
  </si>
  <si>
    <t>D + M Stěny W 20</t>
  </si>
  <si>
    <t>3800140</t>
  </si>
  <si>
    <t>D + M Stěny W 21</t>
  </si>
  <si>
    <t>3800141</t>
  </si>
  <si>
    <t>D + M Stěny W 22</t>
  </si>
  <si>
    <t>3800142</t>
  </si>
  <si>
    <t>D + M Stěny W 23</t>
  </si>
  <si>
    <t>3800143</t>
  </si>
  <si>
    <t>D + M Stěny W 24</t>
  </si>
  <si>
    <t>3800144</t>
  </si>
  <si>
    <t>D + M Stěny W 25</t>
  </si>
  <si>
    <t>3800150</t>
  </si>
  <si>
    <t>D + M Základové prahy ZP 01</t>
  </si>
  <si>
    <t>3800151</t>
  </si>
  <si>
    <t>D + M Základové prahy ZP 02</t>
  </si>
  <si>
    <t>3800152</t>
  </si>
  <si>
    <t>D + M Základové prahy ZP 03</t>
  </si>
  <si>
    <t>3800153</t>
  </si>
  <si>
    <t>D + M Základové prahy ZP 04</t>
  </si>
  <si>
    <t>3800154</t>
  </si>
  <si>
    <t>D + M Základové prahy ZP 05</t>
  </si>
  <si>
    <t>3800155</t>
  </si>
  <si>
    <t>D + M Základové prahy ZP 06</t>
  </si>
  <si>
    <t>3800156</t>
  </si>
  <si>
    <t>D + M Základové prahy ZP 07</t>
  </si>
  <si>
    <t>3800157</t>
  </si>
  <si>
    <t>D + M Základové prahy ZP 08</t>
  </si>
  <si>
    <t>3800158</t>
  </si>
  <si>
    <t>D + M Základové prahy ZP 09</t>
  </si>
  <si>
    <t>3800159</t>
  </si>
  <si>
    <t>D + M Základové prahy ZP 10</t>
  </si>
  <si>
    <t>3800160</t>
  </si>
  <si>
    <t>D + M Základové prahy ZP 11</t>
  </si>
  <si>
    <t>3800161</t>
  </si>
  <si>
    <t>D + M Základové prahy ZP 12</t>
  </si>
  <si>
    <t>3800162</t>
  </si>
  <si>
    <t>D + M Základové prahy ZP 13</t>
  </si>
  <si>
    <t>3800163</t>
  </si>
  <si>
    <t>D + M Základové prahy ZP 14</t>
  </si>
  <si>
    <t>3800164</t>
  </si>
  <si>
    <t>D + M Základové prahy ZP 15</t>
  </si>
  <si>
    <t>3800165</t>
  </si>
  <si>
    <t>D + M Základové prahy ZP 16</t>
  </si>
  <si>
    <t>3800166</t>
  </si>
  <si>
    <t>D + M Základové prahy ZP 17</t>
  </si>
  <si>
    <t>3800167</t>
  </si>
  <si>
    <t>D + M Základové prahy ZP 18</t>
  </si>
  <si>
    <t>3800168</t>
  </si>
  <si>
    <t>D + M Základové prahy ZP19</t>
  </si>
  <si>
    <t>3800169</t>
  </si>
  <si>
    <t>D + M Základové prahy ZP 20</t>
  </si>
  <si>
    <t>3800170</t>
  </si>
  <si>
    <t>D + M Základové prahy ZP 21</t>
  </si>
  <si>
    <t>3800171</t>
  </si>
  <si>
    <t>D + M Základové prahy ZP 22</t>
  </si>
  <si>
    <t>3800172</t>
  </si>
  <si>
    <t>D + M Základové prahy ZP 23</t>
  </si>
  <si>
    <t>3800173</t>
  </si>
  <si>
    <t>D + M Základové prahy ZP 24</t>
  </si>
  <si>
    <t>3800174</t>
  </si>
  <si>
    <t>D + M Základové prahy ZP 25</t>
  </si>
  <si>
    <t>3800175</t>
  </si>
  <si>
    <t>D + M Základové prahy ZP 26</t>
  </si>
  <si>
    <t>3800176</t>
  </si>
  <si>
    <t>D + M Základové prahy ZP 27</t>
  </si>
  <si>
    <t>41132</t>
  </si>
  <si>
    <t>D+M prefabrikovaná filigránová deska šikmá 13% (rampa), pohledový beton, C35/45, XD1</t>
  </si>
  <si>
    <t xml:space="preserve">m2    </t>
  </si>
  <si>
    <t>Plochy vychází z projektové dokumentace</t>
  </si>
  <si>
    <t>186+296+296</t>
  </si>
  <si>
    <t>41133</t>
  </si>
  <si>
    <t>D+M prefabrikovaná filigránová deska sklon 2%, pohledový beton, beton C35/45, XD1</t>
  </si>
  <si>
    <t>714+714+714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</si>
  <si>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</si>
  <si>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</si>
  <si>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</si>
  <si>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(366*120)/1000</t>
  </si>
  <si>
    <t>(187*120)/1000</t>
  </si>
  <si>
    <t>Obrubníky výšky 8-10 cm : 80*0,09*3*40/1000</t>
  </si>
  <si>
    <t>417351115R00</t>
  </si>
  <si>
    <t>Bednění bočnic ztužujících pásů a věnců včetně vzpěr zřízení</t>
  </si>
  <si>
    <t>Bednění obrubníků výška cca15cm</t>
  </si>
  <si>
    <t>dle projektové dokumentace</t>
  </si>
  <si>
    <t>(50+35)*3*0,15</t>
  </si>
  <si>
    <t>417351116R00</t>
  </si>
  <si>
    <t>Bednění bočnic ztužujících pásů a věnců včetně vzpěr odstranění</t>
  </si>
  <si>
    <t>dle  projektové dokumentace</t>
  </si>
  <si>
    <t>Odkaz na mn. položky pořadí 214 : 38,25000</t>
  </si>
  <si>
    <t>41130</t>
  </si>
  <si>
    <t>D+M monolitická deska na ztracené bednění z filigránů, šikmá 13%</t>
  </si>
  <si>
    <t xml:space="preserve">m3    </t>
  </si>
  <si>
    <t>Výměra složena z plochy násobená tl. 18 cm</t>
  </si>
  <si>
    <t>vychází z projektové dokumentace</t>
  </si>
  <si>
    <t>naměřeno z PD : 71+71+45</t>
  </si>
  <si>
    <t>Obrubníky výšky 8-10 cm : 80*0,09*3</t>
  </si>
  <si>
    <t>41131</t>
  </si>
  <si>
    <t>D+M monolitická deska na ztracené bednění z filigránů, sklon 2%</t>
  </si>
  <si>
    <t>122+122+122</t>
  </si>
  <si>
    <t>41135411</t>
  </si>
  <si>
    <t>Podpěrná konstr. stropů  pro sklon 13% - odstranění</t>
  </si>
  <si>
    <t>41135412</t>
  </si>
  <si>
    <t>Podpěrná konstr. stropů  pro sklon 2% - odstranění</t>
  </si>
  <si>
    <t>Vodorovné : 714+714+714</t>
  </si>
  <si>
    <t>41135417</t>
  </si>
  <si>
    <t>Podpěrná konstr. stropů pro sklon do 2% - zřízení</t>
  </si>
  <si>
    <t>41135418</t>
  </si>
  <si>
    <t>Podpěrná konstr. stropů pro sklon 13% - zřízení</t>
  </si>
  <si>
    <t>327111111R00</t>
  </si>
  <si>
    <t>Osazení svahových tvárnic hmotnosti do 30 kg</t>
  </si>
  <si>
    <t>801-5</t>
  </si>
  <si>
    <t>Zatravňovací tvárnicev plochách pro stojany na kola</t>
  </si>
  <si>
    <t>7,5*8,5/2</t>
  </si>
  <si>
    <t>564922105R00</t>
  </si>
  <si>
    <t xml:space="preserve">Mlatový kryt z mechanicky zpevněného kameniva (MZK) frakce 0-4 mm tloušťka po zhutnění 50 mm,  </t>
  </si>
  <si>
    <t>s rozprostřením a zhutněním</t>
  </si>
  <si>
    <t>Minerální beton</t>
  </si>
  <si>
    <t>596215061R00</t>
  </si>
  <si>
    <t>Kladení zámkové dlažby do drtě tloušťka dlažby 100 mm, tloušťka lože 40 mm</t>
  </si>
  <si>
    <t>s provedením lože z kameniva drceného, s vyplněním spár, s dvojitým hutněním a se smetením přebytečného materiálu na krajnici. S dodáním hmot pro lože a výplň spár.</t>
  </si>
  <si>
    <t>(2,35+4,5+6+4,5+0,905)*8,945</t>
  </si>
  <si>
    <t>46592</t>
  </si>
  <si>
    <t>Oprava dlažby</t>
  </si>
  <si>
    <t>včetně zhotovení a doplnění reliefní barevné dlažby tvaru I</t>
  </si>
  <si>
    <t>kolem nového objektu : 1*(45+25+25)</t>
  </si>
  <si>
    <t>plocha pod stojany na kola (trojúhelník. tvar) : 3,5*11,94</t>
  </si>
  <si>
    <t>59228263R</t>
  </si>
  <si>
    <t>tvárnice vegetační beton; l = 600,0 mm; š = 400 mm; h = 80,0 mm; šedá</t>
  </si>
  <si>
    <t/>
  </si>
  <si>
    <t>31,875*4,16</t>
  </si>
  <si>
    <t>592450</t>
  </si>
  <si>
    <t>Dlažba zámková H-PROFIL 20x16,5x10cm přírodní</t>
  </si>
  <si>
    <t>Odkaz na mn. položky pořadí 224 : 163,29098</t>
  </si>
  <si>
    <t>416098011T00</t>
  </si>
  <si>
    <t>Spára strop - stěna, akryl. tmelem</t>
  </si>
  <si>
    <t>vč. dodávky a montáže akryl. tmele.</t>
  </si>
  <si>
    <t>2+3,2+4,5+4+3,2+6,4+3,7+2,3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</si>
  <si>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</si>
  <si>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</si>
  <si>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</si>
  <si>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odpočet okna, dveře : 2,296+0,36+2,02+2,02+1,773</t>
  </si>
  <si>
    <t>612421637R00</t>
  </si>
  <si>
    <t>Omítky vnitřní stěn vápenné nebo vápenocementové v podlaží i ve schodišti štukové</t>
  </si>
  <si>
    <t>zdivo příčky : (2,2+3,95+2,0+2,2+2,2+2,2+0,9)*2,8*2</t>
  </si>
  <si>
    <t>612425921R00</t>
  </si>
  <si>
    <t xml:space="preserve">Omítka vápenná vnitřního ostění omítkou hladkou </t>
  </si>
  <si>
    <t>801-4</t>
  </si>
  <si>
    <t>okenního nebo dveřního, z pomocného pracovního lešení o výšce podlahy do 1900 mm a pro zatížení do 1,5 kPa,</t>
  </si>
  <si>
    <t>2,87+0,8+0,8+0,6+0,6+0,6*0,15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</si>
  <si>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</si>
  <si>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</si>
  <si>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</si>
  <si>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>Okna : 2,5+1,45+1,45+1,3+0,6+0,6+0,6</t>
  </si>
  <si>
    <t>Dveře : 2,0+1,0+2,0+0,9+0,9+2,0+0,7+0,7+2,0+0,7+0,7+2,0+0,7+0,7+2,0+0,7+0,7+2,0+0,7+0,7+2,0</t>
  </si>
  <si>
    <t>602011102R00</t>
  </si>
  <si>
    <t xml:space="preserve">Omítka stěn z hotových směsí postřik, báze, cementová,  ,  ,  </t>
  </si>
  <si>
    <t>po jednotlivých vrstvách</t>
  </si>
  <si>
    <t>602016187RT5</t>
  </si>
  <si>
    <t xml:space="preserve">Omítka stěn z hotových směsí vrchní tenkovrstvá, silikonová, zatřená, tloušťka vrstvy 1,5 mm,  </t>
  </si>
  <si>
    <t>Odkaz na mn. položky pořadí 233 : 98,35100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</si>
  <si>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</si>
  <si>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</si>
  <si>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</si>
  <si>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9,68</t>
  </si>
  <si>
    <t>622323041R00</t>
  </si>
  <si>
    <t>Příprava podkladu penetrace</t>
  </si>
  <si>
    <t>622421121RT2</t>
  </si>
  <si>
    <t xml:space="preserve">Omítky vnější stěn vápenné nebo vápenocementové hrubé zatřené, ze suché maltové směsi,  </t>
  </si>
  <si>
    <t>622473186R00</t>
  </si>
  <si>
    <t>Příplatek za rohovník - dodávka materiálu</t>
  </si>
  <si>
    <t>Okna : 2,5+1,3+1,45+0,6+0,6+0,6</t>
  </si>
  <si>
    <t>Dveře : 2,1+1,1+2,1+2,1+1,0+2,1</t>
  </si>
  <si>
    <t>622473187RT2</t>
  </si>
  <si>
    <t>Příplatek za okenní začišťovací lištu včetně dodávky</t>
  </si>
  <si>
    <t>Okna + dveře : 17,55</t>
  </si>
  <si>
    <t>622481211RU1</t>
  </si>
  <si>
    <t>Vyztužení povrchových úprav vnějších stěn stěrkou s výztužnou sklotextilní tkaninou, s dodávkou sítě a stěrkového tmelu</t>
  </si>
  <si>
    <t>62239071</t>
  </si>
  <si>
    <t>Povrch.úprava ostění ;lišty,stěrka,omítka</t>
  </si>
  <si>
    <t>Okenní a rohové lišty, výztužná stěrka, kontaktní nátěr a tenkovrstvá omítka. Bez dodávky materiálu.</t>
  </si>
  <si>
    <t>2,87+0,8+0,8+0,6+0,6+0,6*0,1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</si>
  <si>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</si>
  <si>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</si>
  <si>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</si>
  <si>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</si>
  <si>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>38,81*0,08</t>
  </si>
  <si>
    <t>631319151R00</t>
  </si>
  <si>
    <t xml:space="preserve">Příplatek za přehlazení povrchu tloušťka mazaniny do 80 mm </t>
  </si>
  <si>
    <t>betonové mazaniny min. B 10 ocelovým hladítkem</t>
  </si>
  <si>
    <t>63131623</t>
  </si>
  <si>
    <t>Hlazení betonových mazanin, strojně</t>
  </si>
  <si>
    <t>součet podlah. ploch všech podlaží : (685,2+246,1+112,4)*4</t>
  </si>
  <si>
    <t>63241</t>
  </si>
  <si>
    <t>PU nátěr podlahy</t>
  </si>
  <si>
    <t>Konstrukce povrchu podlah 1.NP, včetně úpravy soklů do výšky 150 mm,včetně nátěrů monol. obrubníků ramp dle projektové dokumentace</t>
  </si>
  <si>
    <t>Přímopojížděný vodotěsný tvrdý epoxidový systém bez schopnosti překlenutí trhlin:</t>
  </si>
  <si>
    <t>- Příprava podkladu otryskáním, broušením apod.</t>
  </si>
  <si>
    <t>- Úprava pracovních a dilatačních spár, lokálních trhlin podkladu (injektáž a zatmelení)</t>
  </si>
  <si>
    <t>- Penetrační stěrka polymermaltovou směsí bezrozpouštědlové dvousložkové nízkoviskózní pryskyřice a křemenenného plniva s následným posypem sušeným křemenným pískem zrnitosti 0,3 - 0,8mm v přebytku</t>
  </si>
  <si>
    <t>Penetrační pryskyřice splňuje směrnici Německé komise pro železobeton část 4 – Kvalitativní bezpečnost stavebních výrobků, která se týká působení vlhkosti na rubové straně podlahoviny.</t>
  </si>
  <si>
    <t>Systém ze skupiny OS-8 splňující dle RiLi SIB 2001 a požadavky EN 1504-2</t>
  </si>
  <si>
    <t>Nekluznost podlahové stěrky R11 V6 dle normy BRG181 a DIN 51130</t>
  </si>
  <si>
    <t>Třída reakce na oheň Bfl</t>
  </si>
  <si>
    <t>Otěruvzdornost 1210 mg při 1000 otáčkách</t>
  </si>
  <si>
    <t>Propustnost oxidu uhličitého Sd &gt; 1200 m</t>
  </si>
  <si>
    <t>Propustnost pro vodní páru Sd = 200 m (třída III)</t>
  </si>
  <si>
    <t>Rychlost pronikání vody v kapalné fázi &lt; 0,001 kg/(m2xh0,5)</t>
  </si>
  <si>
    <t>Odolnost vůči chemickým látkám (ropné produkty, horký olej, rozmrazovací látky, soli apod.)</t>
  </si>
  <si>
    <t>Podlahovina má protiskluzný povrch, je hygienicky nezávadná, s velmi dobrou mechanickou odolností vůči opotřebení provozem, má velmi dobrou odolnost chemickou, její finální povrchová vrstva je beze spár, vodotěsná bez schopnosti překlenutí trhlin.</t>
  </si>
  <si>
    <t>949-186</t>
  </si>
  <si>
    <t>Obrubníky rampa naměřeno v PD : 80+80+80</t>
  </si>
  <si>
    <t>sokl : 43+13,5+4,2+3,3*0,15</t>
  </si>
  <si>
    <t>63242</t>
  </si>
  <si>
    <t>Konstrukce povrchu podlah 2.NP,3.NP, včetně úpravy soklů do výšky 150 mm  dle projektové dokumentace</t>
  </si>
  <si>
    <t>Přímopojížděný vodotěsný polyuretanový systém s překlenutím dodatečných dynamických trhlin s vodotěsnou membránou plnící zároveň funkci obrusné vrstvy:</t>
  </si>
  <si>
    <t>- Penetrace bezrozpouštědlovou dvousložkovou nízkoviskózní  pryskyřicí s následným posypem sušeným křemenným pískem zrnitosti 0,3 - 0,8mm zrno vedle zrna</t>
  </si>
  <si>
    <t>- Případná vyrovnávací vrstva polymermatlou z  dvousložkové pryskyřice a křemenných písků s následným posypem sušeným křemenným pískem zrnitosti 0,3 - 0,8mm zrno vedle zrna</t>
  </si>
  <si>
    <t>- Vodotěsná polyuretanová vysoce elastická membrána o průtažnosti 800% se následným posypem sušeným křemenným pískem zrnitosti 0,3 - 0,8mm v přebytku (pro rampy hrubší frakce 0,6-1,2mm)</t>
  </si>
  <si>
    <t>Systém ze skupiny OS-11,typ B splňující dle RiLi SIB 2001 a požadavky EN 1504-2</t>
  </si>
  <si>
    <t>Překlenutí dynamický trhlin třídy B3.2 dle EN 1062-7 (0,35mm při -20°C)</t>
  </si>
  <si>
    <t>protismykové vlastnosti třída III (výkyv kyvadla za mokra)</t>
  </si>
  <si>
    <t>Třída reakce na oheň Cfl</t>
  </si>
  <si>
    <t>Otěruvzdornost 1069mg při 1000 otáčkách</t>
  </si>
  <si>
    <t>Propustnost oxidu uhličitého Sd &gt; 300 m</t>
  </si>
  <si>
    <t>Propustnost pro vodní páru Sd = 7,2 m (třída II)</t>
  </si>
  <si>
    <t>Rychlost pronikání vody v kapalné fázi &lt; 0,02 kg/(m2xh0,5)</t>
  </si>
  <si>
    <t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</t>
  </si>
  <si>
    <t>2.NP, 3.NP+ rampy : 714+714</t>
  </si>
  <si>
    <t>63243</t>
  </si>
  <si>
    <t>Konstrukce povrchu podlah ramp celková tloušťka 4 mm,  dle projektové dokumentace</t>
  </si>
  <si>
    <t>Otěruvzdornost 682 mg při 1000 otáčkách</t>
  </si>
  <si>
    <t>186+186+186</t>
  </si>
  <si>
    <t>63244</t>
  </si>
  <si>
    <t>Konstrukce podlahy střechy parkovacího domu, včetně úpravy soklu do výšky 150 mm  dle projektové dokumentace</t>
  </si>
  <si>
    <t>Přímopojížděný vodotěsný polyuretanový systém s překlenutím dodatečných dynamických trhlin, s  vodotěsnou vrstvou formou nástřiku plnící funkci provozní:</t>
  </si>
  <si>
    <t>- Případná vyrovnávací vrstva polymermatlou z dvousložkové pryskyřice a křemenných písků s následným posypem sušeným křemenným pískem zrnitosti 0,3 - 0,8mm zrno vedle zrna</t>
  </si>
  <si>
    <t>- Vodotěsná polyurea vysoce elastická membrána strojně stříkaná o průtažnosti 400%, vytvrzující do 10s s možností zaizolování jakýchkoliv detailů</t>
  </si>
  <si>
    <t>- Obrusná polyurea vrstva s karbidovým plnivem o definované drstnosti (min. frakce 1,2mm)</t>
  </si>
  <si>
    <t>- Uzavírací elastický, otěruvzdorný, pigmentovaný a UV stabilní polyaspartický lak s průtažností 180%</t>
  </si>
  <si>
    <t>Překlenutí dynamický trhlin třídy B4.2 dle EN 1062-7 (0,55mm při -20°C)</t>
  </si>
  <si>
    <t>Polyurea membrána překlenutí statických trhlin nad 2,5mm při -10°C</t>
  </si>
  <si>
    <t>celková tloušťka systému cca 5mm (vodotěsná membrána/provozní vrstva min.3,0mm)</t>
  </si>
  <si>
    <t>Propustnost pro vodní páru = třída I</t>
  </si>
  <si>
    <t>Rychlost pronikání vody v kapalné fázi &lt; 0,01 kg/(m2xh0,5)</t>
  </si>
  <si>
    <t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t>
  </si>
  <si>
    <t>plocha naměřena v PD : 714</t>
  </si>
  <si>
    <t>917862111RT5</t>
  </si>
  <si>
    <t>Osazení silničního nebo chodníkového betonového obrubníku včetně dodávky obrubníku_x000D_
 stojatého, rozměru 1000/100/250 mm, s boční opěrou z betonu prostého, do lože z betonu prostého C 12/15</t>
  </si>
  <si>
    <t>S dodáním hmot pro lože tl. 80-100 mm.</t>
  </si>
  <si>
    <t>25,0+14,5</t>
  </si>
  <si>
    <t>9,5+50,3+25</t>
  </si>
  <si>
    <t>91200</t>
  </si>
  <si>
    <t>D+M betonové svodidlo blok 440x500x1000 mm</t>
  </si>
  <si>
    <t>A07</t>
  </si>
  <si>
    <t>1+1+1+1</t>
  </si>
  <si>
    <t>9140011</t>
  </si>
  <si>
    <t>D+M svislé dopr.značky na sloupek nebo konzolu</t>
  </si>
  <si>
    <t>Viz projektová dokumentace</t>
  </si>
  <si>
    <t>5+2+2+2</t>
  </si>
  <si>
    <t>915711</t>
  </si>
  <si>
    <t>D+ M Vodorovné značení dělicích čar 15 cm</t>
  </si>
  <si>
    <t>Parkovací čára šíře 150 mm</t>
  </si>
  <si>
    <t>Použitý materiál bude vyhovovat pro použití na navržený systém pro přímo pojížděné izolace (stěrkový systém) viz. technická zpráva</t>
  </si>
  <si>
    <t>1.NP : 190</t>
  </si>
  <si>
    <t>2.NP : 130</t>
  </si>
  <si>
    <t>3.NP : 130</t>
  </si>
  <si>
    <t>4.NP : 144</t>
  </si>
  <si>
    <t>915712</t>
  </si>
  <si>
    <t>D+M Vodorovné značení š.25 cm</t>
  </si>
  <si>
    <t>Středová čára, šíře 250 mm</t>
  </si>
  <si>
    <t>1.NP : 60</t>
  </si>
  <si>
    <t>2.NP : 80</t>
  </si>
  <si>
    <t>3.NP : 80</t>
  </si>
  <si>
    <t>4.NP : 78</t>
  </si>
  <si>
    <t>91572114</t>
  </si>
  <si>
    <t>D+M Vodorovné značení ostatní piktogramy, barva bílá</t>
  </si>
  <si>
    <t>Použitý materiál bude vhodný pro použití na navržený systém přímopojížděné izolace (stěrkový systém) viz technická zpráva</t>
  </si>
  <si>
    <t>Imobilní : 6*0,636</t>
  </si>
  <si>
    <t>Kočárek : 2*0,975</t>
  </si>
  <si>
    <t>Šipky : 8*0,997</t>
  </si>
  <si>
    <t>9157213</t>
  </si>
  <si>
    <t>D+M Vodorovné značení zeber</t>
  </si>
  <si>
    <t>1.NP : 13</t>
  </si>
  <si>
    <t>2.NP : 15</t>
  </si>
  <si>
    <t>3.NP : 15</t>
  </si>
  <si>
    <t>4.NP : 9,5</t>
  </si>
  <si>
    <t>941955001R00</t>
  </si>
  <si>
    <t>Lešení lehké pracovní pomocné pomocné, o výšce lešeňové podlahy do 1,2 m</t>
  </si>
  <si>
    <t>800-3</t>
  </si>
  <si>
    <t>87,2+41,44+87,2+87,2</t>
  </si>
  <si>
    <t>31429122R</t>
  </si>
  <si>
    <t>Příplatek za montážní plošinu</t>
  </si>
  <si>
    <t>Sh</t>
  </si>
  <si>
    <t>Plošina pro  montáž zámečnických, klempířských  výrobků.</t>
  </si>
  <si>
    <t>72</t>
  </si>
  <si>
    <t>63957001</t>
  </si>
  <si>
    <t>Okapový chodník kolem budovy z dlažby</t>
  </si>
  <si>
    <t>Podklad z drceného kameniva tl. 150 mm,štěrkový podsyp 4-8 mm tl. 40mm, dlažba 500x500 mm. Včetně obrubníku.</t>
  </si>
  <si>
    <t>43,8+29,03+2,2+3,3+9,5+4,3+2,68</t>
  </si>
  <si>
    <t>961054112R00</t>
  </si>
  <si>
    <t>Odbourání vrchní znehodnocené části výplně pilot průměr piloty přes 450 do 650 mm</t>
  </si>
  <si>
    <t>betonových,</t>
  </si>
  <si>
    <t>4*0,6</t>
  </si>
  <si>
    <t>961054113R00</t>
  </si>
  <si>
    <t>Odbourání vrchní znehodnocené části výplně pilot průměr piloty přes 650 do 1250 mm</t>
  </si>
  <si>
    <t>34*0,6</t>
  </si>
  <si>
    <t>966004111R00</t>
  </si>
  <si>
    <t>Rozebrání a odstranění betonových svodidel   , výšky 500 mm</t>
  </si>
  <si>
    <t>28*1</t>
  </si>
  <si>
    <t>998014021R00</t>
  </si>
  <si>
    <t>Přesun hmot, budovy mont. vícepodl. s pláštěm, 18m</t>
  </si>
  <si>
    <t>Přesun hmot</t>
  </si>
  <si>
    <t>POL7_</t>
  </si>
  <si>
    <t>711111006RZ3</t>
  </si>
  <si>
    <t>Provedení izolace proti zemní vlhkosti natěradly za studena na ploše vodorovné asfaltovou penetrační suspenzí, včetně dodávky emulze 0,3 kg/m2</t>
  </si>
  <si>
    <t>800-711</t>
  </si>
  <si>
    <t>Odkaz na mn. položky pořadí 266 : 52,50000</t>
  </si>
  <si>
    <t>24,94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</si>
  <si>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</si>
  <si>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</t>
  </si>
  <si>
    <t>Odkaz na mn. položky pořadí 267 : 17,25000</t>
  </si>
  <si>
    <t>711141559RT1</t>
  </si>
  <si>
    <t xml:space="preserve">Provedení izolace proti zemní vlhkosti pásy přitavením vodorovná, 1 vrstva, bez dodávky izolačních pásů,  </t>
  </si>
  <si>
    <t>střecha nad schodištěm</t>
  </si>
  <si>
    <t>711141559RZ4</t>
  </si>
  <si>
    <t xml:space="preserve">Provedení izolace proti zemní vlhkosti pásy přitavením vodorovná, 2 vrstvy, s dodávkou izolačního pásu se skleněnou nebo polyesterovou vložkou,  </t>
  </si>
  <si>
    <t>7,0*7,5</t>
  </si>
  <si>
    <t>711142559RZ4</t>
  </si>
  <si>
    <t xml:space="preserve">Provedení izolace proti zemní vlhkosti pásy přitavením svislá, 2 vrstvy, s dodávkou izolačního pásu se skleněnou nebo polyesterovou vložkou,  </t>
  </si>
  <si>
    <t>(7,0+6,0+1,5+1,5+4,0+2,0+2,0+4,5+2,5+1,0+2,5)*0,5</t>
  </si>
  <si>
    <t>711212002RT3</t>
  </si>
  <si>
    <t>Izolace proti vodě stěrka hydroizolační  proti vlhkosti</t>
  </si>
  <si>
    <t>jednovrstvá</t>
  </si>
  <si>
    <t>29+53,9</t>
  </si>
  <si>
    <t>62852010R</t>
  </si>
  <si>
    <t>pás izolační z modifikovaného asfaltu natavitelný; nosná vložka skelná tkanina; horní strana jemný minerální posyp; spodní strana PE fólie; tl. 4,0 mm</t>
  </si>
  <si>
    <t>24,94*1,15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</si>
  <si>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</si>
  <si>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</si>
  <si>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</si>
  <si>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712371801RT1</t>
  </si>
  <si>
    <t xml:space="preserve">Povlakové krytiny střech do 10° termoplasty volně položené,  ,  , bez dodávky fólie,  </t>
  </si>
  <si>
    <t>S 09</t>
  </si>
  <si>
    <t>Odkaz na mn. položky pořadí 329 : 348,83200</t>
  </si>
  <si>
    <t>712378007R00</t>
  </si>
  <si>
    <t>Povlakové krytiny střech do 10° termoplasty Doplňkové konstrukce k povlakovým krytinám z fólií rohová lišta vnitřní, RŠ 100 mm, z pozinkovaného plechu s povrchovou úpravou PVC</t>
  </si>
  <si>
    <t xml:space="preserve"> včetně dodávek výrobků</t>
  </si>
  <si>
    <t>Úprava délky a připevnění rohové lišty natloukacími hmoždinkami včetně dodávky lišty.</t>
  </si>
  <si>
    <t>Odkaz na mn. položky pořadí 299 : 97,38000</t>
  </si>
  <si>
    <t>712383111R00</t>
  </si>
  <si>
    <t>Položení krytiny střech sklonu do 10° z fólie TPO nebo FPO kotvená 6 ks hmoždin/m2, bez dodávky fólie</t>
  </si>
  <si>
    <t>včetně ukotvení k podkladu hmoždinkami, svaření všech spojů a překrytí kotev fólií.</t>
  </si>
  <si>
    <t>8,6*2,9</t>
  </si>
  <si>
    <t>712391171RT1</t>
  </si>
  <si>
    <t>Textílie na střechách do 10° podkladní, položení - bez dodávky textílie</t>
  </si>
  <si>
    <t>712391172RT1</t>
  </si>
  <si>
    <t>Textílie na střechách do 10° ochranná, položení - bez dodávky textílie</t>
  </si>
  <si>
    <t>712801001R00</t>
  </si>
  <si>
    <t xml:space="preserve">Hydroakumul. vrstva pro zelené střechy fólií nopkovou střešní hydroizolační </t>
  </si>
  <si>
    <t>Nařezání pásů na potřebný tvar, položení fólie a přelepení spojů bez dodávky pásů.</t>
  </si>
  <si>
    <t>283220</t>
  </si>
  <si>
    <t>D + M Fólie tl. 2,0,TPO</t>
  </si>
  <si>
    <t>Odkaz na mn. položky pořadí 271 : 348,83200</t>
  </si>
  <si>
    <t>2832201</t>
  </si>
  <si>
    <t>D+M Fólie TPO tl. 2,0 mm</t>
  </si>
  <si>
    <t>998712103R00</t>
  </si>
  <si>
    <t>Přesun hmot pro povlakové krytiny v objektech výšky přes 12 do 24 m</t>
  </si>
  <si>
    <t>50 m vodorovně</t>
  </si>
  <si>
    <t>713111121RT1</t>
  </si>
  <si>
    <t xml:space="preserve">Montáž tepelné izolace stropů rovných, spodem, uchycení drátem,  </t>
  </si>
  <si>
    <t>800-713</t>
  </si>
  <si>
    <t>7,5+2+2+3+5,3+2,2+1,2+11,4</t>
  </si>
  <si>
    <t>713111231RK2</t>
  </si>
  <si>
    <t>Montáž tepelné izolace stropů parotěsná zábrana stropů shora s přelepením spojů, včetně dodávky fólie</t>
  </si>
  <si>
    <t>včetně dodávky fólie a spojovacích prostředků.</t>
  </si>
  <si>
    <t>Odkaz na mn. položky pořadí 277 : 348,83200</t>
  </si>
  <si>
    <t>713121111RV5</t>
  </si>
  <si>
    <t>Izolace podlah tepelná na sucho, tloušťky 100 mm, jednovrstvá</t>
  </si>
  <si>
    <t>713191100RT9</t>
  </si>
  <si>
    <t>Izolace tepelné běžných konstrukcí - doplňky položení separační fólie, včetně dodávky PE fólie</t>
  </si>
  <si>
    <t>6315140</t>
  </si>
  <si>
    <t>D+M Deska z minerální plsti ISOVER UNI tl. 80 mm</t>
  </si>
  <si>
    <t>S  09</t>
  </si>
  <si>
    <t>S 07</t>
  </si>
  <si>
    <t>Odkaz na mn. položky pořadí 278 : 24,94000</t>
  </si>
  <si>
    <t>6354</t>
  </si>
  <si>
    <t>D+M spádová vrstva EPS 20-95mm</t>
  </si>
  <si>
    <t>71312111</t>
  </si>
  <si>
    <t>Montáž dilatačního pásku podél stěn včetně dodávky materiálu, včetně dodávky materiálu</t>
  </si>
  <si>
    <t>Obvodové zdivo : 7,0+6,0+1,5+1,5+4,0+7,5+1,8+5,5</t>
  </si>
  <si>
    <t>Příčky : (2,4+4+3,2+2,3+2+2,4+1,0)*2</t>
  </si>
  <si>
    <t>631508592R</t>
  </si>
  <si>
    <t>rohož, pas izolační skelná vlna; tl. 100,0 mm; součinitel tepelné vodivosti 0,033 W/mK; R = 3,000 m2K/W; obj. hmotnost 12,00 kg/m3; hydrofobizováno</t>
  </si>
  <si>
    <t>38,81</t>
  </si>
  <si>
    <t>998713102R00</t>
  </si>
  <si>
    <t>Přesun hmot pro izolace tepelné v objektech výšky do 12 m</t>
  </si>
  <si>
    <t>764819212R00</t>
  </si>
  <si>
    <t>Odpadní trouby kruhové, průměr 100 mm, z lakovaného pozinkovaného plechu,  , dodávka a montáž</t>
  </si>
  <si>
    <t>800-764</t>
  </si>
  <si>
    <t>včetně kolena, objímky, spojovacího materiálu a zednické výpomoci.</t>
  </si>
  <si>
    <t>7+9</t>
  </si>
  <si>
    <t>7123780</t>
  </si>
  <si>
    <t>D+M přechodová lišta- z poplastovaného plechu tl. 0,55 mm RŠ 150 mm, V odstínu RAL 7016 Antracit</t>
  </si>
  <si>
    <t xml:space="preserve"> K 05 Provedení dle skutečného stavu</t>
  </si>
  <si>
    <t>27,75</t>
  </si>
  <si>
    <t>7123781</t>
  </si>
  <si>
    <t>D + M systémová okapnice, z poplastovaného plechu pro připojení fólie, Ral 7016 Antracit</t>
  </si>
  <si>
    <t xml:space="preserve">m     </t>
  </si>
  <si>
    <t>RŠ 400</t>
  </si>
  <si>
    <t>8,56</t>
  </si>
  <si>
    <t>7123782</t>
  </si>
  <si>
    <t>D + M systémová okapnice, z poplast. plechu pro připojení fólie</t>
  </si>
  <si>
    <t>K 06 tl. 0,55 mm</t>
  </si>
  <si>
    <t>RŠ 330 dle PD  výpis Kl. prvků</t>
  </si>
  <si>
    <t>7642914</t>
  </si>
  <si>
    <t>Lišta z  plechu PZ lakovaného, rš 150 mm</t>
  </si>
  <si>
    <t>Přechod zdivo/strop včetně spojovacích prostředků a zednické výpomoci.</t>
  </si>
  <si>
    <t>2+6+2+6+2</t>
  </si>
  <si>
    <t>76435220</t>
  </si>
  <si>
    <t>Žlaby z Pz plechu lakovaného podokapní půlkruhové, rš 330 mm</t>
  </si>
  <si>
    <t>1,45+2,85+3,75</t>
  </si>
  <si>
    <t>2,7+0,5</t>
  </si>
  <si>
    <t>76435229</t>
  </si>
  <si>
    <t>Montáž háků Pz lakovaných půlkruhových</t>
  </si>
  <si>
    <t>4+8</t>
  </si>
  <si>
    <t>76435921</t>
  </si>
  <si>
    <t>Kotlík z Pz plechu lakovaného,  kónický pro trouby D do 125 mm</t>
  </si>
  <si>
    <t>1+1</t>
  </si>
  <si>
    <t>76441025</t>
  </si>
  <si>
    <t>Oplechování parapetů včetně rohů Pz lakovaných, do rš 330 mm, RAL 7016 Antracit</t>
  </si>
  <si>
    <t>K 01, K 02, K 03</t>
  </si>
  <si>
    <t>2,97</t>
  </si>
  <si>
    <t>6*1,2</t>
  </si>
  <si>
    <t>7645</t>
  </si>
  <si>
    <t>D + M Havarijní přepad, systémové provedení</t>
  </si>
  <si>
    <t>A 09</t>
  </si>
  <si>
    <t>76473111</t>
  </si>
  <si>
    <t>D +M systémová závětrná lišta-z poplastovaného plechu tl.0,55mm pro připojení TPO fólie, odstín RAL 7016 Antracit</t>
  </si>
  <si>
    <t>K 04 RŠ 295 mm</t>
  </si>
  <si>
    <t>97,38</t>
  </si>
  <si>
    <t>553523032R</t>
  </si>
  <si>
    <t>hák žlabový pro půlkruhový žlab; pozink lakovaný; rš žlabu 330 mm</t>
  </si>
  <si>
    <t>Odkaz na mn. položky pořadí 295 : 12,00000</t>
  </si>
  <si>
    <t>998764102R00</t>
  </si>
  <si>
    <t>Přesun hmot pro konstrukce klempířské v objektech výšky do 12 m</t>
  </si>
  <si>
    <t>642952110RT3</t>
  </si>
  <si>
    <t>Osazení zárubní dveřních dřevěných dodávka a osazení zárubní dveřních dřevěných obložkových_x000D_
 pro dveře jednokřídlové, dýha buk, dub, jasan nebo mahagon, 1970 x 700/70÷190 mm</t>
  </si>
  <si>
    <t>hrubých, hoblovaných i leštěných, měkkých i tvrdých, na jakoukoliv cementovou maltu, s kotvením rámu do zdiva,</t>
  </si>
  <si>
    <t>642952110RT4</t>
  </si>
  <si>
    <t>Osazení zárubní dveřních dřevěných dodávka a osazení zárubní dveřních dřevěných obložkových_x000D_
 pro dveře jednokřídlové, dýha buk, dub, jasan nebo mahagon, 1970 x 800/70÷190 mm</t>
  </si>
  <si>
    <t>766629303R00</t>
  </si>
  <si>
    <t>Montáž otvorových prvků plastových oken plastových , plochy do 4,50 m2</t>
  </si>
  <si>
    <t>800-766</t>
  </si>
  <si>
    <t>766711021R00</t>
  </si>
  <si>
    <t xml:space="preserve">Montáž otvorových prvků plastových vstupních dveří,  </t>
  </si>
  <si>
    <t>Montáž plastových dveří včetně dodávky a montáže PU pěny.</t>
  </si>
  <si>
    <t>5,6+5,4+5,4+5,4+5,4+5,6+5,2+5,2</t>
  </si>
  <si>
    <t>766661112R00</t>
  </si>
  <si>
    <t>Montáž dveřních křídel kompletizovaných otevíravých ,  , do ocelové nebo fošnové zárubně, jednokřídlových, šířky do 800 mm</t>
  </si>
  <si>
    <t>1+1+2+1+1</t>
  </si>
  <si>
    <t>766694111R00</t>
  </si>
  <si>
    <t>Ostatní montáž parapetních desek dřevěných pro jakékoliv upevnění _x000D_
 šířky do 300 mm, délky do 1000 mm</t>
  </si>
  <si>
    <t>766694113R00</t>
  </si>
  <si>
    <t>Ostatní montáž parapetních desek dřevěných pro jakékoliv upevnění _x000D_
 šířky do 300 mm, délky přes 1600 do 2600 mm</t>
  </si>
  <si>
    <t>Montáž oken plastových plochy do 2,70 m2</t>
  </si>
  <si>
    <t>1+3+3</t>
  </si>
  <si>
    <t>61165647</t>
  </si>
  <si>
    <t>D+Mtž dveře 2kř atyp, žárově zinkováno, RAL 7016 Antracit</t>
  </si>
  <si>
    <t>D08</t>
  </si>
  <si>
    <t>766660722U00</t>
  </si>
  <si>
    <t>Mtž dveřní kování</t>
  </si>
  <si>
    <t>5491459</t>
  </si>
  <si>
    <t>Kliky se štítem dveřní</t>
  </si>
  <si>
    <t>Dle projektové dokumentace</t>
  </si>
  <si>
    <t>60775521R</t>
  </si>
  <si>
    <t>parapet vnitřní š = 200 mm; materiál - povrch laminátová fólie; materiál - jádro komůrkové ušlechtilé PVC; dekor barevný</t>
  </si>
  <si>
    <t>2,6+0,6+7,2</t>
  </si>
  <si>
    <t>61143000R</t>
  </si>
  <si>
    <t>okno plastové š = 600 mm; h = 600,0 mm; P1; Uskla 1,10 W/m2K; barva bílá; profil 5-komorový; tl. rámu 67 mm</t>
  </si>
  <si>
    <t>61143061R</t>
  </si>
  <si>
    <t>okno plastové š = 1 200 mm; h = 1 200,0 mm; O1,S1; Uskla 1,10 W/m2K; barva bílá; profil 5-komorový; tl. rámu 67 mm; tl. křídla 82,5 mm</t>
  </si>
  <si>
    <t>3+3</t>
  </si>
  <si>
    <t>611431</t>
  </si>
  <si>
    <t>Okno plastové 2dílné se sloupkem 287/80</t>
  </si>
  <si>
    <t>Odkaz na mn. položky pořadí 304 : 1,00000</t>
  </si>
  <si>
    <t>61162102R</t>
  </si>
  <si>
    <t>dveře vnitřní š = 700 mm; h = 1 970,0 mm; fóliované, hladké; otevíravé; počet křídel 1; plné; povrch. úprava kašírovací fólie; dekor dub, buk, olše, javor, bílá, ořech</t>
  </si>
  <si>
    <t>61162103R</t>
  </si>
  <si>
    <t>dveře vnitřní š = 800 mm; h = 1 970,0 mm; fóliované, hladké; otevíravé; počet křídel 1; plné; povrch. úprava kašírovací fólie; dekor dub, buk, olše, javor, bílá, ořech</t>
  </si>
  <si>
    <t>6116564</t>
  </si>
  <si>
    <t>Dveře atypické 210/105, žárově zinkováno, RAL 7016, výplň dveří z tahokovu</t>
  </si>
  <si>
    <t>D11</t>
  </si>
  <si>
    <t>61165648</t>
  </si>
  <si>
    <t>Dveře protipožární  100x210 cm RAL 7016 Antracit, Hliníkové</t>
  </si>
  <si>
    <t>D05</t>
  </si>
  <si>
    <t>61165649</t>
  </si>
  <si>
    <t>Dveře protipožární   90x197 cm RAL 7016 Antracit, Hliníkové</t>
  </si>
  <si>
    <t>D01</t>
  </si>
  <si>
    <t>6116565</t>
  </si>
  <si>
    <t>Dveře protipožární 110x213, RAL 7016 Antracit, hliníkové</t>
  </si>
  <si>
    <t>D07</t>
  </si>
  <si>
    <t>61165650</t>
  </si>
  <si>
    <t>Dveře protipožární  100x210, RAL 7016 Antracit, hliníkové</t>
  </si>
  <si>
    <t>D06</t>
  </si>
  <si>
    <t>998766102R00</t>
  </si>
  <si>
    <t>Přesun hmot pro konstrukce truhlářské v objektech výšky do 12 m</t>
  </si>
  <si>
    <t>767995101R00</t>
  </si>
  <si>
    <t>Výroba a montáž atypických kovovových doplňků staveb hmotnosti do 5 kg</t>
  </si>
  <si>
    <t>kg</t>
  </si>
  <si>
    <t>800-767</t>
  </si>
  <si>
    <t>Z 05</t>
  </si>
  <si>
    <t>Stojan pro uzamknutí kola</t>
  </si>
  <si>
    <t>25*5</t>
  </si>
  <si>
    <t>767995102R00</t>
  </si>
  <si>
    <t>Výroba a montáž atypických kovovových doplňků staveb hmotnosti přes 5 do 10 kg</t>
  </si>
  <si>
    <t>Z 03 zabradlí z uzavřených prvků</t>
  </si>
  <si>
    <t>Z 10 zábradlí schodiště vnitřní, kotveno do stupňů</t>
  </si>
  <si>
    <t>(18*7,1*3,6)</t>
  </si>
  <si>
    <t>(12*9,7*3,6)</t>
  </si>
  <si>
    <t>Z 10 : 11,8</t>
  </si>
  <si>
    <t>767995103R00</t>
  </si>
  <si>
    <t>Výroba a montáž atypických kovovových doplňků staveb hmotnosti přes 10 do 20 kg</t>
  </si>
  <si>
    <t>Z 01 Zábradlí schodiště</t>
  </si>
  <si>
    <t>36*20</t>
  </si>
  <si>
    <t>7625</t>
  </si>
  <si>
    <t>Dodávka a montáž ocelová tyč pro omezení max. dovolené výšky, včetně řetězů, žárově zinkováno</t>
  </si>
  <si>
    <t>Z 06</t>
  </si>
  <si>
    <t>2*3,9</t>
  </si>
  <si>
    <t>76713111</t>
  </si>
  <si>
    <t>Dodávka + Montáž střech z plechu spojených šroubováním</t>
  </si>
  <si>
    <t>S 09 tr.plech50/250-0,75-zinkovaný, povrch polyester 25µm/OL</t>
  </si>
  <si>
    <t>bez prořezu,antikondenzační úprava,včetně těsnícího a spojovavího materiálu</t>
  </si>
  <si>
    <t>35,2*9,91</t>
  </si>
  <si>
    <t>7672222</t>
  </si>
  <si>
    <t>D+M zábradlí ocelové žárově zinkovano - systém zábradlí certifikovaný pro funkci svodidla, systémové řešení včetně kotevních prvků</t>
  </si>
  <si>
    <t>Z 04</t>
  </si>
  <si>
    <t>délka 3,8m   8ks</t>
  </si>
  <si>
    <t>délka 3,88m  3ks</t>
  </si>
  <si>
    <t>délka 2,38    1ks</t>
  </si>
  <si>
    <t>3,8*8*7</t>
  </si>
  <si>
    <t>3,88*3*7</t>
  </si>
  <si>
    <t>2,38*1*7</t>
  </si>
  <si>
    <t>76791113</t>
  </si>
  <si>
    <t>Lanová treláž - nerezová síť pro popínavé rostliny, vč. dodávky pletiva,  kotvení</t>
  </si>
  <si>
    <t>Z 02</t>
  </si>
  <si>
    <t>rozměr 3450x11260 mm</t>
  </si>
  <si>
    <t>3,44*11,26</t>
  </si>
  <si>
    <t>76799</t>
  </si>
  <si>
    <t>Výroba a montáž kov. atypických konstr. do 20 kg, žárově zinkováno</t>
  </si>
  <si>
    <t>Z 09 Konstrukce pro dopravní značení</t>
  </si>
  <si>
    <t>635x300 cm</t>
  </si>
  <si>
    <t>100/100/6 : (3+3)*16,9</t>
  </si>
  <si>
    <t>pásovina60/6 : (6,35+6,35+33)*3,3</t>
  </si>
  <si>
    <t>767995</t>
  </si>
  <si>
    <t>Výroba a montáž kov. atypických konstr., ocelová kce střecha, žárově zinkovaná</t>
  </si>
  <si>
    <t>Hea 220     délka            počet</t>
  </si>
  <si>
    <t xml:space="preserve">                  3,606               1</t>
  </si>
  <si>
    <t xml:space="preserve">                  4,552               1</t>
  </si>
  <si>
    <t xml:space="preserve">                  5,615               1</t>
  </si>
  <si>
    <t xml:space="preserve">                  6,679               1</t>
  </si>
  <si>
    <t xml:space="preserve">                  7,742               1</t>
  </si>
  <si>
    <t xml:space="preserve">                  8,525               1</t>
  </si>
  <si>
    <t xml:space="preserve">                  8,305              11</t>
  </si>
  <si>
    <t>HEB 260     8,190               1</t>
  </si>
  <si>
    <t>HEA 260    9,232                1</t>
  </si>
  <si>
    <t xml:space="preserve">                10,350                1</t>
  </si>
  <si>
    <t xml:space="preserve">                11,468                1</t>
  </si>
  <si>
    <t xml:space="preserve">                12,568                1</t>
  </si>
  <si>
    <t xml:space="preserve">                13,125                2</t>
  </si>
  <si>
    <t>TR 50/4      1,623               5</t>
  </si>
  <si>
    <t>TR 50/4      1,411               1</t>
  </si>
  <si>
    <t>P 20 300x260                    52</t>
  </si>
  <si>
    <t>P20 260x230                     52</t>
  </si>
  <si>
    <t>P15 240x240                     52</t>
  </si>
  <si>
    <t>Konstrukční materiál  10%</t>
  </si>
  <si>
    <t>Vše dle projektové dokumentace</t>
  </si>
  <si>
    <t>15663</t>
  </si>
  <si>
    <t>76799510</t>
  </si>
  <si>
    <t>Výroba a montáž kov. atypických konstr. do 100 kg, žárově zinkováno</t>
  </si>
  <si>
    <t>Z 07 Ocelový žebřík s ochraným košem a výstupní plošinou</t>
  </si>
  <si>
    <t>A 13 Koncový bod záchytného systému</t>
  </si>
  <si>
    <t>A 14 Dvoulanový záchytný systém</t>
  </si>
  <si>
    <t>7679958</t>
  </si>
  <si>
    <t>Výroba a montáž kov. atypických konstr. do 100 kg, žárově zinkované, RAL 7016 Antracit</t>
  </si>
  <si>
    <t>Z 08 Stěna ocelová atypická</t>
  </si>
  <si>
    <t>včetně kotvení</t>
  </si>
  <si>
    <t>Z 12 Stěna ocelová atypická</t>
  </si>
  <si>
    <t>Z 08 : (7+1,4+1,4+1,1+1,1+1+0,9+0,5+0,40+0,55+0,7+0,8+0,9)*5,2</t>
  </si>
  <si>
    <t>Z 12 : (15*2,3)+7,5+7,5</t>
  </si>
  <si>
    <t>998767103R00</t>
  </si>
  <si>
    <t>Přesun hmot pro kovové stavební doplňk. konstrukce v objektech výšky do 24 m</t>
  </si>
  <si>
    <t>771101115R00</t>
  </si>
  <si>
    <t>Příprava podkladu před kladením dlažeb vyrovnání podkladů samonivelační hmotou tl. do 10 mm</t>
  </si>
  <si>
    <t>800-771</t>
  </si>
  <si>
    <t>11,4+1,2+2,2+5,3+3+2+2</t>
  </si>
  <si>
    <t>771101210RT1</t>
  </si>
  <si>
    <t>Příprava podkladu pod dlažby penetrace podkladu pod dlažby</t>
  </si>
  <si>
    <t>Odkaz na mn. položky pořadí 337 : 27,10000</t>
  </si>
  <si>
    <t>771130111R00</t>
  </si>
  <si>
    <t>Obklad soklíků do tmele rovných, výšky do 100 mm</t>
  </si>
  <si>
    <t>69,4</t>
  </si>
  <si>
    <t>771479001R00</t>
  </si>
  <si>
    <t>Řezání dlaždic pro soklíky</t>
  </si>
  <si>
    <t>771575109RT1</t>
  </si>
  <si>
    <t>Montáž podlah z dlaždic keramických 300 x 300 mm, režných nebo glazovaných, hladkých, kladených do flexibilního tmele</t>
  </si>
  <si>
    <t>771577113RS4</t>
  </si>
  <si>
    <t>Hrany schodů, dilatační, koutové, ukončovací a přechodové profily profily přechodové eloxovaný hliník, dekorativní spojení dvou podlah stejné výšky, uložení do tmele, výška profilu 15 mm, šířka profilu 10 mm</t>
  </si>
  <si>
    <t>15</t>
  </si>
  <si>
    <t>771578011R00</t>
  </si>
  <si>
    <t>Zvláštní úpravy spár spára podlaha-stěna silikonem</t>
  </si>
  <si>
    <t>vč. dodávky a montáže silikonu.</t>
  </si>
  <si>
    <t>235215</t>
  </si>
  <si>
    <t>Stěrka podlahová samonivelační</t>
  </si>
  <si>
    <t>11,4+1,2+2,2+5,3+3+2+2*18</t>
  </si>
  <si>
    <t>59764203R</t>
  </si>
  <si>
    <t>dlažba keramická š = 300 mm; l = 300 mm; h = 9,0 mm; povrch matný; pro interiér i exteriér</t>
  </si>
  <si>
    <t>soklík : 6,94</t>
  </si>
  <si>
    <t>998771102R00</t>
  </si>
  <si>
    <t>Přesun hmot pro podlahy z dlaždic v objektech výšky do 12 m</t>
  </si>
  <si>
    <t>781101210RT1</t>
  </si>
  <si>
    <t>Příprava podkladu pod obklady penetrace podkladu pod obklady</t>
  </si>
  <si>
    <t>včetně dodávky materiálu.</t>
  </si>
  <si>
    <t>(2,6+8+6,6+3,6+1,4+0,9+1,4)*2,2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</si>
  <si>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</si>
  <si>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</si>
  <si>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781475112RT1</t>
  </si>
  <si>
    <t>Montáž obkladů vnitřních z dlaždic keramických 150 x 150 mm,  , kladených do flexibilního tmele</t>
  </si>
  <si>
    <t>59781345R</t>
  </si>
  <si>
    <t>obklad keramický š = 148 mm; l = 148 mm; h = 6,0 mm; pro interiér; barva bílá; mat</t>
  </si>
  <si>
    <t>998781102R00</t>
  </si>
  <si>
    <t>Přesun hmot pro obklady keramické v objektech výšky do 12 m</t>
  </si>
  <si>
    <t>784161101R00</t>
  </si>
  <si>
    <t>Příprava povrchu Penetrace (napouštění) podkladu akrylát, jednonásobná</t>
  </si>
  <si>
    <t>800-784</t>
  </si>
  <si>
    <t>38,81+129,1</t>
  </si>
  <si>
    <t>784165512R00</t>
  </si>
  <si>
    <t>Malby z malířských směsí otěruvzdorných,  , bělost 93 %, dvojnásobné</t>
  </si>
  <si>
    <t>979081111R00</t>
  </si>
  <si>
    <t>Odvoz suti a vybouraných hmot na skládku do 1 km</t>
  </si>
  <si>
    <t>801-3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</si>
  <si>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</si>
  <si>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</si>
  <si>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</si>
  <si>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</si>
  <si>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</si>
  <si>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979990021R00</t>
  </si>
  <si>
    <t>Poplatek za skládku suti - směs betonu a cihel vč. odvozu na skládku a uložení</t>
  </si>
  <si>
    <t>SUM</t>
  </si>
  <si>
    <t>- Uzavírací otěruvzdorný, pigmentovaný epoxidový lak</t>
  </si>
  <si>
    <t>celková tloušťka systému min. 1,5 – 2,5 mm</t>
  </si>
  <si>
    <t>Odolnost proti úderu při 4Nm = Třída I</t>
  </si>
  <si>
    <t>Třívrstvý epoxipolyuretanový vodotěsný systém pro přímopojížděné a pochozí izolace dle OS 11b</t>
  </si>
  <si>
    <t>- Uzavírací elastický, otěruvzdorný, pigmentovaný lak</t>
  </si>
  <si>
    <t>celková tloušťka systému min. 4mm</t>
  </si>
  <si>
    <t>Čtyřvrstvý epoxipolyuretanový vodotěsný systém pro přímopojížděné a pochozí izolace dle OS 11b</t>
  </si>
  <si>
    <t>Odolnost proti úderu při 20Nm = Třída III</t>
  </si>
  <si>
    <t>END</t>
  </si>
  <si>
    <t>Uschování pro opětovné použití po provedení přípojky</t>
  </si>
  <si>
    <t>(5,2+1,9)*1</t>
  </si>
  <si>
    <t>113152112R00</t>
  </si>
  <si>
    <t>Odstranění podkladů zpevněných ploch kamenivo drcené</t>
  </si>
  <si>
    <t>s přemístěním na skládku na vzdálenost do 20 m nebo s naložením na dopravní prostředek,</t>
  </si>
  <si>
    <t>4,6*1*0,15</t>
  </si>
  <si>
    <t>(5,2+1,9)*1*0,15</t>
  </si>
  <si>
    <t>113201111R00</t>
  </si>
  <si>
    <t>Vytrhání obrub chodníkových ležatých</t>
  </si>
  <si>
    <t>131201202R00</t>
  </si>
  <si>
    <t>Hloubení zapažených jam a zářezů do 1000 m3, v hornině 3, strojně, s ručním dočištěním</t>
  </si>
  <si>
    <t>pažení svahováním</t>
  </si>
  <si>
    <t>Retenční nádrž včetně svahování : 7,6*5,59*5,1+5,6*2,5*5,1+5,6*2,5*7,6</t>
  </si>
  <si>
    <t>Voda přípojka, Vodoměrná šachta : (34*1,4*0,9)+(1,2*2,5*2)</t>
  </si>
  <si>
    <t>Odkaz na mn. položky pořadí 5 : 443,30840</t>
  </si>
  <si>
    <t>Splašková : (3+9+15+1,75+1,75+4+2,5+,5+4,5)*0,8*1,6</t>
  </si>
  <si>
    <t>Voda : 18,2*1,4*1,2</t>
  </si>
  <si>
    <t>Přípojka kanalizace : 8,0*1,1*5,3</t>
  </si>
  <si>
    <t>PŘÍPOJKA VODA : (4,6+7,1)*1,1</t>
  </si>
  <si>
    <t>Dešťová : (5+8+2+4,5+1,5+7+2+1+4+3+2+7+1,5+6,5+37,5+4+15+3,5+9+3+9+9+9)*,8*1,6</t>
  </si>
  <si>
    <t>Odkaz na mn. položky pořadí 7 : 340,96600</t>
  </si>
  <si>
    <t>151101101R00</t>
  </si>
  <si>
    <t>Zřízení pažení a rozepření stěn rýh příložné  pro jakoukoliv mezerovitost, hloubky do 2 m</t>
  </si>
  <si>
    <t>pro podzemní vedení pro všechny šířky rýhy,</t>
  </si>
  <si>
    <t>Vychází z PD výkopy pro kanalizaci : 140,11*2*2</t>
  </si>
  <si>
    <t>151101103R00</t>
  </si>
  <si>
    <t>Zřízení pažení a rozepření stěn rýh příložné  pro jakoukoliv mezerovitost, hloubky do 8 m</t>
  </si>
  <si>
    <t>7,1*7*2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</si>
  <si>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</si>
  <si>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</si>
  <si>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</si>
  <si>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9 : 560,44000</t>
  </si>
  <si>
    <t>151101113R00</t>
  </si>
  <si>
    <t>Odstranění pažení a rozepření rýh příložné , hloubky do 8 m</t>
  </si>
  <si>
    <t>Odkaz na mn. položky pořadí 10 : 99,40000</t>
  </si>
  <si>
    <t>hloubení rýh : 86,19*0,8*1,65</t>
  </si>
  <si>
    <t>hloubení jam : 3,1*5,1*3,65+1,02*1,02*1,31</t>
  </si>
  <si>
    <t>171201201R00</t>
  </si>
  <si>
    <t>Uložení sypaniny na dočasnou skládku tak, že na 1 m2 plochy připadá přes 2 m3 výkopku nebo ornice</t>
  </si>
  <si>
    <t>Odkaz na mn. položky pořadí 13 : 172,84022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</si>
  <si>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</si>
  <si>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</si>
  <si>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</si>
  <si>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</si>
  <si>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kanalizace : 197,12+46,64+53,76-89,26</t>
  </si>
  <si>
    <t>retenční nádrž : 394,47-52,7</t>
  </si>
  <si>
    <t>vodovodní přípojka : 12,5*1,4*1</t>
  </si>
  <si>
    <t>voda : 31,5*1,4*0,8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</si>
  <si>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</si>
  <si>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</si>
  <si>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</si>
  <si>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1+1+1</t>
  </si>
  <si>
    <t>183405211R00</t>
  </si>
  <si>
    <t xml:space="preserve">Výsev trávníku hydroosevem výsev na ornici,  </t>
  </si>
  <si>
    <t>823-1</t>
  </si>
  <si>
    <t xml:space="preserve"> Obnova trávníku v celé ploše. Včetně hmot potřebných k provedení hydroosevu, s výjimkou travního semene.</t>
  </si>
  <si>
    <t>460030073R00</t>
  </si>
  <si>
    <t>Bourání živičných povrchů tl. vrstvy 10 - 15 cm</t>
  </si>
  <si>
    <t>4,6*1,4</t>
  </si>
  <si>
    <t>328052T10</t>
  </si>
  <si>
    <t>Poplatek za uložení odpadu ze sypaniny na skládce (skládkovné)</t>
  </si>
  <si>
    <t>odkaz na pol č.14 : 172,84022*1,7</t>
  </si>
  <si>
    <t>00572423R</t>
  </si>
  <si>
    <t>směs travní obnova - s lipnicí luční</t>
  </si>
  <si>
    <t>0,1</t>
  </si>
  <si>
    <t>564851115R00</t>
  </si>
  <si>
    <t>Podklad ze štěrkodrti s rozprostřením a zhutněním frakce 0-63 mm, tloušťka po zhutnění 190 mm</t>
  </si>
  <si>
    <t>7,6*5,1</t>
  </si>
  <si>
    <t>567132115R00</t>
  </si>
  <si>
    <t>Podklad z kameniva zpevněného cementem SC C8/10, tloušťka po zhutnění 200 mm</t>
  </si>
  <si>
    <t>bez dilatačních spár, s rozprostřením a zhutněním, ošetřením povrchu podkladu vodou</t>
  </si>
  <si>
    <t>4,6*1</t>
  </si>
  <si>
    <t>577131111R00</t>
  </si>
  <si>
    <t>Beton asfaltový s rozprostřením a zhutněním v pruhu šířky do 3 m, ACO 11+, tloušťky 40 mm, plochy přes 1000 m2</t>
  </si>
  <si>
    <t>596215021R00</t>
  </si>
  <si>
    <t>Kladení zámkové dlažby do drtě tloušťka dlažby 60 mm, tloušťka lože 40 mm</t>
  </si>
  <si>
    <t>597092113RS1</t>
  </si>
  <si>
    <t>Odvodňovací liniový systém - žlaby z polymerbetonu, s ochranou hran pozinkovanou ocelí, světlá šířka 100 mm žlab osazený do betonového lože plochý, délky 1000 mm, stavební výšky 60-60 mm, zatížení A15, B 125, -</t>
  </si>
  <si>
    <t>beton C 12/15</t>
  </si>
  <si>
    <t>7,6</t>
  </si>
  <si>
    <t>11,8</t>
  </si>
  <si>
    <t>565176111U00</t>
  </si>
  <si>
    <t>Asf beton podkl ACP22 tl100mm -3m</t>
  </si>
  <si>
    <t>URS 12/ I</t>
  </si>
  <si>
    <t>Odkaz na mn. položky pořadí 23 : 4,60000</t>
  </si>
  <si>
    <t>5959</t>
  </si>
  <si>
    <t>Žlab odpařovací MEA PG EVO</t>
  </si>
  <si>
    <t>beton C 20/25 včetně kotvicích trnů</t>
  </si>
  <si>
    <t>15,08+15,08</t>
  </si>
  <si>
    <t>4.NP : 1,83+1,83+1,83</t>
  </si>
  <si>
    <t>3.NP : 2,15+2,15</t>
  </si>
  <si>
    <t>2.NP : 7,9+7,96</t>
  </si>
  <si>
    <t>5969</t>
  </si>
  <si>
    <t>Odtok k MEA- systémová vpusť</t>
  </si>
  <si>
    <t>599141110T00</t>
  </si>
  <si>
    <t>Zalití spáry asfalt. modifikovanou zálivkou</t>
  </si>
  <si>
    <t>3,6+3,6+1+1+1</t>
  </si>
  <si>
    <t>851631104R00</t>
  </si>
  <si>
    <t>Montáž potrubí z tvárné litiny s pružným spojem s jištěným spojem pomocí těsnění s ocelovými segmenty (BRS)_x000D_
 DN 150 mm</t>
  </si>
  <si>
    <t>827-1</t>
  </si>
  <si>
    <t>z trub tlakových hrdlových, v otevřeném výkopu,</t>
  </si>
  <si>
    <t>1,5+1,5</t>
  </si>
  <si>
    <t>891261111R00</t>
  </si>
  <si>
    <t>Montáž vodovodních armatur na potrubí šoupátek v otevřeném výkopu nebo v šachtách s osazením zemní soupravy (bez poklopů), DN 100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</si>
  <si>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</si>
  <si>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</si>
  <si>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</si>
  <si>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45</t>
  </si>
  <si>
    <t>892585111R00</t>
  </si>
  <si>
    <t>Zkoušky těsnosti kanalizačního potrubí zabezpečení konců a zkouška vzduchem kanalizačního potrubí _x000D_
 do DN 300 mm</t>
  </si>
  <si>
    <t>úsek</t>
  </si>
  <si>
    <t>vodou nebo vzduchem,</t>
  </si>
  <si>
    <t>7</t>
  </si>
  <si>
    <t>893152111R00</t>
  </si>
  <si>
    <t>Montáž šachty vodoměrné a revizní plastové hranaté</t>
  </si>
  <si>
    <t>Včetně zřízení podkladního betonu v tl. 10 cm vyztuženého sítí 8/100/100.</t>
  </si>
  <si>
    <t>894411121RT2</t>
  </si>
  <si>
    <t>Zřízení šachet kanalizačních z betonových dílců na potrubí včetně dílců TBS-Q 100/50 PS a TBR-Q 100-63/58 KPS_x000D_
 s obložením dna betonem C 25/30 z cementu portlandského nebo struskoportlandského, na potrubí DN přes 200 do 300 mm</t>
  </si>
  <si>
    <t>výšky vstupu do 1,5 m, podkladní deska z betonu B5, montáž a dodávka stupadel,</t>
  </si>
  <si>
    <t>899102111R00</t>
  </si>
  <si>
    <t>Osazení poklopů litinových a ocelových o hmotnost jednotlivě přes 50  do 100 kg</t>
  </si>
  <si>
    <t>899311111R00</t>
  </si>
  <si>
    <t>Osazení poklopů litinových s rámem do 50 kg</t>
  </si>
  <si>
    <t>899502411R00</t>
  </si>
  <si>
    <t xml:space="preserve">Stupadla do šachet a drobných objektů litinová zapouštěcí - kapsová, s vysekáním otvoru v betonu </t>
  </si>
  <si>
    <t>včetně dodání stupadel,</t>
  </si>
  <si>
    <t>6*5</t>
  </si>
  <si>
    <t>899623141R00</t>
  </si>
  <si>
    <t>Obetonování potrubí nebo zdiva stok betonem prostým třídy C 12/15</t>
  </si>
  <si>
    <t>z cementu portlandského nebo struskoportlandského, v otevřeném výkopu,</t>
  </si>
  <si>
    <t>180,75*0,2*,6</t>
  </si>
  <si>
    <t>899623151R00</t>
  </si>
  <si>
    <t>Obetonování potrubí nebo zdiva stok betonem prostým třídy C 16/20</t>
  </si>
  <si>
    <t>7*0,5*0,4</t>
  </si>
  <si>
    <t>83145212</t>
  </si>
  <si>
    <t>Montáž potrubí z trub kameninových hrdlových s integrovaným těsněním výkop sklon do 20 % DN300</t>
  </si>
  <si>
    <t>Včetně montáže kameninových oblouků</t>
  </si>
  <si>
    <t>8713552</t>
  </si>
  <si>
    <t>Regulační prvek odtoku</t>
  </si>
  <si>
    <t>8954</t>
  </si>
  <si>
    <t>D + M Podložka betonová</t>
  </si>
  <si>
    <t>28615407.AR</t>
  </si>
  <si>
    <t>redukce excentrická; PP; d = 150,0 mm; d2 = 125 mm; hladká</t>
  </si>
  <si>
    <t>28651693.AR</t>
  </si>
  <si>
    <t>redukce excentrická; PVC; d = 200,0 mm; d2 = 160 mm; l = 213 mm; hladká, hrdlová</t>
  </si>
  <si>
    <t>28656159R</t>
  </si>
  <si>
    <t>redukce excentrická; PP; DN 250,0 mm; DN2 200 mm; hrdlová; spoj násuvný</t>
  </si>
  <si>
    <t>28697260R</t>
  </si>
  <si>
    <t>šachta vodovodní tvar obdélníkový, s průchodkami; materiál PP+PE; bez žeber a výztuh; l = 1200,0 mm; š = 900 mm; h = 1 500,0 mm; poklop pochůzný</t>
  </si>
  <si>
    <t>42200730R</t>
  </si>
  <si>
    <t>poklop uliční typ lehký; šedá litina; použití pro vodu; vnitř.pr.D = 90 mm; D = 160,0 mm; výška 155 mm; pro: armatura pro domovní přípojky</t>
  </si>
  <si>
    <t>422913308R</t>
  </si>
  <si>
    <t>souprava zemní teleskopická šoupátková; pro ruční ovládání šoupat a domovních šoupátek; DN 100-150; rozsah min.1,05m  max. 1,75m; provedení dvoudílné; mat. vnější chránička z PE, ovl.čtyřhran z litiny, vnitřní teleskop ze zink.oceli</t>
  </si>
  <si>
    <t>551100198R</t>
  </si>
  <si>
    <t>šoupátko uzavírací pro vodovod; PN 20; DN 100 mm; pracovní teplota do 80 ° C; těleso mosaz</t>
  </si>
  <si>
    <t>55243345.AR</t>
  </si>
  <si>
    <t>poklop kanalizační litinový; D výrobku 610 mm; únosnost D 400 kN</t>
  </si>
  <si>
    <t>55340020R</t>
  </si>
  <si>
    <t>poklop uliční typ pro zadláždění; ocelový; AA; vnitřní rozměr 600x600 mm; vnější rozměr 656x656 mm</t>
  </si>
  <si>
    <t>Odkaz na mn. položky pořadí 37 : 1,00000</t>
  </si>
  <si>
    <t>59710699.AR</t>
  </si>
  <si>
    <t>trouba kameninová hrdlová; DN 300,0 mm; l = 2500,0 mm; třída 160; spoj C; FN 48 kN/m</t>
  </si>
  <si>
    <t>7,0</t>
  </si>
  <si>
    <t>597109510R</t>
  </si>
  <si>
    <t>oblouk kameninový 30,0 °; DN 300,0 mm; spoj C; třída 160; FN 48 kN/m</t>
  </si>
  <si>
    <t>1+2+1</t>
  </si>
  <si>
    <t>917762111RT8</t>
  </si>
  <si>
    <t>Osazení silničního nebo chodníkového obrubníku včetně dodávky betonovéího obrubníku_x000D_
 rozměru 1000/150/300 mm, ležatého, s boční opěrou z betonu prostého, do lože z betonu prostého C 12/15</t>
  </si>
  <si>
    <t>Osazení silničního nebo chodníkového obrubníku včetně dodávky betonovéího obrubníku_x000D_
 rozměru 1000/100/250 mm, stojatého, s boční opěrou z betonu prostého, do lože z betonu prostého C 12/15</t>
  </si>
  <si>
    <t>919735113R00</t>
  </si>
  <si>
    <t>Řezání stávajících krytů nebo podkladů živičných, hloubky přes 100 do 150 mm</t>
  </si>
  <si>
    <t>včetně spotřeby vody</t>
  </si>
  <si>
    <t>2*(4,6+1,4)</t>
  </si>
  <si>
    <t>972054141R00</t>
  </si>
  <si>
    <t>Vybourání otvorů ve stropech nebo klenbách železobetonových plochy do 0,0225 m2, tloušťky do 150 mm</t>
  </si>
  <si>
    <t>bez odstranění podlahy a násypu,</t>
  </si>
  <si>
    <t>11+11+6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</si>
  <si>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</si>
  <si>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</si>
  <si>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</si>
  <si>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</si>
  <si>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713411121R00</t>
  </si>
  <si>
    <t>Montáž tepelné izolace potrubí a ohybů pásy nebo rohožemi pásy LSP (lamelové skružovací pásy) připevněnými ocelovým drátem , jednovrstvá</t>
  </si>
  <si>
    <t>bez povrchové úpravy</t>
  </si>
  <si>
    <t>Včetně pomocného lešení o výšce podlahy do 1900 mm a pro zatížení do 1,5 kPa.</t>
  </si>
  <si>
    <t>3*7</t>
  </si>
  <si>
    <t>631547014R</t>
  </si>
  <si>
    <t>pouzdro potrubní řezané; minerální vlákno; povrchová úprava Al fólie se skelnou mřížkou; vnitřní průměr 28,0 mm; tl. izolace 20,0 mm; provozní teplota  do 250 °C; tepelná vodivost (10°C) 0,0330 W/mK; tepelná vodivost (50°C) 0,037 W/mK</t>
  </si>
  <si>
    <t>Odkaz na mn. položky pořadí 60 : 21,00000</t>
  </si>
  <si>
    <t>721141195R00</t>
  </si>
  <si>
    <t>Montáž potrubí z litinových trub odpadního, DN 100</t>
  </si>
  <si>
    <t>800-721</t>
  </si>
  <si>
    <t>s násuvným spojem</t>
  </si>
  <si>
    <t>Včetně spojovacích prvků a kotevních objímek</t>
  </si>
  <si>
    <t>11,5</t>
  </si>
  <si>
    <t>721151208R00</t>
  </si>
  <si>
    <t>Potrubí PE, dešťové vnější průměr D 110 mm, tloušťka stěny 4,3 mm, DN 100</t>
  </si>
  <si>
    <t>včetně tvarovek, objímek, popř. elektrospojek. Bez zednických výpomocí.</t>
  </si>
  <si>
    <t>Potrubí včetně tvarovek, objímek a elektrospojek. Bez zednických výpomocí.</t>
  </si>
  <si>
    <t>98</t>
  </si>
  <si>
    <t>721152218R00</t>
  </si>
  <si>
    <t>Čistící kus pro potrubí PE odpadní svislé vnější průměr D 110 mm, DN 100</t>
  </si>
  <si>
    <t>včetně tvarovek. Bez zednických výpomocí.</t>
  </si>
  <si>
    <t>721176102R00</t>
  </si>
  <si>
    <t>Potrubí HT připojovací vnější průměr D 40 mm, tloušťka stěny 1,8 mm, DN 40</t>
  </si>
  <si>
    <t>včetně tvarovek, objímek. Bez zednických výpomocí.</t>
  </si>
  <si>
    <t>Potrubí včetně tvarovek. Bez zednických výpomocí.</t>
  </si>
  <si>
    <t>2,1</t>
  </si>
  <si>
    <t>721176103R00</t>
  </si>
  <si>
    <t>Potrubí HT připojovací vnější průměr D 50 mm, tloušťka stěny 1,8 mm, DN 50</t>
  </si>
  <si>
    <t>1,5</t>
  </si>
  <si>
    <t>721176222R00</t>
  </si>
  <si>
    <t>Potrubí KG svodné (ležaté) v zemi vnější průměr D 110 mm, tloušťka stěny 3,2 mm, DN 100</t>
  </si>
  <si>
    <t>dešťová : 11</t>
  </si>
  <si>
    <t>splašková : 38,2</t>
  </si>
  <si>
    <t>721176223R00</t>
  </si>
  <si>
    <t>Potrubí KG svodné (ležaté) v zemi vnější průměr D 125 mm, tloušťka stěny 3,2 mm, DN 125</t>
  </si>
  <si>
    <t>dešťová : 88,5+16</t>
  </si>
  <si>
    <t>splašková včetně spádiště : 7</t>
  </si>
  <si>
    <t>721176224R00</t>
  </si>
  <si>
    <t>Potrubí KG svodné (ležaté) v zemi vnější průměr D 160 mm, tloušťka stěny 4,0 mm, DN 150</t>
  </si>
  <si>
    <t>721176226R00</t>
  </si>
  <si>
    <t>Potrubí KG svodné (ležaté) v zemi vnější průměr D 250 mm, tloušťka stěny 6,2 mm, DN 250</t>
  </si>
  <si>
    <t>Potrubí včetně tvarovek. Bez zednické výpomoci.</t>
  </si>
  <si>
    <t>14</t>
  </si>
  <si>
    <t>721211520RT1</t>
  </si>
  <si>
    <t>Vpusti dvorní průměr 110 mm, se zápachovou klapkou, s plastovým rámem 240 x 240 mm, litinovou mříží a odkalovacím košem, suchá klapka proti pronikání zápachu , v...</t>
  </si>
  <si>
    <t>včetně betonového lože</t>
  </si>
  <si>
    <t>721211550R00</t>
  </si>
  <si>
    <t>Vpusti dvorní průměr 110 mm, se svislým odtokem s plastovým rámem 240x240 mm a litinovou mříží, s pevnou izolační přírubou, odkalovacím košem, suchá klapka proti pronikání zápachu, včetně dodávky materiálu</t>
  </si>
  <si>
    <t>721231111RT4</t>
  </si>
  <si>
    <t>Střešní vtoky vtok ve střeše s povlakovou krytinou, střecha bez tepelné izolace, D 75, 110, 125 mm, včetně dodávky materiálu</t>
  </si>
  <si>
    <t>721242117R00</t>
  </si>
  <si>
    <t>Lapač střešních splavenin DN 150, litina, včetně dodávky materiálu</t>
  </si>
  <si>
    <t>721273150RT1</t>
  </si>
  <si>
    <t>Ventilační hlavice D 50, 75, 110 mm, přivzdušňovací ventil D 50/75/110 mm s dvojitou izolační stěnou, s masivní pryžovou membránou, s odnímatelnou mřížkou proti hmyzu...</t>
  </si>
  <si>
    <t xml:space="preserve">203     </t>
  </si>
  <si>
    <t>Zednické výpomoci</t>
  </si>
  <si>
    <t xml:space="preserve">hod   </t>
  </si>
  <si>
    <t>72546</t>
  </si>
  <si>
    <t>D+M čistící kus litina s obdélníkovým víkem</t>
  </si>
  <si>
    <t>28651861.AR</t>
  </si>
  <si>
    <t>přechod plast-litina DN 125,0 mm; l = 149 mm; PVC</t>
  </si>
  <si>
    <t>5525117402R</t>
  </si>
  <si>
    <t>trouba litinová kanalizační; tvárná litina; hrdlová; DN 125,0 mm; l = 6000,0 mm; spoj běžný pružný násuvný; PFA 85 bar; uvnitř cementová výstelka; vně zinkový povlak 200 g/m2, krycí vrstva epoxi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</si>
  <si>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</si>
  <si>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</si>
  <si>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</si>
  <si>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>722130238R00</t>
  </si>
  <si>
    <t>Potrubí z ocelových trubek závitových pozinkovaných DN 80, svařovaných 11 343,  , včetně dodávky materiálu</t>
  </si>
  <si>
    <t>Potrubí včetně tvarovek a zednických výpomocí.</t>
  </si>
  <si>
    <t>Požární vodovod : 0,3+1,85+2,4+1,85+7,25+0,1+0,1+0,1+0,1</t>
  </si>
  <si>
    <t>722172331R00</t>
  </si>
  <si>
    <t>Potrubí z plastických hmot polypropylenové potrubí PP-R, D 20 mm, s 3,4 mm, PN 20, polyfúzně svařované, včetně zednických výpomocí</t>
  </si>
  <si>
    <t>včetně tvarovek, bez zednických výpomocí</t>
  </si>
  <si>
    <t>Studená voda : 0,5+1+0,2+0,2+2,5+1,5+1,5+2,3+1,5+0,5+1,5+1,9+0,2+,02+0,5</t>
  </si>
  <si>
    <t>Teplá voda : 1,5+1,5</t>
  </si>
  <si>
    <t>Teplá voda : 0,3+2,1+0,5+1+0,2+0,2+2,5+1,5+1,5+2,3+1,5+0,5+1,5+1,9+0,2+,02+0,5</t>
  </si>
  <si>
    <t>722172332R00</t>
  </si>
  <si>
    <t>Potrubí z plastických hmot polypropylenové potrubí PP-R, D 25 mm, s 4,2 mm, PN 20, polyfúzně svařované, včetně zednických výpomocí</t>
  </si>
  <si>
    <t>SV : 1,5</t>
  </si>
  <si>
    <t>SV : 0,8+1,5+3,45</t>
  </si>
  <si>
    <t>722190225R00</t>
  </si>
  <si>
    <t>Přípojka vodovodní pro pevné připojení z ocelových závitových pozinkovaných běžných trubek 11 353.0, pro pevné připojení, DN 40</t>
  </si>
  <si>
    <t>Včetně vyvedení a upevnění výpustek.</t>
  </si>
  <si>
    <t>722235815R00</t>
  </si>
  <si>
    <t>Ventil ventil redukční s manometrem, šroubení-šroubení, DN 40, PN 25, mosaz</t>
  </si>
  <si>
    <t>722252136RT1</t>
  </si>
  <si>
    <t>Požární příslušenství proudnice požární, , C 52</t>
  </si>
  <si>
    <t>Požární vodovod</t>
  </si>
  <si>
    <t>722253133R00</t>
  </si>
  <si>
    <t>Požární příslušenství spojka hadicová požární, B 75</t>
  </si>
  <si>
    <t>722259107RT2</t>
  </si>
  <si>
    <t>Požární příslušenství víčko tlakové spojky , B 75</t>
  </si>
  <si>
    <t>722269112R00</t>
  </si>
  <si>
    <t>Montáž vodoměru závitového jdnovtokového suchoběžného , G 3/4"</t>
  </si>
  <si>
    <t>722270105U00</t>
  </si>
  <si>
    <t>Sestava vodoměrová G 2</t>
  </si>
  <si>
    <t>73421311</t>
  </si>
  <si>
    <t>automatický odvzdušňovací, IVAR VARIA DN 20</t>
  </si>
  <si>
    <t>Požární vodovod : 1</t>
  </si>
  <si>
    <t>283771026R</t>
  </si>
  <si>
    <t>pouzdro potrubní tvarovatelné; pěnový polyetylén; vnitřní průměr 20,0 mm; tl. izolace 9,0 mm; provozní teplota  -65 až 90 °C; tepelná vodivost (10°C) 0,0380 W/mK</t>
  </si>
  <si>
    <t>Odkaz na mn. položky pořadí 82 : 37,04000</t>
  </si>
  <si>
    <t>3882144</t>
  </si>
  <si>
    <t>Vodoměr  mokroběžný</t>
  </si>
  <si>
    <t>Odkaz na mn. položky pořadí 89 : 1,00000</t>
  </si>
  <si>
    <t>422007</t>
  </si>
  <si>
    <t>Poklop uliční šoupátkový 1750  - voda</t>
  </si>
  <si>
    <t>4227332</t>
  </si>
  <si>
    <t>Pas navrtávací 3500 DN 100 - 1" závitový, pro vodu</t>
  </si>
  <si>
    <t>998722103R00</t>
  </si>
  <si>
    <t>Přesun hmot pro vnitřní vodovod v objektech výšky do 24 m</t>
  </si>
  <si>
    <t>vodorovně do 50 m</t>
  </si>
  <si>
    <t>725017134R00</t>
  </si>
  <si>
    <t>Umyvadlo na šrouby, bílé, šířka 600 mm, hloubka 450 mm</t>
  </si>
  <si>
    <t>soubor</t>
  </si>
  <si>
    <t>725249103R00</t>
  </si>
  <si>
    <t xml:space="preserve">Montáž sprchového koutu  </t>
  </si>
  <si>
    <t>725829202R00</t>
  </si>
  <si>
    <t>Montáž baterií umyvadlových a dřezových umyvadlové a dřezové nástěnné</t>
  </si>
  <si>
    <t>725829301R00</t>
  </si>
  <si>
    <t>Montáž baterií umyvadlových a dřezových umyvadlové a dřezové stojánkové</t>
  </si>
  <si>
    <t>5516202</t>
  </si>
  <si>
    <t>D + M Ventil rohový s filtrem</t>
  </si>
  <si>
    <t>2+2+2</t>
  </si>
  <si>
    <t>725211701U00</t>
  </si>
  <si>
    <t>Umývátko keram stěnové 400 mm</t>
  </si>
  <si>
    <t>5511001771R</t>
  </si>
  <si>
    <t>kohout kulový zahradní; PN 15; 1/2 - 3/4 "; ovládání páčka</t>
  </si>
  <si>
    <t>55145009R</t>
  </si>
  <si>
    <t>baterie sprchová nástěnná; rozteč 150 mm; ovládání pákové; povrch chrom; příslušenství sprchová tyč</t>
  </si>
  <si>
    <t>55145411R</t>
  </si>
  <si>
    <t>baterie umyvadlová směšovací; stojánková; ovládání pákové; povrch chrom; odtoková garnitura</t>
  </si>
  <si>
    <t>Odkaz na mn. položky pořadí 100 : 2,00000</t>
  </si>
  <si>
    <t>55145414R</t>
  </si>
  <si>
    <t>baterie dřezová stojánková; výtok otočný; ovládání pákové; povrch chrom; 225 mm</t>
  </si>
  <si>
    <t>Odkaz na mn. položky pořadí 99 : 2,00000</t>
  </si>
  <si>
    <t>55231082R</t>
  </si>
  <si>
    <t>dřez kuchyňský; jednoduchý; nerez, mat; š = 560 mm; hl. 480 mm; 160 mm; obdélníkový; montáž vestavný</t>
  </si>
  <si>
    <t>55428024R</t>
  </si>
  <si>
    <t>kout sprchový v = 2 050 mm; instalační rozměr 875 až 900 mm; čtvercový; vstup rohový; š. vstupu 485 mm; výplň bezpečnostní sklo; transparentní vzor; profily stříbro</t>
  </si>
  <si>
    <t>Odkaz na mn. položky pořadí 98 : 1,00000</t>
  </si>
  <si>
    <t>64234655R</t>
  </si>
  <si>
    <t>mísa klozetová diturvit stojící, kombinační; h = 390 mm; š = 360 mm; hl. 600 mm; splach. hluboké; odpad vodorovný; pro nádrž s bočním připojením vody; bílá</t>
  </si>
  <si>
    <t>64271101R</t>
  </si>
  <si>
    <t>výlevka stojící; keramika; bílá; h = 450 mm; š = 425 mm; hl. 500 mm; mřížka plastová; průměr odpadu 102 mm</t>
  </si>
  <si>
    <t>64286105R</t>
  </si>
  <si>
    <t>šroub instalační sada pro montáž umyvadel</t>
  </si>
  <si>
    <t>pár</t>
  </si>
  <si>
    <t>64286107R</t>
  </si>
  <si>
    <t>šroub instalační sada pro montáž klozetu a bidetu s chromovou krytkou</t>
  </si>
  <si>
    <t>998725103R00</t>
  </si>
  <si>
    <t>Přesun hmot pro zařizovací předměty v objektech výšky do 24 m</t>
  </si>
  <si>
    <t>230180014R00</t>
  </si>
  <si>
    <t>Montáž trub z plastických hmot PE, PP, 40 x 3,6</t>
  </si>
  <si>
    <t>přívod od vodoměr. šachty : 33,5</t>
  </si>
  <si>
    <t>přípojka od VV řadu : 12,66</t>
  </si>
  <si>
    <t>23012010</t>
  </si>
  <si>
    <t>Zhotovení prostupů, potrubí do DN 350</t>
  </si>
  <si>
    <t>Zhotovení prostupu pro kanalizační přípojku do kanalizační stoky</t>
  </si>
  <si>
    <t>2345</t>
  </si>
  <si>
    <t>D + M nádrž retenční  prefabrikovaná, vodonepropustný beton C 35/45</t>
  </si>
  <si>
    <t>RN 01, hmotnost do 40t</t>
  </si>
  <si>
    <t>Rozměry 3,1x5,0x3,4</t>
  </si>
  <si>
    <t>2346</t>
  </si>
  <si>
    <t>D + M prefa krycí deska retenční nádrže, Vodonepropustný beton C 35/45 XD 1</t>
  </si>
  <si>
    <t xml:space="preserve"> KD 01, hmotnost do 15 t</t>
  </si>
  <si>
    <t>2347</t>
  </si>
  <si>
    <t>D + M přístupová šachta, beton C 35/45 XD1</t>
  </si>
  <si>
    <t>KD 02, hmotnost do 3t</t>
  </si>
  <si>
    <t>2348</t>
  </si>
  <si>
    <t>D+ M víko přístupové šachty, zatížení C250</t>
  </si>
  <si>
    <t>28613781R</t>
  </si>
  <si>
    <t>trubka plastová vodovodní hladká; HDPE (PE 100); SDR 11,0; PN 16; D = 40,0 mm; s = 3,70 mm; l = 12 000,0 mm</t>
  </si>
  <si>
    <t>Odkaz na mn. položky pořadí 114 : 46,16000</t>
  </si>
  <si>
    <t>28695801R</t>
  </si>
  <si>
    <t>šachta kanalizační tvar kruhový; dno přímé; DN 400,0 mm; průtok DN 150 mm; materiál PP; výškový rozsah h = 1 200 až 1 900 mm</t>
  </si>
  <si>
    <t>28695822R</t>
  </si>
  <si>
    <t>šachta kanalizační tvar kruhový; dno sběrné; DN 400,0 mm; průtok DN 200 mm; materiál PP; výškový rozsah h = 1 200 až 1 900 mm</t>
  </si>
  <si>
    <t>460680046R00</t>
  </si>
  <si>
    <t>Vysekání drážky ve zdi cihelné 15 x 15 cm</t>
  </si>
  <si>
    <t>4+2+10+4+2+2</t>
  </si>
  <si>
    <t>979990101R00</t>
  </si>
  <si>
    <t>Poplatek za skládku směsi betonu a cihel do 30x30 cm</t>
  </si>
  <si>
    <t>včetně vybouraných povrchů vozovky</t>
  </si>
  <si>
    <t>139601102R00</t>
  </si>
  <si>
    <t>Ruční výkop jam, rýh a šachet v hornině 3</t>
  </si>
  <si>
    <t>s přehozením na vzdálenost do 5 m nebo s naložením na ruční dopravní prostředek</t>
  </si>
  <si>
    <t>SLP + přívod závorový systém : 6,75*0,5*1,2</t>
  </si>
  <si>
    <t>23,25*0,35*0,8</t>
  </si>
  <si>
    <t>174101102R00</t>
  </si>
  <si>
    <t>Zásyp sypaninou se zhutněním v uzavřených prostorách s urovnáním povrchu zásypu s ručním zhutněním</t>
  </si>
  <si>
    <t>Přípojka el. : (1,5+19,5+2,4)*,35*0,34</t>
  </si>
  <si>
    <t>175101101TT2</t>
  </si>
  <si>
    <t>Obsyp a zásyp potrubí bez prohození sypaniny s dodáním štěrkopísku frakce 0 - 4 mm</t>
  </si>
  <si>
    <t>23,25*0,275*0,35</t>
  </si>
  <si>
    <t>7679151</t>
  </si>
  <si>
    <t>Montáž zabezpečení výkopu vč. osvětlení</t>
  </si>
  <si>
    <t>obvod celého výkopu</t>
  </si>
  <si>
    <t>23,7+23,7+2+2</t>
  </si>
  <si>
    <t>346244361R00</t>
  </si>
  <si>
    <t>Zazdívka rýh, potrubí, nik (výklenků) nebo kapes tloušťka 65 mm</t>
  </si>
  <si>
    <t>z jakéhokoliv druhu pálených cihel, s pomocným lešením výšky do 1,9 m a pro zatížení do 1,5 kPa.</t>
  </si>
  <si>
    <t>Odkaz na mn. položky pořadí 6 : 27,30000</t>
  </si>
  <si>
    <t>974031132R00</t>
  </si>
  <si>
    <t>Vysekání rýh v jakémkoliv zdivu cihelném v ploše_x000D_
 do hloubky 50 mm, šířky do 70 mm</t>
  </si>
  <si>
    <t>Včetně pomocného lešení o výšce podlahy do 1900 mm a pro zatížení do 1,5 kPa  (150 kg/m2).</t>
  </si>
  <si>
    <t>25+2,3</t>
  </si>
  <si>
    <t>725536243R00</t>
  </si>
  <si>
    <t>Elektrický ohřívač vody zásobníkový tlakový, závěsný svislý, objem 80 l, příkon 2,0 kW, IP 25, včetně dodávky materiálu</t>
  </si>
  <si>
    <t>Včetně upevnění zásobníků na příčky tl. 15 cm, na zdi a na nosné konstrukce.</t>
  </si>
  <si>
    <t>210010091RT2</t>
  </si>
  <si>
    <t>Montáž lišty elektroinstalační, bezhalogenové, šířky do 40 mm,  , včetně dodávky lišty šířky 20 mm, výšky 10 mm</t>
  </si>
  <si>
    <t>Vychází z projektové dokumentace</t>
  </si>
  <si>
    <t>1450</t>
  </si>
  <si>
    <t>210020309R00</t>
  </si>
  <si>
    <t>Montáž kabelového žabu s příslušenstvím, 250/50 mm, včetně víka</t>
  </si>
  <si>
    <t>Včetně kolen, T-kusů, prodlužovacích dílů, spojek apod.</t>
  </si>
  <si>
    <t>1. NP : 15,75+42,75+15,75+15,75+6,75</t>
  </si>
  <si>
    <t>2.NP : 15,75+42,75+15,75+15,75</t>
  </si>
  <si>
    <t>3.NP : 15,75+42,75+15,75+15,75</t>
  </si>
  <si>
    <t>210111013RT2</t>
  </si>
  <si>
    <t>Montáž zásuvky domovní v krabici s přepěťovou ochranou s optickou signalizací včetně zapojení včetně dodávky zásuvky, IP 40, provedení 2P+PE, 16 A</t>
  </si>
  <si>
    <t>210204002RT1</t>
  </si>
  <si>
    <t>Montáž stožáru veřejného osvětlení parkového, ocelového,  , včetně dodávky stožáru a elektrovýzbroje</t>
  </si>
  <si>
    <t>Montáž stožárů, jejich rozvoz po trase, postavení, vyrovnání a definitivní zajištění v základu.</t>
  </si>
  <si>
    <t>210220002R00</t>
  </si>
  <si>
    <t>Montáž uzemňovacího vedení na povrchu, včetně svorek upevnění a připojení, z drátů ocelových pozinkovaných  (FeZn), průměru do 10 mm, bez nátěru</t>
  </si>
  <si>
    <t>včetně montáže svorek spojovacích, odbočných, upevňovacích a spojovacího materiálu.</t>
  </si>
  <si>
    <t>210220021RT1</t>
  </si>
  <si>
    <t>Montáž uzemňovacího vedení v zemi, včetně svorek, propojení a izolace spojů, z profilů ocelových pozinkovaných  (FeZn),  , včetně dodávky pásku 30 x 4 mm, bez nátěru</t>
  </si>
  <si>
    <t>Propoj mezi armaturou pilot : 38*2</t>
  </si>
  <si>
    <t>Pod základem : 8,2+3,0+8,2+3,0+45+25+45+25</t>
  </si>
  <si>
    <t>210230231R00</t>
  </si>
  <si>
    <t xml:space="preserve">Rozvod stlačeného vzduchu montáž litinové skříně pro nouzové ovládání vypínačů 400 kV,  ,  </t>
  </si>
  <si>
    <t>Tlačítka TOTAL STOP+ CENTRAL STOP</t>
  </si>
  <si>
    <t>210290752R00</t>
  </si>
  <si>
    <t>Montáž montáž spotřebičů motorických s usazením a upevněním na stávající nosnou konstrukci nebo podklad, vyrovnání řemene a vyvážení, bez zapojení, ventilátorů, nad 1,5 kW</t>
  </si>
  <si>
    <t>210810014RT1</t>
  </si>
  <si>
    <t>Montáž kabelu CYKY 750 V, 4 x 16 mm2, volně uloženého, včetně dodávky kabelu</t>
  </si>
  <si>
    <t>Přívodní kabel</t>
  </si>
  <si>
    <t>33</t>
  </si>
  <si>
    <t>210800211RT3</t>
  </si>
  <si>
    <t>Montáž kabelu bezhalogenového CXKH 1 kV, 2 x 1,5 mm2, volně uloženého, včetně dodávky CXKH-V</t>
  </si>
  <si>
    <t>20+20</t>
  </si>
  <si>
    <t>210800214RT3</t>
  </si>
  <si>
    <t>Montáž kabelu bezhalogenového CXKH 1 kV, 3 x 1,5 mm2, volně uloženého, včetně dodávky CXKH-V</t>
  </si>
  <si>
    <t>29+68+51+73+43+57+34+69+121+179+55+76+115+129+107+134+36+196+160+12+33+19+37+68+86+66+116+85+133+48+20</t>
  </si>
  <si>
    <t>210800215RT2</t>
  </si>
  <si>
    <t>Montáž kabelu bezhalogenového CXKH 1 kV, 3 x 2,5 mm2, volně uloženého, včetně dodávky CXKH-R</t>
  </si>
  <si>
    <t>14+14+25+62+12+18+20+20+18+30+30+30+20</t>
  </si>
  <si>
    <t>210800245RT2</t>
  </si>
  <si>
    <t>Montáž kabelu bezhalogenového CXKH 1 kV, 5 x 2,5 mm2, volně uloženého, včetně dodávky CXKH-R</t>
  </si>
  <si>
    <t>15+164+125+120+197+167+197+168+20+133+113+130+159+197+126</t>
  </si>
  <si>
    <t>210800246RT2</t>
  </si>
  <si>
    <t>Montáž kabelu bezhalogenového CXKH 1 kV, 5 x 4 mm2, volně uloženého, včetně dodávky CXKH-R</t>
  </si>
  <si>
    <t>18+20+68</t>
  </si>
  <si>
    <t>220260331R00</t>
  </si>
  <si>
    <t>Obezdění a omítnutí skříně MIS 100 párů na základ</t>
  </si>
  <si>
    <t>2102013</t>
  </si>
  <si>
    <t>Svítidlo zářivkové technické přisazené, 40 W, IP 65, 4780 lm</t>
  </si>
  <si>
    <t>A  Montáž</t>
  </si>
  <si>
    <t>C : 1</t>
  </si>
  <si>
    <t>A : 40+44+44+17</t>
  </si>
  <si>
    <t>2102015</t>
  </si>
  <si>
    <t>Svítidlo LED kulaté stropní 2023 lm</t>
  </si>
  <si>
    <t>B Montáž</t>
  </si>
  <si>
    <t>21022030</t>
  </si>
  <si>
    <t>D+M Podpěra vedení pro plochou střechu PV 21 s podložkou</t>
  </si>
  <si>
    <t>140</t>
  </si>
  <si>
    <t>22213000</t>
  </si>
  <si>
    <t>Vedení uzem.v zemi FeZn do D 10 mm</t>
  </si>
  <si>
    <t>20</t>
  </si>
  <si>
    <t>34828</t>
  </si>
  <si>
    <t>D+ M Svítidlo nouzové LED - protipanické 142 lm</t>
  </si>
  <si>
    <t>N1</t>
  </si>
  <si>
    <t>9+12+12+4</t>
  </si>
  <si>
    <t>34828438</t>
  </si>
  <si>
    <t>D+M Svítidlo nouzové LED - piktogram, 142 lm, výška piktogramu min. 100 mm</t>
  </si>
  <si>
    <t>N2</t>
  </si>
  <si>
    <t>9+8+8+4</t>
  </si>
  <si>
    <t>348284382</t>
  </si>
  <si>
    <t>D+ M Svítidlo nouzové LED - piktogram, 142 lm, výška piktogramu  min. 100 mm</t>
  </si>
  <si>
    <t>N3</t>
  </si>
  <si>
    <t>3544123</t>
  </si>
  <si>
    <t>D+M Stojan pro jímací ty komplet včetně lanek,svorek,upínacího šroubu</t>
  </si>
  <si>
    <t>2+4</t>
  </si>
  <si>
    <t>74362111</t>
  </si>
  <si>
    <t>D+ M Podpěra vedení svislého na stěnu PV 17</t>
  </si>
  <si>
    <t>110</t>
  </si>
  <si>
    <t>331007</t>
  </si>
  <si>
    <t>Montér elektro,zednická přípomoc</t>
  </si>
  <si>
    <t>HZS</t>
  </si>
  <si>
    <t>POL10_</t>
  </si>
  <si>
    <t>3*150</t>
  </si>
  <si>
    <t>07387711</t>
  </si>
  <si>
    <t>Vodič vedení AIMgSi d=8mm, včetně montáže podpěr</t>
  </si>
  <si>
    <t>290</t>
  </si>
  <si>
    <t>11163372.R</t>
  </si>
  <si>
    <t>suspenze asfaltová izolační; zpracování za studena; bod tuhnutí 0 °C; skupenství při 20°C suspenze; hustota při 15°C 1 000 kg/m3; neomezeně mísitelná; nehořlavá; hnědočerná až černá</t>
  </si>
  <si>
    <t>cca 2 kg</t>
  </si>
  <si>
    <t>0,25</t>
  </si>
  <si>
    <t>121212</t>
  </si>
  <si>
    <t>Izolační tyč, délka 0,4</t>
  </si>
  <si>
    <t>22008059</t>
  </si>
  <si>
    <t>Pomocný materiál k elektromontážím</t>
  </si>
  <si>
    <t>2731140090</t>
  </si>
  <si>
    <t>Podložka gumová   pod betonový podstavec</t>
  </si>
  <si>
    <t>18</t>
  </si>
  <si>
    <t>2834835</t>
  </si>
  <si>
    <t>Držák oddáleného hromosvodu na potrubí</t>
  </si>
  <si>
    <t>30</t>
  </si>
  <si>
    <t>34140842R</t>
  </si>
  <si>
    <t>vodič H07 V-R; silový, propojovací jednožilový; pevné uložení; jádro Cu lanované holé; počet žil 1; jmen.průřez jádra 4,00 mm2; vnější průměr max 4,8 mm; izolace PVC; tl. izolace 0,8 mm; odolnost proti šíření plamene</t>
  </si>
  <si>
    <t>3,5*6</t>
  </si>
  <si>
    <t>34142156R</t>
  </si>
  <si>
    <t>vodič CYA (H07V-K); silový, propojovací jednožilový; pevné uložení vnitřní; jádro Cu lanované holé; počet žil 1; jmen.průřez jádra 4,00 mm2; vnější průměr max 4,8 mm; izolace PVC; tl. izolace 0,8 mm; odolný proti šíření plamene</t>
  </si>
  <si>
    <t>300</t>
  </si>
  <si>
    <t>3453150</t>
  </si>
  <si>
    <t>D+M Čidlo pohybu stropní</t>
  </si>
  <si>
    <t>3+3+3+3</t>
  </si>
  <si>
    <t>3453554</t>
  </si>
  <si>
    <t>Ovladač s doutnavkou</t>
  </si>
  <si>
    <t>34551420R</t>
  </si>
  <si>
    <t>zásuvka dvojnásobná s ochrannými kolíky; řazení 2x(2P+PE); 16 A, 250 V AC</t>
  </si>
  <si>
    <t>10+3</t>
  </si>
  <si>
    <t>34551476.AR</t>
  </si>
  <si>
    <t>zásuvka jednonásobná, s ochranným kolíkem, s víčkem; řazení 2P+PE; 16 A, 250 V AC; IP 44</t>
  </si>
  <si>
    <t>34571107R</t>
  </si>
  <si>
    <t>trubka tuhá hrdlová, elektroinstalační; mat. PVC samozhášivé; vnější pr.= 25,0 mm; vnitřní pr.= 20,6 mm; mech.odolnost vysoká; mezní hodnota zatížení 1250 N/5 cm; teplot.rozsah -25 až 60 °C; stupeň hořlavosti A1-F; použití: vyhovuje zkoušce odolnosti plamene. lze montovat do prostoru nebezpečné zóny 2 v prostředí s nebezpečím výbuchu; délka l = 3 m</t>
  </si>
  <si>
    <t>5+6+26+45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</si>
  <si>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</si>
  <si>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</si>
  <si>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dle PD s vytažením na povrch</t>
  </si>
  <si>
    <t>Přípojka el. : 23,25</t>
  </si>
  <si>
    <t>34571518R</t>
  </si>
  <si>
    <t>krabice elektroinstalační pod omítku; univerzální; mat. PVC samozhášivé; teplot.rozsah -5 až 60 °C; určeno pro rozvody s napětím 400 V a proudem max. 16 A; rozměry-průměr,hloubka pr.73x42 mm</t>
  </si>
  <si>
    <t>3483</t>
  </si>
  <si>
    <t>Svítidlo LED 4780 lm</t>
  </si>
  <si>
    <t>Odkaz na mn. položky pořadí 23 : 146,00000</t>
  </si>
  <si>
    <t>35441830R</t>
  </si>
  <si>
    <t>úhelník ochranný; l = 2 000 mm</t>
  </si>
  <si>
    <t>35441840R</t>
  </si>
  <si>
    <t>držák ochranného úhelníku do zdiva; provedení Fe/Zn; délka 250 mm</t>
  </si>
  <si>
    <t>podle PD : 8</t>
  </si>
  <si>
    <t>35441846R</t>
  </si>
  <si>
    <t>štítek označení, plast</t>
  </si>
  <si>
    <t>Odkaz na mn. položky pořadí 49 : 4,00000</t>
  </si>
  <si>
    <t>35441850R</t>
  </si>
  <si>
    <t>svorka univerzální; provedení Fe/Zn</t>
  </si>
  <si>
    <t>35441875R</t>
  </si>
  <si>
    <t>svorka křížová pro vodič; provedení Fe/Zn</t>
  </si>
  <si>
    <t>70</t>
  </si>
  <si>
    <t>35441885R</t>
  </si>
  <si>
    <t>svorka spojovací pro lano; provedení Fe/Zn</t>
  </si>
  <si>
    <t>35441925R</t>
  </si>
  <si>
    <t>svorka zkušební pro lano; provedení Fe/Zn</t>
  </si>
  <si>
    <t>10</t>
  </si>
  <si>
    <t>35441985R</t>
  </si>
  <si>
    <t>svorka pro zemnicí pásku; provedení Fe/Zn</t>
  </si>
  <si>
    <t>35441996R</t>
  </si>
  <si>
    <t>svorka zemnicí páska-drát; provedení Fe/Zn</t>
  </si>
  <si>
    <t>22</t>
  </si>
  <si>
    <t>354431</t>
  </si>
  <si>
    <t>D+ M Tyč jímací AlMgSi délka 5m</t>
  </si>
  <si>
    <t>354432</t>
  </si>
  <si>
    <t>D+M Tyč jímací AlMgSi délky 6m</t>
  </si>
  <si>
    <t>3573109</t>
  </si>
  <si>
    <t>D+M Rozvodnice RE 1, Elektroměr</t>
  </si>
  <si>
    <t>96 modulů, IK10 Polyesterový, za tepla lisovaný kryt ze sklolaminátu</t>
  </si>
  <si>
    <t>rozměry 800*600*300 mm</t>
  </si>
  <si>
    <t>přívod ze spodu, vývod nahoru/dolů</t>
  </si>
  <si>
    <t>krytí IP 43</t>
  </si>
  <si>
    <t>včetně vyzbrojení dle PD</t>
  </si>
  <si>
    <t>3573110</t>
  </si>
  <si>
    <t>D+ M Rozvaděč nástěnný R2</t>
  </si>
  <si>
    <t>358112502R</t>
  </si>
  <si>
    <t>zásuvka průmyslová nástěnná; proud 16 A; napětí 400 W; zapojení 3P+PE; 4-póly; hodinový úhel 6 hod.; červená; IP 44; balení: po 9 ks</t>
  </si>
  <si>
    <t>35813420.AR</t>
  </si>
  <si>
    <t>ovladač provedení tlačítkový"Nouzové zastavení" s hřib.knoflíkem pr.40(rudá); plastový s dvoj.izolací pr.22; typ tlačítka s mžikovou funkcí "stiskni-táhni"; typ kontaktu 1 x Z, 1 x V; šroubové připojovací svorky</t>
  </si>
  <si>
    <t>Tlačítko TOTAL STOP+ CENTRAL STOP</t>
  </si>
  <si>
    <t>35814410R</t>
  </si>
  <si>
    <t>spínač koncový; ovládání: samostatná spín.jednotka (bez spín.hlavy); typ jednotky vestavná jedn.neokamžiková; provoz v rozsahu teplot -40 až 85 °C; IP 66</t>
  </si>
  <si>
    <t>35814420R</t>
  </si>
  <si>
    <t>spínač koncový; ovládání: samostatná spín.jednotka (bez spín.hlavy); typ jednotky spínací jednotka okamžiková s nuceným rozpínáním; provoz v rozsahu teplot -40 až 85 °C; IP 66</t>
  </si>
  <si>
    <t>4291171</t>
  </si>
  <si>
    <t>Ventilátor</t>
  </si>
  <si>
    <t>484566</t>
  </si>
  <si>
    <t>Přímotopný konvektor 2 kw</t>
  </si>
  <si>
    <t>4845662</t>
  </si>
  <si>
    <t>Přímotopný konvektor 0,5</t>
  </si>
  <si>
    <t>5921100500</t>
  </si>
  <si>
    <t>Betonový podstavec jímací tyče</t>
  </si>
  <si>
    <t>36</t>
  </si>
  <si>
    <t>7353451</t>
  </si>
  <si>
    <t>D+M Tabulka bezpečnostní  A7 105x74 mm plastová</t>
  </si>
  <si>
    <t>dle PD : 5</t>
  </si>
  <si>
    <t>741532</t>
  </si>
  <si>
    <t>SVÍTIDLO INTERIÉROVÉ LED (IP 20) OD 11 DO 25 W, Podhledové kulaté svítidlo 2023 lm</t>
  </si>
  <si>
    <t>KUS</t>
  </si>
  <si>
    <t>B</t>
  </si>
  <si>
    <t>849547</t>
  </si>
  <si>
    <t>D+M LED Pouliční svítidlo, stožárové</t>
  </si>
  <si>
    <t>D</t>
  </si>
  <si>
    <t>4.NP : 6</t>
  </si>
  <si>
    <t>2209900</t>
  </si>
  <si>
    <t>Demontáž pohonu závor - venkovního, včetně zabezpečení pro zpětné napojení na nový závor. systém</t>
  </si>
  <si>
    <t>979093111R00</t>
  </si>
  <si>
    <t>Uložení suti na skládku bez zhutnění</t>
  </si>
  <si>
    <t>800-6</t>
  </si>
  <si>
    <t>s hrubým urovnáním,</t>
  </si>
  <si>
    <t xml:space="preserve">203      </t>
  </si>
  <si>
    <t>Zednické výpomoci M 22</t>
  </si>
  <si>
    <t>23</t>
  </si>
  <si>
    <t>2108501</t>
  </si>
  <si>
    <t>D + M Kabel sdělovací k sirénám ohniodolný</t>
  </si>
  <si>
    <t>Včetně ohnivzdorných příchytek</t>
  </si>
  <si>
    <t>45+45+45+23+45</t>
  </si>
  <si>
    <t>220330</t>
  </si>
  <si>
    <t>Mtž Patice + hlásiče</t>
  </si>
  <si>
    <t>22033013</t>
  </si>
  <si>
    <t>D + M štítku k hlásičům</t>
  </si>
  <si>
    <t>22071111</t>
  </si>
  <si>
    <t>Montáž zálohového zdroje</t>
  </si>
  <si>
    <t>Montáž včetně napojení kabelů.</t>
  </si>
  <si>
    <t>22071150</t>
  </si>
  <si>
    <t>Montáž a dodávka kabelu 2x2x1,5 pro hlásiče</t>
  </si>
  <si>
    <t>střecha : 3,7+3,7+2+2+8,7</t>
  </si>
  <si>
    <t>3.NP : 10+8+5</t>
  </si>
  <si>
    <t>2.NP : 10+8+5</t>
  </si>
  <si>
    <t>1.NP : 4,5+4,5+8+4+4+2+4,5+0,5+0,5+33+33+1,5+1,5+8,5+8,5+2,7+2,7+1,4+1,4</t>
  </si>
  <si>
    <t>Svislé vedení : 1,8+1,8+11+6+24+24</t>
  </si>
  <si>
    <t>221234</t>
  </si>
  <si>
    <t>Drobný  nespecifikovaný materiál</t>
  </si>
  <si>
    <t>222085</t>
  </si>
  <si>
    <t>Trubka HDPE do D40 v kabelové rýze</t>
  </si>
  <si>
    <t>24</t>
  </si>
  <si>
    <t>22208500</t>
  </si>
  <si>
    <t>Trubka HDPE</t>
  </si>
  <si>
    <t>22232503</t>
  </si>
  <si>
    <t>Požární sběrnicový hlásič optický + tepelný, včetně patice</t>
  </si>
  <si>
    <t>2223252</t>
  </si>
  <si>
    <t>Měření smyčky</t>
  </si>
  <si>
    <t>22232526</t>
  </si>
  <si>
    <t>Montáž Siréna s majákem na budovu na úchyt.body</t>
  </si>
  <si>
    <t>2223301</t>
  </si>
  <si>
    <t>Ústředna EPS, kruhová linka, zařízení pro připojení na PCO HZS ústřednu, OPPO, ZDP, instalovat do boxu</t>
  </si>
  <si>
    <t>Viz PD</t>
  </si>
  <si>
    <t>22233010</t>
  </si>
  <si>
    <t>EPS manuální hlásič</t>
  </si>
  <si>
    <t>22233019</t>
  </si>
  <si>
    <t>Programování ústředny, uvedení do provozu</t>
  </si>
  <si>
    <t>hod</t>
  </si>
  <si>
    <t>32</t>
  </si>
  <si>
    <t>22233080</t>
  </si>
  <si>
    <t>D + MKlíčový trezor KTPO, přezkoušení funkce</t>
  </si>
  <si>
    <t>22233087</t>
  </si>
  <si>
    <t>Lineární hlásič na úchytné body, termocitlivý kabel</t>
  </si>
  <si>
    <t>3.NP : 23,5+3+28,6+3,2+1,4+42+3,2+40+4,5+40+3,2+40</t>
  </si>
  <si>
    <t>2.NP : 23,5+3+28,6+3,2+1,4+42+3,2+40+4,5+40+3,2+40</t>
  </si>
  <si>
    <t>1.NP : 2+40+9,3+3,9+12,3+40+4,5+40+3,2+40+3+28+3+23+12+5+10,5+2+1</t>
  </si>
  <si>
    <t>222545</t>
  </si>
  <si>
    <t>Zřízeni přívodu EPS 230V včetně jištění</t>
  </si>
  <si>
    <t>2222546</t>
  </si>
  <si>
    <t>D +M Zábleskový maják IP 67</t>
  </si>
  <si>
    <t>22233017</t>
  </si>
  <si>
    <t>Dodávka Siréna s majákem na budovu na úchytné body</t>
  </si>
  <si>
    <t>592261</t>
  </si>
  <si>
    <t>ZDP (subdodávka Patrol Jihlava)včetně potřebných technických a administrativních úkonů, 2500/290</t>
  </si>
  <si>
    <t>592262</t>
  </si>
  <si>
    <t>D+M Box pro  ústřednu EI 30DP1, cca 600*500*250 mm</t>
  </si>
  <si>
    <t>592263</t>
  </si>
  <si>
    <t>Lineární  tepelný hlásič - vyhodnocovací jednotka</t>
  </si>
  <si>
    <t>592264</t>
  </si>
  <si>
    <t>Box IP 67, 300x300 mm, bez nároku na funkční schopnost</t>
  </si>
  <si>
    <t>Viz proj. dok.</t>
  </si>
  <si>
    <t>7509321</t>
  </si>
  <si>
    <t>D + M krytu pro koppler + KOPPLER 4/2</t>
  </si>
  <si>
    <t>ks</t>
  </si>
  <si>
    <t>741110302</t>
  </si>
  <si>
    <t>Montáž trubka ochranná do krabic plastová tuhá D přes 40 do 90 mm uložená pevně</t>
  </si>
  <si>
    <t>POL1_1</t>
  </si>
  <si>
    <t>Montáž trubek ochranných s nasunutím nebo našroubováním do krabic plastových tuhých, uložených pevně, vnitřní O přes 40 do 90 mm</t>
  </si>
  <si>
    <t>743131111</t>
  </si>
  <si>
    <t>Montáž trubka ochranná do krabic plastová tuhá D do 20 mm uložená pevně</t>
  </si>
  <si>
    <t>Montáž trubek ochranných s nasunutím nebo našroubováním do krabic plastových tuhých, uložených pevně, vnitřního D do 20 mm</t>
  </si>
  <si>
    <t xml:space="preserve">"Odměřeno AutoCad OK vstup do budovy &gt;PLATEBNÍ TERMINÁL  ve žlabu průmět + Xx výšky uložení žlabu + REZERVA"(OK*1,2)+(2*2,6)+2,6 : </t>
  </si>
  <si>
    <t>69</t>
  </si>
  <si>
    <t>10.074.671</t>
  </si>
  <si>
    <t>Trubka KOPOFLEX  50 rudá</t>
  </si>
  <si>
    <t>M</t>
  </si>
  <si>
    <t>POL3_0</t>
  </si>
  <si>
    <t xml:space="preserve">"PLATEBNÍ TERMINÁL&gt; PŘÍJEZDOVÝ TERMINÁL"2*2*7*1,2 : </t>
  </si>
  <si>
    <t>33,6</t>
  </si>
  <si>
    <t>10.887.916</t>
  </si>
  <si>
    <t>Trubka KOPOFLEX  40 rudá (25m)</t>
  </si>
  <si>
    <t xml:space="preserve">"PŘÍJEZDOVÝ TERMINÁL&gt; OSTRUVKY" : </t>
  </si>
  <si>
    <t xml:space="preserve">"MEZI TERMIÁLY PŘÍJEZD VÝJEZD A ZÁVORY"2*2*5,5*1,2 : </t>
  </si>
  <si>
    <t xml:space="preserve">"MEZI KAMEROVÝMA SLOUPKAMA A ZÁVORAMA"2*2*1 : </t>
  </si>
  <si>
    <t>30,4</t>
  </si>
  <si>
    <t>231701400</t>
  </si>
  <si>
    <t>pěna montážní polyuretanová SOUDAFOAM GUN LOW EXPANSION, 750ml, jednosložková</t>
  </si>
  <si>
    <t>montážní pěny polyuretanové SOUDAFOAM GUN LOW EXPANSION 750 ml</t>
  </si>
  <si>
    <t>R11754</t>
  </si>
  <si>
    <t>Mikrotrubička MTPE 16/12</t>
  </si>
  <si>
    <t>Úložný materiál Chráničky Pevné TRUBKA HDPE 06040 BS CERVENA</t>
  </si>
  <si>
    <t>Základ</t>
  </si>
  <si>
    <t>Osazení kotevních prvků do betonu (koordinace prací) včetně základků</t>
  </si>
  <si>
    <t>ZAVSYS</t>
  </si>
  <si>
    <t>ZÁVOROVÝ SYSTÉM - TECHNOLOGIE A OŽIVENÍ</t>
  </si>
  <si>
    <t xml:space="preserve">"Automatický platební terminál,řídící průmyslový počítač s Win7, antivandalský dotykový displej,topení a ventilace, zálohování UPS-500,napájení 230"1 : </t>
  </si>
  <si>
    <t xml:space="preserve">"Motorická posuvná jednotka, horní čtení parkovacího lístku, možnost doplnění skeneru pro všesměrné čtení lístku"1,00 : </t>
  </si>
  <si>
    <t xml:space="preserve">"Modul mincovní hospodářství-Mincíř, příjem a vracení 6 nominálů, velkokapacitní zásobníky na mince (500ks nominál), nerezový trezor na mince"1 : </t>
  </si>
  <si>
    <t xml:space="preserve">"(Modul recyklátor (příjem a vydávání) bankovek" : </t>
  </si>
  <si>
    <t xml:space="preserve">"Čtečka bankovek  recyklátor bankovek 2x60ks, trezor s kapacitou 600ks bankovek s možností konfigurovatelného escrow 1 až 10 ks bankovek)"1 : </t>
  </si>
  <si>
    <t xml:space="preserve">"Modul pro platbu bezkontaktními bankovními kartami LAN, NFC čtečka"1 : </t>
  </si>
  <si>
    <t xml:space="preserve">"Kamera pro rozpoznání RZ vozidel"2 : </t>
  </si>
  <si>
    <t xml:space="preserve">"Kamera-přehledová u platebního terminálu"1 : </t>
  </si>
  <si>
    <t xml:space="preserve">"Antivandal sloupek pro umístění kamery pro rozpoznání RZ vozidel, antikorozní ochrana + nástřik RAL, vytápění, ventilace, termostat"2 : </t>
  </si>
  <si>
    <t xml:space="preserve">"Automatická závora pro vysoké zatížení elektromechanická závora, délka ráhna 3,0 m, indukční detektor"2 : </t>
  </si>
  <si>
    <t xml:space="preserve">"Indukční smyčka řezaná, vyřezání drážky, uložení kabelu, zalití asfaltovou zálivkou"4 : </t>
  </si>
  <si>
    <t xml:space="preserve">"Vjezdový terminál, termotiskárna lístků, technologie QR kódu, dvouřádkový LCD modrobílý displej 2 x 20 znaků, antivandal tlačítko, topení,ventilace"1 : </t>
  </si>
  <si>
    <t xml:space="preserve">"VT:motorická čtečka čárového kódu - horní čtení, dvouřádkový LCD modrobílý displej 2x20 znaků, antivandal tlačítko, topení, ventilace"1 : </t>
  </si>
  <si>
    <t xml:space="preserve">"Jednotka IP interkomu, VoIP komunikace"3 : </t>
  </si>
  <si>
    <t xml:space="preserve">"RFID čtečka karet:125kHz, 134.2kHz, 13.56MHz"3 : </t>
  </si>
  <si>
    <t xml:space="preserve">"Pracoviště obsluhy, stolní čtečka lístků, tiskárna daňových dokladů, peněžní zásuvka, stolní hláska interkomu, SW licence"1 : </t>
  </si>
  <si>
    <t xml:space="preserve">"Slevový terminál - dotykový displej,více druhů slev až do 100% slevy, zobrazení předvolitelných slevových skupin, SW licence"1 : </t>
  </si>
  <si>
    <t xml:space="preserve">"Řídící server"1 : </t>
  </si>
  <si>
    <t xml:space="preserve">"Řídící software  pro Windows  včetně vzdáleného přístupu přes web pro 5 připojených zařízení"1 : </t>
  </si>
  <si>
    <t xml:space="preserve">"Řídící software modul residentů,Správa oprávnění vjezdů pro jednotlivé skupiny uživatelů,různé typy identifikátorů (SPZ,čipové RFID karty,lístky.."1 : </t>
  </si>
  <si>
    <t xml:space="preserve">"Návěstidlo dvoukomorové - va vjezdu do objektu (S1a+S1c)"1 : </t>
  </si>
  <si>
    <t xml:space="preserve">"Instalace komponentů, instalace na základové rámy, zapojení napájení a datové komunikace"1 : </t>
  </si>
  <si>
    <t xml:space="preserve">"Nastavení tarifů, oživení systému"1 : </t>
  </si>
  <si>
    <t xml:space="preserve">"Doprava"1 : </t>
  </si>
  <si>
    <t xml:space="preserve">"KOMPLET"1 : </t>
  </si>
  <si>
    <t>00600206</t>
  </si>
  <si>
    <t>přidružený instalační materiál - elektro, uchycení</t>
  </si>
  <si>
    <t>kpl</t>
  </si>
  <si>
    <t>POL1_7</t>
  </si>
  <si>
    <t>přidružený materiál přechodného DZ - texty z folie do tabulí a šipek</t>
  </si>
  <si>
    <t>210850184</t>
  </si>
  <si>
    <t>Montáž měděných kabelů sdělovacích TCEKFY C (STP) 4Px1 mm uložných volně</t>
  </si>
  <si>
    <t>Montáž kabelů měděných návěstních, ovládacích nebo sdělovacích bez ukončení uložených volně TCEKFY C, počtu párů a průměru žil 4 P x 1 mm</t>
  </si>
  <si>
    <t xml:space="preserve">"PROPOJENÍ SEVER -&gt; PT- odměřeno CAD+rezerva pro instalaci"2*(7*1,1+3,1) : </t>
  </si>
  <si>
    <t xml:space="preserve">"PROPOJENÍ SEVER -&gt; CAM1- odměřeno CAD+rezerva pro instalaci"2*(4*1,1+2,5+3) : </t>
  </si>
  <si>
    <t xml:space="preserve">"PROPOJENÍ SEVER -&gt; TECHNICKÁ MÍSTNOST_SERVER A PC- odměřeno CAD+rezerva pro instalaci"2*(12*1,1+3,1) : </t>
  </si>
  <si>
    <t>74</t>
  </si>
  <si>
    <t>220270328</t>
  </si>
  <si>
    <t>Montáž vodič Cu silnoproudý v trubkovodu nebo lištách CY, CYA 25,0 mm2</t>
  </si>
  <si>
    <t>Montáž vodiče nebo lana silnoproudého měděného uloženého v trubkovodu nebo v lištách včetně zatažení vodiče do trubek nebo lišt, instalace, manipulace s vodičem, prozvonění a označení, pročištění trubkovodu, otevření a zavření krabic CY, CYA 25,0 mm2</t>
  </si>
  <si>
    <t xml:space="preserve">"TRASA R1.1 &gt; PLATEBNÍ TERMÍNÁL &gt; PŘÍJEZDOVÝ TERMINÁL"2*(9*1,1+2)+(1*1,1+2,1) : </t>
  </si>
  <si>
    <t>27</t>
  </si>
  <si>
    <t>220490846</t>
  </si>
  <si>
    <t>Měření 1 portu strukturované kabeláže</t>
  </si>
  <si>
    <t>Měření strukturované kabeláže jednoho portu</t>
  </si>
  <si>
    <t>701001</t>
  </si>
  <si>
    <t>OZNAČOVACÍ ŠTÍTEK KABELOVÉHO VEDENÍ, SPOJKY NEBO KABELOVÉ SKŘÍNĚ (VČETNĚ OBJÍMKY)</t>
  </si>
  <si>
    <t xml:space="preserve">OZNAČENÍ VŠECH KABELŮ VŽDY PÁROVÉ : </t>
  </si>
  <si>
    <t xml:space="preserve">"všechny kabely na obou koncích"46 : </t>
  </si>
  <si>
    <t>46</t>
  </si>
  <si>
    <t>741134041</t>
  </si>
  <si>
    <t>Ukončení kabelů formami pro počet žil do 5x3</t>
  </si>
  <si>
    <t>Ukončení kabelů uzávěry nebo formami, se zapojením formami sprozvoněním, pro počet žil do 5x3</t>
  </si>
  <si>
    <t xml:space="preserve">"ukončení vR1"2 : </t>
  </si>
  <si>
    <t xml:space="preserve">"Ukončení v PLATEBNÍ TERMINÁLU"1 : </t>
  </si>
  <si>
    <t xml:space="preserve">"ukončení v PT"3 : </t>
  </si>
  <si>
    <t xml:space="preserve">"ukončení v VT"3 : </t>
  </si>
  <si>
    <t xml:space="preserve">"ukončení v AZN"2*3 : </t>
  </si>
  <si>
    <t xml:space="preserve">"ukončení v MKS"2*1 : </t>
  </si>
  <si>
    <t xml:space="preserve">"ukončení v N1"1 : </t>
  </si>
  <si>
    <t>744431200</t>
  </si>
  <si>
    <t>Montáž kabel Cu sk.1 do 1 kV do 0,63 kg uložený volně</t>
  </si>
  <si>
    <t>Montáž kabelů měděných do l kV bez ukončení, uložených volně sk. 1 - CYKY, NYM, NYY, YSLY, počtu a průřezu žil 3x10 mm2, 4x6 mm2, 5x4 až 6 mm2, 7x4 mm2, 12x1,5 mm2</t>
  </si>
  <si>
    <t>R741120203</t>
  </si>
  <si>
    <t>Montáž vodič Cu izolovaný plný a laněný s PVC pláštěm JE-H(ST)H 1x2x0,8</t>
  </si>
  <si>
    <t>Montáž vodičů izolovaných měděných bez ukončení uložených volně plných a laněných s PVC pláštěm, bezhalogenových, ohniodolných (CY, CHAH-R(V)) průřezu žíly 25 až 35 mm2</t>
  </si>
  <si>
    <t xml:space="preserve">"EPS&gt;AZN"(2*17,4544+2*3)*1,1+2*3 : </t>
  </si>
  <si>
    <t>51</t>
  </si>
  <si>
    <t>1143255</t>
  </si>
  <si>
    <t>KABEL SIGNAMAX STP CAT6</t>
  </si>
  <si>
    <t>Kabely a vodiče Kabely sdělovací UTP, FTP KABEL SIGNAMAX FTP CAT.6 LSOH 500M BC6-4</t>
  </si>
  <si>
    <t>1154698</t>
  </si>
  <si>
    <t>KONEKTOR RJ45 CAT6</t>
  </si>
  <si>
    <t>KS</t>
  </si>
  <si>
    <t>Sdělovací a zabezpečovací technika Datová technika Datové konektory KONEKTOR RJ45 CAT6 STP STINENY NA LICNU</t>
  </si>
  <si>
    <t>1179404</t>
  </si>
  <si>
    <t>KABEL JE-H(ST)H FE180/E30 1X2X0,8 RUDA</t>
  </si>
  <si>
    <t>34111030</t>
  </si>
  <si>
    <t>kabel silový s Cu jádrem 1 kV 3x1,5mm2</t>
  </si>
  <si>
    <t xml:space="preserve">"propojení technologií dle schématu"2*(4*1,15+6,4) : </t>
  </si>
  <si>
    <t>34111036</t>
  </si>
  <si>
    <t>kabel silový s Cu jádrem 1 kV 3x2,5mm2</t>
  </si>
  <si>
    <t xml:space="preserve">"PROPOJENÍ PLATEBNÍ TERMINÁL -&gt; SDZ + LED IP 11a - odměřeno CAD+rezerva do výkopu a pro instalaci"14*1,1+5,6 : </t>
  </si>
  <si>
    <t>34111090</t>
  </si>
  <si>
    <t>kabel silový s Cu jádrem 1 kV 5x1,5mm2</t>
  </si>
  <si>
    <t xml:space="preserve">"připojení návěstidla N1 průmět + výška 1.NP + rezerva"1*26*1,15+2*2,5+4,1 : </t>
  </si>
  <si>
    <t>39</t>
  </si>
  <si>
    <t>KAB000040</t>
  </si>
  <si>
    <t>(H07V-K) CYA 16 zelenožlutá</t>
  </si>
  <si>
    <t>220182074</t>
  </si>
  <si>
    <t>Montáž konstrukce rezervy optického kabelu</t>
  </si>
  <si>
    <t>POL1_9</t>
  </si>
  <si>
    <t>Montáž konstrukce rezervy optického kabelu Sitel</t>
  </si>
  <si>
    <t>220182502</t>
  </si>
  <si>
    <t>Měření útlumu optického kabelu na dvou vlnových délkách s 12 vlákny při montáži (po položení)</t>
  </si>
  <si>
    <t>Měření útlumu optického kabelu na dvou vlnových délkách při montáži (po položení) s 12 vlákny</t>
  </si>
  <si>
    <t>742J14</t>
  </si>
  <si>
    <t>KONEKTORY NA OPTICKÝ KABEL</t>
  </si>
  <si>
    <t xml:space="preserve">"zakončení vždy páru vláken na obou koncích všech optických kabelů"2*2 : </t>
  </si>
  <si>
    <t>75I815</t>
  </si>
  <si>
    <t>KABEL OPTICKÝ SINGLEMODE - MONTÁŽ</t>
  </si>
  <si>
    <t>KABEL OPTICKÝ SINGLEMODE - MONTÁŽ DO OBSAZENÉ TRUBKY</t>
  </si>
  <si>
    <t xml:space="preserve">KABELY OPTICKÉ 9/125 8.VL SM - VEDENÍ V CHRÁNIČCE A VNITŘNÍ VEDENÍ VE ŽLABU : </t>
  </si>
  <si>
    <t xml:space="preserve">"spojení hlavního přívodu OK z B-KOM &gt;spojka&gt; platební terminál+rezerva"(50+2*2,5)*1,2+2*5 : </t>
  </si>
  <si>
    <t>76</t>
  </si>
  <si>
    <t>MD02.1</t>
  </si>
  <si>
    <t>Optická kazeta</t>
  </si>
  <si>
    <t xml:space="preserve">"platební terminál"2 : </t>
  </si>
  <si>
    <t>MD03</t>
  </si>
  <si>
    <t>Patchcord</t>
  </si>
  <si>
    <t xml:space="preserve">2 : </t>
  </si>
  <si>
    <t>220182301</t>
  </si>
  <si>
    <t>Ukončení optického kabelu</t>
  </si>
  <si>
    <t>M004</t>
  </si>
  <si>
    <t>Drobný spotřební materiál</t>
  </si>
  <si>
    <t>R10</t>
  </si>
  <si>
    <t>Ochrana optického sváru</t>
  </si>
  <si>
    <t>R11</t>
  </si>
  <si>
    <t>Optický svár</t>
  </si>
  <si>
    <t xml:space="preserve">"přívod do budovy - SWITCH"4 : 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</si>
  <si>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</si>
  <si>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</si>
  <si>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</si>
  <si>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12,7*1*0,15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</si>
  <si>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</si>
  <si>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</si>
  <si>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</si>
  <si>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Odkaz na mn. položky pořadí 3 : 13,33500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</si>
  <si>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</si>
  <si>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</si>
  <si>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</si>
  <si>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12,7*1*1,05</t>
  </si>
  <si>
    <t>132201119R00</t>
  </si>
  <si>
    <t xml:space="preserve">Hloubení rýh šířky do 60 cm příplatek za lepivost, v hornině 3,  </t>
  </si>
  <si>
    <t>zásyp výkopu nad fólií : 12,7*1*0,61</t>
  </si>
  <si>
    <t>181101102R00</t>
  </si>
  <si>
    <t>Úprava pláně v zářezech v hornině 1 až 4, se zhutněním</t>
  </si>
  <si>
    <t>vyrovnáním výškových rozdílů, ploch vodorovných a ploch do sklonu 1 : 5.</t>
  </si>
  <si>
    <t>12,7*1</t>
  </si>
  <si>
    <t>Odkaz na mn. položky pořadí 7 : 12,70000</t>
  </si>
  <si>
    <t>10,7*0,44*1</t>
  </si>
  <si>
    <t>12,7+1+12,7+1</t>
  </si>
  <si>
    <t>733170807R00</t>
  </si>
  <si>
    <t>Demontáž potrubí z plastových trubek přes D 50 mm do D 90 mm</t>
  </si>
  <si>
    <t>800-731</t>
  </si>
  <si>
    <t>220111</t>
  </si>
  <si>
    <t>Proměření signálního vodiče</t>
  </si>
  <si>
    <t>73319010</t>
  </si>
  <si>
    <t>Tlaková zkouška potrubí  DN 50</t>
  </si>
  <si>
    <t>10,7</t>
  </si>
  <si>
    <t>2831414</t>
  </si>
  <si>
    <t>Fólie výstražná žlutá "POZOR PLYN", š. 300 mm</t>
  </si>
  <si>
    <t>připočtena délka včetně přeložení na spojích</t>
  </si>
  <si>
    <t>12,7</t>
  </si>
  <si>
    <t>28600</t>
  </si>
  <si>
    <t>Trubka LPE 50 PE 100 SDR 11 ROBUST PIPE</t>
  </si>
  <si>
    <t>28621</t>
  </si>
  <si>
    <t>El. spojka LPE 50PE 100 SDR 11</t>
  </si>
  <si>
    <t>28631</t>
  </si>
  <si>
    <t>El.koleno LPE 50/90 st. PE 100 SDR 11</t>
  </si>
  <si>
    <t>28634</t>
  </si>
  <si>
    <t>El. koleno LPE 50/45 st.100</t>
  </si>
  <si>
    <t>341413</t>
  </si>
  <si>
    <t>Vodič signalizační CYY 2,5 mm2</t>
  </si>
  <si>
    <t>připočtena délka pro napojení, včetně vodotěsného spoje</t>
  </si>
  <si>
    <t>10,7+0,3</t>
  </si>
  <si>
    <t>2302000</t>
  </si>
  <si>
    <t>Montáž STL plynovod.přípojeky LP /50/</t>
  </si>
  <si>
    <t>8913691</t>
  </si>
  <si>
    <t>Navrtávka přípojky</t>
  </si>
  <si>
    <t>32248</t>
  </si>
  <si>
    <t>Propoje od plynárny</t>
  </si>
  <si>
    <t>VRN</t>
  </si>
  <si>
    <t>POL99_8</t>
  </si>
  <si>
    <t>460120061R00</t>
  </si>
  <si>
    <t>Odvoz zeminy</t>
  </si>
  <si>
    <t>11*0,2*0,6</t>
  </si>
  <si>
    <t>460620013R00</t>
  </si>
  <si>
    <t>Provizorní úprava terénu v přírodní hornině 3</t>
  </si>
  <si>
    <t>979084419R00</t>
  </si>
  <si>
    <t>Vodorovná doprava po suchu nebo naložení vodorovná doprava vybouraných hmot se složením a hrubým urovnáním nebo přeložením na jiný dopravní prostředek do 1 km, příplatek za každý další i započatý 1 km</t>
  </si>
  <si>
    <t>831-2</t>
  </si>
  <si>
    <t>vybouraných hmot se složením a hrubým urovnáním nebo přeložením na jiný dopravní prostředek, nebo nakládání na dopravní prostředek pro vodorovnou dopravu,</t>
  </si>
  <si>
    <t>Odkaz na mn. položky pořadí 25x km : 10*2,224</t>
  </si>
  <si>
    <t>1,32*1,7</t>
  </si>
  <si>
    <t>113107515R00</t>
  </si>
  <si>
    <t>Odstranění podkladů nebo krytů z kameniva hrubého drceného, v ploše jednotlivě do 50 m2, tloušťka vrstvy 150 mm</t>
  </si>
  <si>
    <t>Podklad pod zámkovou dlažbou : 16*1,9</t>
  </si>
  <si>
    <t>113108305R00</t>
  </si>
  <si>
    <t>Odstranění podkladů nebo krytů živičných, v ploše jednotlivě do 50 m2, tloušťka vrstvy 50 mm</t>
  </si>
  <si>
    <t>7,29*0,5</t>
  </si>
  <si>
    <t>113108315R00</t>
  </si>
  <si>
    <t>Odstranění podkladů nebo krytů živičných, v ploše jednotlivě do 50 m2, tloušťka vrstvy 150 mm</t>
  </si>
  <si>
    <t>9,8*0,6</t>
  </si>
  <si>
    <t>49,6*0,35*0,8</t>
  </si>
  <si>
    <t>3*0,6*0,4*4,5</t>
  </si>
  <si>
    <t>113106123U00</t>
  </si>
  <si>
    <t>Rozebr zámk dlažba pro pěší komun</t>
  </si>
  <si>
    <t>URS 11/ I</t>
  </si>
  <si>
    <t>60,95*0,5</t>
  </si>
  <si>
    <t>00572407R</t>
  </si>
  <si>
    <t>směs travní do sucha</t>
  </si>
  <si>
    <t>19</t>
  </si>
  <si>
    <t>Zřízení ochrany stromu bedněním</t>
  </si>
  <si>
    <t>Odstranění ochrany stromu bedněním</t>
  </si>
  <si>
    <t>11310600</t>
  </si>
  <si>
    <t>Očištění zám.dlažby 6 cm, včetně uložení na palety</t>
  </si>
  <si>
    <t>Profese, tarify</t>
  </si>
  <si>
    <t>POL5_</t>
  </si>
  <si>
    <t>Včetně nakládání a vodorovného přemístění do 1 km.</t>
  </si>
  <si>
    <t>210204121R00</t>
  </si>
  <si>
    <t xml:space="preserve">Montáž stožárové patice litinové, pro sadové stožáry,  </t>
  </si>
  <si>
    <t>210290801R00</t>
  </si>
  <si>
    <t>Montáž odpojení motorických spotřebičů, které budou přechodně vyřazeny z provozu, včetně zajištění konců před nebezpečným dotykem,  , do 5 kW</t>
  </si>
  <si>
    <t>21019000</t>
  </si>
  <si>
    <t>Demontáž stávajícího stožáru VO včetně svítidla</t>
  </si>
  <si>
    <t>Demontáž pro opětovné použití</t>
  </si>
  <si>
    <t>564851111V01</t>
  </si>
  <si>
    <t>Podklad ze štěrkodrti po zhutnění tloušťky 15 cm, Štěrkodrtě frakce 0-32 B</t>
  </si>
  <si>
    <t>komunikace-oprava vozovky : 7,29*0,5</t>
  </si>
  <si>
    <t>chodník : 60,95*0,5</t>
  </si>
  <si>
    <t>7,29+7,29</t>
  </si>
  <si>
    <t>627456</t>
  </si>
  <si>
    <t>Oprava spárování dlažeb</t>
  </si>
  <si>
    <t>917862111R00</t>
  </si>
  <si>
    <t>Osazení silničního nebo chodníkového obrubníku stojatého, s boční opěrou z betonu prostého, do lože z betonu prostého C 12/15</t>
  </si>
  <si>
    <t>2+2</t>
  </si>
  <si>
    <t>59217001R</t>
  </si>
  <si>
    <t>obrubník parkový materiál beton; l = 1000,0 mm; š = 100,0 mm; h = 250,0 mm; barva přírodní</t>
  </si>
  <si>
    <t>Odkaz na mn. položky pořadí 23 : 4,00000</t>
  </si>
  <si>
    <t>210204201R00</t>
  </si>
  <si>
    <t>Montáž stožárové elektrovýzbroje pro 1 okruh</t>
  </si>
  <si>
    <t>Montáž stožárové rozvodnice, montáže kabelu mezi rozvodnicí a vlastním svítidlem včetně jeho ukončení a zapojení v rozvodnici. U stožárů typu Ž je v položce zakalkulováno i zapojení dotykové spojky.</t>
  </si>
  <si>
    <t>79</t>
  </si>
  <si>
    <t>210220301RT1</t>
  </si>
  <si>
    <t>Montáž svorky hromosvodové včetně dodávky svorky na okapové žlaby (SO)</t>
  </si>
  <si>
    <t>210220302RT6</t>
  </si>
  <si>
    <t>Montáž svorky hromosvodové včetně dodávky svorky kovových částí d 3-12 mm (SP)</t>
  </si>
  <si>
    <t>4+4+4</t>
  </si>
  <si>
    <t>210220801R00</t>
  </si>
  <si>
    <t xml:space="preserve">Změření zemního odporu, vč. vyhotovení měřicího protokolu </t>
  </si>
  <si>
    <t>210810014R00</t>
  </si>
  <si>
    <t>Montáž kabelu CYKY 750 V, 4 x 16 mm2, volně uloženého</t>
  </si>
  <si>
    <t>900      RT1</t>
  </si>
  <si>
    <t>HZS, Práce v tarifní třídě 4 (např. tesař)</t>
  </si>
  <si>
    <t>h</t>
  </si>
  <si>
    <t>21004003</t>
  </si>
  <si>
    <t>Montáž stožáru VO včetně svítidla</t>
  </si>
  <si>
    <t>opětovná montáž</t>
  </si>
  <si>
    <t>2102041</t>
  </si>
  <si>
    <t>Patice stožárová</t>
  </si>
  <si>
    <t>2222605</t>
  </si>
  <si>
    <t>Montáž trubka flex 63</t>
  </si>
  <si>
    <t>3,5+3,5+3</t>
  </si>
  <si>
    <t>28395201.AR</t>
  </si>
  <si>
    <t>pěna PU; spray; montážní, výplňová; 0,75 l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</si>
  <si>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</si>
  <si>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</si>
  <si>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34140968R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</si>
  <si>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</si>
  <si>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345-0000600</t>
  </si>
  <si>
    <t>Trubička smršťovací z/žl RPZ 32/12</t>
  </si>
  <si>
    <t>Odkaz na mn. položky pořadí 34 : 10,00000</t>
  </si>
  <si>
    <t>34572000R</t>
  </si>
  <si>
    <t>příchytka dvoudílná; typ distanční; PS; rozměr 39x30;délka 40 mm</t>
  </si>
  <si>
    <t>35442090R</t>
  </si>
  <si>
    <t>tyč zemnicí; provedení Fe/Zn; délka 2 000 mm</t>
  </si>
  <si>
    <t>3577861</t>
  </si>
  <si>
    <t>Rozvodnice stožárová</t>
  </si>
  <si>
    <t>460030081R00</t>
  </si>
  <si>
    <t>Řezání spáry v asfaltu nebo betonu</t>
  </si>
  <si>
    <t>460030102R00</t>
  </si>
  <si>
    <t>Vytrhání obrubníků, lože MC, stojatých</t>
  </si>
  <si>
    <t>460080002R00</t>
  </si>
  <si>
    <t>Betonový základ do bednění</t>
  </si>
  <si>
    <t>0,6*0,6*0,6*3</t>
  </si>
  <si>
    <t>460080101RT1</t>
  </si>
  <si>
    <t>Rozbourání betonového základu, vybourání betonu</t>
  </si>
  <si>
    <t>patky sloupů VO : 0,6*0,6*0,6*3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</si>
  <si>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</si>
  <si>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</si>
  <si>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</si>
  <si>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</si>
  <si>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</si>
  <si>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3 - 4, upěchování a úprava povrchu</t>
  </si>
  <si>
    <t>460200153RT2</t>
  </si>
  <si>
    <t>Výkop kabelové rýhy 35/70 cm  hor.3, ruční výkop rýhy</t>
  </si>
  <si>
    <t>ostatní : 96,25</t>
  </si>
  <si>
    <t>460200303RT2</t>
  </si>
  <si>
    <t>Výkop kabelové rýhy 50/120 cm hor.3, ruční výkop rýhy</t>
  </si>
  <si>
    <t>460420022R00</t>
  </si>
  <si>
    <t>Zřízení kabelového lože v rýze š. do 65 cm z písku</t>
  </si>
  <si>
    <t>60,95+7,29</t>
  </si>
  <si>
    <t>460490012RT1</t>
  </si>
  <si>
    <t>Fólie výstražná z PVC, šířka 33 cm, fólie PVC šířka 33 cm</t>
  </si>
  <si>
    <t>Včetně přesahů na přeložení</t>
  </si>
  <si>
    <t>61+7,5</t>
  </si>
  <si>
    <t>460560163RT1</t>
  </si>
  <si>
    <t>Zához rýhy 35/80 cm, hornina třídy 3, ruční zához rýhy</t>
  </si>
  <si>
    <t>7,29+60,95</t>
  </si>
  <si>
    <t>460600001R00</t>
  </si>
  <si>
    <t>Naložení a odvoz zeminy</t>
  </si>
  <si>
    <t>68*0,2*0,35</t>
  </si>
  <si>
    <t>460620006R00</t>
  </si>
  <si>
    <t>Osetí povrchu trávou</t>
  </si>
  <si>
    <t>005122 R</t>
  </si>
  <si>
    <t>Provozní vlivy</t>
  </si>
  <si>
    <t>Soubor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</si>
  <si>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práce.Organizace pěší a vnitropodnikové dopravy při stavebních objektech( Objekty SO 101, SO 102, SO 103, SO 01,SO 202, SO203, SO204,SO205,SO206, SO207)</t>
  </si>
  <si>
    <t>00523  R</t>
  </si>
  <si>
    <t>Zkoušky a revize</t>
  </si>
  <si>
    <t>Náklady zhotovitele, související s prováděním zkoušek a revizí předepsaných technickými normami nebo objednatelem a které jsou pro provedení díla nezbytné.( Objekty SO 101, SO 102, SO 103, SO 01,SO 202, SO203, SO204,SO205,SO206, SO207)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</si>
  <si>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</si>
  <si>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</si>
  <si>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</si>
  <si>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</si>
  <si>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</si>
  <si>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všech stavebních objektů.	( Objekty SO 101, SO 102, SO 103, SO 01,SO 202, SO203, SO204,SO205,SO206, SO207)</t>
  </si>
  <si>
    <t>005123 R</t>
  </si>
  <si>
    <t>Územní vlivy</t>
  </si>
  <si>
    <t>POL99_1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</si>
  <si>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 Zpracování ZOV.</t>
  </si>
  <si>
    <t>004111020R</t>
  </si>
  <si>
    <t xml:space="preserve">Vypracování projektové dokumentace </t>
  </si>
  <si>
    <t>Náklady spojené s vypracováním realizační  dokumentace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</si>
  <si>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</si>
  <si>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</si>
  <si>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všech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</si>
  <si>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</si>
  <si>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</si>
  <si>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</si>
  <si>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</si>
  <si>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</si>
  <si>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počtu.( Objekty SO 101, SO 102, SO 103, SO 01,SO 202, SO203, SO204,SO205,SO206, SO207)</t>
  </si>
  <si>
    <t>005241020R</t>
  </si>
  <si>
    <t xml:space="preserve">Geodetické zaměření skutečného provedení  </t>
  </si>
  <si>
    <t>Náklady na provedení skutečného zaměření stavby v rozsahu nezbytném pro zápis změny do katastru nemovitostí a informačního systému města Brna. Skutečné zaměření veškerých přípojek a přeložek.( Objekty SO 101, SO 102, SO 103, SO 01,SO 202, SO203, SO204,SO205,SO206, SO207)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</si>
  <si>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</si>
  <si>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</si>
  <si>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</si>
  <si>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Geodetické zaměření rohů stavby, stabilizace bodů a sestavení laviček.</t>
  </si>
  <si>
    <t>trasa kabelů : (5,0+3,5)*0,6*1,2</t>
  </si>
  <si>
    <t>(5,0+3,5)*0,6*1</t>
  </si>
  <si>
    <t>přebytek výkopku : -(5,0+3,5)*0,25*0,25</t>
  </si>
  <si>
    <t>(5,0+3,5)*0,6</t>
  </si>
  <si>
    <t>21002030</t>
  </si>
  <si>
    <t>D +M Žlab kabelový s přísluš. a  s víkem</t>
  </si>
  <si>
    <t>Včetně dodávky bet. koryt</t>
  </si>
  <si>
    <t>5,0+3,5</t>
  </si>
  <si>
    <t>2202805</t>
  </si>
  <si>
    <t>Uložení kabelu do žlabu</t>
  </si>
  <si>
    <t>dva kabely Cetin+ T-mobile :  5,0+3,5+5,0+3,5</t>
  </si>
  <si>
    <t>460600001RT8</t>
  </si>
  <si>
    <t>Naložení a odvoz zeminy, odvoz na vzdálenost 10000 m</t>
  </si>
  <si>
    <t>přebytek výkopku : (5,0+3,5)*0,25*0,25</t>
  </si>
  <si>
    <t>460620006RT1</t>
  </si>
  <si>
    <t>Osetí povrchu trávou, včetně dodávky osiva</t>
  </si>
  <si>
    <t>46042022</t>
  </si>
  <si>
    <t>Rekonstrukce kab.lože,štěrkopís., lože a zásyp ze štérkopísku</t>
  </si>
  <si>
    <t>460421082U00</t>
  </si>
  <si>
    <t>Lože písek 5cm š-50cm fólie plast</t>
  </si>
  <si>
    <t>00524 R</t>
  </si>
  <si>
    <t>Předání a převzetí díla</t>
  </si>
  <si>
    <t>Náklady zhotovitele, které vzniknou v souvislosti s povinnostmi zhotovitele při předání a převzetí díla a kolaudace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</si>
  <si>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</si>
  <si>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</si>
  <si>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</si>
  <si>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</si>
  <si>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</si>
  <si>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</si>
  <si>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V položce je obsaženo i vypracování plánu ZOV a jeho plnění!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</si>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</sst>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20" fillId="0" borderId="0" xfId="0" applyFont="1" applyBorder="1" applyAlignment="1">
      <alignment horizontal="center" vertical="top" shrinkToFit="1"/>
    </xf>
    <xf numFmtId="164" fontId="20" fillId="0" borderId="0" xfId="0" applyNumberFormat="1" applyFont="1" applyBorder="1" applyAlignment="1">
      <alignment vertical="top" shrinkToFit="1"/>
    </xf>
    <xf numFmtId="4" fontId="20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0" xfId="0" applyNumberFormat="1" applyAlignment="1">
      <alignment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sheetProtection password="DD2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08"/>
  <sheetViews>
    <sheetView showGridLines="0" topLeftCell="B6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36" t="s">
        <v>41</v>
      </c>
      <c r="C1" s="237"/>
      <c r="D1" s="237"/>
      <c r="E1" s="237"/>
      <c r="F1" s="237"/>
      <c r="G1" s="237"/>
      <c r="H1" s="237"/>
      <c r="I1" s="237"/>
      <c r="J1" s="238"/>
    </row>
    <row r="2" spans="1:15" ht="36" customHeight="1" x14ac:dyDescent="0.2">
      <c r="A2" s="2"/>
      <c r="B2" s="76" t="s">
        <v>22</v>
      </c>
      <c r="C2" s="77"/>
      <c r="D2" s="78" t="s">
        <v>43</v>
      </c>
      <c r="E2" s="242" t="s">
        <v>44</v>
      </c>
      <c r="F2" s="243"/>
      <c r="G2" s="243"/>
      <c r="H2" s="243"/>
      <c r="I2" s="243"/>
      <c r="J2" s="244"/>
      <c r="O2" s="1"/>
    </row>
    <row r="3" spans="1:15" ht="27" hidden="1" customHeight="1" x14ac:dyDescent="0.2">
      <c r="A3" s="2"/>
      <c r="B3" s="79"/>
      <c r="C3" s="77"/>
      <c r="D3" s="80"/>
      <c r="E3" s="245"/>
      <c r="F3" s="246"/>
      <c r="G3" s="246"/>
      <c r="H3" s="246"/>
      <c r="I3" s="246"/>
      <c r="J3" s="247"/>
    </row>
    <row r="4" spans="1:15" ht="23.25" customHeight="1" x14ac:dyDescent="0.2">
      <c r="A4" s="2"/>
      <c r="B4" s="81"/>
      <c r="C4" s="82"/>
      <c r="D4" s="83"/>
      <c r="E4" s="226"/>
      <c r="F4" s="226"/>
      <c r="G4" s="226"/>
      <c r="H4" s="226"/>
      <c r="I4" s="226"/>
      <c r="J4" s="227"/>
    </row>
    <row r="5" spans="1:15" ht="24" customHeight="1" x14ac:dyDescent="0.2">
      <c r="A5" s="2"/>
      <c r="B5" s="31" t="s">
        <v>42</v>
      </c>
      <c r="D5" s="230"/>
      <c r="E5" s="231"/>
      <c r="F5" s="231"/>
      <c r="G5" s="23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2"/>
      <c r="E6" s="233"/>
      <c r="F6" s="233"/>
      <c r="G6" s="23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4"/>
      <c r="F7" s="235"/>
      <c r="G7" s="23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9"/>
      <c r="E11" s="249"/>
      <c r="F11" s="249"/>
      <c r="G11" s="249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5"/>
      <c r="E12" s="225"/>
      <c r="F12" s="225"/>
      <c r="G12" s="225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8"/>
      <c r="F13" s="229"/>
      <c r="G13" s="22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8"/>
      <c r="F15" s="248"/>
      <c r="G15" s="250"/>
      <c r="H15" s="250"/>
      <c r="I15" s="250" t="s">
        <v>29</v>
      </c>
      <c r="J15" s="251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14"/>
      <c r="F16" s="215"/>
      <c r="G16" s="214"/>
      <c r="H16" s="215"/>
      <c r="I16" s="214">
        <f>SUMIF(F63:F104,A16,I63:I104)+SUMIF(F63:F104,"PSU",I63:I104)</f>
        <v>0</v>
      </c>
      <c r="J16" s="216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14"/>
      <c r="F17" s="215"/>
      <c r="G17" s="214"/>
      <c r="H17" s="215"/>
      <c r="I17" s="214">
        <f>SUMIF(F63:F104,A17,I63:I104)</f>
        <v>0</v>
      </c>
      <c r="J17" s="216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14"/>
      <c r="F18" s="215"/>
      <c r="G18" s="214"/>
      <c r="H18" s="215"/>
      <c r="I18" s="214">
        <f>SUMIF(F63:F104,A18,I63:I104)</f>
        <v>0</v>
      </c>
      <c r="J18" s="216"/>
    </row>
    <row r="19" spans="1:10" ht="23.25" customHeight="1" x14ac:dyDescent="0.2">
      <c r="A19" s="143" t="s">
        <v>159</v>
      </c>
      <c r="B19" s="38" t="s">
        <v>27</v>
      </c>
      <c r="C19" s="62"/>
      <c r="D19" s="63"/>
      <c r="E19" s="214"/>
      <c r="F19" s="215"/>
      <c r="G19" s="214"/>
      <c r="H19" s="215"/>
      <c r="I19" s="214">
        <f>SUMIF(F63:F104,A19,I63:I104)</f>
        <v>0</v>
      </c>
      <c r="J19" s="216"/>
    </row>
    <row r="20" spans="1:10" ht="23.25" customHeight="1" x14ac:dyDescent="0.2">
      <c r="A20" s="143" t="s">
        <v>160</v>
      </c>
      <c r="B20" s="38" t="s">
        <v>28</v>
      </c>
      <c r="C20" s="62"/>
      <c r="D20" s="63"/>
      <c r="E20" s="214"/>
      <c r="F20" s="215"/>
      <c r="G20" s="214"/>
      <c r="H20" s="215"/>
      <c r="I20" s="214">
        <f>SUMIF(F63:F104,A20,I63:I104)</f>
        <v>0</v>
      </c>
      <c r="J20" s="216"/>
    </row>
    <row r="21" spans="1:10" ht="23.25" customHeight="1" x14ac:dyDescent="0.2">
      <c r="A21" s="2"/>
      <c r="B21" s="48" t="s">
        <v>29</v>
      </c>
      <c r="C21" s="64"/>
      <c r="D21" s="65"/>
      <c r="E21" s="217"/>
      <c r="F21" s="252"/>
      <c r="G21" s="217"/>
      <c r="H21" s="252"/>
      <c r="I21" s="217">
        <f>SUM(I16:J20)</f>
        <v>0</v>
      </c>
      <c r="J21" s="21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12">
        <f>ZakladDPHSniVypocet</f>
        <v>0</v>
      </c>
      <c r="H23" s="213"/>
      <c r="I23" s="213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10">
        <f>I23*E23/100</f>
        <v>0</v>
      </c>
      <c r="H24" s="211"/>
      <c r="I24" s="211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12">
        <f>ZakladDPHZaklVypocet</f>
        <v>0</v>
      </c>
      <c r="H25" s="213"/>
      <c r="I25" s="213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9">
        <f>I25*E25/100</f>
        <v>0</v>
      </c>
      <c r="H26" s="240"/>
      <c r="I26" s="240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41">
        <f>CenaCelkemBezDPH-(ZakladDPHSni+ZakladDPHZakl)</f>
        <v>0</v>
      </c>
      <c r="H27" s="241"/>
      <c r="I27" s="241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20">
        <f>A27</f>
        <v>0</v>
      </c>
      <c r="H28" s="220"/>
      <c r="I28" s="220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19">
        <f>ZakladDPHSni+DPHSni+ZakladDPHZakl+DPHZakl+Zaokrouhleni</f>
        <v>0</v>
      </c>
      <c r="H29" s="219"/>
      <c r="I29" s="219"/>
      <c r="J29" s="123" t="s">
        <v>73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1"/>
      <c r="E34" s="222"/>
      <c r="G34" s="223"/>
      <c r="H34" s="224"/>
      <c r="I34" s="224"/>
      <c r="J34" s="25"/>
    </row>
    <row r="35" spans="1:10" ht="12.75" customHeight="1" x14ac:dyDescent="0.2">
      <c r="A35" s="2"/>
      <c r="B35" s="2"/>
      <c r="D35" s="209" t="s">
        <v>2</v>
      </c>
      <c r="E35" s="20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45</v>
      </c>
      <c r="C39" s="207"/>
      <c r="D39" s="207"/>
      <c r="E39" s="207"/>
      <c r="F39" s="100">
        <f>'001 001_1 Pol'!AE1079+'001 001_2 Pol'!AE371+'001 001_3 Pol'!AE206+'001 001_4 Pol'!AE70+'001 001_5 Pol'!AE148+'002 002_1 Pol'!AE75+'002 002_2 Pol'!AE138+'002 002_3 Pol'!AE35+'002 002_4 Pol'!AE36+'003 003_1 Pol'!AE25</f>
        <v>0</v>
      </c>
      <c r="G39" s="101">
        <f>'001 001_1 Pol'!AF1079+'001 001_2 Pol'!AF371+'001 001_3 Pol'!AF206+'001 001_4 Pol'!AF70+'001 001_5 Pol'!AF148+'002 002_1 Pol'!AF75+'002 002_2 Pol'!AF138+'002 002_3 Pol'!AF35+'002 002_4 Pol'!AF36+'003 003_1 Pol'!AF25</f>
        <v>0</v>
      </c>
      <c r="H39" s="102"/>
      <c r="I39" s="103">
        <f t="shared" ref="I39:I53" si="1">F39+G39+H39</f>
        <v>0</v>
      </c>
      <c r="J39" s="104" t="str">
        <f t="shared" ref="J39:J53" si="2">IF(CenaCelkemVypocet=0,"",I39/CenaCelkemVypocet*100)</f>
        <v/>
      </c>
    </row>
    <row r="40" spans="1:10" ht="25.5" customHeight="1" x14ac:dyDescent="0.2">
      <c r="A40" s="88">
        <v>2</v>
      </c>
      <c r="B40" s="105"/>
      <c r="C40" s="208" t="s">
        <v>46</v>
      </c>
      <c r="D40" s="208"/>
      <c r="E40" s="208"/>
      <c r="F40" s="106"/>
      <c r="G40" s="107"/>
      <c r="H40" s="107"/>
      <c r="I40" s="108">
        <f t="shared" si="1"/>
        <v>0</v>
      </c>
      <c r="J40" s="109" t="str">
        <f t="shared" si="2"/>
        <v/>
      </c>
    </row>
    <row r="41" spans="1:10" ht="25.5" customHeight="1" x14ac:dyDescent="0.2">
      <c r="A41" s="88">
        <v>2</v>
      </c>
      <c r="B41" s="105" t="s">
        <v>47</v>
      </c>
      <c r="C41" s="208" t="s">
        <v>48</v>
      </c>
      <c r="D41" s="208"/>
      <c r="E41" s="208"/>
      <c r="F41" s="106">
        <f>'001 001_1 Pol'!AE1079+'001 001_2 Pol'!AE371+'001 001_3 Pol'!AE206+'001 001_4 Pol'!AE70+'001 001_5 Pol'!AE148</f>
        <v>0</v>
      </c>
      <c r="G41" s="107">
        <f>'001 001_1 Pol'!AF1079+'001 001_2 Pol'!AF371+'001 001_3 Pol'!AF206+'001 001_4 Pol'!AF70+'001 001_5 Pol'!AF148</f>
        <v>0</v>
      </c>
      <c r="H41" s="107"/>
      <c r="I41" s="108">
        <f t="shared" si="1"/>
        <v>0</v>
      </c>
      <c r="J41" s="109" t="str">
        <f t="shared" si="2"/>
        <v/>
      </c>
    </row>
    <row r="42" spans="1:10" ht="25.5" customHeight="1" x14ac:dyDescent="0.2">
      <c r="A42" s="88">
        <v>3</v>
      </c>
      <c r="B42" s="110" t="s">
        <v>49</v>
      </c>
      <c r="C42" s="207" t="s">
        <v>50</v>
      </c>
      <c r="D42" s="207"/>
      <c r="E42" s="207"/>
      <c r="F42" s="111">
        <f>'001 001_1 Pol'!AE1079</f>
        <v>0</v>
      </c>
      <c r="G42" s="102">
        <f>'001 001_1 Pol'!AF1079</f>
        <v>0</v>
      </c>
      <c r="H42" s="102"/>
      <c r="I42" s="103">
        <f t="shared" si="1"/>
        <v>0</v>
      </c>
      <c r="J42" s="104" t="str">
        <f t="shared" si="2"/>
        <v/>
      </c>
    </row>
    <row r="43" spans="1:10" ht="25.5" customHeight="1" x14ac:dyDescent="0.2">
      <c r="A43" s="88">
        <v>3</v>
      </c>
      <c r="B43" s="110" t="s">
        <v>51</v>
      </c>
      <c r="C43" s="207" t="s">
        <v>52</v>
      </c>
      <c r="D43" s="207"/>
      <c r="E43" s="207"/>
      <c r="F43" s="111">
        <f>'001 001_2 Pol'!AE371</f>
        <v>0</v>
      </c>
      <c r="G43" s="102">
        <f>'001 001_2 Pol'!AF371</f>
        <v>0</v>
      </c>
      <c r="H43" s="102"/>
      <c r="I43" s="103">
        <f t="shared" si="1"/>
        <v>0</v>
      </c>
      <c r="J43" s="104" t="str">
        <f t="shared" si="2"/>
        <v/>
      </c>
    </row>
    <row r="44" spans="1:10" ht="25.5" customHeight="1" x14ac:dyDescent="0.2">
      <c r="A44" s="88">
        <v>3</v>
      </c>
      <c r="B44" s="110" t="s">
        <v>53</v>
      </c>
      <c r="C44" s="207" t="s">
        <v>54</v>
      </c>
      <c r="D44" s="207"/>
      <c r="E44" s="207"/>
      <c r="F44" s="111">
        <f>'001 001_3 Pol'!AE206</f>
        <v>0</v>
      </c>
      <c r="G44" s="102">
        <f>'001 001_3 Pol'!AF206</f>
        <v>0</v>
      </c>
      <c r="H44" s="102"/>
      <c r="I44" s="103">
        <f t="shared" si="1"/>
        <v>0</v>
      </c>
      <c r="J44" s="104" t="str">
        <f t="shared" si="2"/>
        <v/>
      </c>
    </row>
    <row r="45" spans="1:10" ht="25.5" customHeight="1" x14ac:dyDescent="0.2">
      <c r="A45" s="88">
        <v>3</v>
      </c>
      <c r="B45" s="110" t="s">
        <v>55</v>
      </c>
      <c r="C45" s="207" t="s">
        <v>56</v>
      </c>
      <c r="D45" s="207"/>
      <c r="E45" s="207"/>
      <c r="F45" s="111">
        <f>'001 001_4 Pol'!AE70</f>
        <v>0</v>
      </c>
      <c r="G45" s="102">
        <f>'001 001_4 Pol'!AF70</f>
        <v>0</v>
      </c>
      <c r="H45" s="102"/>
      <c r="I45" s="103">
        <f t="shared" si="1"/>
        <v>0</v>
      </c>
      <c r="J45" s="104" t="str">
        <f t="shared" si="2"/>
        <v/>
      </c>
    </row>
    <row r="46" spans="1:10" ht="25.5" customHeight="1" x14ac:dyDescent="0.2">
      <c r="A46" s="88">
        <v>3</v>
      </c>
      <c r="B46" s="110" t="s">
        <v>57</v>
      </c>
      <c r="C46" s="207" t="s">
        <v>58</v>
      </c>
      <c r="D46" s="207"/>
      <c r="E46" s="207"/>
      <c r="F46" s="111">
        <f>'001 001_5 Pol'!AE148</f>
        <v>0</v>
      </c>
      <c r="G46" s="102">
        <f>'001 001_5 Pol'!AF148</f>
        <v>0</v>
      </c>
      <c r="H46" s="102"/>
      <c r="I46" s="103">
        <f t="shared" si="1"/>
        <v>0</v>
      </c>
      <c r="J46" s="104" t="str">
        <f t="shared" si="2"/>
        <v/>
      </c>
    </row>
    <row r="47" spans="1:10" ht="25.5" customHeight="1" x14ac:dyDescent="0.2">
      <c r="A47" s="88">
        <v>2</v>
      </c>
      <c r="B47" s="105" t="s">
        <v>59</v>
      </c>
      <c r="C47" s="208" t="s">
        <v>60</v>
      </c>
      <c r="D47" s="208"/>
      <c r="E47" s="208"/>
      <c r="F47" s="106">
        <f>'002 002_1 Pol'!AE75+'002 002_2 Pol'!AE138+'002 002_3 Pol'!AE35+'002 002_4 Pol'!AE36</f>
        <v>0</v>
      </c>
      <c r="G47" s="107">
        <f>'002 002_1 Pol'!AF75+'002 002_2 Pol'!AF138+'002 002_3 Pol'!AF35+'002 002_4 Pol'!AF36</f>
        <v>0</v>
      </c>
      <c r="H47" s="107"/>
      <c r="I47" s="108">
        <f t="shared" si="1"/>
        <v>0</v>
      </c>
      <c r="J47" s="109" t="str">
        <f t="shared" si="2"/>
        <v/>
      </c>
    </row>
    <row r="48" spans="1:10" ht="25.5" customHeight="1" x14ac:dyDescent="0.2">
      <c r="A48" s="88">
        <v>3</v>
      </c>
      <c r="B48" s="110" t="s">
        <v>61</v>
      </c>
      <c r="C48" s="207" t="s">
        <v>62</v>
      </c>
      <c r="D48" s="207"/>
      <c r="E48" s="207"/>
      <c r="F48" s="111">
        <f>'002 002_1 Pol'!AE75</f>
        <v>0</v>
      </c>
      <c r="G48" s="102">
        <f>'002 002_1 Pol'!AF75</f>
        <v>0</v>
      </c>
      <c r="H48" s="102"/>
      <c r="I48" s="103">
        <f t="shared" si="1"/>
        <v>0</v>
      </c>
      <c r="J48" s="104" t="str">
        <f t="shared" si="2"/>
        <v/>
      </c>
    </row>
    <row r="49" spans="1:52" ht="25.5" customHeight="1" x14ac:dyDescent="0.2">
      <c r="A49" s="88">
        <v>3</v>
      </c>
      <c r="B49" s="110" t="s">
        <v>63</v>
      </c>
      <c r="C49" s="207" t="s">
        <v>64</v>
      </c>
      <c r="D49" s="207"/>
      <c r="E49" s="207"/>
      <c r="F49" s="111">
        <f>'002 002_2 Pol'!AE138</f>
        <v>0</v>
      </c>
      <c r="G49" s="102">
        <f>'002 002_2 Pol'!AF138</f>
        <v>0</v>
      </c>
      <c r="H49" s="102"/>
      <c r="I49" s="103">
        <f t="shared" si="1"/>
        <v>0</v>
      </c>
      <c r="J49" s="104" t="str">
        <f t="shared" si="2"/>
        <v/>
      </c>
    </row>
    <row r="50" spans="1:52" ht="25.5" customHeight="1" x14ac:dyDescent="0.2">
      <c r="A50" s="88">
        <v>3</v>
      </c>
      <c r="B50" s="110" t="s">
        <v>65</v>
      </c>
      <c r="C50" s="207" t="s">
        <v>66</v>
      </c>
      <c r="D50" s="207"/>
      <c r="E50" s="207"/>
      <c r="F50" s="111">
        <f>'002 002_3 Pol'!AE35</f>
        <v>0</v>
      </c>
      <c r="G50" s="102">
        <f>'002 002_3 Pol'!AF35</f>
        <v>0</v>
      </c>
      <c r="H50" s="102"/>
      <c r="I50" s="103">
        <f t="shared" si="1"/>
        <v>0</v>
      </c>
      <c r="J50" s="104" t="str">
        <f t="shared" si="2"/>
        <v/>
      </c>
    </row>
    <row r="51" spans="1:52" ht="25.5" customHeight="1" x14ac:dyDescent="0.2">
      <c r="A51" s="88">
        <v>3</v>
      </c>
      <c r="B51" s="110" t="s">
        <v>67</v>
      </c>
      <c r="C51" s="207" t="s">
        <v>68</v>
      </c>
      <c r="D51" s="207"/>
      <c r="E51" s="207"/>
      <c r="F51" s="111">
        <f>'002 002_4 Pol'!AE36</f>
        <v>0</v>
      </c>
      <c r="G51" s="102">
        <f>'002 002_4 Pol'!AF36</f>
        <v>0</v>
      </c>
      <c r="H51" s="102"/>
      <c r="I51" s="103">
        <f t="shared" si="1"/>
        <v>0</v>
      </c>
      <c r="J51" s="104" t="str">
        <f t="shared" si="2"/>
        <v/>
      </c>
    </row>
    <row r="52" spans="1:52" ht="25.5" customHeight="1" x14ac:dyDescent="0.2">
      <c r="A52" s="88">
        <v>2</v>
      </c>
      <c r="B52" s="105" t="s">
        <v>69</v>
      </c>
      <c r="C52" s="208" t="s">
        <v>70</v>
      </c>
      <c r="D52" s="208"/>
      <c r="E52" s="208"/>
      <c r="F52" s="106">
        <f>'003 003_1 Pol'!AE25</f>
        <v>0</v>
      </c>
      <c r="G52" s="107">
        <f>'003 003_1 Pol'!AF25</f>
        <v>0</v>
      </c>
      <c r="H52" s="107"/>
      <c r="I52" s="108">
        <f t="shared" si="1"/>
        <v>0</v>
      </c>
      <c r="J52" s="109" t="str">
        <f t="shared" si="2"/>
        <v/>
      </c>
    </row>
    <row r="53" spans="1:52" ht="25.5" customHeight="1" x14ac:dyDescent="0.2">
      <c r="A53" s="88">
        <v>3</v>
      </c>
      <c r="B53" s="110" t="s">
        <v>71</v>
      </c>
      <c r="C53" s="207" t="s">
        <v>70</v>
      </c>
      <c r="D53" s="207"/>
      <c r="E53" s="207"/>
      <c r="F53" s="111">
        <f>'003 003_1 Pol'!AE25</f>
        <v>0</v>
      </c>
      <c r="G53" s="102">
        <f>'003 003_1 Pol'!AF25</f>
        <v>0</v>
      </c>
      <c r="H53" s="102"/>
      <c r="I53" s="103">
        <f t="shared" si="1"/>
        <v>0</v>
      </c>
      <c r="J53" s="104" t="str">
        <f t="shared" si="2"/>
        <v/>
      </c>
    </row>
    <row r="54" spans="1:52" ht="25.5" customHeight="1" x14ac:dyDescent="0.2">
      <c r="A54" s="88"/>
      <c r="B54" s="204" t="s">
        <v>72</v>
      </c>
      <c r="C54" s="205"/>
      <c r="D54" s="205"/>
      <c r="E54" s="205"/>
      <c r="F54" s="112">
        <f>SUMIF(A39:A53,"=1",F39:F53)</f>
        <v>0</v>
      </c>
      <c r="G54" s="113">
        <f>SUMIF(A39:A53,"=1",G39:G53)</f>
        <v>0</v>
      </c>
      <c r="H54" s="113">
        <f>SUMIF(A39:A53,"=1",H39:H53)</f>
        <v>0</v>
      </c>
      <c r="I54" s="114">
        <f>SUMIF(A39:A53,"=1",I39:I53)</f>
        <v>0</v>
      </c>
      <c r="J54" s="115">
        <f>SUMIF(A39:A53,"=1",J39:J53)</f>
        <v>0</v>
      </c>
    </row>
    <row r="56" spans="1:52" x14ac:dyDescent="0.2">
      <c r="A56" t="s">
        <v>74</v>
      </c>
      <c r="B56" t="s">
        <v>75</v>
      </c>
    </row>
    <row r="57" spans="1:52" x14ac:dyDescent="0.2">
      <c r="B57" s="206" t="s">
        <v>76</v>
      </c>
      <c r="C57" s="206"/>
      <c r="D57" s="206"/>
      <c r="E57" s="206"/>
      <c r="F57" s="206"/>
      <c r="G57" s="206"/>
      <c r="H57" s="206"/>
      <c r="I57" s="206"/>
      <c r="J57" s="206"/>
      <c r="AZ57" s="124" t="str">
        <f>B57</f>
        <v>Závorový systém</v>
      </c>
    </row>
    <row r="60" spans="1:52" ht="15.75" x14ac:dyDescent="0.25">
      <c r="B60" s="125" t="s">
        <v>77</v>
      </c>
    </row>
    <row r="62" spans="1:52" ht="25.5" customHeight="1" x14ac:dyDescent="0.2">
      <c r="A62" s="127"/>
      <c r="B62" s="130" t="s">
        <v>17</v>
      </c>
      <c r="C62" s="130" t="s">
        <v>5</v>
      </c>
      <c r="D62" s="131"/>
      <c r="E62" s="131"/>
      <c r="F62" s="132" t="s">
        <v>78</v>
      </c>
      <c r="G62" s="132"/>
      <c r="H62" s="132"/>
      <c r="I62" s="132" t="s">
        <v>29</v>
      </c>
      <c r="J62" s="132" t="s">
        <v>0</v>
      </c>
    </row>
    <row r="63" spans="1:52" ht="36.75" customHeight="1" x14ac:dyDescent="0.2">
      <c r="A63" s="128"/>
      <c r="B63" s="133" t="s">
        <v>79</v>
      </c>
      <c r="C63" s="202" t="s">
        <v>80</v>
      </c>
      <c r="D63" s="203"/>
      <c r="E63" s="203"/>
      <c r="F63" s="139" t="s">
        <v>24</v>
      </c>
      <c r="G63" s="140"/>
      <c r="H63" s="140"/>
      <c r="I63" s="140">
        <f>'002 002_3 Pol'!G8+'003 003_1 Pol'!G8</f>
        <v>0</v>
      </c>
      <c r="J63" s="137" t="str">
        <f>IF(I105=0,"",I63/I105*100)</f>
        <v/>
      </c>
    </row>
    <row r="64" spans="1:52" ht="36.75" customHeight="1" x14ac:dyDescent="0.2">
      <c r="A64" s="128"/>
      <c r="B64" s="133" t="s">
        <v>81</v>
      </c>
      <c r="C64" s="202" t="s">
        <v>82</v>
      </c>
      <c r="D64" s="203"/>
      <c r="E64" s="203"/>
      <c r="F64" s="139" t="s">
        <v>24</v>
      </c>
      <c r="G64" s="140"/>
      <c r="H64" s="140"/>
      <c r="I64" s="140">
        <f>'001 001_1 Pol'!G8+'001 001_2 Pol'!G8+'001 001_3 Pol'!G8+'002 002_1 Pol'!G8+'002 002_2 Pol'!G8+'002 002_4 Pol'!G8</f>
        <v>0</v>
      </c>
      <c r="J64" s="137" t="str">
        <f>IF(I105=0,"",I64/I105*100)</f>
        <v/>
      </c>
    </row>
    <row r="65" spans="1:10" ht="36.75" customHeight="1" x14ac:dyDescent="0.2">
      <c r="A65" s="128"/>
      <c r="B65" s="133" t="s">
        <v>83</v>
      </c>
      <c r="C65" s="202" t="s">
        <v>84</v>
      </c>
      <c r="D65" s="203"/>
      <c r="E65" s="203"/>
      <c r="F65" s="139" t="s">
        <v>24</v>
      </c>
      <c r="G65" s="140"/>
      <c r="H65" s="140"/>
      <c r="I65" s="140">
        <f>'002 002_2 Pol'!G29</f>
        <v>0</v>
      </c>
      <c r="J65" s="137" t="str">
        <f>IF(I105=0,"",I65/I105*100)</f>
        <v/>
      </c>
    </row>
    <row r="66" spans="1:10" ht="36.75" customHeight="1" x14ac:dyDescent="0.2">
      <c r="A66" s="128"/>
      <c r="B66" s="133" t="s">
        <v>85</v>
      </c>
      <c r="C66" s="202" t="s">
        <v>86</v>
      </c>
      <c r="D66" s="203"/>
      <c r="E66" s="203"/>
      <c r="F66" s="139" t="s">
        <v>24</v>
      </c>
      <c r="G66" s="140"/>
      <c r="H66" s="140"/>
      <c r="I66" s="140">
        <f>'001 001_1 Pol'!G76</f>
        <v>0</v>
      </c>
      <c r="J66" s="137" t="str">
        <f>IF(I105=0,"",I66/I105*100)</f>
        <v/>
      </c>
    </row>
    <row r="67" spans="1:10" ht="36.75" customHeight="1" x14ac:dyDescent="0.2">
      <c r="A67" s="128"/>
      <c r="B67" s="133" t="s">
        <v>87</v>
      </c>
      <c r="C67" s="202" t="s">
        <v>88</v>
      </c>
      <c r="D67" s="203"/>
      <c r="E67" s="203"/>
      <c r="F67" s="139" t="s">
        <v>24</v>
      </c>
      <c r="G67" s="140"/>
      <c r="H67" s="140"/>
      <c r="I67" s="140">
        <f>'001 001_1 Pol'!G156+'001 001_3 Pol'!G22</f>
        <v>0</v>
      </c>
      <c r="J67" s="137" t="str">
        <f>IF(I105=0,"",I67/I105*100)</f>
        <v/>
      </c>
    </row>
    <row r="68" spans="1:10" ht="36.75" customHeight="1" x14ac:dyDescent="0.2">
      <c r="A68" s="128"/>
      <c r="B68" s="133" t="s">
        <v>89</v>
      </c>
      <c r="C68" s="202" t="s">
        <v>90</v>
      </c>
      <c r="D68" s="203"/>
      <c r="E68" s="203"/>
      <c r="F68" s="139" t="s">
        <v>24</v>
      </c>
      <c r="G68" s="140"/>
      <c r="H68" s="140"/>
      <c r="I68" s="140">
        <f>'001 001_1 Pol'!G190</f>
        <v>0</v>
      </c>
      <c r="J68" s="137" t="str">
        <f>IF(I105=0,"",I68/I105*100)</f>
        <v/>
      </c>
    </row>
    <row r="69" spans="1:10" ht="36.75" customHeight="1" x14ac:dyDescent="0.2">
      <c r="A69" s="128"/>
      <c r="B69" s="133" t="s">
        <v>91</v>
      </c>
      <c r="C69" s="202" t="s">
        <v>92</v>
      </c>
      <c r="D69" s="203"/>
      <c r="E69" s="203"/>
      <c r="F69" s="139" t="s">
        <v>24</v>
      </c>
      <c r="G69" s="140"/>
      <c r="H69" s="140"/>
      <c r="I69" s="140">
        <f>'001 001_1 Pol'!G519</f>
        <v>0</v>
      </c>
      <c r="J69" s="137" t="str">
        <f>IF(I105=0,"",I69/I105*100)</f>
        <v/>
      </c>
    </row>
    <row r="70" spans="1:10" ht="36.75" customHeight="1" x14ac:dyDescent="0.2">
      <c r="A70" s="128"/>
      <c r="B70" s="133" t="s">
        <v>93</v>
      </c>
      <c r="C70" s="202" t="s">
        <v>94</v>
      </c>
      <c r="D70" s="203"/>
      <c r="E70" s="203"/>
      <c r="F70" s="139" t="s">
        <v>24</v>
      </c>
      <c r="G70" s="140"/>
      <c r="H70" s="140"/>
      <c r="I70" s="140">
        <f>'002 002_2 Pol'!G37</f>
        <v>0</v>
      </c>
      <c r="J70" s="137" t="str">
        <f>IF(I105=0,"",I70/I105*100)</f>
        <v/>
      </c>
    </row>
    <row r="71" spans="1:10" ht="36.75" customHeight="1" x14ac:dyDescent="0.2">
      <c r="A71" s="128"/>
      <c r="B71" s="133" t="s">
        <v>95</v>
      </c>
      <c r="C71" s="202" t="s">
        <v>96</v>
      </c>
      <c r="D71" s="203"/>
      <c r="E71" s="203"/>
      <c r="F71" s="139" t="s">
        <v>24</v>
      </c>
      <c r="G71" s="140"/>
      <c r="H71" s="140"/>
      <c r="I71" s="140">
        <f>'001 001_1 Pol'!G549+'001 001_2 Pol'!G78+'002 002_2 Pol'!G42</f>
        <v>0</v>
      </c>
      <c r="J71" s="137" t="str">
        <f>IF(I105=0,"",I71/I105*100)</f>
        <v/>
      </c>
    </row>
    <row r="72" spans="1:10" ht="36.75" customHeight="1" x14ac:dyDescent="0.2">
      <c r="A72" s="128"/>
      <c r="B72" s="133" t="s">
        <v>97</v>
      </c>
      <c r="C72" s="202" t="s">
        <v>98</v>
      </c>
      <c r="D72" s="203"/>
      <c r="E72" s="203"/>
      <c r="F72" s="139" t="s">
        <v>24</v>
      </c>
      <c r="G72" s="140"/>
      <c r="H72" s="140"/>
      <c r="I72" s="140">
        <f>'001 001_1 Pol'!G571</f>
        <v>0</v>
      </c>
      <c r="J72" s="137" t="str">
        <f>IF(I105=0,"",I72/I105*100)</f>
        <v/>
      </c>
    </row>
    <row r="73" spans="1:10" ht="36.75" customHeight="1" x14ac:dyDescent="0.2">
      <c r="A73" s="128"/>
      <c r="B73" s="133" t="s">
        <v>99</v>
      </c>
      <c r="C73" s="202" t="s">
        <v>100</v>
      </c>
      <c r="D73" s="203"/>
      <c r="E73" s="203"/>
      <c r="F73" s="139" t="s">
        <v>24</v>
      </c>
      <c r="G73" s="140"/>
      <c r="H73" s="140"/>
      <c r="I73" s="140">
        <f>'001 001_1 Pol'!G590</f>
        <v>0</v>
      </c>
      <c r="J73" s="137" t="str">
        <f>IF(I105=0,"",I73/I105*100)</f>
        <v/>
      </c>
    </row>
    <row r="74" spans="1:10" ht="36.75" customHeight="1" x14ac:dyDescent="0.2">
      <c r="A74" s="128"/>
      <c r="B74" s="133" t="s">
        <v>101</v>
      </c>
      <c r="C74" s="202" t="s">
        <v>102</v>
      </c>
      <c r="D74" s="203"/>
      <c r="E74" s="203"/>
      <c r="F74" s="139" t="s">
        <v>24</v>
      </c>
      <c r="G74" s="140"/>
      <c r="H74" s="140"/>
      <c r="I74" s="140">
        <f>'001 001_1 Pol'!G615</f>
        <v>0</v>
      </c>
      <c r="J74" s="137" t="str">
        <f>IF(I105=0,"",I74/I105*100)</f>
        <v/>
      </c>
    </row>
    <row r="75" spans="1:10" ht="36.75" customHeight="1" x14ac:dyDescent="0.2">
      <c r="A75" s="128"/>
      <c r="B75" s="133" t="s">
        <v>103</v>
      </c>
      <c r="C75" s="202" t="s">
        <v>104</v>
      </c>
      <c r="D75" s="203"/>
      <c r="E75" s="203"/>
      <c r="F75" s="139" t="s">
        <v>24</v>
      </c>
      <c r="G75" s="140"/>
      <c r="H75" s="140"/>
      <c r="I75" s="140">
        <f>'001 001_2 Pol'!G106+'001 001_5 Pol'!G8</f>
        <v>0</v>
      </c>
      <c r="J75" s="137" t="str">
        <f>IF(I105=0,"",I75/I105*100)</f>
        <v/>
      </c>
    </row>
    <row r="76" spans="1:10" ht="36.75" customHeight="1" x14ac:dyDescent="0.2">
      <c r="A76" s="128"/>
      <c r="B76" s="133" t="s">
        <v>105</v>
      </c>
      <c r="C76" s="202" t="s">
        <v>106</v>
      </c>
      <c r="D76" s="203"/>
      <c r="E76" s="203"/>
      <c r="F76" s="139" t="s">
        <v>24</v>
      </c>
      <c r="G76" s="140"/>
      <c r="H76" s="140"/>
      <c r="I76" s="140">
        <f>'001 001_2 Pol'!G163</f>
        <v>0</v>
      </c>
      <c r="J76" s="137" t="str">
        <f>IF(I105=0,"",I76/I105*100)</f>
        <v/>
      </c>
    </row>
    <row r="77" spans="1:10" ht="36.75" customHeight="1" x14ac:dyDescent="0.2">
      <c r="A77" s="128"/>
      <c r="B77" s="133" t="s">
        <v>107</v>
      </c>
      <c r="C77" s="202" t="s">
        <v>108</v>
      </c>
      <c r="D77" s="203"/>
      <c r="E77" s="203"/>
      <c r="F77" s="139" t="s">
        <v>24</v>
      </c>
      <c r="G77" s="140"/>
      <c r="H77" s="140"/>
      <c r="I77" s="140">
        <f>'001 001_1 Pol'!G719+'001 001_2 Pol'!G168+'002 002_2 Pol'!G58</f>
        <v>0</v>
      </c>
      <c r="J77" s="137" t="str">
        <f>IF(I105=0,"",I77/I105*100)</f>
        <v/>
      </c>
    </row>
    <row r="78" spans="1:10" ht="36.75" customHeight="1" x14ac:dyDescent="0.2">
      <c r="A78" s="128"/>
      <c r="B78" s="133" t="s">
        <v>109</v>
      </c>
      <c r="C78" s="202" t="s">
        <v>110</v>
      </c>
      <c r="D78" s="203"/>
      <c r="E78" s="203"/>
      <c r="F78" s="139" t="s">
        <v>24</v>
      </c>
      <c r="G78" s="140"/>
      <c r="H78" s="140"/>
      <c r="I78" s="140">
        <f>'001 001_1 Pol'!G755</f>
        <v>0</v>
      </c>
      <c r="J78" s="137" t="str">
        <f>IF(I105=0,"",I78/I105*100)</f>
        <v/>
      </c>
    </row>
    <row r="79" spans="1:10" ht="36.75" customHeight="1" x14ac:dyDescent="0.2">
      <c r="A79" s="128"/>
      <c r="B79" s="133" t="s">
        <v>111</v>
      </c>
      <c r="C79" s="202" t="s">
        <v>112</v>
      </c>
      <c r="D79" s="203"/>
      <c r="E79" s="203"/>
      <c r="F79" s="139" t="s">
        <v>24</v>
      </c>
      <c r="G79" s="140"/>
      <c r="H79" s="140"/>
      <c r="I79" s="140">
        <f>'001 001_1 Pol'!G761</f>
        <v>0</v>
      </c>
      <c r="J79" s="137" t="str">
        <f>IF(I105=0,"",I79/I105*100)</f>
        <v/>
      </c>
    </row>
    <row r="80" spans="1:10" ht="36.75" customHeight="1" x14ac:dyDescent="0.2">
      <c r="A80" s="128"/>
      <c r="B80" s="133" t="s">
        <v>113</v>
      </c>
      <c r="C80" s="202" t="s">
        <v>114</v>
      </c>
      <c r="D80" s="203"/>
      <c r="E80" s="203"/>
      <c r="F80" s="139" t="s">
        <v>24</v>
      </c>
      <c r="G80" s="140"/>
      <c r="H80" s="140"/>
      <c r="I80" s="140">
        <f>'001 001_1 Pol'!G765+'001 001_2 Pol'!G178+'001 001_3 Pol'!G26</f>
        <v>0</v>
      </c>
      <c r="J80" s="137" t="str">
        <f>IF(I105=0,"",I80/I105*100)</f>
        <v/>
      </c>
    </row>
    <row r="81" spans="1:10" ht="36.75" customHeight="1" x14ac:dyDescent="0.2">
      <c r="A81" s="128"/>
      <c r="B81" s="133" t="s">
        <v>115</v>
      </c>
      <c r="C81" s="202" t="s">
        <v>116</v>
      </c>
      <c r="D81" s="203"/>
      <c r="E81" s="203"/>
      <c r="F81" s="139" t="s">
        <v>24</v>
      </c>
      <c r="G81" s="140"/>
      <c r="H81" s="140"/>
      <c r="I81" s="140">
        <f>'001 001_1 Pol'!G774+'001 001_2 Pol'!G182+'002 002_1 Pol'!G39</f>
        <v>0</v>
      </c>
      <c r="J81" s="137" t="str">
        <f>IF(I105=0,"",I81/I105*100)</f>
        <v/>
      </c>
    </row>
    <row r="82" spans="1:10" ht="36.75" customHeight="1" x14ac:dyDescent="0.2">
      <c r="A82" s="128"/>
      <c r="B82" s="133" t="s">
        <v>117</v>
      </c>
      <c r="C82" s="202" t="s">
        <v>118</v>
      </c>
      <c r="D82" s="203"/>
      <c r="E82" s="203"/>
      <c r="F82" s="139" t="s">
        <v>24</v>
      </c>
      <c r="G82" s="140"/>
      <c r="H82" s="140"/>
      <c r="I82" s="140">
        <f>'001 001_5 Pol'!G29</f>
        <v>0</v>
      </c>
      <c r="J82" s="137" t="str">
        <f>IF(I105=0,"",I82/I105*100)</f>
        <v/>
      </c>
    </row>
    <row r="83" spans="1:10" ht="36.75" customHeight="1" x14ac:dyDescent="0.2">
      <c r="A83" s="128"/>
      <c r="B83" s="133" t="s">
        <v>119</v>
      </c>
      <c r="C83" s="202" t="s">
        <v>120</v>
      </c>
      <c r="D83" s="203"/>
      <c r="E83" s="203"/>
      <c r="F83" s="139" t="s">
        <v>25</v>
      </c>
      <c r="G83" s="140"/>
      <c r="H83" s="140"/>
      <c r="I83" s="140">
        <f>'001 001_1 Pol'!G776</f>
        <v>0</v>
      </c>
      <c r="J83" s="137" t="str">
        <f>IF(I105=0,"",I83/I105*100)</f>
        <v/>
      </c>
    </row>
    <row r="84" spans="1:10" ht="36.75" customHeight="1" x14ac:dyDescent="0.2">
      <c r="A84" s="128"/>
      <c r="B84" s="133" t="s">
        <v>121</v>
      </c>
      <c r="C84" s="202" t="s">
        <v>122</v>
      </c>
      <c r="D84" s="203"/>
      <c r="E84" s="203"/>
      <c r="F84" s="139" t="s">
        <v>25</v>
      </c>
      <c r="G84" s="140"/>
      <c r="H84" s="140"/>
      <c r="I84" s="140">
        <f>'001 001_1 Pol'!G797</f>
        <v>0</v>
      </c>
      <c r="J84" s="137" t="str">
        <f>IF(I105=0,"",I84/I105*100)</f>
        <v/>
      </c>
    </row>
    <row r="85" spans="1:10" ht="36.75" customHeight="1" x14ac:dyDescent="0.2">
      <c r="A85" s="128"/>
      <c r="B85" s="133" t="s">
        <v>123</v>
      </c>
      <c r="C85" s="202" t="s">
        <v>124</v>
      </c>
      <c r="D85" s="203"/>
      <c r="E85" s="203"/>
      <c r="F85" s="139" t="s">
        <v>25</v>
      </c>
      <c r="G85" s="140"/>
      <c r="H85" s="140"/>
      <c r="I85" s="140">
        <f>'001 001_1 Pol'!G822+'001 001_2 Pol'!G186</f>
        <v>0</v>
      </c>
      <c r="J85" s="137" t="str">
        <f>IF(I105=0,"",I85/I105*100)</f>
        <v/>
      </c>
    </row>
    <row r="86" spans="1:10" ht="36.75" customHeight="1" x14ac:dyDescent="0.2">
      <c r="A86" s="128"/>
      <c r="B86" s="133" t="s">
        <v>125</v>
      </c>
      <c r="C86" s="202" t="s">
        <v>126</v>
      </c>
      <c r="D86" s="203"/>
      <c r="E86" s="203"/>
      <c r="F86" s="139" t="s">
        <v>25</v>
      </c>
      <c r="G86" s="140"/>
      <c r="H86" s="140"/>
      <c r="I86" s="140">
        <f>'001 001_2 Pol'!G193</f>
        <v>0</v>
      </c>
      <c r="J86" s="137" t="str">
        <f>IF(I105=0,"",I86/I105*100)</f>
        <v/>
      </c>
    </row>
    <row r="87" spans="1:10" ht="36.75" customHeight="1" x14ac:dyDescent="0.2">
      <c r="A87" s="128"/>
      <c r="B87" s="133" t="s">
        <v>127</v>
      </c>
      <c r="C87" s="202" t="s">
        <v>128</v>
      </c>
      <c r="D87" s="203"/>
      <c r="E87" s="203"/>
      <c r="F87" s="139" t="s">
        <v>25</v>
      </c>
      <c r="G87" s="140"/>
      <c r="H87" s="140"/>
      <c r="I87" s="140">
        <f>'001 001_2 Pol'!G254</f>
        <v>0</v>
      </c>
      <c r="J87" s="137" t="str">
        <f>IF(I105=0,"",I87/I105*100)</f>
        <v/>
      </c>
    </row>
    <row r="88" spans="1:10" ht="36.75" customHeight="1" x14ac:dyDescent="0.2">
      <c r="A88" s="128"/>
      <c r="B88" s="133" t="s">
        <v>129</v>
      </c>
      <c r="C88" s="202" t="s">
        <v>130</v>
      </c>
      <c r="D88" s="203"/>
      <c r="E88" s="203"/>
      <c r="F88" s="139" t="s">
        <v>25</v>
      </c>
      <c r="G88" s="140"/>
      <c r="H88" s="140"/>
      <c r="I88" s="140">
        <f>'001 001_2 Pol'!G299+'001 001_3 Pol'!G30</f>
        <v>0</v>
      </c>
      <c r="J88" s="137" t="str">
        <f>IF(I105=0,"",I88/I105*100)</f>
        <v/>
      </c>
    </row>
    <row r="89" spans="1:10" ht="36.75" customHeight="1" x14ac:dyDescent="0.2">
      <c r="A89" s="128"/>
      <c r="B89" s="133" t="s">
        <v>131</v>
      </c>
      <c r="C89" s="202" t="s">
        <v>132</v>
      </c>
      <c r="D89" s="203"/>
      <c r="E89" s="203"/>
      <c r="F89" s="139" t="s">
        <v>25</v>
      </c>
      <c r="G89" s="140"/>
      <c r="H89" s="140"/>
      <c r="I89" s="140">
        <f>'002 002_1 Pol'!G43</f>
        <v>0</v>
      </c>
      <c r="J89" s="137" t="str">
        <f>IF(I105=0,"",I89/I105*100)</f>
        <v/>
      </c>
    </row>
    <row r="90" spans="1:10" ht="36.75" customHeight="1" x14ac:dyDescent="0.2">
      <c r="A90" s="128"/>
      <c r="B90" s="133" t="s">
        <v>133</v>
      </c>
      <c r="C90" s="202" t="s">
        <v>134</v>
      </c>
      <c r="D90" s="203"/>
      <c r="E90" s="203"/>
      <c r="F90" s="139" t="s">
        <v>25</v>
      </c>
      <c r="G90" s="140"/>
      <c r="H90" s="140"/>
      <c r="I90" s="140">
        <f>'001 001_5 Pol'!G59</f>
        <v>0</v>
      </c>
      <c r="J90" s="137" t="str">
        <f>IF(I105=0,"",I90/I105*100)</f>
        <v/>
      </c>
    </row>
    <row r="91" spans="1:10" ht="36.75" customHeight="1" x14ac:dyDescent="0.2">
      <c r="A91" s="128"/>
      <c r="B91" s="133" t="s">
        <v>135</v>
      </c>
      <c r="C91" s="202" t="s">
        <v>136</v>
      </c>
      <c r="D91" s="203"/>
      <c r="E91" s="203"/>
      <c r="F91" s="139" t="s">
        <v>25</v>
      </c>
      <c r="G91" s="140"/>
      <c r="H91" s="140"/>
      <c r="I91" s="140">
        <f>'001 001_1 Pol'!G847</f>
        <v>0</v>
      </c>
      <c r="J91" s="137" t="str">
        <f>IF(I105=0,"",I91/I105*100)</f>
        <v/>
      </c>
    </row>
    <row r="92" spans="1:10" ht="36.75" customHeight="1" x14ac:dyDescent="0.2">
      <c r="A92" s="128"/>
      <c r="B92" s="133" t="s">
        <v>137</v>
      </c>
      <c r="C92" s="202" t="s">
        <v>138</v>
      </c>
      <c r="D92" s="203"/>
      <c r="E92" s="203"/>
      <c r="F92" s="139" t="s">
        <v>25</v>
      </c>
      <c r="G92" s="140"/>
      <c r="H92" s="140"/>
      <c r="I92" s="140">
        <f>'001 001_1 Pol'!G888</f>
        <v>0</v>
      </c>
      <c r="J92" s="137" t="str">
        <f>IF(I105=0,"",I92/I105*100)</f>
        <v/>
      </c>
    </row>
    <row r="93" spans="1:10" ht="36.75" customHeight="1" x14ac:dyDescent="0.2">
      <c r="A93" s="128"/>
      <c r="B93" s="133" t="s">
        <v>139</v>
      </c>
      <c r="C93" s="202" t="s">
        <v>140</v>
      </c>
      <c r="D93" s="203"/>
      <c r="E93" s="203"/>
      <c r="F93" s="139" t="s">
        <v>25</v>
      </c>
      <c r="G93" s="140"/>
      <c r="H93" s="140"/>
      <c r="I93" s="140">
        <f>'001 001_1 Pol'!G948</f>
        <v>0</v>
      </c>
      <c r="J93" s="137" t="str">
        <f>IF(I105=0,"",I93/I105*100)</f>
        <v/>
      </c>
    </row>
    <row r="94" spans="1:10" ht="36.75" customHeight="1" x14ac:dyDescent="0.2">
      <c r="A94" s="128"/>
      <c r="B94" s="133" t="s">
        <v>141</v>
      </c>
      <c r="C94" s="202" t="s">
        <v>142</v>
      </c>
      <c r="D94" s="203"/>
      <c r="E94" s="203"/>
      <c r="F94" s="139" t="s">
        <v>25</v>
      </c>
      <c r="G94" s="140"/>
      <c r="H94" s="140"/>
      <c r="I94" s="140">
        <f>'001 001_1 Pol'!G1034</f>
        <v>0</v>
      </c>
      <c r="J94" s="137" t="str">
        <f>IF(I105=0,"",I94/I105*100)</f>
        <v/>
      </c>
    </row>
    <row r="95" spans="1:10" ht="36.75" customHeight="1" x14ac:dyDescent="0.2">
      <c r="A95" s="128"/>
      <c r="B95" s="133" t="s">
        <v>143</v>
      </c>
      <c r="C95" s="202" t="s">
        <v>144</v>
      </c>
      <c r="D95" s="203"/>
      <c r="E95" s="203"/>
      <c r="F95" s="139" t="s">
        <v>25</v>
      </c>
      <c r="G95" s="140"/>
      <c r="H95" s="140"/>
      <c r="I95" s="140">
        <f>'001 001_1 Pol'!G1057</f>
        <v>0</v>
      </c>
      <c r="J95" s="137" t="str">
        <f>IF(I105=0,"",I95/I105*100)</f>
        <v/>
      </c>
    </row>
    <row r="96" spans="1:10" ht="36.75" customHeight="1" x14ac:dyDescent="0.2">
      <c r="A96" s="128"/>
      <c r="B96" s="133" t="s">
        <v>145</v>
      </c>
      <c r="C96" s="202" t="s">
        <v>146</v>
      </c>
      <c r="D96" s="203"/>
      <c r="E96" s="203"/>
      <c r="F96" s="139" t="s">
        <v>25</v>
      </c>
      <c r="G96" s="140"/>
      <c r="H96" s="140"/>
      <c r="I96" s="140">
        <f>'001 001_1 Pol'!G1068</f>
        <v>0</v>
      </c>
      <c r="J96" s="137" t="str">
        <f>IF(I105=0,"",I96/I105*100)</f>
        <v/>
      </c>
    </row>
    <row r="97" spans="1:10" ht="36.75" customHeight="1" x14ac:dyDescent="0.2">
      <c r="A97" s="128"/>
      <c r="B97" s="133" t="s">
        <v>147</v>
      </c>
      <c r="C97" s="202" t="s">
        <v>134</v>
      </c>
      <c r="D97" s="203"/>
      <c r="E97" s="203"/>
      <c r="F97" s="139" t="s">
        <v>26</v>
      </c>
      <c r="G97" s="140"/>
      <c r="H97" s="140"/>
      <c r="I97" s="140">
        <f>'001 001_3 Pol'!G34+'002 002_2 Pol'!G64+'002 002_4 Pol'!G19</f>
        <v>0</v>
      </c>
      <c r="J97" s="137" t="str">
        <f>IF(I105=0,"",I97/I105*100)</f>
        <v/>
      </c>
    </row>
    <row r="98" spans="1:10" ht="36.75" customHeight="1" x14ac:dyDescent="0.2">
      <c r="A98" s="128"/>
      <c r="B98" s="133" t="s">
        <v>148</v>
      </c>
      <c r="C98" s="202" t="s">
        <v>149</v>
      </c>
      <c r="D98" s="203"/>
      <c r="E98" s="203"/>
      <c r="F98" s="139" t="s">
        <v>26</v>
      </c>
      <c r="G98" s="140"/>
      <c r="H98" s="140"/>
      <c r="I98" s="140">
        <f>'001 001_3 Pol'!G196+'001 001_4 Pol'!G8+'002 002_4 Pol'!G23</f>
        <v>0</v>
      </c>
      <c r="J98" s="137" t="str">
        <f>IF(I105=0,"",I98/I105*100)</f>
        <v/>
      </c>
    </row>
    <row r="99" spans="1:10" ht="36.75" customHeight="1" x14ac:dyDescent="0.2">
      <c r="A99" s="128"/>
      <c r="B99" s="133" t="s">
        <v>150</v>
      </c>
      <c r="C99" s="202" t="s">
        <v>151</v>
      </c>
      <c r="D99" s="203"/>
      <c r="E99" s="203"/>
      <c r="F99" s="139" t="s">
        <v>26</v>
      </c>
      <c r="G99" s="140"/>
      <c r="H99" s="140"/>
      <c r="I99" s="140">
        <f>'001 001_2 Pol'!G334+'002 002_1 Pol'!G59</f>
        <v>0</v>
      </c>
      <c r="J99" s="137" t="str">
        <f>IF(I105=0,"",I99/I105*100)</f>
        <v/>
      </c>
    </row>
    <row r="100" spans="1:10" ht="36.75" customHeight="1" x14ac:dyDescent="0.2">
      <c r="A100" s="128"/>
      <c r="B100" s="133" t="s">
        <v>152</v>
      </c>
      <c r="C100" s="202" t="s">
        <v>153</v>
      </c>
      <c r="D100" s="203"/>
      <c r="E100" s="203"/>
      <c r="F100" s="139" t="s">
        <v>26</v>
      </c>
      <c r="G100" s="140"/>
      <c r="H100" s="140"/>
      <c r="I100" s="140">
        <f>'001 001_2 Pol'!G361+'002 002_1 Pol'!G64+'002 002_2 Pol'!G101+'002 002_4 Pol'!G26</f>
        <v>0</v>
      </c>
      <c r="J100" s="137" t="str">
        <f>IF(I105=0,"",I100/I105*100)</f>
        <v/>
      </c>
    </row>
    <row r="101" spans="1:10" ht="36.75" customHeight="1" x14ac:dyDescent="0.2">
      <c r="A101" s="128"/>
      <c r="B101" s="133" t="s">
        <v>154</v>
      </c>
      <c r="C101" s="202" t="s">
        <v>155</v>
      </c>
      <c r="D101" s="203"/>
      <c r="E101" s="203"/>
      <c r="F101" s="139" t="s">
        <v>26</v>
      </c>
      <c r="G101" s="140"/>
      <c r="H101" s="140"/>
      <c r="I101" s="140">
        <f>'001 001_5 Pol'!G115</f>
        <v>0</v>
      </c>
      <c r="J101" s="137" t="str">
        <f>IF(I105=0,"",I101/I105*100)</f>
        <v/>
      </c>
    </row>
    <row r="102" spans="1:10" ht="36.75" customHeight="1" x14ac:dyDescent="0.2">
      <c r="A102" s="128"/>
      <c r="B102" s="133" t="s">
        <v>156</v>
      </c>
      <c r="C102" s="202" t="s">
        <v>157</v>
      </c>
      <c r="D102" s="203"/>
      <c r="E102" s="203"/>
      <c r="F102" s="139" t="s">
        <v>158</v>
      </c>
      <c r="G102" s="140"/>
      <c r="H102" s="140"/>
      <c r="I102" s="140">
        <f>'001 001_1 Pol'!G1073+'001 001_2 Pol'!G364+'001 001_3 Pol'!G199+'002 002_2 Pol'!G131</f>
        <v>0</v>
      </c>
      <c r="J102" s="137" t="str">
        <f>IF(I105=0,"",I102/I105*100)</f>
        <v/>
      </c>
    </row>
    <row r="103" spans="1:10" ht="36.75" customHeight="1" x14ac:dyDescent="0.2">
      <c r="A103" s="128"/>
      <c r="B103" s="133" t="s">
        <v>159</v>
      </c>
      <c r="C103" s="202" t="s">
        <v>27</v>
      </c>
      <c r="D103" s="203"/>
      <c r="E103" s="203"/>
      <c r="F103" s="139" t="s">
        <v>159</v>
      </c>
      <c r="G103" s="140"/>
      <c r="H103" s="140"/>
      <c r="I103" s="140">
        <f>'002 002_3 Pol'!G13+'003 003_1 Pol'!G11</f>
        <v>0</v>
      </c>
      <c r="J103" s="137" t="str">
        <f>IF(I105=0,"",I103/I105*100)</f>
        <v/>
      </c>
    </row>
    <row r="104" spans="1:10" ht="36.75" customHeight="1" x14ac:dyDescent="0.2">
      <c r="A104" s="128"/>
      <c r="B104" s="133" t="s">
        <v>160</v>
      </c>
      <c r="C104" s="202" t="s">
        <v>28</v>
      </c>
      <c r="D104" s="203"/>
      <c r="E104" s="203"/>
      <c r="F104" s="139" t="s">
        <v>160</v>
      </c>
      <c r="G104" s="140"/>
      <c r="H104" s="140"/>
      <c r="I104" s="140">
        <f>'002 002_3 Pol'!G21+'003 003_1 Pol'!G21</f>
        <v>0</v>
      </c>
      <c r="J104" s="137" t="str">
        <f>IF(I105=0,"",I104/I105*100)</f>
        <v/>
      </c>
    </row>
    <row r="105" spans="1:10" ht="25.5" customHeight="1" x14ac:dyDescent="0.2">
      <c r="A105" s="129"/>
      <c r="B105" s="134" t="s">
        <v>1</v>
      </c>
      <c r="C105" s="135"/>
      <c r="D105" s="136"/>
      <c r="E105" s="136"/>
      <c r="F105" s="141"/>
      <c r="G105" s="142"/>
      <c r="H105" s="142"/>
      <c r="I105" s="142">
        <f>SUM(I63:I104)</f>
        <v>0</v>
      </c>
      <c r="J105" s="138">
        <f>SUM(J63:J104)</f>
        <v>0</v>
      </c>
    </row>
    <row r="106" spans="1:10" x14ac:dyDescent="0.2">
      <c r="F106" s="86"/>
      <c r="G106" s="86"/>
      <c r="H106" s="86"/>
      <c r="I106" s="86"/>
      <c r="J106" s="87"/>
    </row>
    <row r="107" spans="1:10" x14ac:dyDescent="0.2">
      <c r="F107" s="86"/>
      <c r="G107" s="86"/>
      <c r="H107" s="86"/>
      <c r="I107" s="86"/>
      <c r="J107" s="87"/>
    </row>
    <row r="108" spans="1:10" x14ac:dyDescent="0.2">
      <c r="F108" s="86"/>
      <c r="G108" s="86"/>
      <c r="H108" s="86"/>
      <c r="I108" s="86"/>
      <c r="J108" s="87"/>
    </row>
  </sheetData>
  <sheetProtection password="DD2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B54:E54"/>
    <mergeCell ref="B57:J57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101:E101"/>
    <mergeCell ref="C102:E102"/>
    <mergeCell ref="C103:E103"/>
    <mergeCell ref="C104:E104"/>
    <mergeCell ref="C96:E96"/>
    <mergeCell ref="C97:E97"/>
    <mergeCell ref="C98:E98"/>
    <mergeCell ref="C99:E99"/>
    <mergeCell ref="C100:E10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50" t="s">
        <v>7</v>
      </c>
      <c r="B2" s="49"/>
      <c r="C2" s="255"/>
      <c r="D2" s="255"/>
      <c r="E2" s="255"/>
      <c r="F2" s="255"/>
      <c r="G2" s="256"/>
    </row>
    <row r="3" spans="1:7" ht="24.95" customHeight="1" x14ac:dyDescent="0.2">
      <c r="A3" s="50" t="s">
        <v>8</v>
      </c>
      <c r="B3" s="49"/>
      <c r="C3" s="255"/>
      <c r="D3" s="255"/>
      <c r="E3" s="255"/>
      <c r="F3" s="255"/>
      <c r="G3" s="256"/>
    </row>
    <row r="4" spans="1:7" ht="24.95" customHeight="1" x14ac:dyDescent="0.2">
      <c r="A4" s="50" t="s">
        <v>9</v>
      </c>
      <c r="B4" s="49"/>
      <c r="C4" s="255"/>
      <c r="D4" s="255"/>
      <c r="E4" s="255"/>
      <c r="F4" s="255"/>
      <c r="G4" s="256"/>
    </row>
    <row r="5" spans="1:7" x14ac:dyDescent="0.2">
      <c r="B5" s="4"/>
      <c r="C5" s="5"/>
      <c r="D5" s="6"/>
    </row>
  </sheetData>
  <sheetProtection password="DD2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50" activePane="bottomLeft" state="frozen"/>
      <selection pane="bottomLeft" activeCell="Z72" sqref="Z72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49</v>
      </c>
      <c r="C4" s="269" t="s">
        <v>50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SUMIF(AG9:AG75,"&lt;&gt;NOR",G9:G75)</f>
        <v>0</v>
      </c>
      <c r="H8" s="174"/>
      <c r="I8" s="174">
        <f>SUM(I9:I75)</f>
        <v>0</v>
      </c>
      <c r="J8" s="174"/>
      <c r="K8" s="174">
        <f>SUM(K9:K75)</f>
        <v>0</v>
      </c>
      <c r="L8" s="174"/>
      <c r="M8" s="174">
        <f>SUM(M9:M75)</f>
        <v>0</v>
      </c>
      <c r="N8" s="174"/>
      <c r="O8" s="174">
        <f>SUM(O9:O75)</f>
        <v>1120.81</v>
      </c>
      <c r="P8" s="174"/>
      <c r="Q8" s="174">
        <f>SUM(Q9:Q75)</f>
        <v>999.5</v>
      </c>
      <c r="R8" s="174"/>
      <c r="S8" s="174"/>
      <c r="T8" s="175"/>
      <c r="U8" s="169"/>
      <c r="V8" s="169">
        <f>SUM(V9:V75)</f>
        <v>946.82000000000016</v>
      </c>
      <c r="W8" s="169"/>
      <c r="X8" s="169"/>
      <c r="AG8" t="s">
        <v>188</v>
      </c>
    </row>
    <row r="9" spans="1:60" ht="22.5" outlineLevel="1" x14ac:dyDescent="0.2">
      <c r="A9" s="176">
        <v>1</v>
      </c>
      <c r="B9" s="177" t="s">
        <v>189</v>
      </c>
      <c r="C9" s="193" t="s">
        <v>190</v>
      </c>
      <c r="D9" s="178" t="s">
        <v>191</v>
      </c>
      <c r="E9" s="179">
        <v>1289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0.22500000000000001</v>
      </c>
      <c r="Q9" s="181">
        <f>ROUND(E9*P9,2)</f>
        <v>290.02999999999997</v>
      </c>
      <c r="R9" s="181" t="s">
        <v>192</v>
      </c>
      <c r="S9" s="181" t="s">
        <v>193</v>
      </c>
      <c r="T9" s="182" t="s">
        <v>193</v>
      </c>
      <c r="U9" s="163">
        <v>0.14199999999999999</v>
      </c>
      <c r="V9" s="163">
        <f>ROUND(E9*U9,2)</f>
        <v>183.04</v>
      </c>
      <c r="W9" s="163"/>
      <c r="X9" s="163" t="s">
        <v>194</v>
      </c>
      <c r="Y9" s="152"/>
      <c r="Z9" s="152"/>
      <c r="AA9" s="152"/>
      <c r="AB9" s="152"/>
      <c r="AC9" s="152"/>
      <c r="AD9" s="152"/>
      <c r="AE9" s="152"/>
      <c r="AF9" s="152"/>
      <c r="AG9" s="152" t="s">
        <v>195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7" t="s">
        <v>196</v>
      </c>
      <c r="D10" s="258"/>
      <c r="E10" s="258"/>
      <c r="F10" s="258"/>
      <c r="G10" s="258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197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4" t="s">
        <v>198</v>
      </c>
      <c r="D11" s="164"/>
      <c r="E11" s="165">
        <v>139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2"/>
      <c r="Z11" s="152"/>
      <c r="AA11" s="152"/>
      <c r="AB11" s="152"/>
      <c r="AC11" s="152"/>
      <c r="AD11" s="152"/>
      <c r="AE11" s="152"/>
      <c r="AF11" s="152"/>
      <c r="AG11" s="152" t="s">
        <v>199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4" t="s">
        <v>200</v>
      </c>
      <c r="D12" s="164"/>
      <c r="E12" s="165">
        <v>95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199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194" t="s">
        <v>201</v>
      </c>
      <c r="D13" s="164"/>
      <c r="E13" s="165">
        <v>1055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199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2.5" outlineLevel="1" x14ac:dyDescent="0.2">
      <c r="A14" s="176">
        <v>2</v>
      </c>
      <c r="B14" s="177" t="s">
        <v>202</v>
      </c>
      <c r="C14" s="193" t="s">
        <v>203</v>
      </c>
      <c r="D14" s="178" t="s">
        <v>191</v>
      </c>
      <c r="E14" s="179">
        <v>1289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81">
        <v>0</v>
      </c>
      <c r="O14" s="181">
        <f>ROUND(E14*N14,2)</f>
        <v>0</v>
      </c>
      <c r="P14" s="181">
        <v>0.50600000000000001</v>
      </c>
      <c r="Q14" s="181">
        <f>ROUND(E14*P14,2)</f>
        <v>652.23</v>
      </c>
      <c r="R14" s="181" t="s">
        <v>192</v>
      </c>
      <c r="S14" s="181" t="s">
        <v>193</v>
      </c>
      <c r="T14" s="182" t="s">
        <v>193</v>
      </c>
      <c r="U14" s="163">
        <v>8.4699999999999998E-2</v>
      </c>
      <c r="V14" s="163">
        <f>ROUND(E14*U14,2)</f>
        <v>109.18</v>
      </c>
      <c r="W14" s="163"/>
      <c r="X14" s="163" t="s">
        <v>194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195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4" t="s">
        <v>204</v>
      </c>
      <c r="D15" s="164"/>
      <c r="E15" s="165">
        <v>1289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199</v>
      </c>
      <c r="AH15" s="152">
        <v>5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76">
        <v>3</v>
      </c>
      <c r="B16" s="177" t="s">
        <v>205</v>
      </c>
      <c r="C16" s="193" t="s">
        <v>206</v>
      </c>
      <c r="D16" s="178" t="s">
        <v>207</v>
      </c>
      <c r="E16" s="179">
        <v>212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81">
        <v>0</v>
      </c>
      <c r="O16" s="181">
        <f>ROUND(E16*N16,2)</f>
        <v>0</v>
      </c>
      <c r="P16" s="181">
        <v>0.27</v>
      </c>
      <c r="Q16" s="181">
        <f>ROUND(E16*P16,2)</f>
        <v>57.24</v>
      </c>
      <c r="R16" s="181" t="s">
        <v>192</v>
      </c>
      <c r="S16" s="181" t="s">
        <v>193</v>
      </c>
      <c r="T16" s="182" t="s">
        <v>193</v>
      </c>
      <c r="U16" s="163">
        <v>0.123</v>
      </c>
      <c r="V16" s="163">
        <f>ROUND(E16*U16,2)</f>
        <v>26.08</v>
      </c>
      <c r="W16" s="163"/>
      <c r="X16" s="163" t="s">
        <v>194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195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257" t="s">
        <v>208</v>
      </c>
      <c r="D17" s="258"/>
      <c r="E17" s="258"/>
      <c r="F17" s="258"/>
      <c r="G17" s="258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197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83" t="str">
        <f>C17</f>
        <v>s vybouráním lože, s přemístěním hmot na skládku na vzdálenost do 3 m nebo naložením na dopravní prostředek</v>
      </c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261" t="s">
        <v>209</v>
      </c>
      <c r="D18" s="262"/>
      <c r="E18" s="262"/>
      <c r="F18" s="262"/>
      <c r="G18" s="262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210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194" t="s">
        <v>211</v>
      </c>
      <c r="D19" s="164"/>
      <c r="E19" s="165">
        <v>212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2"/>
      <c r="Z19" s="152"/>
      <c r="AA19" s="152"/>
      <c r="AB19" s="152"/>
      <c r="AC19" s="152"/>
      <c r="AD19" s="152"/>
      <c r="AE19" s="152"/>
      <c r="AF19" s="152"/>
      <c r="AG19" s="152" t="s">
        <v>199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6">
        <v>4</v>
      </c>
      <c r="B20" s="177" t="s">
        <v>212</v>
      </c>
      <c r="C20" s="193" t="s">
        <v>213</v>
      </c>
      <c r="D20" s="178" t="s">
        <v>214</v>
      </c>
      <c r="E20" s="179">
        <v>483.99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81">
        <v>0</v>
      </c>
      <c r="O20" s="181">
        <f>ROUND(E20*N20,2)</f>
        <v>0</v>
      </c>
      <c r="P20" s="181">
        <v>0</v>
      </c>
      <c r="Q20" s="181">
        <f>ROUND(E20*P20,2)</f>
        <v>0</v>
      </c>
      <c r="R20" s="181" t="s">
        <v>215</v>
      </c>
      <c r="S20" s="181" t="s">
        <v>193</v>
      </c>
      <c r="T20" s="182" t="s">
        <v>193</v>
      </c>
      <c r="U20" s="163">
        <v>0.11</v>
      </c>
      <c r="V20" s="163">
        <f>ROUND(E20*U20,2)</f>
        <v>53.24</v>
      </c>
      <c r="W20" s="163"/>
      <c r="X20" s="163" t="s">
        <v>194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195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33.75" outlineLevel="1" x14ac:dyDescent="0.2">
      <c r="A21" s="159"/>
      <c r="B21" s="160"/>
      <c r="C21" s="257" t="s">
        <v>216</v>
      </c>
      <c r="D21" s="258"/>
      <c r="E21" s="258"/>
      <c r="F21" s="258"/>
      <c r="G21" s="258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2"/>
      <c r="Z21" s="152"/>
      <c r="AA21" s="152"/>
      <c r="AB21" s="152"/>
      <c r="AC21" s="152"/>
      <c r="AD21" s="152"/>
      <c r="AE21" s="152"/>
      <c r="AF21" s="152"/>
      <c r="AG21" s="152" t="s">
        <v>197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83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4" t="s">
        <v>217</v>
      </c>
      <c r="D22" s="164"/>
      <c r="E22" s="165">
        <v>483.99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199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76">
        <v>5</v>
      </c>
      <c r="B23" s="177" t="s">
        <v>218</v>
      </c>
      <c r="C23" s="193" t="s">
        <v>219</v>
      </c>
      <c r="D23" s="178" t="s">
        <v>214</v>
      </c>
      <c r="E23" s="179">
        <v>483.99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81">
        <v>0</v>
      </c>
      <c r="O23" s="181">
        <f>ROUND(E23*N23,2)</f>
        <v>0</v>
      </c>
      <c r="P23" s="181">
        <v>0</v>
      </c>
      <c r="Q23" s="181">
        <f>ROUND(E23*P23,2)</f>
        <v>0</v>
      </c>
      <c r="R23" s="181" t="s">
        <v>215</v>
      </c>
      <c r="S23" s="181" t="s">
        <v>193</v>
      </c>
      <c r="T23" s="182" t="s">
        <v>193</v>
      </c>
      <c r="U23" s="163">
        <v>0.107</v>
      </c>
      <c r="V23" s="163">
        <f>ROUND(E23*U23,2)</f>
        <v>51.79</v>
      </c>
      <c r="W23" s="163"/>
      <c r="X23" s="163" t="s">
        <v>194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195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59"/>
      <c r="B24" s="160"/>
      <c r="C24" s="257" t="s">
        <v>220</v>
      </c>
      <c r="D24" s="258"/>
      <c r="E24" s="258"/>
      <c r="F24" s="258"/>
      <c r="G24" s="258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2"/>
      <c r="Z24" s="152"/>
      <c r="AA24" s="152"/>
      <c r="AB24" s="152"/>
      <c r="AC24" s="152"/>
      <c r="AD24" s="152"/>
      <c r="AE24" s="152"/>
      <c r="AF24" s="152"/>
      <c r="AG24" s="152" t="s">
        <v>197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83" t="str">
        <f>C24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4" t="s">
        <v>221</v>
      </c>
      <c r="D25" s="164"/>
      <c r="E25" s="165">
        <v>483.99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199</v>
      </c>
      <c r="AH25" s="152">
        <v>5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76">
        <v>6</v>
      </c>
      <c r="B26" s="177" t="s">
        <v>222</v>
      </c>
      <c r="C26" s="193" t="s">
        <v>223</v>
      </c>
      <c r="D26" s="178" t="s">
        <v>214</v>
      </c>
      <c r="E26" s="179">
        <v>136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81">
        <v>0</v>
      </c>
      <c r="O26" s="181">
        <f>ROUND(E26*N26,2)</f>
        <v>0</v>
      </c>
      <c r="P26" s="181">
        <v>0</v>
      </c>
      <c r="Q26" s="181">
        <f>ROUND(E26*P26,2)</f>
        <v>0</v>
      </c>
      <c r="R26" s="181" t="s">
        <v>215</v>
      </c>
      <c r="S26" s="181" t="s">
        <v>193</v>
      </c>
      <c r="T26" s="182" t="s">
        <v>193</v>
      </c>
      <c r="U26" s="163">
        <v>0.16</v>
      </c>
      <c r="V26" s="163">
        <f>ROUND(E26*U26,2)</f>
        <v>21.76</v>
      </c>
      <c r="W26" s="163"/>
      <c r="X26" s="163" t="s">
        <v>194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195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33.75" outlineLevel="1" x14ac:dyDescent="0.2">
      <c r="A27" s="159"/>
      <c r="B27" s="160"/>
      <c r="C27" s="257" t="s">
        <v>224</v>
      </c>
      <c r="D27" s="258"/>
      <c r="E27" s="258"/>
      <c r="F27" s="258"/>
      <c r="G27" s="258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2"/>
      <c r="Z27" s="152"/>
      <c r="AA27" s="152"/>
      <c r="AB27" s="152"/>
      <c r="AC27" s="152"/>
      <c r="AD27" s="152"/>
      <c r="AE27" s="152"/>
      <c r="AF27" s="152"/>
      <c r="AG27" s="152" t="s">
        <v>197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83" t="str">
        <f>C27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194" t="s">
        <v>225</v>
      </c>
      <c r="D28" s="164"/>
      <c r="E28" s="165">
        <v>136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199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6">
        <v>7</v>
      </c>
      <c r="B29" s="177" t="s">
        <v>226</v>
      </c>
      <c r="C29" s="193" t="s">
        <v>227</v>
      </c>
      <c r="D29" s="178" t="s">
        <v>214</v>
      </c>
      <c r="E29" s="179">
        <v>136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81">
        <v>0</v>
      </c>
      <c r="O29" s="181">
        <f>ROUND(E29*N29,2)</f>
        <v>0</v>
      </c>
      <c r="P29" s="181">
        <v>0</v>
      </c>
      <c r="Q29" s="181">
        <f>ROUND(E29*P29,2)</f>
        <v>0</v>
      </c>
      <c r="R29" s="181" t="s">
        <v>215</v>
      </c>
      <c r="S29" s="181" t="s">
        <v>193</v>
      </c>
      <c r="T29" s="182" t="s">
        <v>193</v>
      </c>
      <c r="U29" s="163">
        <v>8.4000000000000005E-2</v>
      </c>
      <c r="V29" s="163">
        <f>ROUND(E29*U29,2)</f>
        <v>11.42</v>
      </c>
      <c r="W29" s="163"/>
      <c r="X29" s="163" t="s">
        <v>194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195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33.75" outlineLevel="1" x14ac:dyDescent="0.2">
      <c r="A30" s="159"/>
      <c r="B30" s="160"/>
      <c r="C30" s="257" t="s">
        <v>224</v>
      </c>
      <c r="D30" s="258"/>
      <c r="E30" s="258"/>
      <c r="F30" s="258"/>
      <c r="G30" s="258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2"/>
      <c r="Z30" s="152"/>
      <c r="AA30" s="152"/>
      <c r="AB30" s="152"/>
      <c r="AC30" s="152"/>
      <c r="AD30" s="152"/>
      <c r="AE30" s="152"/>
      <c r="AF30" s="152"/>
      <c r="AG30" s="152" t="s">
        <v>197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83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194" t="s">
        <v>228</v>
      </c>
      <c r="D31" s="164"/>
      <c r="E31" s="165">
        <v>136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2"/>
      <c r="Z31" s="152"/>
      <c r="AA31" s="152"/>
      <c r="AB31" s="152"/>
      <c r="AC31" s="152"/>
      <c r="AD31" s="152"/>
      <c r="AE31" s="152"/>
      <c r="AF31" s="152"/>
      <c r="AG31" s="152" t="s">
        <v>199</v>
      </c>
      <c r="AH31" s="152">
        <v>5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22.5" outlineLevel="1" x14ac:dyDescent="0.2">
      <c r="A32" s="176">
        <v>8</v>
      </c>
      <c r="B32" s="177" t="s">
        <v>229</v>
      </c>
      <c r="C32" s="193" t="s">
        <v>230</v>
      </c>
      <c r="D32" s="178" t="s">
        <v>214</v>
      </c>
      <c r="E32" s="179">
        <v>1221.18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 t="s">
        <v>215</v>
      </c>
      <c r="S32" s="181" t="s">
        <v>193</v>
      </c>
      <c r="T32" s="182" t="s">
        <v>193</v>
      </c>
      <c r="U32" s="163">
        <v>1.0999999999999999E-2</v>
      </c>
      <c r="V32" s="163">
        <f>ROUND(E32*U32,2)</f>
        <v>13.43</v>
      </c>
      <c r="W32" s="163"/>
      <c r="X32" s="163" t="s">
        <v>194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195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257" t="s">
        <v>231</v>
      </c>
      <c r="D33" s="258"/>
      <c r="E33" s="258"/>
      <c r="F33" s="258"/>
      <c r="G33" s="258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197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4" t="s">
        <v>232</v>
      </c>
      <c r="D34" s="164"/>
      <c r="E34" s="165">
        <v>56.32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199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194" t="s">
        <v>233</v>
      </c>
      <c r="D35" s="164"/>
      <c r="E35" s="165">
        <v>7.84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2"/>
      <c r="Z35" s="152"/>
      <c r="AA35" s="152"/>
      <c r="AB35" s="152"/>
      <c r="AC35" s="152"/>
      <c r="AD35" s="152"/>
      <c r="AE35" s="152"/>
      <c r="AF35" s="152"/>
      <c r="AG35" s="152" t="s">
        <v>199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4" t="s">
        <v>234</v>
      </c>
      <c r="D36" s="164"/>
      <c r="E36" s="165">
        <v>143.36000000000001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199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4" t="s">
        <v>228</v>
      </c>
      <c r="D37" s="164"/>
      <c r="E37" s="165">
        <v>136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2"/>
      <c r="Z37" s="152"/>
      <c r="AA37" s="152"/>
      <c r="AB37" s="152"/>
      <c r="AC37" s="152"/>
      <c r="AD37" s="152"/>
      <c r="AE37" s="152"/>
      <c r="AF37" s="152"/>
      <c r="AG37" s="152" t="s">
        <v>199</v>
      </c>
      <c r="AH37" s="152">
        <v>5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94" t="s">
        <v>221</v>
      </c>
      <c r="D38" s="164"/>
      <c r="E38" s="165">
        <v>483.99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2"/>
      <c r="Z38" s="152"/>
      <c r="AA38" s="152"/>
      <c r="AB38" s="152"/>
      <c r="AC38" s="152"/>
      <c r="AD38" s="152"/>
      <c r="AE38" s="152"/>
      <c r="AF38" s="152"/>
      <c r="AG38" s="152" t="s">
        <v>199</v>
      </c>
      <c r="AH38" s="152">
        <v>5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194" t="s">
        <v>235</v>
      </c>
      <c r="D39" s="164"/>
      <c r="E39" s="165">
        <v>97.2</v>
      </c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2"/>
      <c r="Z39" s="152"/>
      <c r="AA39" s="152"/>
      <c r="AB39" s="152"/>
      <c r="AC39" s="152"/>
      <c r="AD39" s="152"/>
      <c r="AE39" s="152"/>
      <c r="AF39" s="152"/>
      <c r="AG39" s="152" t="s">
        <v>199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4" t="s">
        <v>236</v>
      </c>
      <c r="D40" s="164"/>
      <c r="E40" s="165">
        <v>296.47000000000003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2"/>
      <c r="Z40" s="152"/>
      <c r="AA40" s="152"/>
      <c r="AB40" s="152"/>
      <c r="AC40" s="152"/>
      <c r="AD40" s="152"/>
      <c r="AE40" s="152"/>
      <c r="AF40" s="152"/>
      <c r="AG40" s="152" t="s">
        <v>199</v>
      </c>
      <c r="AH40" s="152">
        <v>5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 x14ac:dyDescent="0.2">
      <c r="A41" s="176">
        <v>9</v>
      </c>
      <c r="B41" s="177" t="s">
        <v>237</v>
      </c>
      <c r="C41" s="193" t="s">
        <v>238</v>
      </c>
      <c r="D41" s="178" t="s">
        <v>214</v>
      </c>
      <c r="E41" s="179">
        <v>1221.18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81">
        <v>0</v>
      </c>
      <c r="O41" s="181">
        <f>ROUND(E41*N41,2)</f>
        <v>0</v>
      </c>
      <c r="P41" s="181">
        <v>0</v>
      </c>
      <c r="Q41" s="181">
        <f>ROUND(E41*P41,2)</f>
        <v>0</v>
      </c>
      <c r="R41" s="181" t="s">
        <v>215</v>
      </c>
      <c r="S41" s="181" t="s">
        <v>193</v>
      </c>
      <c r="T41" s="182" t="s">
        <v>193</v>
      </c>
      <c r="U41" s="163">
        <v>5.2999999999999999E-2</v>
      </c>
      <c r="V41" s="163">
        <f>ROUND(E41*U41,2)</f>
        <v>64.72</v>
      </c>
      <c r="W41" s="163"/>
      <c r="X41" s="163" t="s">
        <v>194</v>
      </c>
      <c r="Y41" s="152"/>
      <c r="Z41" s="152"/>
      <c r="AA41" s="152"/>
      <c r="AB41" s="152"/>
      <c r="AC41" s="152"/>
      <c r="AD41" s="152"/>
      <c r="AE41" s="152"/>
      <c r="AF41" s="152"/>
      <c r="AG41" s="152" t="s">
        <v>195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194" t="s">
        <v>239</v>
      </c>
      <c r="D42" s="164"/>
      <c r="E42" s="165">
        <v>1221.18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2"/>
      <c r="Z42" s="152"/>
      <c r="AA42" s="152"/>
      <c r="AB42" s="152"/>
      <c r="AC42" s="152"/>
      <c r="AD42" s="152"/>
      <c r="AE42" s="152"/>
      <c r="AF42" s="152"/>
      <c r="AG42" s="152" t="s">
        <v>199</v>
      </c>
      <c r="AH42" s="152">
        <v>5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76">
        <v>10</v>
      </c>
      <c r="B43" s="177" t="s">
        <v>240</v>
      </c>
      <c r="C43" s="193" t="s">
        <v>241</v>
      </c>
      <c r="D43" s="178" t="s">
        <v>214</v>
      </c>
      <c r="E43" s="179">
        <v>1221.18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0</v>
      </c>
      <c r="O43" s="181">
        <f>ROUND(E43*N43,2)</f>
        <v>0</v>
      </c>
      <c r="P43" s="181">
        <v>0</v>
      </c>
      <c r="Q43" s="181">
        <f>ROUND(E43*P43,2)</f>
        <v>0</v>
      </c>
      <c r="R43" s="181" t="s">
        <v>215</v>
      </c>
      <c r="S43" s="181" t="s">
        <v>193</v>
      </c>
      <c r="T43" s="182" t="s">
        <v>193</v>
      </c>
      <c r="U43" s="163">
        <v>0</v>
      </c>
      <c r="V43" s="163">
        <f>ROUND(E43*U43,2)</f>
        <v>0</v>
      </c>
      <c r="W43" s="163"/>
      <c r="X43" s="163" t="s">
        <v>194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195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94" t="s">
        <v>239</v>
      </c>
      <c r="D44" s="164"/>
      <c r="E44" s="165">
        <v>1221.18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2"/>
      <c r="Z44" s="152"/>
      <c r="AA44" s="152"/>
      <c r="AB44" s="152"/>
      <c r="AC44" s="152"/>
      <c r="AD44" s="152"/>
      <c r="AE44" s="152"/>
      <c r="AF44" s="152"/>
      <c r="AG44" s="152" t="s">
        <v>199</v>
      </c>
      <c r="AH44" s="152">
        <v>5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76">
        <v>11</v>
      </c>
      <c r="B45" s="177" t="s">
        <v>242</v>
      </c>
      <c r="C45" s="193" t="s">
        <v>243</v>
      </c>
      <c r="D45" s="178" t="s">
        <v>191</v>
      </c>
      <c r="E45" s="179">
        <v>2407.87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81">
        <v>5.0000000000000001E-4</v>
      </c>
      <c r="O45" s="181">
        <f>ROUND(E45*N45,2)</f>
        <v>1.2</v>
      </c>
      <c r="P45" s="181">
        <v>0</v>
      </c>
      <c r="Q45" s="181">
        <f>ROUND(E45*P45,2)</f>
        <v>0</v>
      </c>
      <c r="R45" s="181" t="s">
        <v>244</v>
      </c>
      <c r="S45" s="181" t="s">
        <v>193</v>
      </c>
      <c r="T45" s="182" t="s">
        <v>193</v>
      </c>
      <c r="U45" s="163">
        <v>9.4E-2</v>
      </c>
      <c r="V45" s="163">
        <f>ROUND(E45*U45,2)</f>
        <v>226.34</v>
      </c>
      <c r="W45" s="163"/>
      <c r="X45" s="163" t="s">
        <v>194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195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259" t="s">
        <v>245</v>
      </c>
      <c r="D46" s="260"/>
      <c r="E46" s="260"/>
      <c r="F46" s="260"/>
      <c r="G46" s="260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2"/>
      <c r="Z46" s="152"/>
      <c r="AA46" s="152"/>
      <c r="AB46" s="152"/>
      <c r="AC46" s="152"/>
      <c r="AD46" s="152"/>
      <c r="AE46" s="152"/>
      <c r="AF46" s="152"/>
      <c r="AG46" s="152" t="s">
        <v>210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4" t="s">
        <v>246</v>
      </c>
      <c r="D47" s="164"/>
      <c r="E47" s="165">
        <v>2407.87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2"/>
      <c r="Z47" s="152"/>
      <c r="AA47" s="152"/>
      <c r="AB47" s="152"/>
      <c r="AC47" s="152"/>
      <c r="AD47" s="152"/>
      <c r="AE47" s="152"/>
      <c r="AF47" s="152"/>
      <c r="AG47" s="152" t="s">
        <v>199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6">
        <v>12</v>
      </c>
      <c r="B48" s="177" t="s">
        <v>247</v>
      </c>
      <c r="C48" s="193" t="s">
        <v>248</v>
      </c>
      <c r="D48" s="178" t="s">
        <v>191</v>
      </c>
      <c r="E48" s="179">
        <v>1289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/>
      <c r="S48" s="181" t="s">
        <v>249</v>
      </c>
      <c r="T48" s="182" t="s">
        <v>250</v>
      </c>
      <c r="U48" s="163">
        <v>0</v>
      </c>
      <c r="V48" s="163">
        <f>ROUND(E48*U48,2)</f>
        <v>0</v>
      </c>
      <c r="W48" s="163"/>
      <c r="X48" s="163" t="s">
        <v>194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195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4" t="s">
        <v>251</v>
      </c>
      <c r="D49" s="164"/>
      <c r="E49" s="165">
        <v>1289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199</v>
      </c>
      <c r="AH49" s="152">
        <v>5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6">
        <v>13</v>
      </c>
      <c r="B50" s="177" t="s">
        <v>252</v>
      </c>
      <c r="C50" s="193" t="s">
        <v>253</v>
      </c>
      <c r="D50" s="178" t="s">
        <v>191</v>
      </c>
      <c r="E50" s="179">
        <v>56.814999999999998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81">
        <v>1.34E-3</v>
      </c>
      <c r="O50" s="181">
        <f>ROUND(E50*N50,2)</f>
        <v>0.08</v>
      </c>
      <c r="P50" s="181">
        <v>0</v>
      </c>
      <c r="Q50" s="181">
        <f>ROUND(E50*P50,2)</f>
        <v>0</v>
      </c>
      <c r="R50" s="181"/>
      <c r="S50" s="181" t="s">
        <v>254</v>
      </c>
      <c r="T50" s="182" t="s">
        <v>255</v>
      </c>
      <c r="U50" s="163">
        <v>1.8</v>
      </c>
      <c r="V50" s="163">
        <f>ROUND(E50*U50,2)</f>
        <v>102.27</v>
      </c>
      <c r="W50" s="163"/>
      <c r="X50" s="163" t="s">
        <v>194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195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259" t="s">
        <v>256</v>
      </c>
      <c r="D51" s="260"/>
      <c r="E51" s="260"/>
      <c r="F51" s="260"/>
      <c r="G51" s="260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2"/>
      <c r="Z51" s="152"/>
      <c r="AA51" s="152"/>
      <c r="AB51" s="152"/>
      <c r="AC51" s="152"/>
      <c r="AD51" s="152"/>
      <c r="AE51" s="152"/>
      <c r="AF51" s="152"/>
      <c r="AG51" s="152" t="s">
        <v>210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261" t="s">
        <v>257</v>
      </c>
      <c r="D52" s="262"/>
      <c r="E52" s="262"/>
      <c r="F52" s="262"/>
      <c r="G52" s="262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2"/>
      <c r="Z52" s="152"/>
      <c r="AA52" s="152"/>
      <c r="AB52" s="152"/>
      <c r="AC52" s="152"/>
      <c r="AD52" s="152"/>
      <c r="AE52" s="152"/>
      <c r="AF52" s="152"/>
      <c r="AG52" s="152" t="s">
        <v>210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194" t="s">
        <v>258</v>
      </c>
      <c r="D53" s="164"/>
      <c r="E53" s="165">
        <v>24.94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2"/>
      <c r="Z53" s="152"/>
      <c r="AA53" s="152"/>
      <c r="AB53" s="152"/>
      <c r="AC53" s="152"/>
      <c r="AD53" s="152"/>
      <c r="AE53" s="152"/>
      <c r="AF53" s="152"/>
      <c r="AG53" s="152" t="s">
        <v>199</v>
      </c>
      <c r="AH53" s="152">
        <v>5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194" t="s">
        <v>259</v>
      </c>
      <c r="D54" s="164"/>
      <c r="E54" s="165">
        <v>31.875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2"/>
      <c r="Z54" s="152"/>
      <c r="AA54" s="152"/>
      <c r="AB54" s="152"/>
      <c r="AC54" s="152"/>
      <c r="AD54" s="152"/>
      <c r="AE54" s="152"/>
      <c r="AF54" s="152"/>
      <c r="AG54" s="152" t="s">
        <v>199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76">
        <v>14</v>
      </c>
      <c r="B55" s="177" t="s">
        <v>260</v>
      </c>
      <c r="C55" s="193" t="s">
        <v>261</v>
      </c>
      <c r="D55" s="178" t="s">
        <v>191</v>
      </c>
      <c r="E55" s="179">
        <v>1289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21</v>
      </c>
      <c r="M55" s="181">
        <f>G55*(1+L55/100)</f>
        <v>0</v>
      </c>
      <c r="N55" s="181">
        <v>0</v>
      </c>
      <c r="O55" s="181">
        <f>ROUND(E55*N55,2)</f>
        <v>0</v>
      </c>
      <c r="P55" s="181">
        <v>0</v>
      </c>
      <c r="Q55" s="181">
        <f>ROUND(E55*P55,2)</f>
        <v>0</v>
      </c>
      <c r="R55" s="181"/>
      <c r="S55" s="181" t="s">
        <v>254</v>
      </c>
      <c r="T55" s="182" t="s">
        <v>250</v>
      </c>
      <c r="U55" s="163">
        <v>3.0000000000000001E-3</v>
      </c>
      <c r="V55" s="163">
        <f>ROUND(E55*U55,2)</f>
        <v>3.87</v>
      </c>
      <c r="W55" s="163"/>
      <c r="X55" s="163" t="s">
        <v>194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195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259" t="s">
        <v>262</v>
      </c>
      <c r="D56" s="260"/>
      <c r="E56" s="260"/>
      <c r="F56" s="260"/>
      <c r="G56" s="260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2"/>
      <c r="Z56" s="152"/>
      <c r="AA56" s="152"/>
      <c r="AB56" s="152"/>
      <c r="AC56" s="152"/>
      <c r="AD56" s="152"/>
      <c r="AE56" s="152"/>
      <c r="AF56" s="152"/>
      <c r="AG56" s="152" t="s">
        <v>210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261" t="s">
        <v>263</v>
      </c>
      <c r="D57" s="262"/>
      <c r="E57" s="262"/>
      <c r="F57" s="262"/>
      <c r="G57" s="262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210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261" t="s">
        <v>264</v>
      </c>
      <c r="D58" s="262"/>
      <c r="E58" s="262"/>
      <c r="F58" s="262"/>
      <c r="G58" s="262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2"/>
      <c r="Z58" s="152"/>
      <c r="AA58" s="152"/>
      <c r="AB58" s="152"/>
      <c r="AC58" s="152"/>
      <c r="AD58" s="152"/>
      <c r="AE58" s="152"/>
      <c r="AF58" s="152"/>
      <c r="AG58" s="152" t="s">
        <v>210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9"/>
      <c r="B59" s="160"/>
      <c r="C59" s="194" t="s">
        <v>265</v>
      </c>
      <c r="D59" s="164"/>
      <c r="E59" s="165">
        <v>1289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2"/>
      <c r="Z59" s="152"/>
      <c r="AA59" s="152"/>
      <c r="AB59" s="152"/>
      <c r="AC59" s="152"/>
      <c r="AD59" s="152"/>
      <c r="AE59" s="152"/>
      <c r="AF59" s="152"/>
      <c r="AG59" s="152" t="s">
        <v>199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6">
        <v>15</v>
      </c>
      <c r="B60" s="177" t="s">
        <v>266</v>
      </c>
      <c r="C60" s="193" t="s">
        <v>267</v>
      </c>
      <c r="D60" s="178" t="s">
        <v>191</v>
      </c>
      <c r="E60" s="179">
        <v>1138.32323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0</v>
      </c>
      <c r="O60" s="181">
        <f>ROUND(E60*N60,2)</f>
        <v>0</v>
      </c>
      <c r="P60" s="181">
        <v>0</v>
      </c>
      <c r="Q60" s="181">
        <f>ROUND(E60*P60,2)</f>
        <v>0</v>
      </c>
      <c r="R60" s="181"/>
      <c r="S60" s="181" t="s">
        <v>254</v>
      </c>
      <c r="T60" s="182" t="s">
        <v>255</v>
      </c>
      <c r="U60" s="163">
        <v>7.0000000000000007E-2</v>
      </c>
      <c r="V60" s="163">
        <f>ROUND(E60*U60,2)</f>
        <v>79.680000000000007</v>
      </c>
      <c r="W60" s="163"/>
      <c r="X60" s="163" t="s">
        <v>194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195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194" t="s">
        <v>268</v>
      </c>
      <c r="D61" s="164"/>
      <c r="E61" s="165">
        <v>1100.1168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199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194" t="s">
        <v>269</v>
      </c>
      <c r="D62" s="164"/>
      <c r="E62" s="165">
        <v>-43.75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2"/>
      <c r="Z62" s="152"/>
      <c r="AA62" s="152"/>
      <c r="AB62" s="152"/>
      <c r="AC62" s="152"/>
      <c r="AD62" s="152"/>
      <c r="AE62" s="152"/>
      <c r="AF62" s="152"/>
      <c r="AG62" s="152" t="s">
        <v>199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194" t="s">
        <v>270</v>
      </c>
      <c r="D63" s="164"/>
      <c r="E63" s="165">
        <v>-21.5275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2"/>
      <c r="Z63" s="152"/>
      <c r="AA63" s="152"/>
      <c r="AB63" s="152"/>
      <c r="AC63" s="152"/>
      <c r="AD63" s="152"/>
      <c r="AE63" s="152"/>
      <c r="AF63" s="152"/>
      <c r="AG63" s="152" t="s">
        <v>199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4" t="s">
        <v>271</v>
      </c>
      <c r="D64" s="164"/>
      <c r="E64" s="165">
        <v>103.48393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2"/>
      <c r="Z64" s="152"/>
      <c r="AA64" s="152"/>
      <c r="AB64" s="152"/>
      <c r="AC64" s="152"/>
      <c r="AD64" s="152"/>
      <c r="AE64" s="152"/>
      <c r="AF64" s="152"/>
      <c r="AG64" s="152" t="s">
        <v>199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76">
        <v>16</v>
      </c>
      <c r="B65" s="177" t="s">
        <v>272</v>
      </c>
      <c r="C65" s="193" t="s">
        <v>273</v>
      </c>
      <c r="D65" s="178" t="s">
        <v>274</v>
      </c>
      <c r="E65" s="179">
        <v>28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81">
        <v>7.7999999999999999E-4</v>
      </c>
      <c r="O65" s="181">
        <f>ROUND(E65*N65,2)</f>
        <v>0.02</v>
      </c>
      <c r="P65" s="181">
        <v>0</v>
      </c>
      <c r="Q65" s="181">
        <f>ROUND(E65*P65,2)</f>
        <v>0</v>
      </c>
      <c r="R65" s="181"/>
      <c r="S65" s="181" t="s">
        <v>254</v>
      </c>
      <c r="T65" s="182" t="s">
        <v>255</v>
      </c>
      <c r="U65" s="163">
        <v>0</v>
      </c>
      <c r="V65" s="163">
        <f>ROUND(E65*U65,2)</f>
        <v>0</v>
      </c>
      <c r="W65" s="163"/>
      <c r="X65" s="163" t="s">
        <v>275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276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194" t="s">
        <v>277</v>
      </c>
      <c r="D66" s="164"/>
      <c r="E66" s="165">
        <v>28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199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76">
        <v>17</v>
      </c>
      <c r="B67" s="177" t="s">
        <v>278</v>
      </c>
      <c r="C67" s="193" t="s">
        <v>279</v>
      </c>
      <c r="D67" s="178" t="s">
        <v>280</v>
      </c>
      <c r="E67" s="179">
        <v>87.652000000000001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81">
        <v>1</v>
      </c>
      <c r="O67" s="181">
        <f>ROUND(E67*N67,2)</f>
        <v>87.65</v>
      </c>
      <c r="P67" s="181">
        <v>0</v>
      </c>
      <c r="Q67" s="181">
        <f>ROUND(E67*P67,2)</f>
        <v>0</v>
      </c>
      <c r="R67" s="181" t="s">
        <v>281</v>
      </c>
      <c r="S67" s="181" t="s">
        <v>193</v>
      </c>
      <c r="T67" s="182" t="s">
        <v>193</v>
      </c>
      <c r="U67" s="163">
        <v>0</v>
      </c>
      <c r="V67" s="163">
        <f>ROUND(E67*U67,2)</f>
        <v>0</v>
      </c>
      <c r="W67" s="163"/>
      <c r="X67" s="163" t="s">
        <v>275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276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4" t="s">
        <v>282</v>
      </c>
      <c r="D68" s="164"/>
      <c r="E68" s="165">
        <v>87.652000000000001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2"/>
      <c r="Z68" s="152"/>
      <c r="AA68" s="152"/>
      <c r="AB68" s="152"/>
      <c r="AC68" s="152"/>
      <c r="AD68" s="152"/>
      <c r="AE68" s="152"/>
      <c r="AF68" s="152"/>
      <c r="AG68" s="152" t="s">
        <v>199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76">
        <v>18</v>
      </c>
      <c r="B69" s="177" t="s">
        <v>283</v>
      </c>
      <c r="C69" s="193" t="s">
        <v>284</v>
      </c>
      <c r="D69" s="178" t="s">
        <v>280</v>
      </c>
      <c r="E69" s="179">
        <v>547.82500000000005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81">
        <v>1</v>
      </c>
      <c r="O69" s="181">
        <f>ROUND(E69*N69,2)</f>
        <v>547.83000000000004</v>
      </c>
      <c r="P69" s="181">
        <v>0</v>
      </c>
      <c r="Q69" s="181">
        <f>ROUND(E69*P69,2)</f>
        <v>0</v>
      </c>
      <c r="R69" s="181" t="s">
        <v>281</v>
      </c>
      <c r="S69" s="181" t="s">
        <v>193</v>
      </c>
      <c r="T69" s="182" t="s">
        <v>285</v>
      </c>
      <c r="U69" s="163">
        <v>0</v>
      </c>
      <c r="V69" s="163">
        <f>ROUND(E69*U69,2)</f>
        <v>0</v>
      </c>
      <c r="W69" s="163"/>
      <c r="X69" s="163" t="s">
        <v>275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276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194" t="s">
        <v>286</v>
      </c>
      <c r="D70" s="164"/>
      <c r="E70" s="165">
        <v>547.82500000000005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199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76">
        <v>19</v>
      </c>
      <c r="B71" s="177" t="s">
        <v>287</v>
      </c>
      <c r="C71" s="193" t="s">
        <v>288</v>
      </c>
      <c r="D71" s="178" t="s">
        <v>280</v>
      </c>
      <c r="E71" s="179">
        <v>484.0274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21</v>
      </c>
      <c r="M71" s="181">
        <f>G71*(1+L71/100)</f>
        <v>0</v>
      </c>
      <c r="N71" s="181">
        <v>1</v>
      </c>
      <c r="O71" s="181">
        <f>ROUND(E71*N71,2)</f>
        <v>484.03</v>
      </c>
      <c r="P71" s="181">
        <v>0</v>
      </c>
      <c r="Q71" s="181">
        <f>ROUND(E71*P71,2)</f>
        <v>0</v>
      </c>
      <c r="R71" s="181" t="s">
        <v>281</v>
      </c>
      <c r="S71" s="181" t="s">
        <v>193</v>
      </c>
      <c r="T71" s="182" t="s">
        <v>193</v>
      </c>
      <c r="U71" s="163">
        <v>0</v>
      </c>
      <c r="V71" s="163">
        <f>ROUND(E71*U71,2)</f>
        <v>0</v>
      </c>
      <c r="W71" s="163"/>
      <c r="X71" s="163" t="s">
        <v>275</v>
      </c>
      <c r="Y71" s="152"/>
      <c r="Z71" s="152"/>
      <c r="AA71" s="152"/>
      <c r="AB71" s="152"/>
      <c r="AC71" s="152"/>
      <c r="AD71" s="152"/>
      <c r="AE71" s="152"/>
      <c r="AF71" s="152"/>
      <c r="AG71" s="152" t="s">
        <v>276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194" t="s">
        <v>289</v>
      </c>
      <c r="D72" s="164"/>
      <c r="E72" s="165">
        <v>438.26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2"/>
      <c r="Z72" s="152"/>
      <c r="AA72" s="152"/>
      <c r="AB72" s="152"/>
      <c r="AC72" s="152"/>
      <c r="AD72" s="152"/>
      <c r="AE72" s="152"/>
      <c r="AF72" s="152"/>
      <c r="AG72" s="152" t="s">
        <v>199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94" t="s">
        <v>290</v>
      </c>
      <c r="D73" s="164"/>
      <c r="E73" s="165">
        <v>21.542400000000001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2"/>
      <c r="Z73" s="152"/>
      <c r="AA73" s="152"/>
      <c r="AB73" s="152"/>
      <c r="AC73" s="152"/>
      <c r="AD73" s="152"/>
      <c r="AE73" s="152"/>
      <c r="AF73" s="152"/>
      <c r="AG73" s="152" t="s">
        <v>199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194" t="s">
        <v>291</v>
      </c>
      <c r="D74" s="164"/>
      <c r="E74" s="165">
        <v>9.8735999999999997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52"/>
      <c r="Z74" s="152"/>
      <c r="AA74" s="152"/>
      <c r="AB74" s="152"/>
      <c r="AC74" s="152"/>
      <c r="AD74" s="152"/>
      <c r="AE74" s="152"/>
      <c r="AF74" s="152"/>
      <c r="AG74" s="152" t="s">
        <v>199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194" t="s">
        <v>292</v>
      </c>
      <c r="D75" s="164"/>
      <c r="E75" s="165">
        <v>14.3514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2"/>
      <c r="Z75" s="152"/>
      <c r="AA75" s="152"/>
      <c r="AB75" s="152"/>
      <c r="AC75" s="152"/>
      <c r="AD75" s="152"/>
      <c r="AE75" s="152"/>
      <c r="AF75" s="152"/>
      <c r="AG75" s="152" t="s">
        <v>199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x14ac:dyDescent="0.2">
      <c r="A76" s="170" t="s">
        <v>187</v>
      </c>
      <c r="B76" s="171" t="s">
        <v>85</v>
      </c>
      <c r="C76" s="192" t="s">
        <v>86</v>
      </c>
      <c r="D76" s="172"/>
      <c r="E76" s="173"/>
      <c r="F76" s="174"/>
      <c r="G76" s="174">
        <f>SUMIF(AG77:AG155,"&lt;&gt;NOR",G77:G155)</f>
        <v>0</v>
      </c>
      <c r="H76" s="174"/>
      <c r="I76" s="174">
        <f>SUM(I77:I155)</f>
        <v>0</v>
      </c>
      <c r="J76" s="174"/>
      <c r="K76" s="174">
        <f>SUM(K77:K155)</f>
        <v>0</v>
      </c>
      <c r="L76" s="174"/>
      <c r="M76" s="174">
        <f>SUM(M77:M155)</f>
        <v>0</v>
      </c>
      <c r="N76" s="174"/>
      <c r="O76" s="174">
        <f>SUM(O77:O155)</f>
        <v>1352.2599999999998</v>
      </c>
      <c r="P76" s="174"/>
      <c r="Q76" s="174">
        <f>SUM(Q77:Q155)</f>
        <v>0</v>
      </c>
      <c r="R76" s="174"/>
      <c r="S76" s="174"/>
      <c r="T76" s="175"/>
      <c r="U76" s="169"/>
      <c r="V76" s="169">
        <f>SUM(V77:V155)</f>
        <v>2526.6600000000003</v>
      </c>
      <c r="W76" s="169"/>
      <c r="X76" s="169"/>
      <c r="AG76" t="s">
        <v>188</v>
      </c>
    </row>
    <row r="77" spans="1:60" outlineLevel="1" x14ac:dyDescent="0.2">
      <c r="A77" s="176">
        <v>20</v>
      </c>
      <c r="B77" s="177" t="s">
        <v>293</v>
      </c>
      <c r="C77" s="193" t="s">
        <v>294</v>
      </c>
      <c r="D77" s="178" t="s">
        <v>280</v>
      </c>
      <c r="E77" s="179">
        <v>16.601600000000001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21</v>
      </c>
      <c r="M77" s="181">
        <f>G77*(1+L77/100)</f>
        <v>0</v>
      </c>
      <c r="N77" s="181">
        <v>1.07521</v>
      </c>
      <c r="O77" s="181">
        <f>ROUND(E77*N77,2)</f>
        <v>17.850000000000001</v>
      </c>
      <c r="P77" s="181">
        <v>0</v>
      </c>
      <c r="Q77" s="181">
        <f>ROUND(E77*P77,2)</f>
        <v>0</v>
      </c>
      <c r="R77" s="181" t="s">
        <v>244</v>
      </c>
      <c r="S77" s="181" t="s">
        <v>193</v>
      </c>
      <c r="T77" s="182" t="s">
        <v>193</v>
      </c>
      <c r="U77" s="163">
        <v>22.321000000000002</v>
      </c>
      <c r="V77" s="163">
        <f>ROUND(E77*U77,2)</f>
        <v>370.56</v>
      </c>
      <c r="W77" s="163"/>
      <c r="X77" s="163" t="s">
        <v>194</v>
      </c>
      <c r="Y77" s="152"/>
      <c r="Z77" s="152"/>
      <c r="AA77" s="152"/>
      <c r="AB77" s="152"/>
      <c r="AC77" s="152"/>
      <c r="AD77" s="152"/>
      <c r="AE77" s="152"/>
      <c r="AF77" s="152"/>
      <c r="AG77" s="152" t="s">
        <v>195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259" t="s">
        <v>295</v>
      </c>
      <c r="D78" s="260"/>
      <c r="E78" s="260"/>
      <c r="F78" s="260"/>
      <c r="G78" s="260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2"/>
      <c r="Z78" s="152"/>
      <c r="AA78" s="152"/>
      <c r="AB78" s="152"/>
      <c r="AC78" s="152"/>
      <c r="AD78" s="152"/>
      <c r="AE78" s="152"/>
      <c r="AF78" s="152"/>
      <c r="AG78" s="152" t="s">
        <v>210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9"/>
      <c r="B79" s="160"/>
      <c r="C79" s="194" t="s">
        <v>296</v>
      </c>
      <c r="D79" s="164"/>
      <c r="E79" s="165">
        <v>0.62719999999999998</v>
      </c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52"/>
      <c r="Z79" s="152"/>
      <c r="AA79" s="152"/>
      <c r="AB79" s="152"/>
      <c r="AC79" s="152"/>
      <c r="AD79" s="152"/>
      <c r="AE79" s="152"/>
      <c r="AF79" s="152"/>
      <c r="AG79" s="152" t="s">
        <v>199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94" t="s">
        <v>297</v>
      </c>
      <c r="D80" s="164"/>
      <c r="E80" s="165">
        <v>6.4512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2"/>
      <c r="Z80" s="152"/>
      <c r="AA80" s="152"/>
      <c r="AB80" s="152"/>
      <c r="AC80" s="152"/>
      <c r="AD80" s="152"/>
      <c r="AE80" s="152"/>
      <c r="AF80" s="152"/>
      <c r="AG80" s="152" t="s">
        <v>199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194" t="s">
        <v>298</v>
      </c>
      <c r="D81" s="164"/>
      <c r="E81" s="165">
        <v>5.0175999999999998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2"/>
      <c r="Z81" s="152"/>
      <c r="AA81" s="152"/>
      <c r="AB81" s="152"/>
      <c r="AC81" s="152"/>
      <c r="AD81" s="152"/>
      <c r="AE81" s="152"/>
      <c r="AF81" s="152"/>
      <c r="AG81" s="152" t="s">
        <v>199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194" t="s">
        <v>299</v>
      </c>
      <c r="D82" s="164"/>
      <c r="E82" s="165">
        <v>4.5056000000000003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2"/>
      <c r="Z82" s="152"/>
      <c r="AA82" s="152"/>
      <c r="AB82" s="152"/>
      <c r="AC82" s="152"/>
      <c r="AD82" s="152"/>
      <c r="AE82" s="152"/>
      <c r="AF82" s="152"/>
      <c r="AG82" s="152" t="s">
        <v>199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ht="22.5" outlineLevel="1" x14ac:dyDescent="0.2">
      <c r="A83" s="176">
        <v>21</v>
      </c>
      <c r="B83" s="177" t="s">
        <v>300</v>
      </c>
      <c r="C83" s="193" t="s">
        <v>301</v>
      </c>
      <c r="D83" s="178" t="s">
        <v>207</v>
      </c>
      <c r="E83" s="179">
        <v>30.4</v>
      </c>
      <c r="F83" s="180"/>
      <c r="G83" s="181">
        <f>ROUND(E83*F83,2)</f>
        <v>0</v>
      </c>
      <c r="H83" s="180"/>
      <c r="I83" s="181">
        <f>ROUND(E83*H83,2)</f>
        <v>0</v>
      </c>
      <c r="J83" s="180"/>
      <c r="K83" s="181">
        <f>ROUND(E83*J83,2)</f>
        <v>0</v>
      </c>
      <c r="L83" s="181">
        <v>21</v>
      </c>
      <c r="M83" s="181">
        <f>G83*(1+L83/100)</f>
        <v>0</v>
      </c>
      <c r="N83" s="181">
        <v>1.81E-3</v>
      </c>
      <c r="O83" s="181">
        <f>ROUND(E83*N83,2)</f>
        <v>0.06</v>
      </c>
      <c r="P83" s="181">
        <v>0</v>
      </c>
      <c r="Q83" s="181">
        <f>ROUND(E83*P83,2)</f>
        <v>0</v>
      </c>
      <c r="R83" s="181" t="s">
        <v>244</v>
      </c>
      <c r="S83" s="181" t="s">
        <v>193</v>
      </c>
      <c r="T83" s="182" t="s">
        <v>193</v>
      </c>
      <c r="U83" s="163">
        <v>0.748</v>
      </c>
      <c r="V83" s="163">
        <f>ROUND(E83*U83,2)</f>
        <v>22.74</v>
      </c>
      <c r="W83" s="163"/>
      <c r="X83" s="163" t="s">
        <v>194</v>
      </c>
      <c r="Y83" s="152"/>
      <c r="Z83" s="152"/>
      <c r="AA83" s="152"/>
      <c r="AB83" s="152"/>
      <c r="AC83" s="152"/>
      <c r="AD83" s="152"/>
      <c r="AE83" s="152"/>
      <c r="AF83" s="152"/>
      <c r="AG83" s="152" t="s">
        <v>195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9"/>
      <c r="B84" s="160"/>
      <c r="C84" s="257" t="s">
        <v>302</v>
      </c>
      <c r="D84" s="258"/>
      <c r="E84" s="258"/>
      <c r="F84" s="258"/>
      <c r="G84" s="258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52"/>
      <c r="Z84" s="152"/>
      <c r="AA84" s="152"/>
      <c r="AB84" s="152"/>
      <c r="AC84" s="152"/>
      <c r="AD84" s="152"/>
      <c r="AE84" s="152"/>
      <c r="AF84" s="152"/>
      <c r="AG84" s="152" t="s">
        <v>197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94" t="s">
        <v>303</v>
      </c>
      <c r="D85" s="164"/>
      <c r="E85" s="165">
        <v>28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2"/>
      <c r="Z85" s="152"/>
      <c r="AA85" s="152"/>
      <c r="AB85" s="152"/>
      <c r="AC85" s="152"/>
      <c r="AD85" s="152"/>
      <c r="AE85" s="152"/>
      <c r="AF85" s="152"/>
      <c r="AG85" s="152" t="s">
        <v>199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194" t="s">
        <v>304</v>
      </c>
      <c r="D86" s="164"/>
      <c r="E86" s="165">
        <v>2.4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2"/>
      <c r="Z86" s="152"/>
      <c r="AA86" s="152"/>
      <c r="AB86" s="152"/>
      <c r="AC86" s="152"/>
      <c r="AD86" s="152"/>
      <c r="AE86" s="152"/>
      <c r="AF86" s="152"/>
      <c r="AG86" s="152" t="s">
        <v>199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22.5" outlineLevel="1" x14ac:dyDescent="0.2">
      <c r="A87" s="176">
        <v>22</v>
      </c>
      <c r="B87" s="177" t="s">
        <v>305</v>
      </c>
      <c r="C87" s="193" t="s">
        <v>306</v>
      </c>
      <c r="D87" s="178" t="s">
        <v>207</v>
      </c>
      <c r="E87" s="179">
        <v>240.8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21</v>
      </c>
      <c r="M87" s="181">
        <f>G87*(1+L87/100)</f>
        <v>0</v>
      </c>
      <c r="N87" s="181">
        <v>1.92E-3</v>
      </c>
      <c r="O87" s="181">
        <f>ROUND(E87*N87,2)</f>
        <v>0.46</v>
      </c>
      <c r="P87" s="181">
        <v>0</v>
      </c>
      <c r="Q87" s="181">
        <f>ROUND(E87*P87,2)</f>
        <v>0</v>
      </c>
      <c r="R87" s="181" t="s">
        <v>244</v>
      </c>
      <c r="S87" s="181" t="s">
        <v>193</v>
      </c>
      <c r="T87" s="182" t="s">
        <v>193</v>
      </c>
      <c r="U87" s="163">
        <v>1.569</v>
      </c>
      <c r="V87" s="163">
        <f>ROUND(E87*U87,2)</f>
        <v>377.82</v>
      </c>
      <c r="W87" s="163"/>
      <c r="X87" s="163" t="s">
        <v>194</v>
      </c>
      <c r="Y87" s="152"/>
      <c r="Z87" s="152"/>
      <c r="AA87" s="152"/>
      <c r="AB87" s="152"/>
      <c r="AC87" s="152"/>
      <c r="AD87" s="152"/>
      <c r="AE87" s="152"/>
      <c r="AF87" s="152"/>
      <c r="AG87" s="152" t="s">
        <v>195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257" t="s">
        <v>302</v>
      </c>
      <c r="D88" s="258"/>
      <c r="E88" s="258"/>
      <c r="F88" s="258"/>
      <c r="G88" s="258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2"/>
      <c r="Z88" s="152"/>
      <c r="AA88" s="152"/>
      <c r="AB88" s="152"/>
      <c r="AC88" s="152"/>
      <c r="AD88" s="152"/>
      <c r="AE88" s="152"/>
      <c r="AF88" s="152"/>
      <c r="AG88" s="152" t="s">
        <v>197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59"/>
      <c r="B89" s="160"/>
      <c r="C89" s="194" t="s">
        <v>307</v>
      </c>
      <c r="D89" s="164"/>
      <c r="E89" s="165">
        <v>126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52"/>
      <c r="Z89" s="152"/>
      <c r="AA89" s="152"/>
      <c r="AB89" s="152"/>
      <c r="AC89" s="152"/>
      <c r="AD89" s="152"/>
      <c r="AE89" s="152"/>
      <c r="AF89" s="152"/>
      <c r="AG89" s="152" t="s">
        <v>199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194" t="s">
        <v>308</v>
      </c>
      <c r="D90" s="164"/>
      <c r="E90" s="165">
        <v>98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2"/>
      <c r="Z90" s="152"/>
      <c r="AA90" s="152"/>
      <c r="AB90" s="152"/>
      <c r="AC90" s="152"/>
      <c r="AD90" s="152"/>
      <c r="AE90" s="152"/>
      <c r="AF90" s="152"/>
      <c r="AG90" s="152" t="s">
        <v>199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94" t="s">
        <v>309</v>
      </c>
      <c r="D91" s="164"/>
      <c r="E91" s="165">
        <v>16.8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52"/>
      <c r="Z91" s="152"/>
      <c r="AA91" s="152"/>
      <c r="AB91" s="152"/>
      <c r="AC91" s="152"/>
      <c r="AD91" s="152"/>
      <c r="AE91" s="152"/>
      <c r="AF91" s="152"/>
      <c r="AG91" s="152" t="s">
        <v>199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 x14ac:dyDescent="0.2">
      <c r="A92" s="176">
        <v>23</v>
      </c>
      <c r="B92" s="177" t="s">
        <v>310</v>
      </c>
      <c r="C92" s="193" t="s">
        <v>311</v>
      </c>
      <c r="D92" s="178" t="s">
        <v>207</v>
      </c>
      <c r="E92" s="179">
        <v>92.8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21</v>
      </c>
      <c r="M92" s="181">
        <f>G92*(1+L92/100)</f>
        <v>0</v>
      </c>
      <c r="N92" s="181">
        <v>3.3700000000000002E-3</v>
      </c>
      <c r="O92" s="181">
        <f>ROUND(E92*N92,2)</f>
        <v>0.31</v>
      </c>
      <c r="P92" s="181">
        <v>0</v>
      </c>
      <c r="Q92" s="181">
        <f>ROUND(E92*P92,2)</f>
        <v>0</v>
      </c>
      <c r="R92" s="181" t="s">
        <v>244</v>
      </c>
      <c r="S92" s="181" t="s">
        <v>193</v>
      </c>
      <c r="T92" s="182" t="s">
        <v>193</v>
      </c>
      <c r="U92" s="163">
        <v>1.7709999999999999</v>
      </c>
      <c r="V92" s="163">
        <f>ROUND(E92*U92,2)</f>
        <v>164.35</v>
      </c>
      <c r="W92" s="163"/>
      <c r="X92" s="163" t="s">
        <v>194</v>
      </c>
      <c r="Y92" s="152"/>
      <c r="Z92" s="152"/>
      <c r="AA92" s="152"/>
      <c r="AB92" s="152"/>
      <c r="AC92" s="152"/>
      <c r="AD92" s="152"/>
      <c r="AE92" s="152"/>
      <c r="AF92" s="152"/>
      <c r="AG92" s="152" t="s">
        <v>195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257" t="s">
        <v>302</v>
      </c>
      <c r="D93" s="258"/>
      <c r="E93" s="258"/>
      <c r="F93" s="258"/>
      <c r="G93" s="258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2"/>
      <c r="Z93" s="152"/>
      <c r="AA93" s="152"/>
      <c r="AB93" s="152"/>
      <c r="AC93" s="152"/>
      <c r="AD93" s="152"/>
      <c r="AE93" s="152"/>
      <c r="AF93" s="152"/>
      <c r="AG93" s="152" t="s">
        <v>197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194" t="s">
        <v>312</v>
      </c>
      <c r="D94" s="164"/>
      <c r="E94" s="165">
        <v>88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2"/>
      <c r="Z94" s="152"/>
      <c r="AA94" s="152"/>
      <c r="AB94" s="152"/>
      <c r="AC94" s="152"/>
      <c r="AD94" s="152"/>
      <c r="AE94" s="152"/>
      <c r="AF94" s="152"/>
      <c r="AG94" s="152" t="s">
        <v>199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194" t="s">
        <v>313</v>
      </c>
      <c r="D95" s="164"/>
      <c r="E95" s="165">
        <v>4.8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52"/>
      <c r="Z95" s="152"/>
      <c r="AA95" s="152"/>
      <c r="AB95" s="152"/>
      <c r="AC95" s="152"/>
      <c r="AD95" s="152"/>
      <c r="AE95" s="152"/>
      <c r="AF95" s="152"/>
      <c r="AG95" s="152" t="s">
        <v>199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ht="22.5" outlineLevel="1" x14ac:dyDescent="0.2">
      <c r="A96" s="176">
        <v>24</v>
      </c>
      <c r="B96" s="177" t="s">
        <v>314</v>
      </c>
      <c r="C96" s="193" t="s">
        <v>315</v>
      </c>
      <c r="D96" s="178" t="s">
        <v>207</v>
      </c>
      <c r="E96" s="179">
        <v>52.82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21</v>
      </c>
      <c r="M96" s="181">
        <f>G96*(1+L96/100)</f>
        <v>0</v>
      </c>
      <c r="N96" s="181">
        <v>3.7000000000000002E-3</v>
      </c>
      <c r="O96" s="181">
        <f>ROUND(E96*N96,2)</f>
        <v>0.2</v>
      </c>
      <c r="P96" s="181">
        <v>0</v>
      </c>
      <c r="Q96" s="181">
        <f>ROUND(E96*P96,2)</f>
        <v>0</v>
      </c>
      <c r="R96" s="181" t="s">
        <v>244</v>
      </c>
      <c r="S96" s="181" t="s">
        <v>193</v>
      </c>
      <c r="T96" s="182" t="s">
        <v>193</v>
      </c>
      <c r="U96" s="163">
        <v>0.82099999999999995</v>
      </c>
      <c r="V96" s="163">
        <f>ROUND(E96*U96,2)</f>
        <v>43.37</v>
      </c>
      <c r="W96" s="163"/>
      <c r="X96" s="163" t="s">
        <v>194</v>
      </c>
      <c r="Y96" s="152"/>
      <c r="Z96" s="152"/>
      <c r="AA96" s="152"/>
      <c r="AB96" s="152"/>
      <c r="AC96" s="152"/>
      <c r="AD96" s="152"/>
      <c r="AE96" s="152"/>
      <c r="AF96" s="152"/>
      <c r="AG96" s="152" t="s">
        <v>195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194" t="s">
        <v>316</v>
      </c>
      <c r="D97" s="164"/>
      <c r="E97" s="165">
        <v>29.88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52"/>
      <c r="Z97" s="152"/>
      <c r="AA97" s="152"/>
      <c r="AB97" s="152"/>
      <c r="AC97" s="152"/>
      <c r="AD97" s="152"/>
      <c r="AE97" s="152"/>
      <c r="AF97" s="152"/>
      <c r="AG97" s="152" t="s">
        <v>199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94" t="s">
        <v>317</v>
      </c>
      <c r="D98" s="164"/>
      <c r="E98" s="165">
        <v>7.8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2"/>
      <c r="Z98" s="152"/>
      <c r="AA98" s="152"/>
      <c r="AB98" s="152"/>
      <c r="AC98" s="152"/>
      <c r="AD98" s="152"/>
      <c r="AE98" s="152"/>
      <c r="AF98" s="152"/>
      <c r="AG98" s="152" t="s">
        <v>199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194" t="s">
        <v>318</v>
      </c>
      <c r="D99" s="164"/>
      <c r="E99" s="165">
        <v>9.3000000000000007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52"/>
      <c r="Z99" s="152"/>
      <c r="AA99" s="152"/>
      <c r="AB99" s="152"/>
      <c r="AC99" s="152"/>
      <c r="AD99" s="152"/>
      <c r="AE99" s="152"/>
      <c r="AF99" s="152"/>
      <c r="AG99" s="152" t="s">
        <v>199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4" t="s">
        <v>319</v>
      </c>
      <c r="D100" s="164"/>
      <c r="E100" s="165">
        <v>1.5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199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9"/>
      <c r="B101" s="160"/>
      <c r="C101" s="194" t="s">
        <v>320</v>
      </c>
      <c r="D101" s="164"/>
      <c r="E101" s="165">
        <v>4.34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199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ht="22.5" outlineLevel="1" x14ac:dyDescent="0.2">
      <c r="A102" s="176">
        <v>25</v>
      </c>
      <c r="B102" s="177" t="s">
        <v>321</v>
      </c>
      <c r="C102" s="193" t="s">
        <v>322</v>
      </c>
      <c r="D102" s="178" t="s">
        <v>207</v>
      </c>
      <c r="E102" s="179">
        <v>28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21</v>
      </c>
      <c r="M102" s="181">
        <f>G102*(1+L102/100)</f>
        <v>0</v>
      </c>
      <c r="N102" s="181">
        <v>3.9300000000000002E-2</v>
      </c>
      <c r="O102" s="181">
        <f>ROUND(E102*N102,2)</f>
        <v>1.1000000000000001</v>
      </c>
      <c r="P102" s="181">
        <v>0</v>
      </c>
      <c r="Q102" s="181">
        <f>ROUND(E102*P102,2)</f>
        <v>0</v>
      </c>
      <c r="R102" s="181" t="s">
        <v>244</v>
      </c>
      <c r="S102" s="181" t="s">
        <v>193</v>
      </c>
      <c r="T102" s="182" t="s">
        <v>193</v>
      </c>
      <c r="U102" s="163">
        <v>1.0029999999999999</v>
      </c>
      <c r="V102" s="163">
        <f>ROUND(E102*U102,2)</f>
        <v>28.08</v>
      </c>
      <c r="W102" s="163"/>
      <c r="X102" s="163" t="s">
        <v>194</v>
      </c>
      <c r="Y102" s="152"/>
      <c r="Z102" s="152"/>
      <c r="AA102" s="152"/>
      <c r="AB102" s="152"/>
      <c r="AC102" s="152"/>
      <c r="AD102" s="152"/>
      <c r="AE102" s="152"/>
      <c r="AF102" s="152"/>
      <c r="AG102" s="152" t="s">
        <v>195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94" t="s">
        <v>323</v>
      </c>
      <c r="D103" s="164"/>
      <c r="E103" s="165">
        <v>28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199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22.5" outlineLevel="1" x14ac:dyDescent="0.2">
      <c r="A104" s="176">
        <v>26</v>
      </c>
      <c r="B104" s="177" t="s">
        <v>324</v>
      </c>
      <c r="C104" s="193" t="s">
        <v>325</v>
      </c>
      <c r="D104" s="178" t="s">
        <v>207</v>
      </c>
      <c r="E104" s="179">
        <v>224</v>
      </c>
      <c r="F104" s="180"/>
      <c r="G104" s="181">
        <f>ROUND(E104*F104,2)</f>
        <v>0</v>
      </c>
      <c r="H104" s="180"/>
      <c r="I104" s="181">
        <f>ROUND(E104*H104,2)</f>
        <v>0</v>
      </c>
      <c r="J104" s="180"/>
      <c r="K104" s="181">
        <f>ROUND(E104*J104,2)</f>
        <v>0</v>
      </c>
      <c r="L104" s="181">
        <v>21</v>
      </c>
      <c r="M104" s="181">
        <f>G104*(1+L104/100)</f>
        <v>0</v>
      </c>
      <c r="N104" s="181">
        <v>7.8210000000000002E-2</v>
      </c>
      <c r="O104" s="181">
        <f>ROUND(E104*N104,2)</f>
        <v>17.52</v>
      </c>
      <c r="P104" s="181">
        <v>0</v>
      </c>
      <c r="Q104" s="181">
        <f>ROUND(E104*P104,2)</f>
        <v>0</v>
      </c>
      <c r="R104" s="181" t="s">
        <v>244</v>
      </c>
      <c r="S104" s="181" t="s">
        <v>193</v>
      </c>
      <c r="T104" s="182" t="s">
        <v>250</v>
      </c>
      <c r="U104" s="163">
        <v>1.6180000000000001</v>
      </c>
      <c r="V104" s="163">
        <f>ROUND(E104*U104,2)</f>
        <v>362.43</v>
      </c>
      <c r="W104" s="163"/>
      <c r="X104" s="163" t="s">
        <v>194</v>
      </c>
      <c r="Y104" s="152"/>
      <c r="Z104" s="152"/>
      <c r="AA104" s="152"/>
      <c r="AB104" s="152"/>
      <c r="AC104" s="152"/>
      <c r="AD104" s="152"/>
      <c r="AE104" s="152"/>
      <c r="AF104" s="152"/>
      <c r="AG104" s="152" t="s">
        <v>195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194" t="s">
        <v>308</v>
      </c>
      <c r="D105" s="164"/>
      <c r="E105" s="165">
        <v>98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199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59"/>
      <c r="B106" s="160"/>
      <c r="C106" s="194" t="s">
        <v>307</v>
      </c>
      <c r="D106" s="164"/>
      <c r="E106" s="165">
        <v>126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199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22.5" outlineLevel="1" x14ac:dyDescent="0.2">
      <c r="A107" s="176">
        <v>27</v>
      </c>
      <c r="B107" s="177" t="s">
        <v>326</v>
      </c>
      <c r="C107" s="193" t="s">
        <v>327</v>
      </c>
      <c r="D107" s="178" t="s">
        <v>207</v>
      </c>
      <c r="E107" s="179">
        <v>88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21</v>
      </c>
      <c r="M107" s="181">
        <f>G107*(1+L107/100)</f>
        <v>0</v>
      </c>
      <c r="N107" s="181">
        <v>7.8210000000000002E-2</v>
      </c>
      <c r="O107" s="181">
        <f>ROUND(E107*N107,2)</f>
        <v>6.88</v>
      </c>
      <c r="P107" s="181">
        <v>0</v>
      </c>
      <c r="Q107" s="181">
        <f>ROUND(E107*P107,2)</f>
        <v>0</v>
      </c>
      <c r="R107" s="181" t="s">
        <v>244</v>
      </c>
      <c r="S107" s="181" t="s">
        <v>193</v>
      </c>
      <c r="T107" s="182" t="s">
        <v>250</v>
      </c>
      <c r="U107" s="163">
        <v>1.9650000000000001</v>
      </c>
      <c r="V107" s="163">
        <f>ROUND(E107*U107,2)</f>
        <v>172.92</v>
      </c>
      <c r="W107" s="163"/>
      <c r="X107" s="163" t="s">
        <v>194</v>
      </c>
      <c r="Y107" s="152"/>
      <c r="Z107" s="152"/>
      <c r="AA107" s="152"/>
      <c r="AB107" s="152"/>
      <c r="AC107" s="152"/>
      <c r="AD107" s="152"/>
      <c r="AE107" s="152"/>
      <c r="AF107" s="152"/>
      <c r="AG107" s="152" t="s">
        <v>195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9"/>
      <c r="B108" s="160"/>
      <c r="C108" s="194" t="s">
        <v>312</v>
      </c>
      <c r="D108" s="164"/>
      <c r="E108" s="165">
        <v>88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199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76">
        <v>28</v>
      </c>
      <c r="B109" s="177" t="s">
        <v>328</v>
      </c>
      <c r="C109" s="193" t="s">
        <v>329</v>
      </c>
      <c r="D109" s="178" t="s">
        <v>214</v>
      </c>
      <c r="E109" s="179">
        <v>2.25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21</v>
      </c>
      <c r="M109" s="181">
        <f>G109*(1+L109/100)</f>
        <v>0</v>
      </c>
      <c r="N109" s="181">
        <v>2.5249999999999999</v>
      </c>
      <c r="O109" s="181">
        <f>ROUND(E109*N109,2)</f>
        <v>5.68</v>
      </c>
      <c r="P109" s="181">
        <v>0</v>
      </c>
      <c r="Q109" s="181">
        <f>ROUND(E109*P109,2)</f>
        <v>0</v>
      </c>
      <c r="R109" s="181" t="s">
        <v>330</v>
      </c>
      <c r="S109" s="181" t="s">
        <v>193</v>
      </c>
      <c r="T109" s="182" t="s">
        <v>193</v>
      </c>
      <c r="U109" s="163">
        <v>0.48</v>
      </c>
      <c r="V109" s="163">
        <f>ROUND(E109*U109,2)</f>
        <v>1.08</v>
      </c>
      <c r="W109" s="163"/>
      <c r="X109" s="163" t="s">
        <v>194</v>
      </c>
      <c r="Y109" s="152"/>
      <c r="Z109" s="152"/>
      <c r="AA109" s="152"/>
      <c r="AB109" s="152"/>
      <c r="AC109" s="152"/>
      <c r="AD109" s="152"/>
      <c r="AE109" s="152"/>
      <c r="AF109" s="152"/>
      <c r="AG109" s="152" t="s">
        <v>195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59"/>
      <c r="B110" s="160"/>
      <c r="C110" s="257" t="s">
        <v>331</v>
      </c>
      <c r="D110" s="258"/>
      <c r="E110" s="258"/>
      <c r="F110" s="258"/>
      <c r="G110" s="258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197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94" t="s">
        <v>332</v>
      </c>
      <c r="D111" s="164"/>
      <c r="E111" s="165">
        <v>2.25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199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ht="22.5" outlineLevel="1" x14ac:dyDescent="0.2">
      <c r="A112" s="176">
        <v>29</v>
      </c>
      <c r="B112" s="177" t="s">
        <v>333</v>
      </c>
      <c r="C112" s="193" t="s">
        <v>334</v>
      </c>
      <c r="D112" s="178" t="s">
        <v>214</v>
      </c>
      <c r="E112" s="179">
        <v>206.96786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21</v>
      </c>
      <c r="M112" s="181">
        <f>G112*(1+L112/100)</f>
        <v>0</v>
      </c>
      <c r="N112" s="181">
        <v>2.2624</v>
      </c>
      <c r="O112" s="181">
        <f>ROUND(E112*N112,2)</f>
        <v>468.24</v>
      </c>
      <c r="P112" s="181">
        <v>0</v>
      </c>
      <c r="Q112" s="181">
        <f>ROUND(E112*P112,2)</f>
        <v>0</v>
      </c>
      <c r="R112" s="181" t="s">
        <v>330</v>
      </c>
      <c r="S112" s="181" t="s">
        <v>193</v>
      </c>
      <c r="T112" s="182" t="s">
        <v>255</v>
      </c>
      <c r="U112" s="163">
        <v>0.48</v>
      </c>
      <c r="V112" s="163">
        <f>ROUND(E112*U112,2)</f>
        <v>99.34</v>
      </c>
      <c r="W112" s="163"/>
      <c r="X112" s="163" t="s">
        <v>194</v>
      </c>
      <c r="Y112" s="152"/>
      <c r="Z112" s="152"/>
      <c r="AA112" s="152"/>
      <c r="AB112" s="152"/>
      <c r="AC112" s="152"/>
      <c r="AD112" s="152"/>
      <c r="AE112" s="152"/>
      <c r="AF112" s="152"/>
      <c r="AG112" s="152" t="s">
        <v>195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257" t="s">
        <v>331</v>
      </c>
      <c r="D113" s="258"/>
      <c r="E113" s="258"/>
      <c r="F113" s="258"/>
      <c r="G113" s="258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197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194" t="s">
        <v>335</v>
      </c>
      <c r="D114" s="164"/>
      <c r="E114" s="165">
        <v>220.02336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199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194" t="s">
        <v>336</v>
      </c>
      <c r="D115" s="164"/>
      <c r="E115" s="165">
        <v>-8.75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199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9"/>
      <c r="B116" s="160"/>
      <c r="C116" s="194" t="s">
        <v>337</v>
      </c>
      <c r="D116" s="164"/>
      <c r="E116" s="165">
        <v>-4.3055000000000003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199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76">
        <v>30</v>
      </c>
      <c r="B117" s="177" t="s">
        <v>338</v>
      </c>
      <c r="C117" s="193" t="s">
        <v>339</v>
      </c>
      <c r="D117" s="178" t="s">
        <v>191</v>
      </c>
      <c r="E117" s="179">
        <v>26.988</v>
      </c>
      <c r="F117" s="180"/>
      <c r="G117" s="181">
        <f>ROUND(E117*F117,2)</f>
        <v>0</v>
      </c>
      <c r="H117" s="180"/>
      <c r="I117" s="181">
        <f>ROUND(E117*H117,2)</f>
        <v>0</v>
      </c>
      <c r="J117" s="180"/>
      <c r="K117" s="181">
        <f>ROUND(E117*J117,2)</f>
        <v>0</v>
      </c>
      <c r="L117" s="181">
        <v>21</v>
      </c>
      <c r="M117" s="181">
        <f>G117*(1+L117/100)</f>
        <v>0</v>
      </c>
      <c r="N117" s="181">
        <v>3.9199999999999999E-2</v>
      </c>
      <c r="O117" s="181">
        <f>ROUND(E117*N117,2)</f>
        <v>1.06</v>
      </c>
      <c r="P117" s="181">
        <v>0</v>
      </c>
      <c r="Q117" s="181">
        <f>ROUND(E117*P117,2)</f>
        <v>0</v>
      </c>
      <c r="R117" s="181" t="s">
        <v>330</v>
      </c>
      <c r="S117" s="181" t="s">
        <v>193</v>
      </c>
      <c r="T117" s="182" t="s">
        <v>193</v>
      </c>
      <c r="U117" s="163">
        <v>1.6</v>
      </c>
      <c r="V117" s="163">
        <f>ROUND(E117*U117,2)</f>
        <v>43.18</v>
      </c>
      <c r="W117" s="163"/>
      <c r="X117" s="163" t="s">
        <v>194</v>
      </c>
      <c r="Y117" s="152"/>
      <c r="Z117" s="152"/>
      <c r="AA117" s="152"/>
      <c r="AB117" s="152"/>
      <c r="AC117" s="152"/>
      <c r="AD117" s="152"/>
      <c r="AE117" s="152"/>
      <c r="AF117" s="152"/>
      <c r="AG117" s="152" t="s">
        <v>195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 x14ac:dyDescent="0.2">
      <c r="A118" s="159"/>
      <c r="B118" s="160"/>
      <c r="C118" s="257" t="s">
        <v>340</v>
      </c>
      <c r="D118" s="258"/>
      <c r="E118" s="258"/>
      <c r="F118" s="258"/>
      <c r="G118" s="258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197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83" t="str">
        <f>C118</f>
        <v>svislé nebo šikmé (odkloněné) , půdorysně přímé nebo zalomené, stěn základových desek ve volných nebo zapažených jámách, rýhách, šachtách, včetně případných vzpěr,</v>
      </c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194" t="s">
        <v>341</v>
      </c>
      <c r="D119" s="164"/>
      <c r="E119" s="165">
        <v>26.988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199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76">
        <v>31</v>
      </c>
      <c r="B120" s="177" t="s">
        <v>342</v>
      </c>
      <c r="C120" s="193" t="s">
        <v>343</v>
      </c>
      <c r="D120" s="178" t="s">
        <v>191</v>
      </c>
      <c r="E120" s="179">
        <v>26.988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81">
        <v>0</v>
      </c>
      <c r="O120" s="181">
        <f>ROUND(E120*N120,2)</f>
        <v>0</v>
      </c>
      <c r="P120" s="181">
        <v>0</v>
      </c>
      <c r="Q120" s="181">
        <f>ROUND(E120*P120,2)</f>
        <v>0</v>
      </c>
      <c r="R120" s="181" t="s">
        <v>330</v>
      </c>
      <c r="S120" s="181" t="s">
        <v>193</v>
      </c>
      <c r="T120" s="182" t="s">
        <v>193</v>
      </c>
      <c r="U120" s="163">
        <v>0.32</v>
      </c>
      <c r="V120" s="163">
        <f>ROUND(E120*U120,2)</f>
        <v>8.64</v>
      </c>
      <c r="W120" s="163"/>
      <c r="X120" s="163" t="s">
        <v>194</v>
      </c>
      <c r="Y120" s="152"/>
      <c r="Z120" s="152"/>
      <c r="AA120" s="152"/>
      <c r="AB120" s="152"/>
      <c r="AC120" s="152"/>
      <c r="AD120" s="152"/>
      <c r="AE120" s="152"/>
      <c r="AF120" s="152"/>
      <c r="AG120" s="152" t="s">
        <v>195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ht="22.5" outlineLevel="1" x14ac:dyDescent="0.2">
      <c r="A121" s="159"/>
      <c r="B121" s="160"/>
      <c r="C121" s="257" t="s">
        <v>340</v>
      </c>
      <c r="D121" s="258"/>
      <c r="E121" s="258"/>
      <c r="F121" s="258"/>
      <c r="G121" s="258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197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83" t="str">
        <f>C121</f>
        <v>svislé nebo šikmé (odkloněné) , půdorysně přímé nebo zalomené, stěn základových desek ve volných nebo zapažených jámách, rýhách, šachtách, včetně případných vzpěr,</v>
      </c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261" t="s">
        <v>344</v>
      </c>
      <c r="D122" s="262"/>
      <c r="E122" s="262"/>
      <c r="F122" s="262"/>
      <c r="G122" s="262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2"/>
      <c r="Z122" s="152"/>
      <c r="AA122" s="152"/>
      <c r="AB122" s="152"/>
      <c r="AC122" s="152"/>
      <c r="AD122" s="152"/>
      <c r="AE122" s="152"/>
      <c r="AF122" s="152"/>
      <c r="AG122" s="152" t="s">
        <v>210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194" t="s">
        <v>345</v>
      </c>
      <c r="D123" s="164"/>
      <c r="E123" s="165">
        <v>26.988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199</v>
      </c>
      <c r="AH123" s="152">
        <v>5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76">
        <v>32</v>
      </c>
      <c r="B124" s="177" t="s">
        <v>346</v>
      </c>
      <c r="C124" s="193" t="s">
        <v>347</v>
      </c>
      <c r="D124" s="178" t="s">
        <v>280</v>
      </c>
      <c r="E124" s="179">
        <v>17.97269</v>
      </c>
      <c r="F124" s="180"/>
      <c r="G124" s="181">
        <f>ROUND(E124*F124,2)</f>
        <v>0</v>
      </c>
      <c r="H124" s="180"/>
      <c r="I124" s="181">
        <f>ROUND(E124*H124,2)</f>
        <v>0</v>
      </c>
      <c r="J124" s="180"/>
      <c r="K124" s="181">
        <f>ROUND(E124*J124,2)</f>
        <v>0</v>
      </c>
      <c r="L124" s="181">
        <v>21</v>
      </c>
      <c r="M124" s="181">
        <f>G124*(1+L124/100)</f>
        <v>0</v>
      </c>
      <c r="N124" s="181">
        <v>1.0217400000000001</v>
      </c>
      <c r="O124" s="181">
        <f>ROUND(E124*N124,2)</f>
        <v>18.36</v>
      </c>
      <c r="P124" s="181">
        <v>0</v>
      </c>
      <c r="Q124" s="181">
        <f>ROUND(E124*P124,2)</f>
        <v>0</v>
      </c>
      <c r="R124" s="181" t="s">
        <v>330</v>
      </c>
      <c r="S124" s="181" t="s">
        <v>193</v>
      </c>
      <c r="T124" s="182" t="s">
        <v>193</v>
      </c>
      <c r="U124" s="163">
        <v>23.530999999999999</v>
      </c>
      <c r="V124" s="163">
        <f>ROUND(E124*U124,2)</f>
        <v>422.92</v>
      </c>
      <c r="W124" s="163"/>
      <c r="X124" s="163" t="s">
        <v>194</v>
      </c>
      <c r="Y124" s="152"/>
      <c r="Z124" s="152"/>
      <c r="AA124" s="152"/>
      <c r="AB124" s="152"/>
      <c r="AC124" s="152"/>
      <c r="AD124" s="152"/>
      <c r="AE124" s="152"/>
      <c r="AF124" s="152"/>
      <c r="AG124" s="152" t="s">
        <v>195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257" t="s">
        <v>348</v>
      </c>
      <c r="D125" s="258"/>
      <c r="E125" s="258"/>
      <c r="F125" s="258"/>
      <c r="G125" s="258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197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9"/>
      <c r="B126" s="160"/>
      <c r="C126" s="194" t="s">
        <v>349</v>
      </c>
      <c r="D126" s="164"/>
      <c r="E126" s="165">
        <v>0.83520000000000005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199</v>
      </c>
      <c r="AH126" s="152">
        <v>5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94" t="s">
        <v>350</v>
      </c>
      <c r="D127" s="164"/>
      <c r="E127" s="165">
        <v>0.18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199</v>
      </c>
      <c r="AH127" s="152">
        <v>5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9"/>
      <c r="B128" s="160"/>
      <c r="C128" s="194" t="s">
        <v>351</v>
      </c>
      <c r="D128" s="164"/>
      <c r="E128" s="165">
        <v>16.55743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199</v>
      </c>
      <c r="AH128" s="152">
        <v>5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194" t="s">
        <v>352</v>
      </c>
      <c r="D129" s="164"/>
      <c r="E129" s="165">
        <v>0.40006000000000003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199</v>
      </c>
      <c r="AH129" s="152">
        <v>5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76">
        <v>33</v>
      </c>
      <c r="B130" s="177" t="s">
        <v>353</v>
      </c>
      <c r="C130" s="193" t="s">
        <v>354</v>
      </c>
      <c r="D130" s="178" t="s">
        <v>214</v>
      </c>
      <c r="E130" s="179">
        <v>10.44</v>
      </c>
      <c r="F130" s="180"/>
      <c r="G130" s="181">
        <f>ROUND(E130*F130,2)</f>
        <v>0</v>
      </c>
      <c r="H130" s="180"/>
      <c r="I130" s="181">
        <f>ROUND(E130*H130,2)</f>
        <v>0</v>
      </c>
      <c r="J130" s="180"/>
      <c r="K130" s="181">
        <f>ROUND(E130*J130,2)</f>
        <v>0</v>
      </c>
      <c r="L130" s="181">
        <v>21</v>
      </c>
      <c r="M130" s="181">
        <f>G130*(1+L130/100)</f>
        <v>0</v>
      </c>
      <c r="N130" s="181">
        <v>2.5249999999999999</v>
      </c>
      <c r="O130" s="181">
        <f>ROUND(E130*N130,2)</f>
        <v>26.36</v>
      </c>
      <c r="P130" s="181">
        <v>0</v>
      </c>
      <c r="Q130" s="181">
        <f>ROUND(E130*P130,2)</f>
        <v>0</v>
      </c>
      <c r="R130" s="181" t="s">
        <v>330</v>
      </c>
      <c r="S130" s="181" t="s">
        <v>193</v>
      </c>
      <c r="T130" s="182" t="s">
        <v>193</v>
      </c>
      <c r="U130" s="163">
        <v>0.48</v>
      </c>
      <c r="V130" s="163">
        <f>ROUND(E130*U130,2)</f>
        <v>5.01</v>
      </c>
      <c r="W130" s="163"/>
      <c r="X130" s="163" t="s">
        <v>194</v>
      </c>
      <c r="Y130" s="152"/>
      <c r="Z130" s="152"/>
      <c r="AA130" s="152"/>
      <c r="AB130" s="152"/>
      <c r="AC130" s="152"/>
      <c r="AD130" s="152"/>
      <c r="AE130" s="152"/>
      <c r="AF130" s="152"/>
      <c r="AG130" s="152" t="s">
        <v>195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59"/>
      <c r="B131" s="160"/>
      <c r="C131" s="257" t="s">
        <v>355</v>
      </c>
      <c r="D131" s="258"/>
      <c r="E131" s="258"/>
      <c r="F131" s="258"/>
      <c r="G131" s="258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197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194" t="s">
        <v>356</v>
      </c>
      <c r="D132" s="164"/>
      <c r="E132" s="165">
        <v>10.44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199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76">
        <v>34</v>
      </c>
      <c r="B133" s="177" t="s">
        <v>357</v>
      </c>
      <c r="C133" s="193" t="s">
        <v>358</v>
      </c>
      <c r="D133" s="178" t="s">
        <v>214</v>
      </c>
      <c r="E133" s="179">
        <v>97.2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21</v>
      </c>
      <c r="M133" s="181">
        <f>G133*(1+L133/100)</f>
        <v>0</v>
      </c>
      <c r="N133" s="181">
        <v>2.5249999999999999</v>
      </c>
      <c r="O133" s="181">
        <f>ROUND(E133*N133,2)</f>
        <v>245.43</v>
      </c>
      <c r="P133" s="181">
        <v>0</v>
      </c>
      <c r="Q133" s="181">
        <f>ROUND(E133*P133,2)</f>
        <v>0</v>
      </c>
      <c r="R133" s="181" t="s">
        <v>330</v>
      </c>
      <c r="S133" s="181" t="s">
        <v>193</v>
      </c>
      <c r="T133" s="182" t="s">
        <v>193</v>
      </c>
      <c r="U133" s="163">
        <v>0.48</v>
      </c>
      <c r="V133" s="163">
        <f>ROUND(E133*U133,2)</f>
        <v>46.66</v>
      </c>
      <c r="W133" s="163"/>
      <c r="X133" s="163" t="s">
        <v>194</v>
      </c>
      <c r="Y133" s="152"/>
      <c r="Z133" s="152"/>
      <c r="AA133" s="152"/>
      <c r="AB133" s="152"/>
      <c r="AC133" s="152"/>
      <c r="AD133" s="152"/>
      <c r="AE133" s="152"/>
      <c r="AF133" s="152"/>
      <c r="AG133" s="152" t="s">
        <v>195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257" t="s">
        <v>331</v>
      </c>
      <c r="D134" s="258"/>
      <c r="E134" s="258"/>
      <c r="F134" s="258"/>
      <c r="G134" s="258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197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9"/>
      <c r="B135" s="160"/>
      <c r="C135" s="194" t="s">
        <v>359</v>
      </c>
      <c r="D135" s="164"/>
      <c r="E135" s="165">
        <v>97.2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199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76">
        <v>35</v>
      </c>
      <c r="B136" s="177" t="s">
        <v>360</v>
      </c>
      <c r="C136" s="193" t="s">
        <v>361</v>
      </c>
      <c r="D136" s="178" t="s">
        <v>280</v>
      </c>
      <c r="E136" s="179">
        <v>9.7200000000000006</v>
      </c>
      <c r="F136" s="180"/>
      <c r="G136" s="181">
        <f>ROUND(E136*F136,2)</f>
        <v>0</v>
      </c>
      <c r="H136" s="180"/>
      <c r="I136" s="181">
        <f>ROUND(E136*H136,2)</f>
        <v>0</v>
      </c>
      <c r="J136" s="180"/>
      <c r="K136" s="181">
        <f>ROUND(E136*J136,2)</f>
        <v>0</v>
      </c>
      <c r="L136" s="181">
        <v>21</v>
      </c>
      <c r="M136" s="181">
        <f>G136*(1+L136/100)</f>
        <v>0</v>
      </c>
      <c r="N136" s="181">
        <v>1.0211600000000001</v>
      </c>
      <c r="O136" s="181">
        <f>ROUND(E136*N136,2)</f>
        <v>9.93</v>
      </c>
      <c r="P136" s="181">
        <v>0</v>
      </c>
      <c r="Q136" s="181">
        <f>ROUND(E136*P136,2)</f>
        <v>0</v>
      </c>
      <c r="R136" s="181" t="s">
        <v>330</v>
      </c>
      <c r="S136" s="181" t="s">
        <v>193</v>
      </c>
      <c r="T136" s="182" t="s">
        <v>193</v>
      </c>
      <c r="U136" s="163">
        <v>23.530999999999999</v>
      </c>
      <c r="V136" s="163">
        <f>ROUND(E136*U136,2)</f>
        <v>228.72</v>
      </c>
      <c r="W136" s="163"/>
      <c r="X136" s="163" t="s">
        <v>194</v>
      </c>
      <c r="Y136" s="152"/>
      <c r="Z136" s="152"/>
      <c r="AA136" s="152"/>
      <c r="AB136" s="152"/>
      <c r="AC136" s="152"/>
      <c r="AD136" s="152"/>
      <c r="AE136" s="152"/>
      <c r="AF136" s="152"/>
      <c r="AG136" s="152" t="s">
        <v>195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59"/>
      <c r="B137" s="160"/>
      <c r="C137" s="257" t="s">
        <v>348</v>
      </c>
      <c r="D137" s="258"/>
      <c r="E137" s="258"/>
      <c r="F137" s="258"/>
      <c r="G137" s="258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197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194" t="s">
        <v>362</v>
      </c>
      <c r="D138" s="164"/>
      <c r="E138" s="165">
        <v>9.7200000000000006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199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76">
        <v>36</v>
      </c>
      <c r="B139" s="177" t="s">
        <v>363</v>
      </c>
      <c r="C139" s="193" t="s">
        <v>364</v>
      </c>
      <c r="D139" s="178" t="s">
        <v>191</v>
      </c>
      <c r="E139" s="179">
        <v>18.903510000000001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21</v>
      </c>
      <c r="M139" s="181">
        <f>G139*(1+L139/100)</f>
        <v>0</v>
      </c>
      <c r="N139" s="181">
        <v>0.19275999999999999</v>
      </c>
      <c r="O139" s="181">
        <f>ROUND(E139*N139,2)</f>
        <v>3.64</v>
      </c>
      <c r="P139" s="181">
        <v>0</v>
      </c>
      <c r="Q139" s="181">
        <f>ROUND(E139*P139,2)</f>
        <v>0</v>
      </c>
      <c r="R139" s="181" t="s">
        <v>365</v>
      </c>
      <c r="S139" s="181" t="s">
        <v>193</v>
      </c>
      <c r="T139" s="182" t="s">
        <v>193</v>
      </c>
      <c r="U139" s="163">
        <v>1.0980000000000001</v>
      </c>
      <c r="V139" s="163">
        <f>ROUND(E139*U139,2)</f>
        <v>20.76</v>
      </c>
      <c r="W139" s="163"/>
      <c r="X139" s="163" t="s">
        <v>194</v>
      </c>
      <c r="Y139" s="152"/>
      <c r="Z139" s="152"/>
      <c r="AA139" s="152"/>
      <c r="AB139" s="152"/>
      <c r="AC139" s="152"/>
      <c r="AD139" s="152"/>
      <c r="AE139" s="152"/>
      <c r="AF139" s="152"/>
      <c r="AG139" s="152" t="s">
        <v>195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194" t="s">
        <v>366</v>
      </c>
      <c r="D140" s="164"/>
      <c r="E140" s="165">
        <v>18.903510000000001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199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6">
        <v>37</v>
      </c>
      <c r="B141" s="177" t="s">
        <v>367</v>
      </c>
      <c r="C141" s="193" t="s">
        <v>368</v>
      </c>
      <c r="D141" s="178" t="s">
        <v>214</v>
      </c>
      <c r="E141" s="179">
        <v>207.52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81">
        <v>2.5499999999999998</v>
      </c>
      <c r="O141" s="181">
        <f>ROUND(E141*N141,2)</f>
        <v>529.17999999999995</v>
      </c>
      <c r="P141" s="181">
        <v>0</v>
      </c>
      <c r="Q141" s="181">
        <f>ROUND(E141*P141,2)</f>
        <v>0</v>
      </c>
      <c r="R141" s="181"/>
      <c r="S141" s="181" t="s">
        <v>254</v>
      </c>
      <c r="T141" s="182" t="s">
        <v>250</v>
      </c>
      <c r="U141" s="163">
        <v>0</v>
      </c>
      <c r="V141" s="163">
        <f>ROUND(E141*U141,2)</f>
        <v>0</v>
      </c>
      <c r="W141" s="163"/>
      <c r="X141" s="163" t="s">
        <v>194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195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194" t="s">
        <v>369</v>
      </c>
      <c r="D142" s="164"/>
      <c r="E142" s="165">
        <v>7.84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199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59"/>
      <c r="B143" s="160"/>
      <c r="C143" s="194" t="s">
        <v>370</v>
      </c>
      <c r="D143" s="164"/>
      <c r="E143" s="165">
        <v>80.64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199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194" t="s">
        <v>371</v>
      </c>
      <c r="D144" s="164"/>
      <c r="E144" s="165">
        <v>62.72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199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59"/>
      <c r="B145" s="160"/>
      <c r="C145" s="194" t="s">
        <v>372</v>
      </c>
      <c r="D145" s="164"/>
      <c r="E145" s="165">
        <v>56.32</v>
      </c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52"/>
      <c r="Z145" s="152"/>
      <c r="AA145" s="152"/>
      <c r="AB145" s="152"/>
      <c r="AC145" s="152"/>
      <c r="AD145" s="152"/>
      <c r="AE145" s="152"/>
      <c r="AF145" s="152"/>
      <c r="AG145" s="152" t="s">
        <v>199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76">
        <v>38</v>
      </c>
      <c r="B146" s="177" t="s">
        <v>373</v>
      </c>
      <c r="C146" s="193" t="s">
        <v>374</v>
      </c>
      <c r="D146" s="178" t="s">
        <v>191</v>
      </c>
      <c r="E146" s="179">
        <v>104.4</v>
      </c>
      <c r="F146" s="180"/>
      <c r="G146" s="181">
        <f>ROUND(E146*F146,2)</f>
        <v>0</v>
      </c>
      <c r="H146" s="180"/>
      <c r="I146" s="181">
        <f>ROUND(E146*H146,2)</f>
        <v>0</v>
      </c>
      <c r="J146" s="180"/>
      <c r="K146" s="181">
        <f>ROUND(E146*J146,2)</f>
        <v>0</v>
      </c>
      <c r="L146" s="181">
        <v>21</v>
      </c>
      <c r="M146" s="181">
        <f>G146*(1+L146/100)</f>
        <v>0</v>
      </c>
      <c r="N146" s="181">
        <v>0</v>
      </c>
      <c r="O146" s="181">
        <f>ROUND(E146*N146,2)</f>
        <v>0</v>
      </c>
      <c r="P146" s="181">
        <v>0</v>
      </c>
      <c r="Q146" s="181">
        <f>ROUND(E146*P146,2)</f>
        <v>0</v>
      </c>
      <c r="R146" s="181"/>
      <c r="S146" s="181" t="s">
        <v>254</v>
      </c>
      <c r="T146" s="182" t="s">
        <v>255</v>
      </c>
      <c r="U146" s="163">
        <v>0.52700000000000002</v>
      </c>
      <c r="V146" s="163">
        <f>ROUND(E146*U146,2)</f>
        <v>55.02</v>
      </c>
      <c r="W146" s="163"/>
      <c r="X146" s="163" t="s">
        <v>194</v>
      </c>
      <c r="Y146" s="152"/>
      <c r="Z146" s="152"/>
      <c r="AA146" s="152"/>
      <c r="AB146" s="152"/>
      <c r="AC146" s="152"/>
      <c r="AD146" s="152"/>
      <c r="AE146" s="152"/>
      <c r="AF146" s="152"/>
      <c r="AG146" s="152" t="s">
        <v>195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59"/>
      <c r="B147" s="160"/>
      <c r="C147" s="194" t="s">
        <v>375</v>
      </c>
      <c r="D147" s="164"/>
      <c r="E147" s="165">
        <v>81.599999999999994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199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194" t="s">
        <v>376</v>
      </c>
      <c r="D148" s="164"/>
      <c r="E148" s="165">
        <v>22.8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199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76">
        <v>39</v>
      </c>
      <c r="B149" s="177" t="s">
        <v>377</v>
      </c>
      <c r="C149" s="193" t="s">
        <v>378</v>
      </c>
      <c r="D149" s="178" t="s">
        <v>191</v>
      </c>
      <c r="E149" s="179">
        <v>104.4</v>
      </c>
      <c r="F149" s="180"/>
      <c r="G149" s="181">
        <f>ROUND(E149*F149,2)</f>
        <v>0</v>
      </c>
      <c r="H149" s="180"/>
      <c r="I149" s="181">
        <f>ROUND(E149*H149,2)</f>
        <v>0</v>
      </c>
      <c r="J149" s="180"/>
      <c r="K149" s="181">
        <f>ROUND(E149*J149,2)</f>
        <v>0</v>
      </c>
      <c r="L149" s="181">
        <v>21</v>
      </c>
      <c r="M149" s="181">
        <f>G149*(1+L149/100)</f>
        <v>0</v>
      </c>
      <c r="N149" s="181">
        <v>0</v>
      </c>
      <c r="O149" s="181">
        <f>ROUND(E149*N149,2)</f>
        <v>0</v>
      </c>
      <c r="P149" s="181">
        <v>0</v>
      </c>
      <c r="Q149" s="181">
        <f>ROUND(E149*P149,2)</f>
        <v>0</v>
      </c>
      <c r="R149" s="181"/>
      <c r="S149" s="181" t="s">
        <v>254</v>
      </c>
      <c r="T149" s="182" t="s">
        <v>255</v>
      </c>
      <c r="U149" s="163">
        <v>0.32</v>
      </c>
      <c r="V149" s="163">
        <f>ROUND(E149*U149,2)</f>
        <v>33.409999999999997</v>
      </c>
      <c r="W149" s="163"/>
      <c r="X149" s="163" t="s">
        <v>194</v>
      </c>
      <c r="Y149" s="152"/>
      <c r="Z149" s="152"/>
      <c r="AA149" s="152"/>
      <c r="AB149" s="152"/>
      <c r="AC149" s="152"/>
      <c r="AD149" s="152"/>
      <c r="AE149" s="152"/>
      <c r="AF149" s="152"/>
      <c r="AG149" s="152" t="s">
        <v>195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9"/>
      <c r="B150" s="160"/>
      <c r="C150" s="259" t="s">
        <v>379</v>
      </c>
      <c r="D150" s="260"/>
      <c r="E150" s="260"/>
      <c r="F150" s="260"/>
      <c r="G150" s="260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52"/>
      <c r="Z150" s="152"/>
      <c r="AA150" s="152"/>
      <c r="AB150" s="152"/>
      <c r="AC150" s="152"/>
      <c r="AD150" s="152"/>
      <c r="AE150" s="152"/>
      <c r="AF150" s="152"/>
      <c r="AG150" s="152" t="s">
        <v>210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59"/>
      <c r="B151" s="160"/>
      <c r="C151" s="194" t="s">
        <v>380</v>
      </c>
      <c r="D151" s="164"/>
      <c r="E151" s="165">
        <v>104.4</v>
      </c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52"/>
      <c r="Z151" s="152"/>
      <c r="AA151" s="152"/>
      <c r="AB151" s="152"/>
      <c r="AC151" s="152"/>
      <c r="AD151" s="152"/>
      <c r="AE151" s="152"/>
      <c r="AF151" s="152"/>
      <c r="AG151" s="152" t="s">
        <v>199</v>
      </c>
      <c r="AH151" s="152">
        <v>5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76">
        <v>40</v>
      </c>
      <c r="B152" s="177" t="s">
        <v>381</v>
      </c>
      <c r="C152" s="193" t="s">
        <v>382</v>
      </c>
      <c r="D152" s="178" t="s">
        <v>214</v>
      </c>
      <c r="E152" s="179">
        <v>5.0007000000000001</v>
      </c>
      <c r="F152" s="180"/>
      <c r="G152" s="181">
        <f>ROUND(E152*F152,2)</f>
        <v>0</v>
      </c>
      <c r="H152" s="180"/>
      <c r="I152" s="181">
        <f>ROUND(E152*H152,2)</f>
        <v>0</v>
      </c>
      <c r="J152" s="180"/>
      <c r="K152" s="181">
        <f>ROUND(E152*J152,2)</f>
        <v>0</v>
      </c>
      <c r="L152" s="181">
        <v>21</v>
      </c>
      <c r="M152" s="181">
        <f>G152*(1+L152/100)</f>
        <v>0</v>
      </c>
      <c r="N152" s="181">
        <v>0</v>
      </c>
      <c r="O152" s="181">
        <f>ROUND(E152*N152,2)</f>
        <v>0</v>
      </c>
      <c r="P152" s="181">
        <v>0</v>
      </c>
      <c r="Q152" s="181">
        <f>ROUND(E152*P152,2)</f>
        <v>0</v>
      </c>
      <c r="R152" s="181"/>
      <c r="S152" s="181" t="s">
        <v>254</v>
      </c>
      <c r="T152" s="182" t="s">
        <v>285</v>
      </c>
      <c r="U152" s="163">
        <v>3.9289999999999998</v>
      </c>
      <c r="V152" s="163">
        <f>ROUND(E152*U152,2)</f>
        <v>19.649999999999999</v>
      </c>
      <c r="W152" s="163"/>
      <c r="X152" s="163" t="s">
        <v>194</v>
      </c>
      <c r="Y152" s="152"/>
      <c r="Z152" s="152"/>
      <c r="AA152" s="152"/>
      <c r="AB152" s="152"/>
      <c r="AC152" s="152"/>
      <c r="AD152" s="152"/>
      <c r="AE152" s="152"/>
      <c r="AF152" s="152"/>
      <c r="AG152" s="152" t="s">
        <v>195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59"/>
      <c r="B153" s="160"/>
      <c r="C153" s="259" t="s">
        <v>383</v>
      </c>
      <c r="D153" s="260"/>
      <c r="E153" s="260"/>
      <c r="F153" s="260"/>
      <c r="G153" s="260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52"/>
      <c r="Z153" s="152"/>
      <c r="AA153" s="152"/>
      <c r="AB153" s="152"/>
      <c r="AC153" s="152"/>
      <c r="AD153" s="152"/>
      <c r="AE153" s="152"/>
      <c r="AF153" s="152"/>
      <c r="AG153" s="152" t="s">
        <v>210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261" t="s">
        <v>384</v>
      </c>
      <c r="D154" s="262"/>
      <c r="E154" s="262"/>
      <c r="F154" s="262"/>
      <c r="G154" s="262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2"/>
      <c r="Z154" s="152"/>
      <c r="AA154" s="152"/>
      <c r="AB154" s="152"/>
      <c r="AC154" s="152"/>
      <c r="AD154" s="152"/>
      <c r="AE154" s="152"/>
      <c r="AF154" s="152"/>
      <c r="AG154" s="152" t="s">
        <v>210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59"/>
      <c r="B155" s="160"/>
      <c r="C155" s="194" t="s">
        <v>385</v>
      </c>
      <c r="D155" s="164"/>
      <c r="E155" s="165">
        <v>5.0007000000000001</v>
      </c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52"/>
      <c r="Z155" s="152"/>
      <c r="AA155" s="152"/>
      <c r="AB155" s="152"/>
      <c r="AC155" s="152"/>
      <c r="AD155" s="152"/>
      <c r="AE155" s="152"/>
      <c r="AF155" s="152"/>
      <c r="AG155" s="152" t="s">
        <v>199</v>
      </c>
      <c r="AH155" s="152">
        <v>0</v>
      </c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x14ac:dyDescent="0.2">
      <c r="A156" s="170" t="s">
        <v>187</v>
      </c>
      <c r="B156" s="171" t="s">
        <v>87</v>
      </c>
      <c r="C156" s="192" t="s">
        <v>88</v>
      </c>
      <c r="D156" s="172"/>
      <c r="E156" s="173"/>
      <c r="F156" s="174"/>
      <c r="G156" s="174">
        <f>SUMIF(AG157:AG189,"&lt;&gt;NOR",G157:G189)</f>
        <v>0</v>
      </c>
      <c r="H156" s="174"/>
      <c r="I156" s="174">
        <f>SUM(I157:I189)</f>
        <v>0</v>
      </c>
      <c r="J156" s="174"/>
      <c r="K156" s="174">
        <f>SUM(K157:K189)</f>
        <v>0</v>
      </c>
      <c r="L156" s="174"/>
      <c r="M156" s="174">
        <f>SUM(M157:M189)</f>
        <v>0</v>
      </c>
      <c r="N156" s="174"/>
      <c r="O156" s="174">
        <f>SUM(O157:O189)</f>
        <v>35.46</v>
      </c>
      <c r="P156" s="174"/>
      <c r="Q156" s="174">
        <f>SUM(Q157:Q189)</f>
        <v>0</v>
      </c>
      <c r="R156" s="174"/>
      <c r="S156" s="174"/>
      <c r="T156" s="175"/>
      <c r="U156" s="169"/>
      <c r="V156" s="169">
        <f>SUM(V157:V189)</f>
        <v>158.89000000000001</v>
      </c>
      <c r="W156" s="169"/>
      <c r="X156" s="169"/>
      <c r="AG156" t="s">
        <v>188</v>
      </c>
    </row>
    <row r="157" spans="1:60" ht="33.75" outlineLevel="1" x14ac:dyDescent="0.2">
      <c r="A157" s="176">
        <v>41</v>
      </c>
      <c r="B157" s="177" t="s">
        <v>386</v>
      </c>
      <c r="C157" s="193" t="s">
        <v>387</v>
      </c>
      <c r="D157" s="178" t="s">
        <v>191</v>
      </c>
      <c r="E157" s="179">
        <v>98.350999999999999</v>
      </c>
      <c r="F157" s="180"/>
      <c r="G157" s="181">
        <f>ROUND(E157*F157,2)</f>
        <v>0</v>
      </c>
      <c r="H157" s="180"/>
      <c r="I157" s="181">
        <f>ROUND(E157*H157,2)</f>
        <v>0</v>
      </c>
      <c r="J157" s="180"/>
      <c r="K157" s="181">
        <f>ROUND(E157*J157,2)</f>
        <v>0</v>
      </c>
      <c r="L157" s="181">
        <v>21</v>
      </c>
      <c r="M157" s="181">
        <f>G157*(1+L157/100)</f>
        <v>0</v>
      </c>
      <c r="N157" s="181">
        <v>0.20430000000000001</v>
      </c>
      <c r="O157" s="181">
        <f>ROUND(E157*N157,2)</f>
        <v>20.09</v>
      </c>
      <c r="P157" s="181">
        <v>0</v>
      </c>
      <c r="Q157" s="181">
        <f>ROUND(E157*P157,2)</f>
        <v>0</v>
      </c>
      <c r="R157" s="181" t="s">
        <v>330</v>
      </c>
      <c r="S157" s="181" t="s">
        <v>193</v>
      </c>
      <c r="T157" s="182" t="s">
        <v>193</v>
      </c>
      <c r="U157" s="163">
        <v>0.73</v>
      </c>
      <c r="V157" s="163">
        <f>ROUND(E157*U157,2)</f>
        <v>71.8</v>
      </c>
      <c r="W157" s="163"/>
      <c r="X157" s="163" t="s">
        <v>194</v>
      </c>
      <c r="Y157" s="152"/>
      <c r="Z157" s="152"/>
      <c r="AA157" s="152"/>
      <c r="AB157" s="152"/>
      <c r="AC157" s="152"/>
      <c r="AD157" s="152"/>
      <c r="AE157" s="152"/>
      <c r="AF157" s="152"/>
      <c r="AG157" s="152" t="s">
        <v>195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9"/>
      <c r="B158" s="160"/>
      <c r="C158" s="194" t="s">
        <v>388</v>
      </c>
      <c r="D158" s="164"/>
      <c r="E158" s="165">
        <v>106.82</v>
      </c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2"/>
      <c r="Z158" s="152"/>
      <c r="AA158" s="152"/>
      <c r="AB158" s="152"/>
      <c r="AC158" s="152"/>
      <c r="AD158" s="152"/>
      <c r="AE158" s="152"/>
      <c r="AF158" s="152"/>
      <c r="AG158" s="152" t="s">
        <v>199</v>
      </c>
      <c r="AH158" s="152">
        <v>0</v>
      </c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59"/>
      <c r="B159" s="160"/>
      <c r="C159" s="194" t="s">
        <v>389</v>
      </c>
      <c r="D159" s="164"/>
      <c r="E159" s="165">
        <v>-8.4689999999999994</v>
      </c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52"/>
      <c r="Z159" s="152"/>
      <c r="AA159" s="152"/>
      <c r="AB159" s="152"/>
      <c r="AC159" s="152"/>
      <c r="AD159" s="152"/>
      <c r="AE159" s="152"/>
      <c r="AF159" s="152"/>
      <c r="AG159" s="152" t="s">
        <v>199</v>
      </c>
      <c r="AH159" s="152">
        <v>0</v>
      </c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ht="22.5" outlineLevel="1" x14ac:dyDescent="0.2">
      <c r="A160" s="176">
        <v>42</v>
      </c>
      <c r="B160" s="177" t="s">
        <v>390</v>
      </c>
      <c r="C160" s="193" t="s">
        <v>391</v>
      </c>
      <c r="D160" s="178" t="s">
        <v>274</v>
      </c>
      <c r="E160" s="179">
        <v>8</v>
      </c>
      <c r="F160" s="180"/>
      <c r="G160" s="181">
        <f>ROUND(E160*F160,2)</f>
        <v>0</v>
      </c>
      <c r="H160" s="180"/>
      <c r="I160" s="181">
        <f>ROUND(E160*H160,2)</f>
        <v>0</v>
      </c>
      <c r="J160" s="180"/>
      <c r="K160" s="181">
        <f>ROUND(E160*J160,2)</f>
        <v>0</v>
      </c>
      <c r="L160" s="181">
        <v>21</v>
      </c>
      <c r="M160" s="181">
        <f>G160*(1+L160/100)</f>
        <v>0</v>
      </c>
      <c r="N160" s="181">
        <v>2.0840000000000001E-2</v>
      </c>
      <c r="O160" s="181">
        <f>ROUND(E160*N160,2)</f>
        <v>0.17</v>
      </c>
      <c r="P160" s="181">
        <v>0</v>
      </c>
      <c r="Q160" s="181">
        <f>ROUND(E160*P160,2)</f>
        <v>0</v>
      </c>
      <c r="R160" s="181" t="s">
        <v>330</v>
      </c>
      <c r="S160" s="181" t="s">
        <v>193</v>
      </c>
      <c r="T160" s="182" t="s">
        <v>193</v>
      </c>
      <c r="U160" s="163">
        <v>0.3175</v>
      </c>
      <c r="V160" s="163">
        <f>ROUND(E160*U160,2)</f>
        <v>2.54</v>
      </c>
      <c r="W160" s="163"/>
      <c r="X160" s="163" t="s">
        <v>194</v>
      </c>
      <c r="Y160" s="152"/>
      <c r="Z160" s="152"/>
      <c r="AA160" s="152"/>
      <c r="AB160" s="152"/>
      <c r="AC160" s="152"/>
      <c r="AD160" s="152"/>
      <c r="AE160" s="152"/>
      <c r="AF160" s="152"/>
      <c r="AG160" s="152" t="s">
        <v>195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59"/>
      <c r="B161" s="160"/>
      <c r="C161" s="259" t="s">
        <v>392</v>
      </c>
      <c r="D161" s="260"/>
      <c r="E161" s="260"/>
      <c r="F161" s="260"/>
      <c r="G161" s="260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52"/>
      <c r="Z161" s="152"/>
      <c r="AA161" s="152"/>
      <c r="AB161" s="152"/>
      <c r="AC161" s="152"/>
      <c r="AD161" s="152"/>
      <c r="AE161" s="152"/>
      <c r="AF161" s="152"/>
      <c r="AG161" s="152" t="s">
        <v>210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261" t="s">
        <v>393</v>
      </c>
      <c r="D162" s="262"/>
      <c r="E162" s="262"/>
      <c r="F162" s="262"/>
      <c r="G162" s="262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52"/>
      <c r="Z162" s="152"/>
      <c r="AA162" s="152"/>
      <c r="AB162" s="152"/>
      <c r="AC162" s="152"/>
      <c r="AD162" s="152"/>
      <c r="AE162" s="152"/>
      <c r="AF162" s="152"/>
      <c r="AG162" s="152" t="s">
        <v>210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">
      <c r="A163" s="159"/>
      <c r="B163" s="160"/>
      <c r="C163" s="261" t="s">
        <v>394</v>
      </c>
      <c r="D163" s="262"/>
      <c r="E163" s="262"/>
      <c r="F163" s="262"/>
      <c r="G163" s="262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52"/>
      <c r="Z163" s="152"/>
      <c r="AA163" s="152"/>
      <c r="AB163" s="152"/>
      <c r="AC163" s="152"/>
      <c r="AD163" s="152"/>
      <c r="AE163" s="152"/>
      <c r="AF163" s="152"/>
      <c r="AG163" s="152" t="s">
        <v>210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59"/>
      <c r="B164" s="160"/>
      <c r="C164" s="194" t="s">
        <v>395</v>
      </c>
      <c r="D164" s="164"/>
      <c r="E164" s="165">
        <v>8</v>
      </c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52"/>
      <c r="Z164" s="152"/>
      <c r="AA164" s="152"/>
      <c r="AB164" s="152"/>
      <c r="AC164" s="152"/>
      <c r="AD164" s="152"/>
      <c r="AE164" s="152"/>
      <c r="AF164" s="152"/>
      <c r="AG164" s="152" t="s">
        <v>199</v>
      </c>
      <c r="AH164" s="152">
        <v>0</v>
      </c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ht="22.5" outlineLevel="1" x14ac:dyDescent="0.2">
      <c r="A165" s="176">
        <v>43</v>
      </c>
      <c r="B165" s="177" t="s">
        <v>396</v>
      </c>
      <c r="C165" s="193" t="s">
        <v>397</v>
      </c>
      <c r="D165" s="178" t="s">
        <v>274</v>
      </c>
      <c r="E165" s="179">
        <v>4</v>
      </c>
      <c r="F165" s="180"/>
      <c r="G165" s="181">
        <f>ROUND(E165*F165,2)</f>
        <v>0</v>
      </c>
      <c r="H165" s="180"/>
      <c r="I165" s="181">
        <f>ROUND(E165*H165,2)</f>
        <v>0</v>
      </c>
      <c r="J165" s="180"/>
      <c r="K165" s="181">
        <f>ROUND(E165*J165,2)</f>
        <v>0</v>
      </c>
      <c r="L165" s="181">
        <v>21</v>
      </c>
      <c r="M165" s="181">
        <f>G165*(1+L165/100)</f>
        <v>0</v>
      </c>
      <c r="N165" s="181">
        <v>3.637E-2</v>
      </c>
      <c r="O165" s="181">
        <f>ROUND(E165*N165,2)</f>
        <v>0.15</v>
      </c>
      <c r="P165" s="181">
        <v>0</v>
      </c>
      <c r="Q165" s="181">
        <f>ROUND(E165*P165,2)</f>
        <v>0</v>
      </c>
      <c r="R165" s="181" t="s">
        <v>330</v>
      </c>
      <c r="S165" s="181" t="s">
        <v>193</v>
      </c>
      <c r="T165" s="182" t="s">
        <v>193</v>
      </c>
      <c r="U165" s="163">
        <v>0.245</v>
      </c>
      <c r="V165" s="163">
        <f>ROUND(E165*U165,2)</f>
        <v>0.98</v>
      </c>
      <c r="W165" s="163"/>
      <c r="X165" s="163" t="s">
        <v>194</v>
      </c>
      <c r="Y165" s="152"/>
      <c r="Z165" s="152"/>
      <c r="AA165" s="152"/>
      <c r="AB165" s="152"/>
      <c r="AC165" s="152"/>
      <c r="AD165" s="152"/>
      <c r="AE165" s="152"/>
      <c r="AF165" s="152"/>
      <c r="AG165" s="152" t="s">
        <v>195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59"/>
      <c r="B166" s="160"/>
      <c r="C166" s="259" t="s">
        <v>392</v>
      </c>
      <c r="D166" s="260"/>
      <c r="E166" s="260"/>
      <c r="F166" s="260"/>
      <c r="G166" s="260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52"/>
      <c r="Z166" s="152"/>
      <c r="AA166" s="152"/>
      <c r="AB166" s="152"/>
      <c r="AC166" s="152"/>
      <c r="AD166" s="152"/>
      <c r="AE166" s="152"/>
      <c r="AF166" s="152"/>
      <c r="AG166" s="152" t="s">
        <v>210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59"/>
      <c r="B167" s="160"/>
      <c r="C167" s="261" t="s">
        <v>393</v>
      </c>
      <c r="D167" s="262"/>
      <c r="E167" s="262"/>
      <c r="F167" s="262"/>
      <c r="G167" s="262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2"/>
      <c r="Z167" s="152"/>
      <c r="AA167" s="152"/>
      <c r="AB167" s="152"/>
      <c r="AC167" s="152"/>
      <c r="AD167" s="152"/>
      <c r="AE167" s="152"/>
      <c r="AF167" s="152"/>
      <c r="AG167" s="152" t="s">
        <v>210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59"/>
      <c r="B168" s="160"/>
      <c r="C168" s="261" t="s">
        <v>394</v>
      </c>
      <c r="D168" s="262"/>
      <c r="E168" s="262"/>
      <c r="F168" s="262"/>
      <c r="G168" s="262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52"/>
      <c r="Z168" s="152"/>
      <c r="AA168" s="152"/>
      <c r="AB168" s="152"/>
      <c r="AC168" s="152"/>
      <c r="AD168" s="152"/>
      <c r="AE168" s="152"/>
      <c r="AF168" s="152"/>
      <c r="AG168" s="152" t="s">
        <v>210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">
      <c r="A169" s="159"/>
      <c r="B169" s="160"/>
      <c r="C169" s="194" t="s">
        <v>91</v>
      </c>
      <c r="D169" s="164"/>
      <c r="E169" s="165">
        <v>4</v>
      </c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52"/>
      <c r="Z169" s="152"/>
      <c r="AA169" s="152"/>
      <c r="AB169" s="152"/>
      <c r="AC169" s="152"/>
      <c r="AD169" s="152"/>
      <c r="AE169" s="152"/>
      <c r="AF169" s="152"/>
      <c r="AG169" s="152" t="s">
        <v>199</v>
      </c>
      <c r="AH169" s="152">
        <v>0</v>
      </c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76">
        <v>44</v>
      </c>
      <c r="B170" s="177" t="s">
        <v>398</v>
      </c>
      <c r="C170" s="193" t="s">
        <v>399</v>
      </c>
      <c r="D170" s="178" t="s">
        <v>207</v>
      </c>
      <c r="E170" s="179">
        <v>3</v>
      </c>
      <c r="F170" s="180"/>
      <c r="G170" s="181">
        <f>ROUND(E170*F170,2)</f>
        <v>0</v>
      </c>
      <c r="H170" s="180"/>
      <c r="I170" s="181">
        <f>ROUND(E170*H170,2)</f>
        <v>0</v>
      </c>
      <c r="J170" s="180"/>
      <c r="K170" s="181">
        <f>ROUND(E170*J170,2)</f>
        <v>0</v>
      </c>
      <c r="L170" s="181">
        <v>21</v>
      </c>
      <c r="M170" s="181">
        <f>G170*(1+L170/100)</f>
        <v>0</v>
      </c>
      <c r="N170" s="181">
        <v>4.4000000000000002E-4</v>
      </c>
      <c r="O170" s="181">
        <f>ROUND(E170*N170,2)</f>
        <v>0</v>
      </c>
      <c r="P170" s="181">
        <v>0</v>
      </c>
      <c r="Q170" s="181">
        <f>ROUND(E170*P170,2)</f>
        <v>0</v>
      </c>
      <c r="R170" s="181" t="s">
        <v>330</v>
      </c>
      <c r="S170" s="181" t="s">
        <v>193</v>
      </c>
      <c r="T170" s="182" t="s">
        <v>193</v>
      </c>
      <c r="U170" s="163">
        <v>0.15</v>
      </c>
      <c r="V170" s="163">
        <f>ROUND(E170*U170,2)</f>
        <v>0.45</v>
      </c>
      <c r="W170" s="163"/>
      <c r="X170" s="163" t="s">
        <v>194</v>
      </c>
      <c r="Y170" s="152"/>
      <c r="Z170" s="152"/>
      <c r="AA170" s="152"/>
      <c r="AB170" s="152"/>
      <c r="AC170" s="152"/>
      <c r="AD170" s="152"/>
      <c r="AE170" s="152"/>
      <c r="AF170" s="152"/>
      <c r="AG170" s="152" t="s">
        <v>195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59"/>
      <c r="B171" s="160"/>
      <c r="C171" s="194" t="s">
        <v>400</v>
      </c>
      <c r="D171" s="164"/>
      <c r="E171" s="165">
        <v>3</v>
      </c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52"/>
      <c r="Z171" s="152"/>
      <c r="AA171" s="152"/>
      <c r="AB171" s="152"/>
      <c r="AC171" s="152"/>
      <c r="AD171" s="152"/>
      <c r="AE171" s="152"/>
      <c r="AF171" s="152"/>
      <c r="AG171" s="152" t="s">
        <v>199</v>
      </c>
      <c r="AH171" s="152">
        <v>0</v>
      </c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ht="22.5" outlineLevel="1" x14ac:dyDescent="0.2">
      <c r="A172" s="176">
        <v>45</v>
      </c>
      <c r="B172" s="177" t="s">
        <v>401</v>
      </c>
      <c r="C172" s="193" t="s">
        <v>402</v>
      </c>
      <c r="D172" s="178" t="s">
        <v>191</v>
      </c>
      <c r="E172" s="179">
        <v>36.82</v>
      </c>
      <c r="F172" s="180"/>
      <c r="G172" s="181">
        <f>ROUND(E172*F172,2)</f>
        <v>0</v>
      </c>
      <c r="H172" s="180"/>
      <c r="I172" s="181">
        <f>ROUND(E172*H172,2)</f>
        <v>0</v>
      </c>
      <c r="J172" s="180"/>
      <c r="K172" s="181">
        <f>ROUND(E172*J172,2)</f>
        <v>0</v>
      </c>
      <c r="L172" s="181">
        <v>21</v>
      </c>
      <c r="M172" s="181">
        <f>G172*(1+L172/100)</f>
        <v>0</v>
      </c>
      <c r="N172" s="181">
        <v>5.2780000000000001E-2</v>
      </c>
      <c r="O172" s="181">
        <f>ROUND(E172*N172,2)</f>
        <v>1.94</v>
      </c>
      <c r="P172" s="181">
        <v>0</v>
      </c>
      <c r="Q172" s="181">
        <f>ROUND(E172*P172,2)</f>
        <v>0</v>
      </c>
      <c r="R172" s="181" t="s">
        <v>330</v>
      </c>
      <c r="S172" s="181" t="s">
        <v>193</v>
      </c>
      <c r="T172" s="182" t="s">
        <v>193</v>
      </c>
      <c r="U172" s="163">
        <v>0.49390000000000001</v>
      </c>
      <c r="V172" s="163">
        <f>ROUND(E172*U172,2)</f>
        <v>18.190000000000001</v>
      </c>
      <c r="W172" s="163"/>
      <c r="X172" s="163" t="s">
        <v>194</v>
      </c>
      <c r="Y172" s="152"/>
      <c r="Z172" s="152"/>
      <c r="AA172" s="152"/>
      <c r="AB172" s="152"/>
      <c r="AC172" s="152"/>
      <c r="AD172" s="152"/>
      <c r="AE172" s="152"/>
      <c r="AF172" s="152"/>
      <c r="AG172" s="152" t="s">
        <v>195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ht="22.5" outlineLevel="1" x14ac:dyDescent="0.2">
      <c r="A173" s="159"/>
      <c r="B173" s="160"/>
      <c r="C173" s="257" t="s">
        <v>403</v>
      </c>
      <c r="D173" s="258"/>
      <c r="E173" s="258"/>
      <c r="F173" s="258"/>
      <c r="G173" s="258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52"/>
      <c r="Z173" s="152"/>
      <c r="AA173" s="152"/>
      <c r="AB173" s="152"/>
      <c r="AC173" s="152"/>
      <c r="AD173" s="152"/>
      <c r="AE173" s="152"/>
      <c r="AF173" s="152"/>
      <c r="AG173" s="152" t="s">
        <v>197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83" t="str">
        <f>C173</f>
        <v>jednoduché nebo příčky zděné do svislé dřevěné, cihelné, betonové nebo ocelové konstrukce na jakoukoliv maltu vápenocementovou (MVC) nebo cementovou (MC),</v>
      </c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">
      <c r="A174" s="159"/>
      <c r="B174" s="160"/>
      <c r="C174" s="194" t="s">
        <v>404</v>
      </c>
      <c r="D174" s="164"/>
      <c r="E174" s="165">
        <v>43.82</v>
      </c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2"/>
      <c r="Z174" s="152"/>
      <c r="AA174" s="152"/>
      <c r="AB174" s="152"/>
      <c r="AC174" s="152"/>
      <c r="AD174" s="152"/>
      <c r="AE174" s="152"/>
      <c r="AF174" s="152"/>
      <c r="AG174" s="152" t="s">
        <v>199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59"/>
      <c r="B175" s="160"/>
      <c r="C175" s="194" t="s">
        <v>405</v>
      </c>
      <c r="D175" s="164"/>
      <c r="E175" s="165">
        <v>-7</v>
      </c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52"/>
      <c r="Z175" s="152"/>
      <c r="AA175" s="152"/>
      <c r="AB175" s="152"/>
      <c r="AC175" s="152"/>
      <c r="AD175" s="152"/>
      <c r="AE175" s="152"/>
      <c r="AF175" s="152"/>
      <c r="AG175" s="152" t="s">
        <v>199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ht="22.5" outlineLevel="1" x14ac:dyDescent="0.2">
      <c r="A176" s="176">
        <v>46</v>
      </c>
      <c r="B176" s="177" t="s">
        <v>406</v>
      </c>
      <c r="C176" s="193" t="s">
        <v>407</v>
      </c>
      <c r="D176" s="178" t="s">
        <v>191</v>
      </c>
      <c r="E176" s="179">
        <v>6.7374999999999998</v>
      </c>
      <c r="F176" s="180"/>
      <c r="G176" s="181">
        <f>ROUND(E176*F176,2)</f>
        <v>0</v>
      </c>
      <c r="H176" s="180"/>
      <c r="I176" s="181">
        <f>ROUND(E176*H176,2)</f>
        <v>0</v>
      </c>
      <c r="J176" s="180"/>
      <c r="K176" s="181">
        <f>ROUND(E176*J176,2)</f>
        <v>0</v>
      </c>
      <c r="L176" s="181">
        <v>21</v>
      </c>
      <c r="M176" s="181">
        <f>G176*(1+L176/100)</f>
        <v>0</v>
      </c>
      <c r="N176" s="181">
        <v>0.10638</v>
      </c>
      <c r="O176" s="181">
        <f>ROUND(E176*N176,2)</f>
        <v>0.72</v>
      </c>
      <c r="P176" s="181">
        <v>0</v>
      </c>
      <c r="Q176" s="181">
        <f>ROUND(E176*P176,2)</f>
        <v>0</v>
      </c>
      <c r="R176" s="181" t="s">
        <v>330</v>
      </c>
      <c r="S176" s="181" t="s">
        <v>193</v>
      </c>
      <c r="T176" s="182" t="s">
        <v>193</v>
      </c>
      <c r="U176" s="163">
        <v>0.55674999999999997</v>
      </c>
      <c r="V176" s="163">
        <f>ROUND(E176*U176,2)</f>
        <v>3.75</v>
      </c>
      <c r="W176" s="163"/>
      <c r="X176" s="163" t="s">
        <v>194</v>
      </c>
      <c r="Y176" s="152"/>
      <c r="Z176" s="152"/>
      <c r="AA176" s="152"/>
      <c r="AB176" s="152"/>
      <c r="AC176" s="152"/>
      <c r="AD176" s="152"/>
      <c r="AE176" s="152"/>
      <c r="AF176" s="152"/>
      <c r="AG176" s="152" t="s">
        <v>195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ht="22.5" outlineLevel="1" x14ac:dyDescent="0.2">
      <c r="A177" s="159"/>
      <c r="B177" s="160"/>
      <c r="C177" s="257" t="s">
        <v>403</v>
      </c>
      <c r="D177" s="258"/>
      <c r="E177" s="258"/>
      <c r="F177" s="258"/>
      <c r="G177" s="258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52"/>
      <c r="Z177" s="152"/>
      <c r="AA177" s="152"/>
      <c r="AB177" s="152"/>
      <c r="AC177" s="152"/>
      <c r="AD177" s="152"/>
      <c r="AE177" s="152"/>
      <c r="AF177" s="152"/>
      <c r="AG177" s="152" t="s">
        <v>197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83" t="str">
        <f>C177</f>
        <v>jednoduché nebo příčky zděné do svislé dřevěné, cihelné, betonové nebo ocelové konstrukce na jakoukoliv maltu vápenocementovou (MVC) nebo cementovou (MC),</v>
      </c>
      <c r="BB177" s="152"/>
      <c r="BC177" s="152"/>
      <c r="BD177" s="152"/>
      <c r="BE177" s="152"/>
      <c r="BF177" s="152"/>
      <c r="BG177" s="152"/>
      <c r="BH177" s="152"/>
    </row>
    <row r="178" spans="1:60" outlineLevel="1" x14ac:dyDescent="0.2">
      <c r="A178" s="159"/>
      <c r="B178" s="160"/>
      <c r="C178" s="194" t="s">
        <v>408</v>
      </c>
      <c r="D178" s="164"/>
      <c r="E178" s="165">
        <v>6.7374999999999998</v>
      </c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52"/>
      <c r="Z178" s="152"/>
      <c r="AA178" s="152"/>
      <c r="AB178" s="152"/>
      <c r="AC178" s="152"/>
      <c r="AD178" s="152"/>
      <c r="AE178" s="152"/>
      <c r="AF178" s="152"/>
      <c r="AG178" s="152" t="s">
        <v>199</v>
      </c>
      <c r="AH178" s="152">
        <v>0</v>
      </c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76">
        <v>47</v>
      </c>
      <c r="B179" s="177" t="s">
        <v>409</v>
      </c>
      <c r="C179" s="193" t="s">
        <v>410</v>
      </c>
      <c r="D179" s="178" t="s">
        <v>207</v>
      </c>
      <c r="E179" s="179">
        <v>16.8</v>
      </c>
      <c r="F179" s="180"/>
      <c r="G179" s="181">
        <f>ROUND(E179*F179,2)</f>
        <v>0</v>
      </c>
      <c r="H179" s="180"/>
      <c r="I179" s="181">
        <f>ROUND(E179*H179,2)</f>
        <v>0</v>
      </c>
      <c r="J179" s="180"/>
      <c r="K179" s="181">
        <f>ROUND(E179*J179,2)</f>
        <v>0</v>
      </c>
      <c r="L179" s="181">
        <v>21</v>
      </c>
      <c r="M179" s="181">
        <f>G179*(1+L179/100)</f>
        <v>0</v>
      </c>
      <c r="N179" s="181">
        <v>1.0200000000000001E-3</v>
      </c>
      <c r="O179" s="181">
        <f>ROUND(E179*N179,2)</f>
        <v>0.02</v>
      </c>
      <c r="P179" s="181">
        <v>0</v>
      </c>
      <c r="Q179" s="181">
        <f>ROUND(E179*P179,2)</f>
        <v>0</v>
      </c>
      <c r="R179" s="181" t="s">
        <v>330</v>
      </c>
      <c r="S179" s="181" t="s">
        <v>193</v>
      </c>
      <c r="T179" s="182" t="s">
        <v>193</v>
      </c>
      <c r="U179" s="163">
        <v>0.223</v>
      </c>
      <c r="V179" s="163">
        <f>ROUND(E179*U179,2)</f>
        <v>3.75</v>
      </c>
      <c r="W179" s="163"/>
      <c r="X179" s="163" t="s">
        <v>194</v>
      </c>
      <c r="Y179" s="152"/>
      <c r="Z179" s="152"/>
      <c r="AA179" s="152"/>
      <c r="AB179" s="152"/>
      <c r="AC179" s="152"/>
      <c r="AD179" s="152"/>
      <c r="AE179" s="152"/>
      <c r="AF179" s="152"/>
      <c r="AG179" s="152" t="s">
        <v>195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59"/>
      <c r="B180" s="160"/>
      <c r="C180" s="257" t="s">
        <v>411</v>
      </c>
      <c r="D180" s="258"/>
      <c r="E180" s="258"/>
      <c r="F180" s="258"/>
      <c r="G180" s="258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52"/>
      <c r="Z180" s="152"/>
      <c r="AA180" s="152"/>
      <c r="AB180" s="152"/>
      <c r="AC180" s="152"/>
      <c r="AD180" s="152"/>
      <c r="AE180" s="152"/>
      <c r="AF180" s="152"/>
      <c r="AG180" s="152" t="s">
        <v>197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9"/>
      <c r="B181" s="160"/>
      <c r="C181" s="261" t="s">
        <v>412</v>
      </c>
      <c r="D181" s="262"/>
      <c r="E181" s="262"/>
      <c r="F181" s="262"/>
      <c r="G181" s="262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2"/>
      <c r="Z181" s="152"/>
      <c r="AA181" s="152"/>
      <c r="AB181" s="152"/>
      <c r="AC181" s="152"/>
      <c r="AD181" s="152"/>
      <c r="AE181" s="152"/>
      <c r="AF181" s="152"/>
      <c r="AG181" s="152" t="s">
        <v>210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59"/>
      <c r="B182" s="160"/>
      <c r="C182" s="194" t="s">
        <v>413</v>
      </c>
      <c r="D182" s="164"/>
      <c r="E182" s="165">
        <v>16.8</v>
      </c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52"/>
      <c r="Z182" s="152"/>
      <c r="AA182" s="152"/>
      <c r="AB182" s="152"/>
      <c r="AC182" s="152"/>
      <c r="AD182" s="152"/>
      <c r="AE182" s="152"/>
      <c r="AF182" s="152"/>
      <c r="AG182" s="152" t="s">
        <v>199</v>
      </c>
      <c r="AH182" s="152">
        <v>0</v>
      </c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76">
        <v>48</v>
      </c>
      <c r="B183" s="177" t="s">
        <v>414</v>
      </c>
      <c r="C183" s="193" t="s">
        <v>415</v>
      </c>
      <c r="D183" s="178" t="s">
        <v>214</v>
      </c>
      <c r="E183" s="179">
        <v>4.63</v>
      </c>
      <c r="F183" s="180"/>
      <c r="G183" s="181">
        <f>ROUND(E183*F183,2)</f>
        <v>0</v>
      </c>
      <c r="H183" s="180"/>
      <c r="I183" s="181">
        <f>ROUND(E183*H183,2)</f>
        <v>0</v>
      </c>
      <c r="J183" s="180"/>
      <c r="K183" s="181">
        <f>ROUND(E183*J183,2)</f>
        <v>0</v>
      </c>
      <c r="L183" s="181">
        <v>21</v>
      </c>
      <c r="M183" s="181">
        <f>G183*(1+L183/100)</f>
        <v>0</v>
      </c>
      <c r="N183" s="181">
        <v>2.5698099999999999</v>
      </c>
      <c r="O183" s="181">
        <f>ROUND(E183*N183,2)</f>
        <v>11.9</v>
      </c>
      <c r="P183" s="181">
        <v>0</v>
      </c>
      <c r="Q183" s="181">
        <f>ROUND(E183*P183,2)</f>
        <v>0</v>
      </c>
      <c r="R183" s="181" t="s">
        <v>416</v>
      </c>
      <c r="S183" s="181" t="s">
        <v>193</v>
      </c>
      <c r="T183" s="182" t="s">
        <v>193</v>
      </c>
      <c r="U183" s="163">
        <v>3.9289999999999998</v>
      </c>
      <c r="V183" s="163">
        <f>ROUND(E183*U183,2)</f>
        <v>18.190000000000001</v>
      </c>
      <c r="W183" s="163"/>
      <c r="X183" s="163" t="s">
        <v>194</v>
      </c>
      <c r="Y183" s="152"/>
      <c r="Z183" s="152"/>
      <c r="AA183" s="152"/>
      <c r="AB183" s="152"/>
      <c r="AC183" s="152"/>
      <c r="AD183" s="152"/>
      <c r="AE183" s="152"/>
      <c r="AF183" s="152"/>
      <c r="AG183" s="152" t="s">
        <v>195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59"/>
      <c r="B184" s="160"/>
      <c r="C184" s="257" t="s">
        <v>417</v>
      </c>
      <c r="D184" s="258"/>
      <c r="E184" s="258"/>
      <c r="F184" s="258"/>
      <c r="G184" s="258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52"/>
      <c r="Z184" s="152"/>
      <c r="AA184" s="152"/>
      <c r="AB184" s="152"/>
      <c r="AC184" s="152"/>
      <c r="AD184" s="152"/>
      <c r="AE184" s="152"/>
      <c r="AF184" s="152"/>
      <c r="AG184" s="152" t="s">
        <v>197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9"/>
      <c r="B185" s="160"/>
      <c r="C185" s="261" t="s">
        <v>418</v>
      </c>
      <c r="D185" s="262"/>
      <c r="E185" s="262"/>
      <c r="F185" s="262"/>
      <c r="G185" s="262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2"/>
      <c r="Z185" s="152"/>
      <c r="AA185" s="152"/>
      <c r="AB185" s="152"/>
      <c r="AC185" s="152"/>
      <c r="AD185" s="152"/>
      <c r="AE185" s="152"/>
      <c r="AF185" s="152"/>
      <c r="AG185" s="152" t="s">
        <v>210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">
      <c r="A186" s="159"/>
      <c r="B186" s="160"/>
      <c r="C186" s="194" t="s">
        <v>419</v>
      </c>
      <c r="D186" s="164"/>
      <c r="E186" s="165">
        <v>4.63</v>
      </c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52"/>
      <c r="Z186" s="152"/>
      <c r="AA186" s="152"/>
      <c r="AB186" s="152"/>
      <c r="AC186" s="152"/>
      <c r="AD186" s="152"/>
      <c r="AE186" s="152"/>
      <c r="AF186" s="152"/>
      <c r="AG186" s="152" t="s">
        <v>199</v>
      </c>
      <c r="AH186" s="152">
        <v>0</v>
      </c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ht="33.75" outlineLevel="1" x14ac:dyDescent="0.2">
      <c r="A187" s="176">
        <v>49</v>
      </c>
      <c r="B187" s="177" t="s">
        <v>420</v>
      </c>
      <c r="C187" s="193" t="s">
        <v>421</v>
      </c>
      <c r="D187" s="178" t="s">
        <v>191</v>
      </c>
      <c r="E187" s="179">
        <v>38.81</v>
      </c>
      <c r="F187" s="180"/>
      <c r="G187" s="181">
        <f>ROUND(E187*F187,2)</f>
        <v>0</v>
      </c>
      <c r="H187" s="180"/>
      <c r="I187" s="181">
        <f>ROUND(E187*H187,2)</f>
        <v>0</v>
      </c>
      <c r="J187" s="180"/>
      <c r="K187" s="181">
        <f>ROUND(E187*J187,2)</f>
        <v>0</v>
      </c>
      <c r="L187" s="181">
        <v>21</v>
      </c>
      <c r="M187" s="181">
        <f>G187*(1+L187/100)</f>
        <v>0</v>
      </c>
      <c r="N187" s="181">
        <v>1.2149999999999999E-2</v>
      </c>
      <c r="O187" s="181">
        <f>ROUND(E187*N187,2)</f>
        <v>0.47</v>
      </c>
      <c r="P187" s="181">
        <v>0</v>
      </c>
      <c r="Q187" s="181">
        <f>ROUND(E187*P187,2)</f>
        <v>0</v>
      </c>
      <c r="R187" s="181" t="s">
        <v>330</v>
      </c>
      <c r="S187" s="181" t="s">
        <v>193</v>
      </c>
      <c r="T187" s="182" t="s">
        <v>193</v>
      </c>
      <c r="U187" s="163">
        <v>1.0109999999999999</v>
      </c>
      <c r="V187" s="163">
        <f>ROUND(E187*U187,2)</f>
        <v>39.24</v>
      </c>
      <c r="W187" s="163"/>
      <c r="X187" s="163" t="s">
        <v>194</v>
      </c>
      <c r="Y187" s="152"/>
      <c r="Z187" s="152"/>
      <c r="AA187" s="152"/>
      <c r="AB187" s="152"/>
      <c r="AC187" s="152"/>
      <c r="AD187" s="152"/>
      <c r="AE187" s="152"/>
      <c r="AF187" s="152"/>
      <c r="AG187" s="152" t="s">
        <v>195</v>
      </c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59"/>
      <c r="B188" s="160"/>
      <c r="C188" s="194" t="s">
        <v>422</v>
      </c>
      <c r="D188" s="164"/>
      <c r="E188" s="165">
        <v>34.65</v>
      </c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52"/>
      <c r="Z188" s="152"/>
      <c r="AA188" s="152"/>
      <c r="AB188" s="152"/>
      <c r="AC188" s="152"/>
      <c r="AD188" s="152"/>
      <c r="AE188" s="152"/>
      <c r="AF188" s="152"/>
      <c r="AG188" s="152" t="s">
        <v>199</v>
      </c>
      <c r="AH188" s="152">
        <v>0</v>
      </c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9"/>
      <c r="B189" s="160"/>
      <c r="C189" s="194" t="s">
        <v>423</v>
      </c>
      <c r="D189" s="164"/>
      <c r="E189" s="165">
        <v>4.16</v>
      </c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2"/>
      <c r="Z189" s="152"/>
      <c r="AA189" s="152"/>
      <c r="AB189" s="152"/>
      <c r="AC189" s="152"/>
      <c r="AD189" s="152"/>
      <c r="AE189" s="152"/>
      <c r="AF189" s="152"/>
      <c r="AG189" s="152" t="s">
        <v>199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x14ac:dyDescent="0.2">
      <c r="A190" s="170" t="s">
        <v>187</v>
      </c>
      <c r="B190" s="171" t="s">
        <v>89</v>
      </c>
      <c r="C190" s="192" t="s">
        <v>90</v>
      </c>
      <c r="D190" s="172"/>
      <c r="E190" s="173"/>
      <c r="F190" s="174"/>
      <c r="G190" s="174">
        <f>SUMIF(AG191:AG518,"&lt;&gt;NOR",G191:G518)</f>
        <v>0</v>
      </c>
      <c r="H190" s="174"/>
      <c r="I190" s="174">
        <f>SUM(I191:I518)</f>
        <v>0</v>
      </c>
      <c r="J190" s="174"/>
      <c r="K190" s="174">
        <f>SUM(K191:K518)</f>
        <v>0</v>
      </c>
      <c r="L190" s="174"/>
      <c r="M190" s="174">
        <f>SUM(M191:M518)</f>
        <v>0</v>
      </c>
      <c r="N190" s="174"/>
      <c r="O190" s="174">
        <f>SUM(O191:O518)</f>
        <v>0</v>
      </c>
      <c r="P190" s="174"/>
      <c r="Q190" s="174">
        <f>SUM(Q191:Q518)</f>
        <v>0</v>
      </c>
      <c r="R190" s="174"/>
      <c r="S190" s="174"/>
      <c r="T190" s="175"/>
      <c r="U190" s="169"/>
      <c r="V190" s="169">
        <f>SUM(V191:V518)</f>
        <v>3295.45</v>
      </c>
      <c r="W190" s="169"/>
      <c r="X190" s="169"/>
      <c r="AG190" t="s">
        <v>188</v>
      </c>
    </row>
    <row r="191" spans="1:60" outlineLevel="1" x14ac:dyDescent="0.2">
      <c r="A191" s="176">
        <v>50</v>
      </c>
      <c r="B191" s="177" t="s">
        <v>424</v>
      </c>
      <c r="C191" s="193" t="s">
        <v>425</v>
      </c>
      <c r="D191" s="178" t="s">
        <v>426</v>
      </c>
      <c r="E191" s="179">
        <v>6</v>
      </c>
      <c r="F191" s="180"/>
      <c r="G191" s="181">
        <f>ROUND(E191*F191,2)</f>
        <v>0</v>
      </c>
      <c r="H191" s="180"/>
      <c r="I191" s="181">
        <f>ROUND(E191*H191,2)</f>
        <v>0</v>
      </c>
      <c r="J191" s="180"/>
      <c r="K191" s="181">
        <f>ROUND(E191*J191,2)</f>
        <v>0</v>
      </c>
      <c r="L191" s="181">
        <v>21</v>
      </c>
      <c r="M191" s="181">
        <f>G191*(1+L191/100)</f>
        <v>0</v>
      </c>
      <c r="N191" s="181">
        <v>0</v>
      </c>
      <c r="O191" s="181">
        <f>ROUND(E191*N191,2)</f>
        <v>0</v>
      </c>
      <c r="P191" s="181">
        <v>0</v>
      </c>
      <c r="Q191" s="181">
        <f>ROUND(E191*P191,2)</f>
        <v>0</v>
      </c>
      <c r="R191" s="181"/>
      <c r="S191" s="181" t="s">
        <v>254</v>
      </c>
      <c r="T191" s="182" t="s">
        <v>250</v>
      </c>
      <c r="U191" s="163">
        <v>0</v>
      </c>
      <c r="V191" s="163">
        <f>ROUND(E191*U191,2)</f>
        <v>0</v>
      </c>
      <c r="W191" s="163"/>
      <c r="X191" s="163" t="s">
        <v>194</v>
      </c>
      <c r="Y191" s="152"/>
      <c r="Z191" s="152"/>
      <c r="AA191" s="152"/>
      <c r="AB191" s="152"/>
      <c r="AC191" s="152"/>
      <c r="AD191" s="152"/>
      <c r="AE191" s="152"/>
      <c r="AF191" s="152"/>
      <c r="AG191" s="152" t="s">
        <v>195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59"/>
      <c r="B192" s="160"/>
      <c r="C192" s="194" t="s">
        <v>427</v>
      </c>
      <c r="D192" s="164"/>
      <c r="E192" s="165">
        <v>6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52"/>
      <c r="Z192" s="152"/>
      <c r="AA192" s="152"/>
      <c r="AB192" s="152"/>
      <c r="AC192" s="152"/>
      <c r="AD192" s="152"/>
      <c r="AE192" s="152"/>
      <c r="AF192" s="152"/>
      <c r="AG192" s="152" t="s">
        <v>199</v>
      </c>
      <c r="AH192" s="152">
        <v>0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76">
        <v>51</v>
      </c>
      <c r="B193" s="177" t="s">
        <v>428</v>
      </c>
      <c r="C193" s="193" t="s">
        <v>429</v>
      </c>
      <c r="D193" s="178" t="s">
        <v>426</v>
      </c>
      <c r="E193" s="179">
        <v>12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21</v>
      </c>
      <c r="M193" s="181">
        <f>G193*(1+L193/100)</f>
        <v>0</v>
      </c>
      <c r="N193" s="181">
        <v>0</v>
      </c>
      <c r="O193" s="181">
        <f>ROUND(E193*N193,2)</f>
        <v>0</v>
      </c>
      <c r="P193" s="181">
        <v>0</v>
      </c>
      <c r="Q193" s="181">
        <f>ROUND(E193*P193,2)</f>
        <v>0</v>
      </c>
      <c r="R193" s="181"/>
      <c r="S193" s="181" t="s">
        <v>254</v>
      </c>
      <c r="T193" s="182" t="s">
        <v>250</v>
      </c>
      <c r="U193" s="163">
        <v>0</v>
      </c>
      <c r="V193" s="163">
        <f>ROUND(E193*U193,2)</f>
        <v>0</v>
      </c>
      <c r="W193" s="163"/>
      <c r="X193" s="163" t="s">
        <v>194</v>
      </c>
      <c r="Y193" s="152"/>
      <c r="Z193" s="152"/>
      <c r="AA193" s="152"/>
      <c r="AB193" s="152"/>
      <c r="AC193" s="152"/>
      <c r="AD193" s="152"/>
      <c r="AE193" s="152"/>
      <c r="AF193" s="152"/>
      <c r="AG193" s="152" t="s">
        <v>195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 x14ac:dyDescent="0.2">
      <c r="A194" s="159"/>
      <c r="B194" s="160"/>
      <c r="C194" s="194" t="s">
        <v>430</v>
      </c>
      <c r="D194" s="164"/>
      <c r="E194" s="165">
        <v>12</v>
      </c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52"/>
      <c r="Z194" s="152"/>
      <c r="AA194" s="152"/>
      <c r="AB194" s="152"/>
      <c r="AC194" s="152"/>
      <c r="AD194" s="152"/>
      <c r="AE194" s="152"/>
      <c r="AF194" s="152"/>
      <c r="AG194" s="152" t="s">
        <v>199</v>
      </c>
      <c r="AH194" s="152">
        <v>0</v>
      </c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76">
        <v>52</v>
      </c>
      <c r="B195" s="177" t="s">
        <v>431</v>
      </c>
      <c r="C195" s="193" t="s">
        <v>432</v>
      </c>
      <c r="D195" s="178" t="s">
        <v>426</v>
      </c>
      <c r="E195" s="179">
        <v>6</v>
      </c>
      <c r="F195" s="180"/>
      <c r="G195" s="181">
        <f>ROUND(E195*F195,2)</f>
        <v>0</v>
      </c>
      <c r="H195" s="180"/>
      <c r="I195" s="181">
        <f>ROUND(E195*H195,2)</f>
        <v>0</v>
      </c>
      <c r="J195" s="180"/>
      <c r="K195" s="181">
        <f>ROUND(E195*J195,2)</f>
        <v>0</v>
      </c>
      <c r="L195" s="181">
        <v>21</v>
      </c>
      <c r="M195" s="181">
        <f>G195*(1+L195/100)</f>
        <v>0</v>
      </c>
      <c r="N195" s="181">
        <v>0</v>
      </c>
      <c r="O195" s="181">
        <f>ROUND(E195*N195,2)</f>
        <v>0</v>
      </c>
      <c r="P195" s="181">
        <v>0</v>
      </c>
      <c r="Q195" s="181">
        <f>ROUND(E195*P195,2)</f>
        <v>0</v>
      </c>
      <c r="R195" s="181"/>
      <c r="S195" s="181" t="s">
        <v>254</v>
      </c>
      <c r="T195" s="182" t="s">
        <v>250</v>
      </c>
      <c r="U195" s="163">
        <v>0</v>
      </c>
      <c r="V195" s="163">
        <f>ROUND(E195*U195,2)</f>
        <v>0</v>
      </c>
      <c r="W195" s="163"/>
      <c r="X195" s="163" t="s">
        <v>194</v>
      </c>
      <c r="Y195" s="152"/>
      <c r="Z195" s="152"/>
      <c r="AA195" s="152"/>
      <c r="AB195" s="152"/>
      <c r="AC195" s="152"/>
      <c r="AD195" s="152"/>
      <c r="AE195" s="152"/>
      <c r="AF195" s="152"/>
      <c r="AG195" s="152" t="s">
        <v>195</v>
      </c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59"/>
      <c r="B196" s="160"/>
      <c r="C196" s="194" t="s">
        <v>427</v>
      </c>
      <c r="D196" s="164"/>
      <c r="E196" s="165">
        <v>6</v>
      </c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52"/>
      <c r="Z196" s="152"/>
      <c r="AA196" s="152"/>
      <c r="AB196" s="152"/>
      <c r="AC196" s="152"/>
      <c r="AD196" s="152"/>
      <c r="AE196" s="152"/>
      <c r="AF196" s="152"/>
      <c r="AG196" s="152" t="s">
        <v>199</v>
      </c>
      <c r="AH196" s="152">
        <v>0</v>
      </c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 x14ac:dyDescent="0.2">
      <c r="A197" s="176">
        <v>53</v>
      </c>
      <c r="B197" s="177" t="s">
        <v>433</v>
      </c>
      <c r="C197" s="193" t="s">
        <v>434</v>
      </c>
      <c r="D197" s="178" t="s">
        <v>426</v>
      </c>
      <c r="E197" s="179">
        <v>6</v>
      </c>
      <c r="F197" s="180"/>
      <c r="G197" s="181">
        <f>ROUND(E197*F197,2)</f>
        <v>0</v>
      </c>
      <c r="H197" s="180"/>
      <c r="I197" s="181">
        <f>ROUND(E197*H197,2)</f>
        <v>0</v>
      </c>
      <c r="J197" s="180"/>
      <c r="K197" s="181">
        <f>ROUND(E197*J197,2)</f>
        <v>0</v>
      </c>
      <c r="L197" s="181">
        <v>21</v>
      </c>
      <c r="M197" s="181">
        <f>G197*(1+L197/100)</f>
        <v>0</v>
      </c>
      <c r="N197" s="181">
        <v>0</v>
      </c>
      <c r="O197" s="181">
        <f>ROUND(E197*N197,2)</f>
        <v>0</v>
      </c>
      <c r="P197" s="181">
        <v>0</v>
      </c>
      <c r="Q197" s="181">
        <f>ROUND(E197*P197,2)</f>
        <v>0</v>
      </c>
      <c r="R197" s="181"/>
      <c r="S197" s="181" t="s">
        <v>254</v>
      </c>
      <c r="T197" s="182" t="s">
        <v>250</v>
      </c>
      <c r="U197" s="163">
        <v>0</v>
      </c>
      <c r="V197" s="163">
        <f>ROUND(E197*U197,2)</f>
        <v>0</v>
      </c>
      <c r="W197" s="163"/>
      <c r="X197" s="163" t="s">
        <v>194</v>
      </c>
      <c r="Y197" s="152"/>
      <c r="Z197" s="152"/>
      <c r="AA197" s="152"/>
      <c r="AB197" s="152"/>
      <c r="AC197" s="152"/>
      <c r="AD197" s="152"/>
      <c r="AE197" s="152"/>
      <c r="AF197" s="152"/>
      <c r="AG197" s="152" t="s">
        <v>195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59"/>
      <c r="B198" s="160"/>
      <c r="C198" s="194" t="s">
        <v>427</v>
      </c>
      <c r="D198" s="164"/>
      <c r="E198" s="165">
        <v>6</v>
      </c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52"/>
      <c r="Z198" s="152"/>
      <c r="AA198" s="152"/>
      <c r="AB198" s="152"/>
      <c r="AC198" s="152"/>
      <c r="AD198" s="152"/>
      <c r="AE198" s="152"/>
      <c r="AF198" s="152"/>
      <c r="AG198" s="152" t="s">
        <v>199</v>
      </c>
      <c r="AH198" s="152">
        <v>0</v>
      </c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76">
        <v>54</v>
      </c>
      <c r="B199" s="177" t="s">
        <v>435</v>
      </c>
      <c r="C199" s="193" t="s">
        <v>436</v>
      </c>
      <c r="D199" s="178" t="s">
        <v>426</v>
      </c>
      <c r="E199" s="179">
        <v>6</v>
      </c>
      <c r="F199" s="180"/>
      <c r="G199" s="181">
        <f>ROUND(E199*F199,2)</f>
        <v>0</v>
      </c>
      <c r="H199" s="180"/>
      <c r="I199" s="181">
        <f>ROUND(E199*H199,2)</f>
        <v>0</v>
      </c>
      <c r="J199" s="180"/>
      <c r="K199" s="181">
        <f>ROUND(E199*J199,2)</f>
        <v>0</v>
      </c>
      <c r="L199" s="181">
        <v>21</v>
      </c>
      <c r="M199" s="181">
        <f>G199*(1+L199/100)</f>
        <v>0</v>
      </c>
      <c r="N199" s="181">
        <v>0</v>
      </c>
      <c r="O199" s="181">
        <f>ROUND(E199*N199,2)</f>
        <v>0</v>
      </c>
      <c r="P199" s="181">
        <v>0</v>
      </c>
      <c r="Q199" s="181">
        <f>ROUND(E199*P199,2)</f>
        <v>0</v>
      </c>
      <c r="R199" s="181"/>
      <c r="S199" s="181" t="s">
        <v>254</v>
      </c>
      <c r="T199" s="182" t="s">
        <v>250</v>
      </c>
      <c r="U199" s="163">
        <v>0</v>
      </c>
      <c r="V199" s="163">
        <f>ROUND(E199*U199,2)</f>
        <v>0</v>
      </c>
      <c r="W199" s="163"/>
      <c r="X199" s="163" t="s">
        <v>194</v>
      </c>
      <c r="Y199" s="152"/>
      <c r="Z199" s="152"/>
      <c r="AA199" s="152"/>
      <c r="AB199" s="152"/>
      <c r="AC199" s="152"/>
      <c r="AD199" s="152"/>
      <c r="AE199" s="152"/>
      <c r="AF199" s="152"/>
      <c r="AG199" s="152" t="s">
        <v>195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">
      <c r="A200" s="159"/>
      <c r="B200" s="160"/>
      <c r="C200" s="194" t="s">
        <v>427</v>
      </c>
      <c r="D200" s="164"/>
      <c r="E200" s="165">
        <v>6</v>
      </c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52"/>
      <c r="Z200" s="152"/>
      <c r="AA200" s="152"/>
      <c r="AB200" s="152"/>
      <c r="AC200" s="152"/>
      <c r="AD200" s="152"/>
      <c r="AE200" s="152"/>
      <c r="AF200" s="152"/>
      <c r="AG200" s="152" t="s">
        <v>199</v>
      </c>
      <c r="AH200" s="152">
        <v>0</v>
      </c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76">
        <v>55</v>
      </c>
      <c r="B201" s="177" t="s">
        <v>437</v>
      </c>
      <c r="C201" s="193" t="s">
        <v>438</v>
      </c>
      <c r="D201" s="178" t="s">
        <v>426</v>
      </c>
      <c r="E201" s="179">
        <v>6</v>
      </c>
      <c r="F201" s="180"/>
      <c r="G201" s="181">
        <f>ROUND(E201*F201,2)</f>
        <v>0</v>
      </c>
      <c r="H201" s="180"/>
      <c r="I201" s="181">
        <f>ROUND(E201*H201,2)</f>
        <v>0</v>
      </c>
      <c r="J201" s="180"/>
      <c r="K201" s="181">
        <f>ROUND(E201*J201,2)</f>
        <v>0</v>
      </c>
      <c r="L201" s="181">
        <v>21</v>
      </c>
      <c r="M201" s="181">
        <f>G201*(1+L201/100)</f>
        <v>0</v>
      </c>
      <c r="N201" s="181">
        <v>0</v>
      </c>
      <c r="O201" s="181">
        <f>ROUND(E201*N201,2)</f>
        <v>0</v>
      </c>
      <c r="P201" s="181">
        <v>0</v>
      </c>
      <c r="Q201" s="181">
        <f>ROUND(E201*P201,2)</f>
        <v>0</v>
      </c>
      <c r="R201" s="181"/>
      <c r="S201" s="181" t="s">
        <v>254</v>
      </c>
      <c r="T201" s="182" t="s">
        <v>250</v>
      </c>
      <c r="U201" s="163">
        <v>0</v>
      </c>
      <c r="V201" s="163">
        <f>ROUND(E201*U201,2)</f>
        <v>0</v>
      </c>
      <c r="W201" s="163"/>
      <c r="X201" s="163" t="s">
        <v>194</v>
      </c>
      <c r="Y201" s="152"/>
      <c r="Z201" s="152"/>
      <c r="AA201" s="152"/>
      <c r="AB201" s="152"/>
      <c r="AC201" s="152"/>
      <c r="AD201" s="152"/>
      <c r="AE201" s="152"/>
      <c r="AF201" s="152"/>
      <c r="AG201" s="152" t="s">
        <v>195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59"/>
      <c r="B202" s="160"/>
      <c r="C202" s="194" t="s">
        <v>427</v>
      </c>
      <c r="D202" s="164"/>
      <c r="E202" s="165">
        <v>6</v>
      </c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52"/>
      <c r="Z202" s="152"/>
      <c r="AA202" s="152"/>
      <c r="AB202" s="152"/>
      <c r="AC202" s="152"/>
      <c r="AD202" s="152"/>
      <c r="AE202" s="152"/>
      <c r="AF202" s="152"/>
      <c r="AG202" s="152" t="s">
        <v>199</v>
      </c>
      <c r="AH202" s="152">
        <v>0</v>
      </c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76">
        <v>56</v>
      </c>
      <c r="B203" s="177" t="s">
        <v>439</v>
      </c>
      <c r="C203" s="193" t="s">
        <v>440</v>
      </c>
      <c r="D203" s="178" t="s">
        <v>426</v>
      </c>
      <c r="E203" s="179">
        <v>3</v>
      </c>
      <c r="F203" s="180"/>
      <c r="G203" s="181">
        <f>ROUND(E203*F203,2)</f>
        <v>0</v>
      </c>
      <c r="H203" s="180"/>
      <c r="I203" s="181">
        <f>ROUND(E203*H203,2)</f>
        <v>0</v>
      </c>
      <c r="J203" s="180"/>
      <c r="K203" s="181">
        <f>ROUND(E203*J203,2)</f>
        <v>0</v>
      </c>
      <c r="L203" s="181">
        <v>21</v>
      </c>
      <c r="M203" s="181">
        <f>G203*(1+L203/100)</f>
        <v>0</v>
      </c>
      <c r="N203" s="181">
        <v>0</v>
      </c>
      <c r="O203" s="181">
        <f>ROUND(E203*N203,2)</f>
        <v>0</v>
      </c>
      <c r="P203" s="181">
        <v>0</v>
      </c>
      <c r="Q203" s="181">
        <f>ROUND(E203*P203,2)</f>
        <v>0</v>
      </c>
      <c r="R203" s="181"/>
      <c r="S203" s="181" t="s">
        <v>254</v>
      </c>
      <c r="T203" s="182" t="s">
        <v>250</v>
      </c>
      <c r="U203" s="163">
        <v>0</v>
      </c>
      <c r="V203" s="163">
        <f>ROUND(E203*U203,2)</f>
        <v>0</v>
      </c>
      <c r="W203" s="163"/>
      <c r="X203" s="163" t="s">
        <v>194</v>
      </c>
      <c r="Y203" s="152"/>
      <c r="Z203" s="152"/>
      <c r="AA203" s="152"/>
      <c r="AB203" s="152"/>
      <c r="AC203" s="152"/>
      <c r="AD203" s="152"/>
      <c r="AE203" s="152"/>
      <c r="AF203" s="152"/>
      <c r="AG203" s="152" t="s">
        <v>195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">
      <c r="A204" s="159"/>
      <c r="B204" s="160"/>
      <c r="C204" s="194" t="s">
        <v>87</v>
      </c>
      <c r="D204" s="164"/>
      <c r="E204" s="165">
        <v>3</v>
      </c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52"/>
      <c r="Z204" s="152"/>
      <c r="AA204" s="152"/>
      <c r="AB204" s="152"/>
      <c r="AC204" s="152"/>
      <c r="AD204" s="152"/>
      <c r="AE204" s="152"/>
      <c r="AF204" s="152"/>
      <c r="AG204" s="152" t="s">
        <v>199</v>
      </c>
      <c r="AH204" s="152">
        <v>0</v>
      </c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 x14ac:dyDescent="0.2">
      <c r="A205" s="176">
        <v>57</v>
      </c>
      <c r="B205" s="177" t="s">
        <v>441</v>
      </c>
      <c r="C205" s="193" t="s">
        <v>442</v>
      </c>
      <c r="D205" s="178" t="s">
        <v>426</v>
      </c>
      <c r="E205" s="179">
        <v>6</v>
      </c>
      <c r="F205" s="180"/>
      <c r="G205" s="181">
        <f>ROUND(E205*F205,2)</f>
        <v>0</v>
      </c>
      <c r="H205" s="180"/>
      <c r="I205" s="181">
        <f>ROUND(E205*H205,2)</f>
        <v>0</v>
      </c>
      <c r="J205" s="180"/>
      <c r="K205" s="181">
        <f>ROUND(E205*J205,2)</f>
        <v>0</v>
      </c>
      <c r="L205" s="181">
        <v>21</v>
      </c>
      <c r="M205" s="181">
        <f>G205*(1+L205/100)</f>
        <v>0</v>
      </c>
      <c r="N205" s="181">
        <v>0</v>
      </c>
      <c r="O205" s="181">
        <f>ROUND(E205*N205,2)</f>
        <v>0</v>
      </c>
      <c r="P205" s="181">
        <v>0</v>
      </c>
      <c r="Q205" s="181">
        <f>ROUND(E205*P205,2)</f>
        <v>0</v>
      </c>
      <c r="R205" s="181"/>
      <c r="S205" s="181" t="s">
        <v>254</v>
      </c>
      <c r="T205" s="182" t="s">
        <v>250</v>
      </c>
      <c r="U205" s="163">
        <v>0</v>
      </c>
      <c r="V205" s="163">
        <f>ROUND(E205*U205,2)</f>
        <v>0</v>
      </c>
      <c r="W205" s="163"/>
      <c r="X205" s="163" t="s">
        <v>194</v>
      </c>
      <c r="Y205" s="152"/>
      <c r="Z205" s="152"/>
      <c r="AA205" s="152"/>
      <c r="AB205" s="152"/>
      <c r="AC205" s="152"/>
      <c r="AD205" s="152"/>
      <c r="AE205" s="152"/>
      <c r="AF205" s="152"/>
      <c r="AG205" s="152" t="s">
        <v>195</v>
      </c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">
      <c r="A206" s="159"/>
      <c r="B206" s="160"/>
      <c r="C206" s="194" t="s">
        <v>427</v>
      </c>
      <c r="D206" s="164"/>
      <c r="E206" s="165">
        <v>6</v>
      </c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52"/>
      <c r="Z206" s="152"/>
      <c r="AA206" s="152"/>
      <c r="AB206" s="152"/>
      <c r="AC206" s="152"/>
      <c r="AD206" s="152"/>
      <c r="AE206" s="152"/>
      <c r="AF206" s="152"/>
      <c r="AG206" s="152" t="s">
        <v>199</v>
      </c>
      <c r="AH206" s="152">
        <v>0</v>
      </c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">
      <c r="A207" s="176">
        <v>58</v>
      </c>
      <c r="B207" s="177" t="s">
        <v>443</v>
      </c>
      <c r="C207" s="193" t="s">
        <v>444</v>
      </c>
      <c r="D207" s="178" t="s">
        <v>426</v>
      </c>
      <c r="E207" s="179">
        <v>2</v>
      </c>
      <c r="F207" s="180"/>
      <c r="G207" s="181">
        <f>ROUND(E207*F207,2)</f>
        <v>0</v>
      </c>
      <c r="H207" s="180"/>
      <c r="I207" s="181">
        <f>ROUND(E207*H207,2)</f>
        <v>0</v>
      </c>
      <c r="J207" s="180"/>
      <c r="K207" s="181">
        <f>ROUND(E207*J207,2)</f>
        <v>0</v>
      </c>
      <c r="L207" s="181">
        <v>21</v>
      </c>
      <c r="M207" s="181">
        <f>G207*(1+L207/100)</f>
        <v>0</v>
      </c>
      <c r="N207" s="181">
        <v>0</v>
      </c>
      <c r="O207" s="181">
        <f>ROUND(E207*N207,2)</f>
        <v>0</v>
      </c>
      <c r="P207" s="181">
        <v>0</v>
      </c>
      <c r="Q207" s="181">
        <f>ROUND(E207*P207,2)</f>
        <v>0</v>
      </c>
      <c r="R207" s="181"/>
      <c r="S207" s="181" t="s">
        <v>254</v>
      </c>
      <c r="T207" s="182" t="s">
        <v>250</v>
      </c>
      <c r="U207" s="163">
        <v>0</v>
      </c>
      <c r="V207" s="163">
        <f>ROUND(E207*U207,2)</f>
        <v>0</v>
      </c>
      <c r="W207" s="163"/>
      <c r="X207" s="163" t="s">
        <v>194</v>
      </c>
      <c r="Y207" s="152"/>
      <c r="Z207" s="152"/>
      <c r="AA207" s="152"/>
      <c r="AB207" s="152"/>
      <c r="AC207" s="152"/>
      <c r="AD207" s="152"/>
      <c r="AE207" s="152"/>
      <c r="AF207" s="152"/>
      <c r="AG207" s="152" t="s">
        <v>195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1" x14ac:dyDescent="0.2">
      <c r="A208" s="159"/>
      <c r="B208" s="160"/>
      <c r="C208" s="194" t="s">
        <v>85</v>
      </c>
      <c r="D208" s="164"/>
      <c r="E208" s="165">
        <v>2</v>
      </c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52"/>
      <c r="Z208" s="152"/>
      <c r="AA208" s="152"/>
      <c r="AB208" s="152"/>
      <c r="AC208" s="152"/>
      <c r="AD208" s="152"/>
      <c r="AE208" s="152"/>
      <c r="AF208" s="152"/>
      <c r="AG208" s="152" t="s">
        <v>199</v>
      </c>
      <c r="AH208" s="152">
        <v>0</v>
      </c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 x14ac:dyDescent="0.2">
      <c r="A209" s="176">
        <v>59</v>
      </c>
      <c r="B209" s="177" t="s">
        <v>445</v>
      </c>
      <c r="C209" s="193" t="s">
        <v>446</v>
      </c>
      <c r="D209" s="178" t="s">
        <v>426</v>
      </c>
      <c r="E209" s="179">
        <v>2</v>
      </c>
      <c r="F209" s="180"/>
      <c r="G209" s="181">
        <f>ROUND(E209*F209,2)</f>
        <v>0</v>
      </c>
      <c r="H209" s="180"/>
      <c r="I209" s="181">
        <f>ROUND(E209*H209,2)</f>
        <v>0</v>
      </c>
      <c r="J209" s="180"/>
      <c r="K209" s="181">
        <f>ROUND(E209*J209,2)</f>
        <v>0</v>
      </c>
      <c r="L209" s="181">
        <v>21</v>
      </c>
      <c r="M209" s="181">
        <f>G209*(1+L209/100)</f>
        <v>0</v>
      </c>
      <c r="N209" s="181">
        <v>0</v>
      </c>
      <c r="O209" s="181">
        <f>ROUND(E209*N209,2)</f>
        <v>0</v>
      </c>
      <c r="P209" s="181">
        <v>0</v>
      </c>
      <c r="Q209" s="181">
        <f>ROUND(E209*P209,2)</f>
        <v>0</v>
      </c>
      <c r="R209" s="181"/>
      <c r="S209" s="181" t="s">
        <v>254</v>
      </c>
      <c r="T209" s="182" t="s">
        <v>250</v>
      </c>
      <c r="U209" s="163">
        <v>0</v>
      </c>
      <c r="V209" s="163">
        <f>ROUND(E209*U209,2)</f>
        <v>0</v>
      </c>
      <c r="W209" s="163"/>
      <c r="X209" s="163" t="s">
        <v>194</v>
      </c>
      <c r="Y209" s="152"/>
      <c r="Z209" s="152"/>
      <c r="AA209" s="152"/>
      <c r="AB209" s="152"/>
      <c r="AC209" s="152"/>
      <c r="AD209" s="152"/>
      <c r="AE209" s="152"/>
      <c r="AF209" s="152"/>
      <c r="AG209" s="152" t="s">
        <v>195</v>
      </c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">
      <c r="A210" s="159"/>
      <c r="B210" s="160"/>
      <c r="C210" s="194" t="s">
        <v>85</v>
      </c>
      <c r="D210" s="164"/>
      <c r="E210" s="165">
        <v>2</v>
      </c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52"/>
      <c r="Z210" s="152"/>
      <c r="AA210" s="152"/>
      <c r="AB210" s="152"/>
      <c r="AC210" s="152"/>
      <c r="AD210" s="152"/>
      <c r="AE210" s="152"/>
      <c r="AF210" s="152"/>
      <c r="AG210" s="152" t="s">
        <v>199</v>
      </c>
      <c r="AH210" s="152">
        <v>0</v>
      </c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">
      <c r="A211" s="176">
        <v>60</v>
      </c>
      <c r="B211" s="177" t="s">
        <v>447</v>
      </c>
      <c r="C211" s="193" t="s">
        <v>448</v>
      </c>
      <c r="D211" s="178" t="s">
        <v>426</v>
      </c>
      <c r="E211" s="179">
        <v>4</v>
      </c>
      <c r="F211" s="180"/>
      <c r="G211" s="181">
        <f>ROUND(E211*F211,2)</f>
        <v>0</v>
      </c>
      <c r="H211" s="180"/>
      <c r="I211" s="181">
        <f>ROUND(E211*H211,2)</f>
        <v>0</v>
      </c>
      <c r="J211" s="180"/>
      <c r="K211" s="181">
        <f>ROUND(E211*J211,2)</f>
        <v>0</v>
      </c>
      <c r="L211" s="181">
        <v>21</v>
      </c>
      <c r="M211" s="181">
        <f>G211*(1+L211/100)</f>
        <v>0</v>
      </c>
      <c r="N211" s="181">
        <v>0</v>
      </c>
      <c r="O211" s="181">
        <f>ROUND(E211*N211,2)</f>
        <v>0</v>
      </c>
      <c r="P211" s="181">
        <v>0</v>
      </c>
      <c r="Q211" s="181">
        <f>ROUND(E211*P211,2)</f>
        <v>0</v>
      </c>
      <c r="R211" s="181"/>
      <c r="S211" s="181" t="s">
        <v>254</v>
      </c>
      <c r="T211" s="182" t="s">
        <v>250</v>
      </c>
      <c r="U211" s="163">
        <v>0</v>
      </c>
      <c r="V211" s="163">
        <f>ROUND(E211*U211,2)</f>
        <v>0</v>
      </c>
      <c r="W211" s="163"/>
      <c r="X211" s="163" t="s">
        <v>194</v>
      </c>
      <c r="Y211" s="152"/>
      <c r="Z211" s="152"/>
      <c r="AA211" s="152"/>
      <c r="AB211" s="152"/>
      <c r="AC211" s="152"/>
      <c r="AD211" s="152"/>
      <c r="AE211" s="152"/>
      <c r="AF211" s="152"/>
      <c r="AG211" s="152" t="s">
        <v>195</v>
      </c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 x14ac:dyDescent="0.2">
      <c r="A212" s="159"/>
      <c r="B212" s="160"/>
      <c r="C212" s="194" t="s">
        <v>91</v>
      </c>
      <c r="D212" s="164"/>
      <c r="E212" s="165">
        <v>4</v>
      </c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52"/>
      <c r="Z212" s="152"/>
      <c r="AA212" s="152"/>
      <c r="AB212" s="152"/>
      <c r="AC212" s="152"/>
      <c r="AD212" s="152"/>
      <c r="AE212" s="152"/>
      <c r="AF212" s="152"/>
      <c r="AG212" s="152" t="s">
        <v>199</v>
      </c>
      <c r="AH212" s="152">
        <v>0</v>
      </c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">
      <c r="A213" s="176">
        <v>61</v>
      </c>
      <c r="B213" s="177" t="s">
        <v>449</v>
      </c>
      <c r="C213" s="193" t="s">
        <v>450</v>
      </c>
      <c r="D213" s="178" t="s">
        <v>426</v>
      </c>
      <c r="E213" s="179">
        <v>3</v>
      </c>
      <c r="F213" s="180"/>
      <c r="G213" s="181">
        <f>ROUND(E213*F213,2)</f>
        <v>0</v>
      </c>
      <c r="H213" s="180"/>
      <c r="I213" s="181">
        <f>ROUND(E213*H213,2)</f>
        <v>0</v>
      </c>
      <c r="J213" s="180"/>
      <c r="K213" s="181">
        <f>ROUND(E213*J213,2)</f>
        <v>0</v>
      </c>
      <c r="L213" s="181">
        <v>21</v>
      </c>
      <c r="M213" s="181">
        <f>G213*(1+L213/100)</f>
        <v>0</v>
      </c>
      <c r="N213" s="181">
        <v>0</v>
      </c>
      <c r="O213" s="181">
        <f>ROUND(E213*N213,2)</f>
        <v>0</v>
      </c>
      <c r="P213" s="181">
        <v>0</v>
      </c>
      <c r="Q213" s="181">
        <f>ROUND(E213*P213,2)</f>
        <v>0</v>
      </c>
      <c r="R213" s="181"/>
      <c r="S213" s="181" t="s">
        <v>254</v>
      </c>
      <c r="T213" s="182" t="s">
        <v>250</v>
      </c>
      <c r="U213" s="163">
        <v>0</v>
      </c>
      <c r="V213" s="163">
        <f>ROUND(E213*U213,2)</f>
        <v>0</v>
      </c>
      <c r="W213" s="163"/>
      <c r="X213" s="163" t="s">
        <v>194</v>
      </c>
      <c r="Y213" s="152"/>
      <c r="Z213" s="152"/>
      <c r="AA213" s="152"/>
      <c r="AB213" s="152"/>
      <c r="AC213" s="152"/>
      <c r="AD213" s="152"/>
      <c r="AE213" s="152"/>
      <c r="AF213" s="152"/>
      <c r="AG213" s="152" t="s">
        <v>195</v>
      </c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 x14ac:dyDescent="0.2">
      <c r="A214" s="159"/>
      <c r="B214" s="160"/>
      <c r="C214" s="194" t="s">
        <v>87</v>
      </c>
      <c r="D214" s="164"/>
      <c r="E214" s="165">
        <v>3</v>
      </c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52"/>
      <c r="Z214" s="152"/>
      <c r="AA214" s="152"/>
      <c r="AB214" s="152"/>
      <c r="AC214" s="152"/>
      <c r="AD214" s="152"/>
      <c r="AE214" s="152"/>
      <c r="AF214" s="152"/>
      <c r="AG214" s="152" t="s">
        <v>199</v>
      </c>
      <c r="AH214" s="152">
        <v>0</v>
      </c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">
      <c r="A215" s="176">
        <v>62</v>
      </c>
      <c r="B215" s="177" t="s">
        <v>451</v>
      </c>
      <c r="C215" s="193" t="s">
        <v>452</v>
      </c>
      <c r="D215" s="178" t="s">
        <v>426</v>
      </c>
      <c r="E215" s="179">
        <v>2</v>
      </c>
      <c r="F215" s="180"/>
      <c r="G215" s="181">
        <f>ROUND(E215*F215,2)</f>
        <v>0</v>
      </c>
      <c r="H215" s="180"/>
      <c r="I215" s="181">
        <f>ROUND(E215*H215,2)</f>
        <v>0</v>
      </c>
      <c r="J215" s="180"/>
      <c r="K215" s="181">
        <f>ROUND(E215*J215,2)</f>
        <v>0</v>
      </c>
      <c r="L215" s="181">
        <v>21</v>
      </c>
      <c r="M215" s="181">
        <f>G215*(1+L215/100)</f>
        <v>0</v>
      </c>
      <c r="N215" s="181">
        <v>0</v>
      </c>
      <c r="O215" s="181">
        <f>ROUND(E215*N215,2)</f>
        <v>0</v>
      </c>
      <c r="P215" s="181">
        <v>0</v>
      </c>
      <c r="Q215" s="181">
        <f>ROUND(E215*P215,2)</f>
        <v>0</v>
      </c>
      <c r="R215" s="181"/>
      <c r="S215" s="181" t="s">
        <v>254</v>
      </c>
      <c r="T215" s="182" t="s">
        <v>250</v>
      </c>
      <c r="U215" s="163">
        <v>0</v>
      </c>
      <c r="V215" s="163">
        <f>ROUND(E215*U215,2)</f>
        <v>0</v>
      </c>
      <c r="W215" s="163"/>
      <c r="X215" s="163" t="s">
        <v>194</v>
      </c>
      <c r="Y215" s="152"/>
      <c r="Z215" s="152"/>
      <c r="AA215" s="152"/>
      <c r="AB215" s="152"/>
      <c r="AC215" s="152"/>
      <c r="AD215" s="152"/>
      <c r="AE215" s="152"/>
      <c r="AF215" s="152"/>
      <c r="AG215" s="152" t="s">
        <v>195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">
      <c r="A216" s="159"/>
      <c r="B216" s="160"/>
      <c r="C216" s="194" t="s">
        <v>85</v>
      </c>
      <c r="D216" s="164"/>
      <c r="E216" s="165">
        <v>2</v>
      </c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52"/>
      <c r="Z216" s="152"/>
      <c r="AA216" s="152"/>
      <c r="AB216" s="152"/>
      <c r="AC216" s="152"/>
      <c r="AD216" s="152"/>
      <c r="AE216" s="152"/>
      <c r="AF216" s="152"/>
      <c r="AG216" s="152" t="s">
        <v>199</v>
      </c>
      <c r="AH216" s="152">
        <v>0</v>
      </c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76">
        <v>63</v>
      </c>
      <c r="B217" s="177" t="s">
        <v>453</v>
      </c>
      <c r="C217" s="193" t="s">
        <v>454</v>
      </c>
      <c r="D217" s="178" t="s">
        <v>426</v>
      </c>
      <c r="E217" s="179">
        <v>2</v>
      </c>
      <c r="F217" s="180"/>
      <c r="G217" s="181">
        <f>ROUND(E217*F217,2)</f>
        <v>0</v>
      </c>
      <c r="H217" s="180"/>
      <c r="I217" s="181">
        <f>ROUND(E217*H217,2)</f>
        <v>0</v>
      </c>
      <c r="J217" s="180"/>
      <c r="K217" s="181">
        <f>ROUND(E217*J217,2)</f>
        <v>0</v>
      </c>
      <c r="L217" s="181">
        <v>21</v>
      </c>
      <c r="M217" s="181">
        <f>G217*(1+L217/100)</f>
        <v>0</v>
      </c>
      <c r="N217" s="181">
        <v>0</v>
      </c>
      <c r="O217" s="181">
        <f>ROUND(E217*N217,2)</f>
        <v>0</v>
      </c>
      <c r="P217" s="181">
        <v>0</v>
      </c>
      <c r="Q217" s="181">
        <f>ROUND(E217*P217,2)</f>
        <v>0</v>
      </c>
      <c r="R217" s="181"/>
      <c r="S217" s="181" t="s">
        <v>254</v>
      </c>
      <c r="T217" s="182" t="s">
        <v>250</v>
      </c>
      <c r="U217" s="163">
        <v>0</v>
      </c>
      <c r="V217" s="163">
        <f>ROUND(E217*U217,2)</f>
        <v>0</v>
      </c>
      <c r="W217" s="163"/>
      <c r="X217" s="163" t="s">
        <v>194</v>
      </c>
      <c r="Y217" s="152"/>
      <c r="Z217" s="152"/>
      <c r="AA217" s="152"/>
      <c r="AB217" s="152"/>
      <c r="AC217" s="152"/>
      <c r="AD217" s="152"/>
      <c r="AE217" s="152"/>
      <c r="AF217" s="152"/>
      <c r="AG217" s="152" t="s">
        <v>195</v>
      </c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">
      <c r="A218" s="159"/>
      <c r="B218" s="160"/>
      <c r="C218" s="194" t="s">
        <v>85</v>
      </c>
      <c r="D218" s="164"/>
      <c r="E218" s="165">
        <v>2</v>
      </c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52"/>
      <c r="Z218" s="152"/>
      <c r="AA218" s="152"/>
      <c r="AB218" s="152"/>
      <c r="AC218" s="152"/>
      <c r="AD218" s="152"/>
      <c r="AE218" s="152"/>
      <c r="AF218" s="152"/>
      <c r="AG218" s="152" t="s">
        <v>199</v>
      </c>
      <c r="AH218" s="152">
        <v>0</v>
      </c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1" x14ac:dyDescent="0.2">
      <c r="A219" s="176">
        <v>64</v>
      </c>
      <c r="B219" s="177" t="s">
        <v>455</v>
      </c>
      <c r="C219" s="193" t="s">
        <v>456</v>
      </c>
      <c r="D219" s="178" t="s">
        <v>426</v>
      </c>
      <c r="E219" s="179">
        <v>3</v>
      </c>
      <c r="F219" s="180"/>
      <c r="G219" s="181">
        <f>ROUND(E219*F219,2)</f>
        <v>0</v>
      </c>
      <c r="H219" s="180"/>
      <c r="I219" s="181">
        <f>ROUND(E219*H219,2)</f>
        <v>0</v>
      </c>
      <c r="J219" s="180"/>
      <c r="K219" s="181">
        <f>ROUND(E219*J219,2)</f>
        <v>0</v>
      </c>
      <c r="L219" s="181">
        <v>21</v>
      </c>
      <c r="M219" s="181">
        <f>G219*(1+L219/100)</f>
        <v>0</v>
      </c>
      <c r="N219" s="181">
        <v>0</v>
      </c>
      <c r="O219" s="181">
        <f>ROUND(E219*N219,2)</f>
        <v>0</v>
      </c>
      <c r="P219" s="181">
        <v>0</v>
      </c>
      <c r="Q219" s="181">
        <f>ROUND(E219*P219,2)</f>
        <v>0</v>
      </c>
      <c r="R219" s="181"/>
      <c r="S219" s="181" t="s">
        <v>254</v>
      </c>
      <c r="T219" s="182" t="s">
        <v>250</v>
      </c>
      <c r="U219" s="163">
        <v>0</v>
      </c>
      <c r="V219" s="163">
        <f>ROUND(E219*U219,2)</f>
        <v>0</v>
      </c>
      <c r="W219" s="163"/>
      <c r="X219" s="163" t="s">
        <v>194</v>
      </c>
      <c r="Y219" s="152"/>
      <c r="Z219" s="152"/>
      <c r="AA219" s="152"/>
      <c r="AB219" s="152"/>
      <c r="AC219" s="152"/>
      <c r="AD219" s="152"/>
      <c r="AE219" s="152"/>
      <c r="AF219" s="152"/>
      <c r="AG219" s="152" t="s">
        <v>195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59"/>
      <c r="B220" s="160"/>
      <c r="C220" s="194" t="s">
        <v>87</v>
      </c>
      <c r="D220" s="164"/>
      <c r="E220" s="165">
        <v>3</v>
      </c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52"/>
      <c r="Z220" s="152"/>
      <c r="AA220" s="152"/>
      <c r="AB220" s="152"/>
      <c r="AC220" s="152"/>
      <c r="AD220" s="152"/>
      <c r="AE220" s="152"/>
      <c r="AF220" s="152"/>
      <c r="AG220" s="152" t="s">
        <v>199</v>
      </c>
      <c r="AH220" s="152">
        <v>0</v>
      </c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">
      <c r="A221" s="176">
        <v>65</v>
      </c>
      <c r="B221" s="177" t="s">
        <v>457</v>
      </c>
      <c r="C221" s="193" t="s">
        <v>458</v>
      </c>
      <c r="D221" s="178" t="s">
        <v>426</v>
      </c>
      <c r="E221" s="179">
        <v>3</v>
      </c>
      <c r="F221" s="180"/>
      <c r="G221" s="181">
        <f>ROUND(E221*F221,2)</f>
        <v>0</v>
      </c>
      <c r="H221" s="180"/>
      <c r="I221" s="181">
        <f>ROUND(E221*H221,2)</f>
        <v>0</v>
      </c>
      <c r="J221" s="180"/>
      <c r="K221" s="181">
        <f>ROUND(E221*J221,2)</f>
        <v>0</v>
      </c>
      <c r="L221" s="181">
        <v>21</v>
      </c>
      <c r="M221" s="181">
        <f>G221*(1+L221/100)</f>
        <v>0</v>
      </c>
      <c r="N221" s="181">
        <v>0</v>
      </c>
      <c r="O221" s="181">
        <f>ROUND(E221*N221,2)</f>
        <v>0</v>
      </c>
      <c r="P221" s="181">
        <v>0</v>
      </c>
      <c r="Q221" s="181">
        <f>ROUND(E221*P221,2)</f>
        <v>0</v>
      </c>
      <c r="R221" s="181"/>
      <c r="S221" s="181" t="s">
        <v>254</v>
      </c>
      <c r="T221" s="182" t="s">
        <v>250</v>
      </c>
      <c r="U221" s="163">
        <v>0</v>
      </c>
      <c r="V221" s="163">
        <f>ROUND(E221*U221,2)</f>
        <v>0</v>
      </c>
      <c r="W221" s="163"/>
      <c r="X221" s="163" t="s">
        <v>194</v>
      </c>
      <c r="Y221" s="152"/>
      <c r="Z221" s="152"/>
      <c r="AA221" s="152"/>
      <c r="AB221" s="152"/>
      <c r="AC221" s="152"/>
      <c r="AD221" s="152"/>
      <c r="AE221" s="152"/>
      <c r="AF221" s="152"/>
      <c r="AG221" s="152" t="s">
        <v>195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 x14ac:dyDescent="0.2">
      <c r="A222" s="159"/>
      <c r="B222" s="160"/>
      <c r="C222" s="194" t="s">
        <v>87</v>
      </c>
      <c r="D222" s="164"/>
      <c r="E222" s="165">
        <v>3</v>
      </c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52"/>
      <c r="Z222" s="152"/>
      <c r="AA222" s="152"/>
      <c r="AB222" s="152"/>
      <c r="AC222" s="152"/>
      <c r="AD222" s="152"/>
      <c r="AE222" s="152"/>
      <c r="AF222" s="152"/>
      <c r="AG222" s="152" t="s">
        <v>199</v>
      </c>
      <c r="AH222" s="152">
        <v>0</v>
      </c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 x14ac:dyDescent="0.2">
      <c r="A223" s="176">
        <v>66</v>
      </c>
      <c r="B223" s="177" t="s">
        <v>459</v>
      </c>
      <c r="C223" s="193" t="s">
        <v>460</v>
      </c>
      <c r="D223" s="178" t="s">
        <v>426</v>
      </c>
      <c r="E223" s="179">
        <v>3</v>
      </c>
      <c r="F223" s="180"/>
      <c r="G223" s="181">
        <f>ROUND(E223*F223,2)</f>
        <v>0</v>
      </c>
      <c r="H223" s="180"/>
      <c r="I223" s="181">
        <f>ROUND(E223*H223,2)</f>
        <v>0</v>
      </c>
      <c r="J223" s="180"/>
      <c r="K223" s="181">
        <f>ROUND(E223*J223,2)</f>
        <v>0</v>
      </c>
      <c r="L223" s="181">
        <v>21</v>
      </c>
      <c r="M223" s="181">
        <f>G223*(1+L223/100)</f>
        <v>0</v>
      </c>
      <c r="N223" s="181">
        <v>0</v>
      </c>
      <c r="O223" s="181">
        <f>ROUND(E223*N223,2)</f>
        <v>0</v>
      </c>
      <c r="P223" s="181">
        <v>0</v>
      </c>
      <c r="Q223" s="181">
        <f>ROUND(E223*P223,2)</f>
        <v>0</v>
      </c>
      <c r="R223" s="181"/>
      <c r="S223" s="181" t="s">
        <v>254</v>
      </c>
      <c r="T223" s="182" t="s">
        <v>250</v>
      </c>
      <c r="U223" s="163">
        <v>0</v>
      </c>
      <c r="V223" s="163">
        <f>ROUND(E223*U223,2)</f>
        <v>0</v>
      </c>
      <c r="W223" s="163"/>
      <c r="X223" s="163" t="s">
        <v>194</v>
      </c>
      <c r="Y223" s="152"/>
      <c r="Z223" s="152"/>
      <c r="AA223" s="152"/>
      <c r="AB223" s="152"/>
      <c r="AC223" s="152"/>
      <c r="AD223" s="152"/>
      <c r="AE223" s="152"/>
      <c r="AF223" s="152"/>
      <c r="AG223" s="152" t="s">
        <v>195</v>
      </c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1" x14ac:dyDescent="0.2">
      <c r="A224" s="159"/>
      <c r="B224" s="160"/>
      <c r="C224" s="194" t="s">
        <v>87</v>
      </c>
      <c r="D224" s="164"/>
      <c r="E224" s="165">
        <v>3</v>
      </c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52"/>
      <c r="Z224" s="152"/>
      <c r="AA224" s="152"/>
      <c r="AB224" s="152"/>
      <c r="AC224" s="152"/>
      <c r="AD224" s="152"/>
      <c r="AE224" s="152"/>
      <c r="AF224" s="152"/>
      <c r="AG224" s="152" t="s">
        <v>199</v>
      </c>
      <c r="AH224" s="152">
        <v>0</v>
      </c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">
      <c r="A225" s="176">
        <v>67</v>
      </c>
      <c r="B225" s="177" t="s">
        <v>461</v>
      </c>
      <c r="C225" s="193" t="s">
        <v>462</v>
      </c>
      <c r="D225" s="178" t="s">
        <v>426</v>
      </c>
      <c r="E225" s="179">
        <v>3</v>
      </c>
      <c r="F225" s="180"/>
      <c r="G225" s="181">
        <f>ROUND(E225*F225,2)</f>
        <v>0</v>
      </c>
      <c r="H225" s="180"/>
      <c r="I225" s="181">
        <f>ROUND(E225*H225,2)</f>
        <v>0</v>
      </c>
      <c r="J225" s="180"/>
      <c r="K225" s="181">
        <f>ROUND(E225*J225,2)</f>
        <v>0</v>
      </c>
      <c r="L225" s="181">
        <v>21</v>
      </c>
      <c r="M225" s="181">
        <f>G225*(1+L225/100)</f>
        <v>0</v>
      </c>
      <c r="N225" s="181">
        <v>0</v>
      </c>
      <c r="O225" s="181">
        <f>ROUND(E225*N225,2)</f>
        <v>0</v>
      </c>
      <c r="P225" s="181">
        <v>0</v>
      </c>
      <c r="Q225" s="181">
        <f>ROUND(E225*P225,2)</f>
        <v>0</v>
      </c>
      <c r="R225" s="181"/>
      <c r="S225" s="181" t="s">
        <v>254</v>
      </c>
      <c r="T225" s="182" t="s">
        <v>250</v>
      </c>
      <c r="U225" s="163">
        <v>0</v>
      </c>
      <c r="V225" s="163">
        <f>ROUND(E225*U225,2)</f>
        <v>0</v>
      </c>
      <c r="W225" s="163"/>
      <c r="X225" s="163" t="s">
        <v>194</v>
      </c>
      <c r="Y225" s="152"/>
      <c r="Z225" s="152"/>
      <c r="AA225" s="152"/>
      <c r="AB225" s="152"/>
      <c r="AC225" s="152"/>
      <c r="AD225" s="152"/>
      <c r="AE225" s="152"/>
      <c r="AF225" s="152"/>
      <c r="AG225" s="152" t="s">
        <v>195</v>
      </c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 x14ac:dyDescent="0.2">
      <c r="A226" s="159"/>
      <c r="B226" s="160"/>
      <c r="C226" s="194" t="s">
        <v>87</v>
      </c>
      <c r="D226" s="164"/>
      <c r="E226" s="165">
        <v>3</v>
      </c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52"/>
      <c r="Z226" s="152"/>
      <c r="AA226" s="152"/>
      <c r="AB226" s="152"/>
      <c r="AC226" s="152"/>
      <c r="AD226" s="152"/>
      <c r="AE226" s="152"/>
      <c r="AF226" s="152"/>
      <c r="AG226" s="152" t="s">
        <v>199</v>
      </c>
      <c r="AH226" s="152">
        <v>0</v>
      </c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 x14ac:dyDescent="0.2">
      <c r="A227" s="176">
        <v>68</v>
      </c>
      <c r="B227" s="177" t="s">
        <v>463</v>
      </c>
      <c r="C227" s="193" t="s">
        <v>464</v>
      </c>
      <c r="D227" s="178" t="s">
        <v>426</v>
      </c>
      <c r="E227" s="179">
        <v>3</v>
      </c>
      <c r="F227" s="180"/>
      <c r="G227" s="181">
        <f>ROUND(E227*F227,2)</f>
        <v>0</v>
      </c>
      <c r="H227" s="180"/>
      <c r="I227" s="181">
        <f>ROUND(E227*H227,2)</f>
        <v>0</v>
      </c>
      <c r="J227" s="180"/>
      <c r="K227" s="181">
        <f>ROUND(E227*J227,2)</f>
        <v>0</v>
      </c>
      <c r="L227" s="181">
        <v>21</v>
      </c>
      <c r="M227" s="181">
        <f>G227*(1+L227/100)</f>
        <v>0</v>
      </c>
      <c r="N227" s="181">
        <v>0</v>
      </c>
      <c r="O227" s="181">
        <f>ROUND(E227*N227,2)</f>
        <v>0</v>
      </c>
      <c r="P227" s="181">
        <v>0</v>
      </c>
      <c r="Q227" s="181">
        <f>ROUND(E227*P227,2)</f>
        <v>0</v>
      </c>
      <c r="R227" s="181"/>
      <c r="S227" s="181" t="s">
        <v>254</v>
      </c>
      <c r="T227" s="182" t="s">
        <v>250</v>
      </c>
      <c r="U227" s="163">
        <v>0</v>
      </c>
      <c r="V227" s="163">
        <f>ROUND(E227*U227,2)</f>
        <v>0</v>
      </c>
      <c r="W227" s="163"/>
      <c r="X227" s="163" t="s">
        <v>194</v>
      </c>
      <c r="Y227" s="152"/>
      <c r="Z227" s="152"/>
      <c r="AA227" s="152"/>
      <c r="AB227" s="152"/>
      <c r="AC227" s="152"/>
      <c r="AD227" s="152"/>
      <c r="AE227" s="152"/>
      <c r="AF227" s="152"/>
      <c r="AG227" s="152" t="s">
        <v>195</v>
      </c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1" x14ac:dyDescent="0.2">
      <c r="A228" s="159"/>
      <c r="B228" s="160"/>
      <c r="C228" s="194" t="s">
        <v>87</v>
      </c>
      <c r="D228" s="164"/>
      <c r="E228" s="165">
        <v>3</v>
      </c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52"/>
      <c r="Z228" s="152"/>
      <c r="AA228" s="152"/>
      <c r="AB228" s="152"/>
      <c r="AC228" s="152"/>
      <c r="AD228" s="152"/>
      <c r="AE228" s="152"/>
      <c r="AF228" s="152"/>
      <c r="AG228" s="152" t="s">
        <v>199</v>
      </c>
      <c r="AH228" s="152">
        <v>0</v>
      </c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76">
        <v>69</v>
      </c>
      <c r="B229" s="177" t="s">
        <v>465</v>
      </c>
      <c r="C229" s="193" t="s">
        <v>466</v>
      </c>
      <c r="D229" s="178" t="s">
        <v>426</v>
      </c>
      <c r="E229" s="179">
        <v>3</v>
      </c>
      <c r="F229" s="180"/>
      <c r="G229" s="181">
        <f>ROUND(E229*F229,2)</f>
        <v>0</v>
      </c>
      <c r="H229" s="180"/>
      <c r="I229" s="181">
        <f>ROUND(E229*H229,2)</f>
        <v>0</v>
      </c>
      <c r="J229" s="180"/>
      <c r="K229" s="181">
        <f>ROUND(E229*J229,2)</f>
        <v>0</v>
      </c>
      <c r="L229" s="181">
        <v>21</v>
      </c>
      <c r="M229" s="181">
        <f>G229*(1+L229/100)</f>
        <v>0</v>
      </c>
      <c r="N229" s="181">
        <v>0</v>
      </c>
      <c r="O229" s="181">
        <f>ROUND(E229*N229,2)</f>
        <v>0</v>
      </c>
      <c r="P229" s="181">
        <v>0</v>
      </c>
      <c r="Q229" s="181">
        <f>ROUND(E229*P229,2)</f>
        <v>0</v>
      </c>
      <c r="R229" s="181"/>
      <c r="S229" s="181" t="s">
        <v>254</v>
      </c>
      <c r="T229" s="182" t="s">
        <v>250</v>
      </c>
      <c r="U229" s="163">
        <v>0</v>
      </c>
      <c r="V229" s="163">
        <f>ROUND(E229*U229,2)</f>
        <v>0</v>
      </c>
      <c r="W229" s="163"/>
      <c r="X229" s="163" t="s">
        <v>194</v>
      </c>
      <c r="Y229" s="152"/>
      <c r="Z229" s="152"/>
      <c r="AA229" s="152"/>
      <c r="AB229" s="152"/>
      <c r="AC229" s="152"/>
      <c r="AD229" s="152"/>
      <c r="AE229" s="152"/>
      <c r="AF229" s="152"/>
      <c r="AG229" s="152" t="s">
        <v>195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1" x14ac:dyDescent="0.2">
      <c r="A230" s="159"/>
      <c r="B230" s="160"/>
      <c r="C230" s="194" t="s">
        <v>87</v>
      </c>
      <c r="D230" s="164"/>
      <c r="E230" s="165">
        <v>3</v>
      </c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52"/>
      <c r="Z230" s="152"/>
      <c r="AA230" s="152"/>
      <c r="AB230" s="152"/>
      <c r="AC230" s="152"/>
      <c r="AD230" s="152"/>
      <c r="AE230" s="152"/>
      <c r="AF230" s="152"/>
      <c r="AG230" s="152" t="s">
        <v>199</v>
      </c>
      <c r="AH230" s="152">
        <v>0</v>
      </c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 x14ac:dyDescent="0.2">
      <c r="A231" s="176">
        <v>70</v>
      </c>
      <c r="B231" s="177" t="s">
        <v>467</v>
      </c>
      <c r="C231" s="193" t="s">
        <v>468</v>
      </c>
      <c r="D231" s="178" t="s">
        <v>426</v>
      </c>
      <c r="E231" s="179">
        <v>2</v>
      </c>
      <c r="F231" s="180"/>
      <c r="G231" s="181">
        <f>ROUND(E231*F231,2)</f>
        <v>0</v>
      </c>
      <c r="H231" s="180"/>
      <c r="I231" s="181">
        <f>ROUND(E231*H231,2)</f>
        <v>0</v>
      </c>
      <c r="J231" s="180"/>
      <c r="K231" s="181">
        <f>ROUND(E231*J231,2)</f>
        <v>0</v>
      </c>
      <c r="L231" s="181">
        <v>21</v>
      </c>
      <c r="M231" s="181">
        <f>G231*(1+L231/100)</f>
        <v>0</v>
      </c>
      <c r="N231" s="181">
        <v>0</v>
      </c>
      <c r="O231" s="181">
        <f>ROUND(E231*N231,2)</f>
        <v>0</v>
      </c>
      <c r="P231" s="181">
        <v>0</v>
      </c>
      <c r="Q231" s="181">
        <f>ROUND(E231*P231,2)</f>
        <v>0</v>
      </c>
      <c r="R231" s="181"/>
      <c r="S231" s="181" t="s">
        <v>254</v>
      </c>
      <c r="T231" s="182" t="s">
        <v>250</v>
      </c>
      <c r="U231" s="163">
        <v>0</v>
      </c>
      <c r="V231" s="163">
        <f>ROUND(E231*U231,2)</f>
        <v>0</v>
      </c>
      <c r="W231" s="163"/>
      <c r="X231" s="163" t="s">
        <v>194</v>
      </c>
      <c r="Y231" s="152"/>
      <c r="Z231" s="152"/>
      <c r="AA231" s="152"/>
      <c r="AB231" s="152"/>
      <c r="AC231" s="152"/>
      <c r="AD231" s="152"/>
      <c r="AE231" s="152"/>
      <c r="AF231" s="152"/>
      <c r="AG231" s="152" t="s">
        <v>195</v>
      </c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outlineLevel="1" x14ac:dyDescent="0.2">
      <c r="A232" s="159"/>
      <c r="B232" s="160"/>
      <c r="C232" s="194" t="s">
        <v>85</v>
      </c>
      <c r="D232" s="164"/>
      <c r="E232" s="165">
        <v>2</v>
      </c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52"/>
      <c r="Z232" s="152"/>
      <c r="AA232" s="152"/>
      <c r="AB232" s="152"/>
      <c r="AC232" s="152"/>
      <c r="AD232" s="152"/>
      <c r="AE232" s="152"/>
      <c r="AF232" s="152"/>
      <c r="AG232" s="152" t="s">
        <v>199</v>
      </c>
      <c r="AH232" s="152">
        <v>0</v>
      </c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">
      <c r="A233" s="176">
        <v>71</v>
      </c>
      <c r="B233" s="177" t="s">
        <v>469</v>
      </c>
      <c r="C233" s="193" t="s">
        <v>470</v>
      </c>
      <c r="D233" s="178" t="s">
        <v>426</v>
      </c>
      <c r="E233" s="179">
        <v>2</v>
      </c>
      <c r="F233" s="180"/>
      <c r="G233" s="181">
        <f>ROUND(E233*F233,2)</f>
        <v>0</v>
      </c>
      <c r="H233" s="180"/>
      <c r="I233" s="181">
        <f>ROUND(E233*H233,2)</f>
        <v>0</v>
      </c>
      <c r="J233" s="180"/>
      <c r="K233" s="181">
        <f>ROUND(E233*J233,2)</f>
        <v>0</v>
      </c>
      <c r="L233" s="181">
        <v>21</v>
      </c>
      <c r="M233" s="181">
        <f>G233*(1+L233/100)</f>
        <v>0</v>
      </c>
      <c r="N233" s="181">
        <v>0</v>
      </c>
      <c r="O233" s="181">
        <f>ROUND(E233*N233,2)</f>
        <v>0</v>
      </c>
      <c r="P233" s="181">
        <v>0</v>
      </c>
      <c r="Q233" s="181">
        <f>ROUND(E233*P233,2)</f>
        <v>0</v>
      </c>
      <c r="R233" s="181"/>
      <c r="S233" s="181" t="s">
        <v>254</v>
      </c>
      <c r="T233" s="182" t="s">
        <v>250</v>
      </c>
      <c r="U233" s="163">
        <v>0</v>
      </c>
      <c r="V233" s="163">
        <f>ROUND(E233*U233,2)</f>
        <v>0</v>
      </c>
      <c r="W233" s="163"/>
      <c r="X233" s="163" t="s">
        <v>194</v>
      </c>
      <c r="Y233" s="152"/>
      <c r="Z233" s="152"/>
      <c r="AA233" s="152"/>
      <c r="AB233" s="152"/>
      <c r="AC233" s="152"/>
      <c r="AD233" s="152"/>
      <c r="AE233" s="152"/>
      <c r="AF233" s="152"/>
      <c r="AG233" s="152" t="s">
        <v>195</v>
      </c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59"/>
      <c r="B234" s="160"/>
      <c r="C234" s="194" t="s">
        <v>85</v>
      </c>
      <c r="D234" s="164"/>
      <c r="E234" s="165">
        <v>2</v>
      </c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52"/>
      <c r="Z234" s="152"/>
      <c r="AA234" s="152"/>
      <c r="AB234" s="152"/>
      <c r="AC234" s="152"/>
      <c r="AD234" s="152"/>
      <c r="AE234" s="152"/>
      <c r="AF234" s="152"/>
      <c r="AG234" s="152" t="s">
        <v>199</v>
      </c>
      <c r="AH234" s="152">
        <v>0</v>
      </c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1" x14ac:dyDescent="0.2">
      <c r="A235" s="176">
        <v>72</v>
      </c>
      <c r="B235" s="177" t="s">
        <v>471</v>
      </c>
      <c r="C235" s="193" t="s">
        <v>472</v>
      </c>
      <c r="D235" s="178" t="s">
        <v>426</v>
      </c>
      <c r="E235" s="179">
        <v>1</v>
      </c>
      <c r="F235" s="180"/>
      <c r="G235" s="181">
        <f>ROUND(E235*F235,2)</f>
        <v>0</v>
      </c>
      <c r="H235" s="180"/>
      <c r="I235" s="181">
        <f>ROUND(E235*H235,2)</f>
        <v>0</v>
      </c>
      <c r="J235" s="180"/>
      <c r="K235" s="181">
        <f>ROUND(E235*J235,2)</f>
        <v>0</v>
      </c>
      <c r="L235" s="181">
        <v>21</v>
      </c>
      <c r="M235" s="181">
        <f>G235*(1+L235/100)</f>
        <v>0</v>
      </c>
      <c r="N235" s="181">
        <v>0</v>
      </c>
      <c r="O235" s="181">
        <f>ROUND(E235*N235,2)</f>
        <v>0</v>
      </c>
      <c r="P235" s="181">
        <v>0</v>
      </c>
      <c r="Q235" s="181">
        <f>ROUND(E235*P235,2)</f>
        <v>0</v>
      </c>
      <c r="R235" s="181"/>
      <c r="S235" s="181" t="s">
        <v>254</v>
      </c>
      <c r="T235" s="182" t="s">
        <v>250</v>
      </c>
      <c r="U235" s="163">
        <v>0</v>
      </c>
      <c r="V235" s="163">
        <f>ROUND(E235*U235,2)</f>
        <v>0</v>
      </c>
      <c r="W235" s="163"/>
      <c r="X235" s="163" t="s">
        <v>194</v>
      </c>
      <c r="Y235" s="152"/>
      <c r="Z235" s="152"/>
      <c r="AA235" s="152"/>
      <c r="AB235" s="152"/>
      <c r="AC235" s="152"/>
      <c r="AD235" s="152"/>
      <c r="AE235" s="152"/>
      <c r="AF235" s="152"/>
      <c r="AG235" s="152" t="s">
        <v>195</v>
      </c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 x14ac:dyDescent="0.2">
      <c r="A236" s="159"/>
      <c r="B236" s="160"/>
      <c r="C236" s="194" t="s">
        <v>81</v>
      </c>
      <c r="D236" s="164"/>
      <c r="E236" s="165">
        <v>1</v>
      </c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52"/>
      <c r="Z236" s="152"/>
      <c r="AA236" s="152"/>
      <c r="AB236" s="152"/>
      <c r="AC236" s="152"/>
      <c r="AD236" s="152"/>
      <c r="AE236" s="152"/>
      <c r="AF236" s="152"/>
      <c r="AG236" s="152" t="s">
        <v>199</v>
      </c>
      <c r="AH236" s="152">
        <v>0</v>
      </c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 x14ac:dyDescent="0.2">
      <c r="A237" s="176">
        <v>73</v>
      </c>
      <c r="B237" s="177" t="s">
        <v>473</v>
      </c>
      <c r="C237" s="193" t="s">
        <v>474</v>
      </c>
      <c r="D237" s="178" t="s">
        <v>426</v>
      </c>
      <c r="E237" s="179">
        <v>1</v>
      </c>
      <c r="F237" s="180"/>
      <c r="G237" s="181">
        <f>ROUND(E237*F237,2)</f>
        <v>0</v>
      </c>
      <c r="H237" s="180"/>
      <c r="I237" s="181">
        <f>ROUND(E237*H237,2)</f>
        <v>0</v>
      </c>
      <c r="J237" s="180"/>
      <c r="K237" s="181">
        <f>ROUND(E237*J237,2)</f>
        <v>0</v>
      </c>
      <c r="L237" s="181">
        <v>21</v>
      </c>
      <c r="M237" s="181">
        <f>G237*(1+L237/100)</f>
        <v>0</v>
      </c>
      <c r="N237" s="181">
        <v>0</v>
      </c>
      <c r="O237" s="181">
        <f>ROUND(E237*N237,2)</f>
        <v>0</v>
      </c>
      <c r="P237" s="181">
        <v>0</v>
      </c>
      <c r="Q237" s="181">
        <f>ROUND(E237*P237,2)</f>
        <v>0</v>
      </c>
      <c r="R237" s="181"/>
      <c r="S237" s="181" t="s">
        <v>254</v>
      </c>
      <c r="T237" s="182" t="s">
        <v>250</v>
      </c>
      <c r="U237" s="163">
        <v>0</v>
      </c>
      <c r="V237" s="163">
        <f>ROUND(E237*U237,2)</f>
        <v>0</v>
      </c>
      <c r="W237" s="163"/>
      <c r="X237" s="163" t="s">
        <v>194</v>
      </c>
      <c r="Y237" s="152"/>
      <c r="Z237" s="152"/>
      <c r="AA237" s="152"/>
      <c r="AB237" s="152"/>
      <c r="AC237" s="152"/>
      <c r="AD237" s="152"/>
      <c r="AE237" s="152"/>
      <c r="AF237" s="152"/>
      <c r="AG237" s="152" t="s">
        <v>195</v>
      </c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1" x14ac:dyDescent="0.2">
      <c r="A238" s="159"/>
      <c r="B238" s="160"/>
      <c r="C238" s="194" t="s">
        <v>81</v>
      </c>
      <c r="D238" s="164"/>
      <c r="E238" s="165">
        <v>1</v>
      </c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52"/>
      <c r="Z238" s="152"/>
      <c r="AA238" s="152"/>
      <c r="AB238" s="152"/>
      <c r="AC238" s="152"/>
      <c r="AD238" s="152"/>
      <c r="AE238" s="152"/>
      <c r="AF238" s="152"/>
      <c r="AG238" s="152" t="s">
        <v>199</v>
      </c>
      <c r="AH238" s="152">
        <v>0</v>
      </c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 x14ac:dyDescent="0.2">
      <c r="A239" s="176">
        <v>74</v>
      </c>
      <c r="B239" s="177" t="s">
        <v>475</v>
      </c>
      <c r="C239" s="193" t="s">
        <v>476</v>
      </c>
      <c r="D239" s="178" t="s">
        <v>426</v>
      </c>
      <c r="E239" s="179">
        <v>1</v>
      </c>
      <c r="F239" s="180"/>
      <c r="G239" s="181">
        <f>ROUND(E239*F239,2)</f>
        <v>0</v>
      </c>
      <c r="H239" s="180"/>
      <c r="I239" s="181">
        <f>ROUND(E239*H239,2)</f>
        <v>0</v>
      </c>
      <c r="J239" s="180"/>
      <c r="K239" s="181">
        <f>ROUND(E239*J239,2)</f>
        <v>0</v>
      </c>
      <c r="L239" s="181">
        <v>21</v>
      </c>
      <c r="M239" s="181">
        <f>G239*(1+L239/100)</f>
        <v>0</v>
      </c>
      <c r="N239" s="181">
        <v>0</v>
      </c>
      <c r="O239" s="181">
        <f>ROUND(E239*N239,2)</f>
        <v>0</v>
      </c>
      <c r="P239" s="181">
        <v>0</v>
      </c>
      <c r="Q239" s="181">
        <f>ROUND(E239*P239,2)</f>
        <v>0</v>
      </c>
      <c r="R239" s="181"/>
      <c r="S239" s="181" t="s">
        <v>254</v>
      </c>
      <c r="T239" s="182" t="s">
        <v>250</v>
      </c>
      <c r="U239" s="163">
        <v>0</v>
      </c>
      <c r="V239" s="163">
        <f>ROUND(E239*U239,2)</f>
        <v>0</v>
      </c>
      <c r="W239" s="163"/>
      <c r="X239" s="163" t="s">
        <v>194</v>
      </c>
      <c r="Y239" s="152"/>
      <c r="Z239" s="152"/>
      <c r="AA239" s="152"/>
      <c r="AB239" s="152"/>
      <c r="AC239" s="152"/>
      <c r="AD239" s="152"/>
      <c r="AE239" s="152"/>
      <c r="AF239" s="152"/>
      <c r="AG239" s="152" t="s">
        <v>195</v>
      </c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">
      <c r="A240" s="159"/>
      <c r="B240" s="160"/>
      <c r="C240" s="194" t="s">
        <v>81</v>
      </c>
      <c r="D240" s="164"/>
      <c r="E240" s="165">
        <v>1</v>
      </c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52"/>
      <c r="Z240" s="152"/>
      <c r="AA240" s="152"/>
      <c r="AB240" s="152"/>
      <c r="AC240" s="152"/>
      <c r="AD240" s="152"/>
      <c r="AE240" s="152"/>
      <c r="AF240" s="152"/>
      <c r="AG240" s="152" t="s">
        <v>199</v>
      </c>
      <c r="AH240" s="152">
        <v>0</v>
      </c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">
      <c r="A241" s="176">
        <v>75</v>
      </c>
      <c r="B241" s="177" t="s">
        <v>477</v>
      </c>
      <c r="C241" s="193" t="s">
        <v>478</v>
      </c>
      <c r="D241" s="178" t="s">
        <v>426</v>
      </c>
      <c r="E241" s="179">
        <v>1</v>
      </c>
      <c r="F241" s="180"/>
      <c r="G241" s="181">
        <f>ROUND(E241*F241,2)</f>
        <v>0</v>
      </c>
      <c r="H241" s="180"/>
      <c r="I241" s="181">
        <f>ROUND(E241*H241,2)</f>
        <v>0</v>
      </c>
      <c r="J241" s="180"/>
      <c r="K241" s="181">
        <f>ROUND(E241*J241,2)</f>
        <v>0</v>
      </c>
      <c r="L241" s="181">
        <v>21</v>
      </c>
      <c r="M241" s="181">
        <f>G241*(1+L241/100)</f>
        <v>0</v>
      </c>
      <c r="N241" s="181">
        <v>0</v>
      </c>
      <c r="O241" s="181">
        <f>ROUND(E241*N241,2)</f>
        <v>0</v>
      </c>
      <c r="P241" s="181">
        <v>0</v>
      </c>
      <c r="Q241" s="181">
        <f>ROUND(E241*P241,2)</f>
        <v>0</v>
      </c>
      <c r="R241" s="181"/>
      <c r="S241" s="181" t="s">
        <v>254</v>
      </c>
      <c r="T241" s="182" t="s">
        <v>250</v>
      </c>
      <c r="U241" s="163">
        <v>0</v>
      </c>
      <c r="V241" s="163">
        <f>ROUND(E241*U241,2)</f>
        <v>0</v>
      </c>
      <c r="W241" s="163"/>
      <c r="X241" s="163" t="s">
        <v>194</v>
      </c>
      <c r="Y241" s="152"/>
      <c r="Z241" s="152"/>
      <c r="AA241" s="152"/>
      <c r="AB241" s="152"/>
      <c r="AC241" s="152"/>
      <c r="AD241" s="152"/>
      <c r="AE241" s="152"/>
      <c r="AF241" s="152"/>
      <c r="AG241" s="152" t="s">
        <v>195</v>
      </c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1" x14ac:dyDescent="0.2">
      <c r="A242" s="159"/>
      <c r="B242" s="160"/>
      <c r="C242" s="194" t="s">
        <v>81</v>
      </c>
      <c r="D242" s="164"/>
      <c r="E242" s="165">
        <v>1</v>
      </c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52"/>
      <c r="Z242" s="152"/>
      <c r="AA242" s="152"/>
      <c r="AB242" s="152"/>
      <c r="AC242" s="152"/>
      <c r="AD242" s="152"/>
      <c r="AE242" s="152"/>
      <c r="AF242" s="152"/>
      <c r="AG242" s="152" t="s">
        <v>199</v>
      </c>
      <c r="AH242" s="152">
        <v>0</v>
      </c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 x14ac:dyDescent="0.2">
      <c r="A243" s="176">
        <v>76</v>
      </c>
      <c r="B243" s="177" t="s">
        <v>479</v>
      </c>
      <c r="C243" s="193" t="s">
        <v>480</v>
      </c>
      <c r="D243" s="178" t="s">
        <v>426</v>
      </c>
      <c r="E243" s="179">
        <v>1</v>
      </c>
      <c r="F243" s="180"/>
      <c r="G243" s="181">
        <f>ROUND(E243*F243,2)</f>
        <v>0</v>
      </c>
      <c r="H243" s="180"/>
      <c r="I243" s="181">
        <f>ROUND(E243*H243,2)</f>
        <v>0</v>
      </c>
      <c r="J243" s="180"/>
      <c r="K243" s="181">
        <f>ROUND(E243*J243,2)</f>
        <v>0</v>
      </c>
      <c r="L243" s="181">
        <v>21</v>
      </c>
      <c r="M243" s="181">
        <f>G243*(1+L243/100)</f>
        <v>0</v>
      </c>
      <c r="N243" s="181">
        <v>0</v>
      </c>
      <c r="O243" s="181">
        <f>ROUND(E243*N243,2)</f>
        <v>0</v>
      </c>
      <c r="P243" s="181">
        <v>0</v>
      </c>
      <c r="Q243" s="181">
        <f>ROUND(E243*P243,2)</f>
        <v>0</v>
      </c>
      <c r="R243" s="181"/>
      <c r="S243" s="181" t="s">
        <v>254</v>
      </c>
      <c r="T243" s="182" t="s">
        <v>250</v>
      </c>
      <c r="U243" s="163">
        <v>0</v>
      </c>
      <c r="V243" s="163">
        <f>ROUND(E243*U243,2)</f>
        <v>0</v>
      </c>
      <c r="W243" s="163"/>
      <c r="X243" s="163" t="s">
        <v>194</v>
      </c>
      <c r="Y243" s="152"/>
      <c r="Z243" s="152"/>
      <c r="AA243" s="152"/>
      <c r="AB243" s="152"/>
      <c r="AC243" s="152"/>
      <c r="AD243" s="152"/>
      <c r="AE243" s="152"/>
      <c r="AF243" s="152"/>
      <c r="AG243" s="152" t="s">
        <v>195</v>
      </c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 x14ac:dyDescent="0.2">
      <c r="A244" s="159"/>
      <c r="B244" s="160"/>
      <c r="C244" s="194" t="s">
        <v>81</v>
      </c>
      <c r="D244" s="164"/>
      <c r="E244" s="165">
        <v>1</v>
      </c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52"/>
      <c r="Z244" s="152"/>
      <c r="AA244" s="152"/>
      <c r="AB244" s="152"/>
      <c r="AC244" s="152"/>
      <c r="AD244" s="152"/>
      <c r="AE244" s="152"/>
      <c r="AF244" s="152"/>
      <c r="AG244" s="152" t="s">
        <v>199</v>
      </c>
      <c r="AH244" s="152">
        <v>0</v>
      </c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1" x14ac:dyDescent="0.2">
      <c r="A245" s="176">
        <v>77</v>
      </c>
      <c r="B245" s="177" t="s">
        <v>481</v>
      </c>
      <c r="C245" s="193" t="s">
        <v>482</v>
      </c>
      <c r="D245" s="178" t="s">
        <v>426</v>
      </c>
      <c r="E245" s="179">
        <v>1</v>
      </c>
      <c r="F245" s="180"/>
      <c r="G245" s="181">
        <f>ROUND(E245*F245,2)</f>
        <v>0</v>
      </c>
      <c r="H245" s="180"/>
      <c r="I245" s="181">
        <f>ROUND(E245*H245,2)</f>
        <v>0</v>
      </c>
      <c r="J245" s="180"/>
      <c r="K245" s="181">
        <f>ROUND(E245*J245,2)</f>
        <v>0</v>
      </c>
      <c r="L245" s="181">
        <v>21</v>
      </c>
      <c r="M245" s="181">
        <f>G245*(1+L245/100)</f>
        <v>0</v>
      </c>
      <c r="N245" s="181">
        <v>0</v>
      </c>
      <c r="O245" s="181">
        <f>ROUND(E245*N245,2)</f>
        <v>0</v>
      </c>
      <c r="P245" s="181">
        <v>0</v>
      </c>
      <c r="Q245" s="181">
        <f>ROUND(E245*P245,2)</f>
        <v>0</v>
      </c>
      <c r="R245" s="181"/>
      <c r="S245" s="181" t="s">
        <v>254</v>
      </c>
      <c r="T245" s="182" t="s">
        <v>250</v>
      </c>
      <c r="U245" s="163">
        <v>0</v>
      </c>
      <c r="V245" s="163">
        <f>ROUND(E245*U245,2)</f>
        <v>0</v>
      </c>
      <c r="W245" s="163"/>
      <c r="X245" s="163" t="s">
        <v>194</v>
      </c>
      <c r="Y245" s="152"/>
      <c r="Z245" s="152"/>
      <c r="AA245" s="152"/>
      <c r="AB245" s="152"/>
      <c r="AC245" s="152"/>
      <c r="AD245" s="152"/>
      <c r="AE245" s="152"/>
      <c r="AF245" s="152"/>
      <c r="AG245" s="152" t="s">
        <v>195</v>
      </c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 x14ac:dyDescent="0.2">
      <c r="A246" s="159"/>
      <c r="B246" s="160"/>
      <c r="C246" s="194" t="s">
        <v>81</v>
      </c>
      <c r="D246" s="164"/>
      <c r="E246" s="165">
        <v>1</v>
      </c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52"/>
      <c r="Z246" s="152"/>
      <c r="AA246" s="152"/>
      <c r="AB246" s="152"/>
      <c r="AC246" s="152"/>
      <c r="AD246" s="152"/>
      <c r="AE246" s="152"/>
      <c r="AF246" s="152"/>
      <c r="AG246" s="152" t="s">
        <v>199</v>
      </c>
      <c r="AH246" s="152">
        <v>0</v>
      </c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">
      <c r="A247" s="176">
        <v>78</v>
      </c>
      <c r="B247" s="177" t="s">
        <v>483</v>
      </c>
      <c r="C247" s="193" t="s">
        <v>484</v>
      </c>
      <c r="D247" s="178" t="s">
        <v>426</v>
      </c>
      <c r="E247" s="179">
        <v>1</v>
      </c>
      <c r="F247" s="180"/>
      <c r="G247" s="181">
        <f>ROUND(E247*F247,2)</f>
        <v>0</v>
      </c>
      <c r="H247" s="180"/>
      <c r="I247" s="181">
        <f>ROUND(E247*H247,2)</f>
        <v>0</v>
      </c>
      <c r="J247" s="180"/>
      <c r="K247" s="181">
        <f>ROUND(E247*J247,2)</f>
        <v>0</v>
      </c>
      <c r="L247" s="181">
        <v>21</v>
      </c>
      <c r="M247" s="181">
        <f>G247*(1+L247/100)</f>
        <v>0</v>
      </c>
      <c r="N247" s="181">
        <v>0</v>
      </c>
      <c r="O247" s="181">
        <f>ROUND(E247*N247,2)</f>
        <v>0</v>
      </c>
      <c r="P247" s="181">
        <v>0</v>
      </c>
      <c r="Q247" s="181">
        <f>ROUND(E247*P247,2)</f>
        <v>0</v>
      </c>
      <c r="R247" s="181"/>
      <c r="S247" s="181" t="s">
        <v>254</v>
      </c>
      <c r="T247" s="182" t="s">
        <v>250</v>
      </c>
      <c r="U247" s="163">
        <v>0</v>
      </c>
      <c r="V247" s="163">
        <f>ROUND(E247*U247,2)</f>
        <v>0</v>
      </c>
      <c r="W247" s="163"/>
      <c r="X247" s="163" t="s">
        <v>194</v>
      </c>
      <c r="Y247" s="152"/>
      <c r="Z247" s="152"/>
      <c r="AA247" s="152"/>
      <c r="AB247" s="152"/>
      <c r="AC247" s="152"/>
      <c r="AD247" s="152"/>
      <c r="AE247" s="152"/>
      <c r="AF247" s="152"/>
      <c r="AG247" s="152" t="s">
        <v>195</v>
      </c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 x14ac:dyDescent="0.2">
      <c r="A248" s="159"/>
      <c r="B248" s="160"/>
      <c r="C248" s="194" t="s">
        <v>81</v>
      </c>
      <c r="D248" s="164"/>
      <c r="E248" s="165">
        <v>1</v>
      </c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52"/>
      <c r="Z248" s="152"/>
      <c r="AA248" s="152"/>
      <c r="AB248" s="152"/>
      <c r="AC248" s="152"/>
      <c r="AD248" s="152"/>
      <c r="AE248" s="152"/>
      <c r="AF248" s="152"/>
      <c r="AG248" s="152" t="s">
        <v>199</v>
      </c>
      <c r="AH248" s="152">
        <v>0</v>
      </c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">
      <c r="A249" s="176">
        <v>79</v>
      </c>
      <c r="B249" s="177" t="s">
        <v>485</v>
      </c>
      <c r="C249" s="193" t="s">
        <v>486</v>
      </c>
      <c r="D249" s="178" t="s">
        <v>426</v>
      </c>
      <c r="E249" s="179">
        <v>1</v>
      </c>
      <c r="F249" s="180"/>
      <c r="G249" s="181">
        <f>ROUND(E249*F249,2)</f>
        <v>0</v>
      </c>
      <c r="H249" s="180"/>
      <c r="I249" s="181">
        <f>ROUND(E249*H249,2)</f>
        <v>0</v>
      </c>
      <c r="J249" s="180"/>
      <c r="K249" s="181">
        <f>ROUND(E249*J249,2)</f>
        <v>0</v>
      </c>
      <c r="L249" s="181">
        <v>21</v>
      </c>
      <c r="M249" s="181">
        <f>G249*(1+L249/100)</f>
        <v>0</v>
      </c>
      <c r="N249" s="181">
        <v>0</v>
      </c>
      <c r="O249" s="181">
        <f>ROUND(E249*N249,2)</f>
        <v>0</v>
      </c>
      <c r="P249" s="181">
        <v>0</v>
      </c>
      <c r="Q249" s="181">
        <f>ROUND(E249*P249,2)</f>
        <v>0</v>
      </c>
      <c r="R249" s="181"/>
      <c r="S249" s="181" t="s">
        <v>254</v>
      </c>
      <c r="T249" s="182" t="s">
        <v>250</v>
      </c>
      <c r="U249" s="163">
        <v>0</v>
      </c>
      <c r="V249" s="163">
        <f>ROUND(E249*U249,2)</f>
        <v>0</v>
      </c>
      <c r="W249" s="163"/>
      <c r="X249" s="163" t="s">
        <v>194</v>
      </c>
      <c r="Y249" s="152"/>
      <c r="Z249" s="152"/>
      <c r="AA249" s="152"/>
      <c r="AB249" s="152"/>
      <c r="AC249" s="152"/>
      <c r="AD249" s="152"/>
      <c r="AE249" s="152"/>
      <c r="AF249" s="152"/>
      <c r="AG249" s="152" t="s">
        <v>195</v>
      </c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1" x14ac:dyDescent="0.2">
      <c r="A250" s="159"/>
      <c r="B250" s="160"/>
      <c r="C250" s="194" t="s">
        <v>81</v>
      </c>
      <c r="D250" s="164"/>
      <c r="E250" s="165">
        <v>1</v>
      </c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52"/>
      <c r="Z250" s="152"/>
      <c r="AA250" s="152"/>
      <c r="AB250" s="152"/>
      <c r="AC250" s="152"/>
      <c r="AD250" s="152"/>
      <c r="AE250" s="152"/>
      <c r="AF250" s="152"/>
      <c r="AG250" s="152" t="s">
        <v>199</v>
      </c>
      <c r="AH250" s="152">
        <v>0</v>
      </c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">
      <c r="A251" s="176">
        <v>80</v>
      </c>
      <c r="B251" s="177" t="s">
        <v>487</v>
      </c>
      <c r="C251" s="193" t="s">
        <v>488</v>
      </c>
      <c r="D251" s="178" t="s">
        <v>426</v>
      </c>
      <c r="E251" s="179">
        <v>1</v>
      </c>
      <c r="F251" s="180"/>
      <c r="G251" s="181">
        <f>ROUND(E251*F251,2)</f>
        <v>0</v>
      </c>
      <c r="H251" s="180"/>
      <c r="I251" s="181">
        <f>ROUND(E251*H251,2)</f>
        <v>0</v>
      </c>
      <c r="J251" s="180"/>
      <c r="K251" s="181">
        <f>ROUND(E251*J251,2)</f>
        <v>0</v>
      </c>
      <c r="L251" s="181">
        <v>21</v>
      </c>
      <c r="M251" s="181">
        <f>G251*(1+L251/100)</f>
        <v>0</v>
      </c>
      <c r="N251" s="181">
        <v>0</v>
      </c>
      <c r="O251" s="181">
        <f>ROUND(E251*N251,2)</f>
        <v>0</v>
      </c>
      <c r="P251" s="181">
        <v>0</v>
      </c>
      <c r="Q251" s="181">
        <f>ROUND(E251*P251,2)</f>
        <v>0</v>
      </c>
      <c r="R251" s="181"/>
      <c r="S251" s="181" t="s">
        <v>254</v>
      </c>
      <c r="T251" s="182" t="s">
        <v>250</v>
      </c>
      <c r="U251" s="163">
        <v>0</v>
      </c>
      <c r="V251" s="163">
        <f>ROUND(E251*U251,2)</f>
        <v>0</v>
      </c>
      <c r="W251" s="163"/>
      <c r="X251" s="163" t="s">
        <v>194</v>
      </c>
      <c r="Y251" s="152"/>
      <c r="Z251" s="152"/>
      <c r="AA251" s="152"/>
      <c r="AB251" s="152"/>
      <c r="AC251" s="152"/>
      <c r="AD251" s="152"/>
      <c r="AE251" s="152"/>
      <c r="AF251" s="152"/>
      <c r="AG251" s="152" t="s">
        <v>195</v>
      </c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 x14ac:dyDescent="0.2">
      <c r="A252" s="159"/>
      <c r="B252" s="160"/>
      <c r="C252" s="194" t="s">
        <v>81</v>
      </c>
      <c r="D252" s="164"/>
      <c r="E252" s="165">
        <v>1</v>
      </c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52"/>
      <c r="Z252" s="152"/>
      <c r="AA252" s="152"/>
      <c r="AB252" s="152"/>
      <c r="AC252" s="152"/>
      <c r="AD252" s="152"/>
      <c r="AE252" s="152"/>
      <c r="AF252" s="152"/>
      <c r="AG252" s="152" t="s">
        <v>199</v>
      </c>
      <c r="AH252" s="152">
        <v>0</v>
      </c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1" x14ac:dyDescent="0.2">
      <c r="A253" s="176">
        <v>81</v>
      </c>
      <c r="B253" s="177" t="s">
        <v>489</v>
      </c>
      <c r="C253" s="193" t="s">
        <v>490</v>
      </c>
      <c r="D253" s="178" t="s">
        <v>426</v>
      </c>
      <c r="E253" s="179">
        <v>1</v>
      </c>
      <c r="F253" s="180"/>
      <c r="G253" s="181">
        <f>ROUND(E253*F253,2)</f>
        <v>0</v>
      </c>
      <c r="H253" s="180"/>
      <c r="I253" s="181">
        <f>ROUND(E253*H253,2)</f>
        <v>0</v>
      </c>
      <c r="J253" s="180"/>
      <c r="K253" s="181">
        <f>ROUND(E253*J253,2)</f>
        <v>0</v>
      </c>
      <c r="L253" s="181">
        <v>21</v>
      </c>
      <c r="M253" s="181">
        <f>G253*(1+L253/100)</f>
        <v>0</v>
      </c>
      <c r="N253" s="181">
        <v>0</v>
      </c>
      <c r="O253" s="181">
        <f>ROUND(E253*N253,2)</f>
        <v>0</v>
      </c>
      <c r="P253" s="181">
        <v>0</v>
      </c>
      <c r="Q253" s="181">
        <f>ROUND(E253*P253,2)</f>
        <v>0</v>
      </c>
      <c r="R253" s="181"/>
      <c r="S253" s="181" t="s">
        <v>254</v>
      </c>
      <c r="T253" s="182" t="s">
        <v>250</v>
      </c>
      <c r="U253" s="163">
        <v>0</v>
      </c>
      <c r="V253" s="163">
        <f>ROUND(E253*U253,2)</f>
        <v>0</v>
      </c>
      <c r="W253" s="163"/>
      <c r="X253" s="163" t="s">
        <v>194</v>
      </c>
      <c r="Y253" s="152"/>
      <c r="Z253" s="152"/>
      <c r="AA253" s="152"/>
      <c r="AB253" s="152"/>
      <c r="AC253" s="152"/>
      <c r="AD253" s="152"/>
      <c r="AE253" s="152"/>
      <c r="AF253" s="152"/>
      <c r="AG253" s="152" t="s">
        <v>195</v>
      </c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1" x14ac:dyDescent="0.2">
      <c r="A254" s="159"/>
      <c r="B254" s="160"/>
      <c r="C254" s="194" t="s">
        <v>81</v>
      </c>
      <c r="D254" s="164"/>
      <c r="E254" s="165">
        <v>1</v>
      </c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52"/>
      <c r="Z254" s="152"/>
      <c r="AA254" s="152"/>
      <c r="AB254" s="152"/>
      <c r="AC254" s="152"/>
      <c r="AD254" s="152"/>
      <c r="AE254" s="152"/>
      <c r="AF254" s="152"/>
      <c r="AG254" s="152" t="s">
        <v>199</v>
      </c>
      <c r="AH254" s="152">
        <v>0</v>
      </c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1" x14ac:dyDescent="0.2">
      <c r="A255" s="176">
        <v>82</v>
      </c>
      <c r="B255" s="177" t="s">
        <v>491</v>
      </c>
      <c r="C255" s="193" t="s">
        <v>492</v>
      </c>
      <c r="D255" s="178" t="s">
        <v>426</v>
      </c>
      <c r="E255" s="179">
        <v>1</v>
      </c>
      <c r="F255" s="180"/>
      <c r="G255" s="181">
        <f>ROUND(E255*F255,2)</f>
        <v>0</v>
      </c>
      <c r="H255" s="180"/>
      <c r="I255" s="181">
        <f>ROUND(E255*H255,2)</f>
        <v>0</v>
      </c>
      <c r="J255" s="180"/>
      <c r="K255" s="181">
        <f>ROUND(E255*J255,2)</f>
        <v>0</v>
      </c>
      <c r="L255" s="181">
        <v>21</v>
      </c>
      <c r="M255" s="181">
        <f>G255*(1+L255/100)</f>
        <v>0</v>
      </c>
      <c r="N255" s="181">
        <v>0</v>
      </c>
      <c r="O255" s="181">
        <f>ROUND(E255*N255,2)</f>
        <v>0</v>
      </c>
      <c r="P255" s="181">
        <v>0</v>
      </c>
      <c r="Q255" s="181">
        <f>ROUND(E255*P255,2)</f>
        <v>0</v>
      </c>
      <c r="R255" s="181"/>
      <c r="S255" s="181" t="s">
        <v>254</v>
      </c>
      <c r="T255" s="182" t="s">
        <v>250</v>
      </c>
      <c r="U255" s="163">
        <v>0</v>
      </c>
      <c r="V255" s="163">
        <f>ROUND(E255*U255,2)</f>
        <v>0</v>
      </c>
      <c r="W255" s="163"/>
      <c r="X255" s="163" t="s">
        <v>194</v>
      </c>
      <c r="Y255" s="152"/>
      <c r="Z255" s="152"/>
      <c r="AA255" s="152"/>
      <c r="AB255" s="152"/>
      <c r="AC255" s="152"/>
      <c r="AD255" s="152"/>
      <c r="AE255" s="152"/>
      <c r="AF255" s="152"/>
      <c r="AG255" s="152" t="s">
        <v>195</v>
      </c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">
      <c r="A256" s="159"/>
      <c r="B256" s="160"/>
      <c r="C256" s="194" t="s">
        <v>81</v>
      </c>
      <c r="D256" s="164"/>
      <c r="E256" s="165">
        <v>1</v>
      </c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52"/>
      <c r="Z256" s="152"/>
      <c r="AA256" s="152"/>
      <c r="AB256" s="152"/>
      <c r="AC256" s="152"/>
      <c r="AD256" s="152"/>
      <c r="AE256" s="152"/>
      <c r="AF256" s="152"/>
      <c r="AG256" s="152" t="s">
        <v>199</v>
      </c>
      <c r="AH256" s="152">
        <v>0</v>
      </c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1" x14ac:dyDescent="0.2">
      <c r="A257" s="176">
        <v>83</v>
      </c>
      <c r="B257" s="177" t="s">
        <v>493</v>
      </c>
      <c r="C257" s="193" t="s">
        <v>494</v>
      </c>
      <c r="D257" s="178" t="s">
        <v>426</v>
      </c>
      <c r="E257" s="179">
        <v>1</v>
      </c>
      <c r="F257" s="180"/>
      <c r="G257" s="181">
        <f>ROUND(E257*F257,2)</f>
        <v>0</v>
      </c>
      <c r="H257" s="180"/>
      <c r="I257" s="181">
        <f>ROUND(E257*H257,2)</f>
        <v>0</v>
      </c>
      <c r="J257" s="180"/>
      <c r="K257" s="181">
        <f>ROUND(E257*J257,2)</f>
        <v>0</v>
      </c>
      <c r="L257" s="181">
        <v>21</v>
      </c>
      <c r="M257" s="181">
        <f>G257*(1+L257/100)</f>
        <v>0</v>
      </c>
      <c r="N257" s="181">
        <v>0</v>
      </c>
      <c r="O257" s="181">
        <f>ROUND(E257*N257,2)</f>
        <v>0</v>
      </c>
      <c r="P257" s="181">
        <v>0</v>
      </c>
      <c r="Q257" s="181">
        <f>ROUND(E257*P257,2)</f>
        <v>0</v>
      </c>
      <c r="R257" s="181"/>
      <c r="S257" s="181" t="s">
        <v>254</v>
      </c>
      <c r="T257" s="182" t="s">
        <v>250</v>
      </c>
      <c r="U257" s="163">
        <v>0</v>
      </c>
      <c r="V257" s="163">
        <f>ROUND(E257*U257,2)</f>
        <v>0</v>
      </c>
      <c r="W257" s="163"/>
      <c r="X257" s="163" t="s">
        <v>194</v>
      </c>
      <c r="Y257" s="152"/>
      <c r="Z257" s="152"/>
      <c r="AA257" s="152"/>
      <c r="AB257" s="152"/>
      <c r="AC257" s="152"/>
      <c r="AD257" s="152"/>
      <c r="AE257" s="152"/>
      <c r="AF257" s="152"/>
      <c r="AG257" s="152" t="s">
        <v>195</v>
      </c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1" x14ac:dyDescent="0.2">
      <c r="A258" s="159"/>
      <c r="B258" s="160"/>
      <c r="C258" s="194" t="s">
        <v>81</v>
      </c>
      <c r="D258" s="164"/>
      <c r="E258" s="165">
        <v>1</v>
      </c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52"/>
      <c r="Z258" s="152"/>
      <c r="AA258" s="152"/>
      <c r="AB258" s="152"/>
      <c r="AC258" s="152"/>
      <c r="AD258" s="152"/>
      <c r="AE258" s="152"/>
      <c r="AF258" s="152"/>
      <c r="AG258" s="152" t="s">
        <v>199</v>
      </c>
      <c r="AH258" s="152">
        <v>0</v>
      </c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 x14ac:dyDescent="0.2">
      <c r="A259" s="176">
        <v>84</v>
      </c>
      <c r="B259" s="177" t="s">
        <v>495</v>
      </c>
      <c r="C259" s="193" t="s">
        <v>496</v>
      </c>
      <c r="D259" s="178" t="s">
        <v>426</v>
      </c>
      <c r="E259" s="179">
        <v>1</v>
      </c>
      <c r="F259" s="180"/>
      <c r="G259" s="181">
        <f>ROUND(E259*F259,2)</f>
        <v>0</v>
      </c>
      <c r="H259" s="180"/>
      <c r="I259" s="181">
        <f>ROUND(E259*H259,2)</f>
        <v>0</v>
      </c>
      <c r="J259" s="180"/>
      <c r="K259" s="181">
        <f>ROUND(E259*J259,2)</f>
        <v>0</v>
      </c>
      <c r="L259" s="181">
        <v>21</v>
      </c>
      <c r="M259" s="181">
        <f>G259*(1+L259/100)</f>
        <v>0</v>
      </c>
      <c r="N259" s="181">
        <v>0</v>
      </c>
      <c r="O259" s="181">
        <f>ROUND(E259*N259,2)</f>
        <v>0</v>
      </c>
      <c r="P259" s="181">
        <v>0</v>
      </c>
      <c r="Q259" s="181">
        <f>ROUND(E259*P259,2)</f>
        <v>0</v>
      </c>
      <c r="R259" s="181"/>
      <c r="S259" s="181" t="s">
        <v>254</v>
      </c>
      <c r="T259" s="182" t="s">
        <v>250</v>
      </c>
      <c r="U259" s="163">
        <v>0</v>
      </c>
      <c r="V259" s="163">
        <f>ROUND(E259*U259,2)</f>
        <v>0</v>
      </c>
      <c r="W259" s="163"/>
      <c r="X259" s="163" t="s">
        <v>194</v>
      </c>
      <c r="Y259" s="152"/>
      <c r="Z259" s="152"/>
      <c r="AA259" s="152"/>
      <c r="AB259" s="152"/>
      <c r="AC259" s="152"/>
      <c r="AD259" s="152"/>
      <c r="AE259" s="152"/>
      <c r="AF259" s="152"/>
      <c r="AG259" s="152" t="s">
        <v>195</v>
      </c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1" x14ac:dyDescent="0.2">
      <c r="A260" s="159"/>
      <c r="B260" s="160"/>
      <c r="C260" s="194" t="s">
        <v>81</v>
      </c>
      <c r="D260" s="164"/>
      <c r="E260" s="165">
        <v>1</v>
      </c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52"/>
      <c r="Z260" s="152"/>
      <c r="AA260" s="152"/>
      <c r="AB260" s="152"/>
      <c r="AC260" s="152"/>
      <c r="AD260" s="152"/>
      <c r="AE260" s="152"/>
      <c r="AF260" s="152"/>
      <c r="AG260" s="152" t="s">
        <v>199</v>
      </c>
      <c r="AH260" s="152">
        <v>0</v>
      </c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1" x14ac:dyDescent="0.2">
      <c r="A261" s="176">
        <v>85</v>
      </c>
      <c r="B261" s="177" t="s">
        <v>497</v>
      </c>
      <c r="C261" s="193" t="s">
        <v>498</v>
      </c>
      <c r="D261" s="178" t="s">
        <v>426</v>
      </c>
      <c r="E261" s="179">
        <v>1</v>
      </c>
      <c r="F261" s="180"/>
      <c r="G261" s="181">
        <f>ROUND(E261*F261,2)</f>
        <v>0</v>
      </c>
      <c r="H261" s="180"/>
      <c r="I261" s="181">
        <f>ROUND(E261*H261,2)</f>
        <v>0</v>
      </c>
      <c r="J261" s="180"/>
      <c r="K261" s="181">
        <f>ROUND(E261*J261,2)</f>
        <v>0</v>
      </c>
      <c r="L261" s="181">
        <v>21</v>
      </c>
      <c r="M261" s="181">
        <f>G261*(1+L261/100)</f>
        <v>0</v>
      </c>
      <c r="N261" s="181">
        <v>0</v>
      </c>
      <c r="O261" s="181">
        <f>ROUND(E261*N261,2)</f>
        <v>0</v>
      </c>
      <c r="P261" s="181">
        <v>0</v>
      </c>
      <c r="Q261" s="181">
        <f>ROUND(E261*P261,2)</f>
        <v>0</v>
      </c>
      <c r="R261" s="181"/>
      <c r="S261" s="181" t="s">
        <v>254</v>
      </c>
      <c r="T261" s="182" t="s">
        <v>250</v>
      </c>
      <c r="U261" s="163">
        <v>0</v>
      </c>
      <c r="V261" s="163">
        <f>ROUND(E261*U261,2)</f>
        <v>0</v>
      </c>
      <c r="W261" s="163"/>
      <c r="X261" s="163" t="s">
        <v>194</v>
      </c>
      <c r="Y261" s="152"/>
      <c r="Z261" s="152"/>
      <c r="AA261" s="152"/>
      <c r="AB261" s="152"/>
      <c r="AC261" s="152"/>
      <c r="AD261" s="152"/>
      <c r="AE261" s="152"/>
      <c r="AF261" s="152"/>
      <c r="AG261" s="152" t="s">
        <v>195</v>
      </c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 x14ac:dyDescent="0.2">
      <c r="A262" s="159"/>
      <c r="B262" s="160"/>
      <c r="C262" s="194" t="s">
        <v>81</v>
      </c>
      <c r="D262" s="164"/>
      <c r="E262" s="165">
        <v>1</v>
      </c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52"/>
      <c r="Z262" s="152"/>
      <c r="AA262" s="152"/>
      <c r="AB262" s="152"/>
      <c r="AC262" s="152"/>
      <c r="AD262" s="152"/>
      <c r="AE262" s="152"/>
      <c r="AF262" s="152"/>
      <c r="AG262" s="152" t="s">
        <v>199</v>
      </c>
      <c r="AH262" s="152">
        <v>0</v>
      </c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 x14ac:dyDescent="0.2">
      <c r="A263" s="176">
        <v>86</v>
      </c>
      <c r="B263" s="177" t="s">
        <v>499</v>
      </c>
      <c r="C263" s="193" t="s">
        <v>500</v>
      </c>
      <c r="D263" s="178" t="s">
        <v>426</v>
      </c>
      <c r="E263" s="179">
        <v>1</v>
      </c>
      <c r="F263" s="180"/>
      <c r="G263" s="181">
        <f>ROUND(E263*F263,2)</f>
        <v>0</v>
      </c>
      <c r="H263" s="180"/>
      <c r="I263" s="181">
        <f>ROUND(E263*H263,2)</f>
        <v>0</v>
      </c>
      <c r="J263" s="180"/>
      <c r="K263" s="181">
        <f>ROUND(E263*J263,2)</f>
        <v>0</v>
      </c>
      <c r="L263" s="181">
        <v>21</v>
      </c>
      <c r="M263" s="181">
        <f>G263*(1+L263/100)</f>
        <v>0</v>
      </c>
      <c r="N263" s="181">
        <v>0</v>
      </c>
      <c r="O263" s="181">
        <f>ROUND(E263*N263,2)</f>
        <v>0</v>
      </c>
      <c r="P263" s="181">
        <v>0</v>
      </c>
      <c r="Q263" s="181">
        <f>ROUND(E263*P263,2)</f>
        <v>0</v>
      </c>
      <c r="R263" s="181"/>
      <c r="S263" s="181" t="s">
        <v>254</v>
      </c>
      <c r="T263" s="182" t="s">
        <v>250</v>
      </c>
      <c r="U263" s="163">
        <v>0</v>
      </c>
      <c r="V263" s="163">
        <f>ROUND(E263*U263,2)</f>
        <v>0</v>
      </c>
      <c r="W263" s="163"/>
      <c r="X263" s="163" t="s">
        <v>194</v>
      </c>
      <c r="Y263" s="152"/>
      <c r="Z263" s="152"/>
      <c r="AA263" s="152"/>
      <c r="AB263" s="152"/>
      <c r="AC263" s="152"/>
      <c r="AD263" s="152"/>
      <c r="AE263" s="152"/>
      <c r="AF263" s="152"/>
      <c r="AG263" s="152" t="s">
        <v>195</v>
      </c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 x14ac:dyDescent="0.2">
      <c r="A264" s="159"/>
      <c r="B264" s="160"/>
      <c r="C264" s="194" t="s">
        <v>81</v>
      </c>
      <c r="D264" s="164"/>
      <c r="E264" s="165">
        <v>1</v>
      </c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52"/>
      <c r="Z264" s="152"/>
      <c r="AA264" s="152"/>
      <c r="AB264" s="152"/>
      <c r="AC264" s="152"/>
      <c r="AD264" s="152"/>
      <c r="AE264" s="152"/>
      <c r="AF264" s="152"/>
      <c r="AG264" s="152" t="s">
        <v>199</v>
      </c>
      <c r="AH264" s="152">
        <v>0</v>
      </c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outlineLevel="1" x14ac:dyDescent="0.2">
      <c r="A265" s="176">
        <v>87</v>
      </c>
      <c r="B265" s="177" t="s">
        <v>501</v>
      </c>
      <c r="C265" s="193" t="s">
        <v>502</v>
      </c>
      <c r="D265" s="178" t="s">
        <v>426</v>
      </c>
      <c r="E265" s="179">
        <v>1</v>
      </c>
      <c r="F265" s="180"/>
      <c r="G265" s="181">
        <f>ROUND(E265*F265,2)</f>
        <v>0</v>
      </c>
      <c r="H265" s="180"/>
      <c r="I265" s="181">
        <f>ROUND(E265*H265,2)</f>
        <v>0</v>
      </c>
      <c r="J265" s="180"/>
      <c r="K265" s="181">
        <f>ROUND(E265*J265,2)</f>
        <v>0</v>
      </c>
      <c r="L265" s="181">
        <v>21</v>
      </c>
      <c r="M265" s="181">
        <f>G265*(1+L265/100)</f>
        <v>0</v>
      </c>
      <c r="N265" s="181">
        <v>0</v>
      </c>
      <c r="O265" s="181">
        <f>ROUND(E265*N265,2)</f>
        <v>0</v>
      </c>
      <c r="P265" s="181">
        <v>0</v>
      </c>
      <c r="Q265" s="181">
        <f>ROUND(E265*P265,2)</f>
        <v>0</v>
      </c>
      <c r="R265" s="181"/>
      <c r="S265" s="181" t="s">
        <v>254</v>
      </c>
      <c r="T265" s="182" t="s">
        <v>250</v>
      </c>
      <c r="U265" s="163">
        <v>0</v>
      </c>
      <c r="V265" s="163">
        <f>ROUND(E265*U265,2)</f>
        <v>0</v>
      </c>
      <c r="W265" s="163"/>
      <c r="X265" s="163" t="s">
        <v>194</v>
      </c>
      <c r="Y265" s="152"/>
      <c r="Z265" s="152"/>
      <c r="AA265" s="152"/>
      <c r="AB265" s="152"/>
      <c r="AC265" s="152"/>
      <c r="AD265" s="152"/>
      <c r="AE265" s="152"/>
      <c r="AF265" s="152"/>
      <c r="AG265" s="152" t="s">
        <v>195</v>
      </c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1" x14ac:dyDescent="0.2">
      <c r="A266" s="159"/>
      <c r="B266" s="160"/>
      <c r="C266" s="194" t="s">
        <v>81</v>
      </c>
      <c r="D266" s="164"/>
      <c r="E266" s="165">
        <v>1</v>
      </c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52"/>
      <c r="Z266" s="152"/>
      <c r="AA266" s="152"/>
      <c r="AB266" s="152"/>
      <c r="AC266" s="152"/>
      <c r="AD266" s="152"/>
      <c r="AE266" s="152"/>
      <c r="AF266" s="152"/>
      <c r="AG266" s="152" t="s">
        <v>199</v>
      </c>
      <c r="AH266" s="152">
        <v>0</v>
      </c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1" x14ac:dyDescent="0.2">
      <c r="A267" s="176">
        <v>88</v>
      </c>
      <c r="B267" s="177" t="s">
        <v>503</v>
      </c>
      <c r="C267" s="193" t="s">
        <v>504</v>
      </c>
      <c r="D267" s="178" t="s">
        <v>426</v>
      </c>
      <c r="E267" s="179">
        <v>3</v>
      </c>
      <c r="F267" s="180"/>
      <c r="G267" s="181">
        <f>ROUND(E267*F267,2)</f>
        <v>0</v>
      </c>
      <c r="H267" s="180"/>
      <c r="I267" s="181">
        <f>ROUND(E267*H267,2)</f>
        <v>0</v>
      </c>
      <c r="J267" s="180"/>
      <c r="K267" s="181">
        <f>ROUND(E267*J267,2)</f>
        <v>0</v>
      </c>
      <c r="L267" s="181">
        <v>21</v>
      </c>
      <c r="M267" s="181">
        <f>G267*(1+L267/100)</f>
        <v>0</v>
      </c>
      <c r="N267" s="181">
        <v>0</v>
      </c>
      <c r="O267" s="181">
        <f>ROUND(E267*N267,2)</f>
        <v>0</v>
      </c>
      <c r="P267" s="181">
        <v>0</v>
      </c>
      <c r="Q267" s="181">
        <f>ROUND(E267*P267,2)</f>
        <v>0</v>
      </c>
      <c r="R267" s="181"/>
      <c r="S267" s="181" t="s">
        <v>254</v>
      </c>
      <c r="T267" s="182" t="s">
        <v>250</v>
      </c>
      <c r="U267" s="163">
        <v>0</v>
      </c>
      <c r="V267" s="163">
        <f>ROUND(E267*U267,2)</f>
        <v>0</v>
      </c>
      <c r="W267" s="163"/>
      <c r="X267" s="163" t="s">
        <v>194</v>
      </c>
      <c r="Y267" s="152"/>
      <c r="Z267" s="152"/>
      <c r="AA267" s="152"/>
      <c r="AB267" s="152"/>
      <c r="AC267" s="152"/>
      <c r="AD267" s="152"/>
      <c r="AE267" s="152"/>
      <c r="AF267" s="152"/>
      <c r="AG267" s="152" t="s">
        <v>195</v>
      </c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1" x14ac:dyDescent="0.2">
      <c r="A268" s="159"/>
      <c r="B268" s="160"/>
      <c r="C268" s="194" t="s">
        <v>87</v>
      </c>
      <c r="D268" s="164"/>
      <c r="E268" s="165">
        <v>3</v>
      </c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52"/>
      <c r="Z268" s="152"/>
      <c r="AA268" s="152"/>
      <c r="AB268" s="152"/>
      <c r="AC268" s="152"/>
      <c r="AD268" s="152"/>
      <c r="AE268" s="152"/>
      <c r="AF268" s="152"/>
      <c r="AG268" s="152" t="s">
        <v>199</v>
      </c>
      <c r="AH268" s="152">
        <v>0</v>
      </c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1" x14ac:dyDescent="0.2">
      <c r="A269" s="176">
        <v>89</v>
      </c>
      <c r="B269" s="177" t="s">
        <v>505</v>
      </c>
      <c r="C269" s="193" t="s">
        <v>506</v>
      </c>
      <c r="D269" s="178" t="s">
        <v>426</v>
      </c>
      <c r="E269" s="179">
        <v>1</v>
      </c>
      <c r="F269" s="180"/>
      <c r="G269" s="181">
        <f>ROUND(E269*F269,2)</f>
        <v>0</v>
      </c>
      <c r="H269" s="180"/>
      <c r="I269" s="181">
        <f>ROUND(E269*H269,2)</f>
        <v>0</v>
      </c>
      <c r="J269" s="180"/>
      <c r="K269" s="181">
        <f>ROUND(E269*J269,2)</f>
        <v>0</v>
      </c>
      <c r="L269" s="181">
        <v>21</v>
      </c>
      <c r="M269" s="181">
        <f>G269*(1+L269/100)</f>
        <v>0</v>
      </c>
      <c r="N269" s="181">
        <v>0</v>
      </c>
      <c r="O269" s="181">
        <f>ROUND(E269*N269,2)</f>
        <v>0</v>
      </c>
      <c r="P269" s="181">
        <v>0</v>
      </c>
      <c r="Q269" s="181">
        <f>ROUND(E269*P269,2)</f>
        <v>0</v>
      </c>
      <c r="R269" s="181"/>
      <c r="S269" s="181" t="s">
        <v>254</v>
      </c>
      <c r="T269" s="182" t="s">
        <v>250</v>
      </c>
      <c r="U269" s="163">
        <v>0</v>
      </c>
      <c r="V269" s="163">
        <f>ROUND(E269*U269,2)</f>
        <v>0</v>
      </c>
      <c r="W269" s="163"/>
      <c r="X269" s="163" t="s">
        <v>194</v>
      </c>
      <c r="Y269" s="152"/>
      <c r="Z269" s="152"/>
      <c r="AA269" s="152"/>
      <c r="AB269" s="152"/>
      <c r="AC269" s="152"/>
      <c r="AD269" s="152"/>
      <c r="AE269" s="152"/>
      <c r="AF269" s="152"/>
      <c r="AG269" s="152" t="s">
        <v>195</v>
      </c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 x14ac:dyDescent="0.2">
      <c r="A270" s="159"/>
      <c r="B270" s="160"/>
      <c r="C270" s="194" t="s">
        <v>81</v>
      </c>
      <c r="D270" s="164"/>
      <c r="E270" s="165">
        <v>1</v>
      </c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52"/>
      <c r="Z270" s="152"/>
      <c r="AA270" s="152"/>
      <c r="AB270" s="152"/>
      <c r="AC270" s="152"/>
      <c r="AD270" s="152"/>
      <c r="AE270" s="152"/>
      <c r="AF270" s="152"/>
      <c r="AG270" s="152" t="s">
        <v>199</v>
      </c>
      <c r="AH270" s="152">
        <v>0</v>
      </c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1" x14ac:dyDescent="0.2">
      <c r="A271" s="176">
        <v>90</v>
      </c>
      <c r="B271" s="177" t="s">
        <v>507</v>
      </c>
      <c r="C271" s="193" t="s">
        <v>508</v>
      </c>
      <c r="D271" s="178" t="s">
        <v>426</v>
      </c>
      <c r="E271" s="179">
        <v>1</v>
      </c>
      <c r="F271" s="180"/>
      <c r="G271" s="181">
        <f>ROUND(E271*F271,2)</f>
        <v>0</v>
      </c>
      <c r="H271" s="180"/>
      <c r="I271" s="181">
        <f>ROUND(E271*H271,2)</f>
        <v>0</v>
      </c>
      <c r="J271" s="180"/>
      <c r="K271" s="181">
        <f>ROUND(E271*J271,2)</f>
        <v>0</v>
      </c>
      <c r="L271" s="181">
        <v>21</v>
      </c>
      <c r="M271" s="181">
        <f>G271*(1+L271/100)</f>
        <v>0</v>
      </c>
      <c r="N271" s="181">
        <v>0</v>
      </c>
      <c r="O271" s="181">
        <f>ROUND(E271*N271,2)</f>
        <v>0</v>
      </c>
      <c r="P271" s="181">
        <v>0</v>
      </c>
      <c r="Q271" s="181">
        <f>ROUND(E271*P271,2)</f>
        <v>0</v>
      </c>
      <c r="R271" s="181"/>
      <c r="S271" s="181" t="s">
        <v>254</v>
      </c>
      <c r="T271" s="182" t="s">
        <v>250</v>
      </c>
      <c r="U271" s="163">
        <v>0</v>
      </c>
      <c r="V271" s="163">
        <f>ROUND(E271*U271,2)</f>
        <v>0</v>
      </c>
      <c r="W271" s="163"/>
      <c r="X271" s="163" t="s">
        <v>194</v>
      </c>
      <c r="Y271" s="152"/>
      <c r="Z271" s="152"/>
      <c r="AA271" s="152"/>
      <c r="AB271" s="152"/>
      <c r="AC271" s="152"/>
      <c r="AD271" s="152"/>
      <c r="AE271" s="152"/>
      <c r="AF271" s="152"/>
      <c r="AG271" s="152" t="s">
        <v>195</v>
      </c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1" x14ac:dyDescent="0.2">
      <c r="A272" s="159"/>
      <c r="B272" s="160"/>
      <c r="C272" s="194" t="s">
        <v>81</v>
      </c>
      <c r="D272" s="164"/>
      <c r="E272" s="165">
        <v>1</v>
      </c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52"/>
      <c r="Z272" s="152"/>
      <c r="AA272" s="152"/>
      <c r="AB272" s="152"/>
      <c r="AC272" s="152"/>
      <c r="AD272" s="152"/>
      <c r="AE272" s="152"/>
      <c r="AF272" s="152"/>
      <c r="AG272" s="152" t="s">
        <v>199</v>
      </c>
      <c r="AH272" s="152">
        <v>0</v>
      </c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1" x14ac:dyDescent="0.2">
      <c r="A273" s="176">
        <v>91</v>
      </c>
      <c r="B273" s="177" t="s">
        <v>509</v>
      </c>
      <c r="C273" s="193" t="s">
        <v>510</v>
      </c>
      <c r="D273" s="178" t="s">
        <v>426</v>
      </c>
      <c r="E273" s="179">
        <v>1</v>
      </c>
      <c r="F273" s="180"/>
      <c r="G273" s="181">
        <f>ROUND(E273*F273,2)</f>
        <v>0</v>
      </c>
      <c r="H273" s="180"/>
      <c r="I273" s="181">
        <f>ROUND(E273*H273,2)</f>
        <v>0</v>
      </c>
      <c r="J273" s="180"/>
      <c r="K273" s="181">
        <f>ROUND(E273*J273,2)</f>
        <v>0</v>
      </c>
      <c r="L273" s="181">
        <v>21</v>
      </c>
      <c r="M273" s="181">
        <f>G273*(1+L273/100)</f>
        <v>0</v>
      </c>
      <c r="N273" s="181">
        <v>0</v>
      </c>
      <c r="O273" s="181">
        <f>ROUND(E273*N273,2)</f>
        <v>0</v>
      </c>
      <c r="P273" s="181">
        <v>0</v>
      </c>
      <c r="Q273" s="181">
        <f>ROUND(E273*P273,2)</f>
        <v>0</v>
      </c>
      <c r="R273" s="181"/>
      <c r="S273" s="181" t="s">
        <v>254</v>
      </c>
      <c r="T273" s="182" t="s">
        <v>250</v>
      </c>
      <c r="U273" s="163">
        <v>0</v>
      </c>
      <c r="V273" s="163">
        <f>ROUND(E273*U273,2)</f>
        <v>0</v>
      </c>
      <c r="W273" s="163"/>
      <c r="X273" s="163" t="s">
        <v>194</v>
      </c>
      <c r="Y273" s="152"/>
      <c r="Z273" s="152"/>
      <c r="AA273" s="152"/>
      <c r="AB273" s="152"/>
      <c r="AC273" s="152"/>
      <c r="AD273" s="152"/>
      <c r="AE273" s="152"/>
      <c r="AF273" s="152"/>
      <c r="AG273" s="152" t="s">
        <v>195</v>
      </c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1" x14ac:dyDescent="0.2">
      <c r="A274" s="159"/>
      <c r="B274" s="160"/>
      <c r="C274" s="194" t="s">
        <v>81</v>
      </c>
      <c r="D274" s="164"/>
      <c r="E274" s="165">
        <v>1</v>
      </c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52"/>
      <c r="Z274" s="152"/>
      <c r="AA274" s="152"/>
      <c r="AB274" s="152"/>
      <c r="AC274" s="152"/>
      <c r="AD274" s="152"/>
      <c r="AE274" s="152"/>
      <c r="AF274" s="152"/>
      <c r="AG274" s="152" t="s">
        <v>199</v>
      </c>
      <c r="AH274" s="152">
        <v>0</v>
      </c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1" x14ac:dyDescent="0.2">
      <c r="A275" s="176">
        <v>92</v>
      </c>
      <c r="B275" s="177" t="s">
        <v>511</v>
      </c>
      <c r="C275" s="193" t="s">
        <v>512</v>
      </c>
      <c r="D275" s="178" t="s">
        <v>426</v>
      </c>
      <c r="E275" s="179">
        <v>1</v>
      </c>
      <c r="F275" s="180"/>
      <c r="G275" s="181">
        <f>ROUND(E275*F275,2)</f>
        <v>0</v>
      </c>
      <c r="H275" s="180"/>
      <c r="I275" s="181">
        <f>ROUND(E275*H275,2)</f>
        <v>0</v>
      </c>
      <c r="J275" s="180"/>
      <c r="K275" s="181">
        <f>ROUND(E275*J275,2)</f>
        <v>0</v>
      </c>
      <c r="L275" s="181">
        <v>21</v>
      </c>
      <c r="M275" s="181">
        <f>G275*(1+L275/100)</f>
        <v>0</v>
      </c>
      <c r="N275" s="181">
        <v>0</v>
      </c>
      <c r="O275" s="181">
        <f>ROUND(E275*N275,2)</f>
        <v>0</v>
      </c>
      <c r="P275" s="181">
        <v>0</v>
      </c>
      <c r="Q275" s="181">
        <f>ROUND(E275*P275,2)</f>
        <v>0</v>
      </c>
      <c r="R275" s="181"/>
      <c r="S275" s="181" t="s">
        <v>254</v>
      </c>
      <c r="T275" s="182" t="s">
        <v>250</v>
      </c>
      <c r="U275" s="163">
        <v>0</v>
      </c>
      <c r="V275" s="163">
        <f>ROUND(E275*U275,2)</f>
        <v>0</v>
      </c>
      <c r="W275" s="163"/>
      <c r="X275" s="163" t="s">
        <v>194</v>
      </c>
      <c r="Y275" s="152"/>
      <c r="Z275" s="152"/>
      <c r="AA275" s="152"/>
      <c r="AB275" s="152"/>
      <c r="AC275" s="152"/>
      <c r="AD275" s="152"/>
      <c r="AE275" s="152"/>
      <c r="AF275" s="152"/>
      <c r="AG275" s="152" t="s">
        <v>195</v>
      </c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1" x14ac:dyDescent="0.2">
      <c r="A276" s="159"/>
      <c r="B276" s="160"/>
      <c r="C276" s="194" t="s">
        <v>81</v>
      </c>
      <c r="D276" s="164"/>
      <c r="E276" s="165">
        <v>1</v>
      </c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52"/>
      <c r="Z276" s="152"/>
      <c r="AA276" s="152"/>
      <c r="AB276" s="152"/>
      <c r="AC276" s="152"/>
      <c r="AD276" s="152"/>
      <c r="AE276" s="152"/>
      <c r="AF276" s="152"/>
      <c r="AG276" s="152" t="s">
        <v>199</v>
      </c>
      <c r="AH276" s="152">
        <v>0</v>
      </c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1" x14ac:dyDescent="0.2">
      <c r="A277" s="176">
        <v>93</v>
      </c>
      <c r="B277" s="177" t="s">
        <v>513</v>
      </c>
      <c r="C277" s="193" t="s">
        <v>514</v>
      </c>
      <c r="D277" s="178" t="s">
        <v>426</v>
      </c>
      <c r="E277" s="179">
        <v>1</v>
      </c>
      <c r="F277" s="180"/>
      <c r="G277" s="181">
        <f>ROUND(E277*F277,2)</f>
        <v>0</v>
      </c>
      <c r="H277" s="180"/>
      <c r="I277" s="181">
        <f>ROUND(E277*H277,2)</f>
        <v>0</v>
      </c>
      <c r="J277" s="180"/>
      <c r="K277" s="181">
        <f>ROUND(E277*J277,2)</f>
        <v>0</v>
      </c>
      <c r="L277" s="181">
        <v>21</v>
      </c>
      <c r="M277" s="181">
        <f>G277*(1+L277/100)</f>
        <v>0</v>
      </c>
      <c r="N277" s="181">
        <v>0</v>
      </c>
      <c r="O277" s="181">
        <f>ROUND(E277*N277,2)</f>
        <v>0</v>
      </c>
      <c r="P277" s="181">
        <v>0</v>
      </c>
      <c r="Q277" s="181">
        <f>ROUND(E277*P277,2)</f>
        <v>0</v>
      </c>
      <c r="R277" s="181"/>
      <c r="S277" s="181" t="s">
        <v>254</v>
      </c>
      <c r="T277" s="182" t="s">
        <v>250</v>
      </c>
      <c r="U277" s="163">
        <v>0</v>
      </c>
      <c r="V277" s="163">
        <f>ROUND(E277*U277,2)</f>
        <v>0</v>
      </c>
      <c r="W277" s="163"/>
      <c r="X277" s="163" t="s">
        <v>194</v>
      </c>
      <c r="Y277" s="152"/>
      <c r="Z277" s="152"/>
      <c r="AA277" s="152"/>
      <c r="AB277" s="152"/>
      <c r="AC277" s="152"/>
      <c r="AD277" s="152"/>
      <c r="AE277" s="152"/>
      <c r="AF277" s="152"/>
      <c r="AG277" s="152" t="s">
        <v>195</v>
      </c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1" x14ac:dyDescent="0.2">
      <c r="A278" s="159"/>
      <c r="B278" s="160"/>
      <c r="C278" s="194" t="s">
        <v>81</v>
      </c>
      <c r="D278" s="164"/>
      <c r="E278" s="165">
        <v>1</v>
      </c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52"/>
      <c r="Z278" s="152"/>
      <c r="AA278" s="152"/>
      <c r="AB278" s="152"/>
      <c r="AC278" s="152"/>
      <c r="AD278" s="152"/>
      <c r="AE278" s="152"/>
      <c r="AF278" s="152"/>
      <c r="AG278" s="152" t="s">
        <v>199</v>
      </c>
      <c r="AH278" s="152">
        <v>0</v>
      </c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1" x14ac:dyDescent="0.2">
      <c r="A279" s="176">
        <v>94</v>
      </c>
      <c r="B279" s="177" t="s">
        <v>515</v>
      </c>
      <c r="C279" s="193" t="s">
        <v>516</v>
      </c>
      <c r="D279" s="178" t="s">
        <v>426</v>
      </c>
      <c r="E279" s="179">
        <v>4</v>
      </c>
      <c r="F279" s="180"/>
      <c r="G279" s="181">
        <f>ROUND(E279*F279,2)</f>
        <v>0</v>
      </c>
      <c r="H279" s="180"/>
      <c r="I279" s="181">
        <f>ROUND(E279*H279,2)</f>
        <v>0</v>
      </c>
      <c r="J279" s="180"/>
      <c r="K279" s="181">
        <f>ROUND(E279*J279,2)</f>
        <v>0</v>
      </c>
      <c r="L279" s="181">
        <v>21</v>
      </c>
      <c r="M279" s="181">
        <f>G279*(1+L279/100)</f>
        <v>0</v>
      </c>
      <c r="N279" s="181">
        <v>0</v>
      </c>
      <c r="O279" s="181">
        <f>ROUND(E279*N279,2)</f>
        <v>0</v>
      </c>
      <c r="P279" s="181">
        <v>0</v>
      </c>
      <c r="Q279" s="181">
        <f>ROUND(E279*P279,2)</f>
        <v>0</v>
      </c>
      <c r="R279" s="181"/>
      <c r="S279" s="181" t="s">
        <v>254</v>
      </c>
      <c r="T279" s="182" t="s">
        <v>250</v>
      </c>
      <c r="U279" s="163">
        <v>0</v>
      </c>
      <c r="V279" s="163">
        <f>ROUND(E279*U279,2)</f>
        <v>0</v>
      </c>
      <c r="W279" s="163"/>
      <c r="X279" s="163" t="s">
        <v>194</v>
      </c>
      <c r="Y279" s="152"/>
      <c r="Z279" s="152"/>
      <c r="AA279" s="152"/>
      <c r="AB279" s="152"/>
      <c r="AC279" s="152"/>
      <c r="AD279" s="152"/>
      <c r="AE279" s="152"/>
      <c r="AF279" s="152"/>
      <c r="AG279" s="152" t="s">
        <v>195</v>
      </c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outlineLevel="1" x14ac:dyDescent="0.2">
      <c r="A280" s="159"/>
      <c r="B280" s="160"/>
      <c r="C280" s="194" t="s">
        <v>91</v>
      </c>
      <c r="D280" s="164"/>
      <c r="E280" s="165">
        <v>4</v>
      </c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52"/>
      <c r="Z280" s="152"/>
      <c r="AA280" s="152"/>
      <c r="AB280" s="152"/>
      <c r="AC280" s="152"/>
      <c r="AD280" s="152"/>
      <c r="AE280" s="152"/>
      <c r="AF280" s="152"/>
      <c r="AG280" s="152" t="s">
        <v>199</v>
      </c>
      <c r="AH280" s="152">
        <v>0</v>
      </c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1" x14ac:dyDescent="0.2">
      <c r="A281" s="176">
        <v>95</v>
      </c>
      <c r="B281" s="177" t="s">
        <v>517</v>
      </c>
      <c r="C281" s="193" t="s">
        <v>518</v>
      </c>
      <c r="D281" s="178" t="s">
        <v>426</v>
      </c>
      <c r="E281" s="179">
        <v>1</v>
      </c>
      <c r="F281" s="180"/>
      <c r="G281" s="181">
        <f>ROUND(E281*F281,2)</f>
        <v>0</v>
      </c>
      <c r="H281" s="180"/>
      <c r="I281" s="181">
        <f>ROUND(E281*H281,2)</f>
        <v>0</v>
      </c>
      <c r="J281" s="180"/>
      <c r="K281" s="181">
        <f>ROUND(E281*J281,2)</f>
        <v>0</v>
      </c>
      <c r="L281" s="181">
        <v>21</v>
      </c>
      <c r="M281" s="181">
        <f>G281*(1+L281/100)</f>
        <v>0</v>
      </c>
      <c r="N281" s="181">
        <v>0</v>
      </c>
      <c r="O281" s="181">
        <f>ROUND(E281*N281,2)</f>
        <v>0</v>
      </c>
      <c r="P281" s="181">
        <v>0</v>
      </c>
      <c r="Q281" s="181">
        <f>ROUND(E281*P281,2)</f>
        <v>0</v>
      </c>
      <c r="R281" s="181"/>
      <c r="S281" s="181" t="s">
        <v>254</v>
      </c>
      <c r="T281" s="182" t="s">
        <v>250</v>
      </c>
      <c r="U281" s="163">
        <v>0</v>
      </c>
      <c r="V281" s="163">
        <f>ROUND(E281*U281,2)</f>
        <v>0</v>
      </c>
      <c r="W281" s="163"/>
      <c r="X281" s="163" t="s">
        <v>194</v>
      </c>
      <c r="Y281" s="152"/>
      <c r="Z281" s="152"/>
      <c r="AA281" s="152"/>
      <c r="AB281" s="152"/>
      <c r="AC281" s="152"/>
      <c r="AD281" s="152"/>
      <c r="AE281" s="152"/>
      <c r="AF281" s="152"/>
      <c r="AG281" s="152" t="s">
        <v>195</v>
      </c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1" x14ac:dyDescent="0.2">
      <c r="A282" s="159"/>
      <c r="B282" s="160"/>
      <c r="C282" s="194" t="s">
        <v>81</v>
      </c>
      <c r="D282" s="164"/>
      <c r="E282" s="165">
        <v>1</v>
      </c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52"/>
      <c r="Z282" s="152"/>
      <c r="AA282" s="152"/>
      <c r="AB282" s="152"/>
      <c r="AC282" s="152"/>
      <c r="AD282" s="152"/>
      <c r="AE282" s="152"/>
      <c r="AF282" s="152"/>
      <c r="AG282" s="152" t="s">
        <v>199</v>
      </c>
      <c r="AH282" s="152">
        <v>0</v>
      </c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1" x14ac:dyDescent="0.2">
      <c r="A283" s="176">
        <v>96</v>
      </c>
      <c r="B283" s="177" t="s">
        <v>519</v>
      </c>
      <c r="C283" s="193" t="s">
        <v>520</v>
      </c>
      <c r="D283" s="178" t="s">
        <v>426</v>
      </c>
      <c r="E283" s="179">
        <v>1</v>
      </c>
      <c r="F283" s="180"/>
      <c r="G283" s="181">
        <f>ROUND(E283*F283,2)</f>
        <v>0</v>
      </c>
      <c r="H283" s="180"/>
      <c r="I283" s="181">
        <f>ROUND(E283*H283,2)</f>
        <v>0</v>
      </c>
      <c r="J283" s="180"/>
      <c r="K283" s="181">
        <f>ROUND(E283*J283,2)</f>
        <v>0</v>
      </c>
      <c r="L283" s="181">
        <v>21</v>
      </c>
      <c r="M283" s="181">
        <f>G283*(1+L283/100)</f>
        <v>0</v>
      </c>
      <c r="N283" s="181">
        <v>0</v>
      </c>
      <c r="O283" s="181">
        <f>ROUND(E283*N283,2)</f>
        <v>0</v>
      </c>
      <c r="P283" s="181">
        <v>0</v>
      </c>
      <c r="Q283" s="181">
        <f>ROUND(E283*P283,2)</f>
        <v>0</v>
      </c>
      <c r="R283" s="181"/>
      <c r="S283" s="181" t="s">
        <v>254</v>
      </c>
      <c r="T283" s="182" t="s">
        <v>250</v>
      </c>
      <c r="U283" s="163">
        <v>0</v>
      </c>
      <c r="V283" s="163">
        <f>ROUND(E283*U283,2)</f>
        <v>0</v>
      </c>
      <c r="W283" s="163"/>
      <c r="X283" s="163" t="s">
        <v>194</v>
      </c>
      <c r="Y283" s="152"/>
      <c r="Z283" s="152"/>
      <c r="AA283" s="152"/>
      <c r="AB283" s="152"/>
      <c r="AC283" s="152"/>
      <c r="AD283" s="152"/>
      <c r="AE283" s="152"/>
      <c r="AF283" s="152"/>
      <c r="AG283" s="152" t="s">
        <v>195</v>
      </c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 x14ac:dyDescent="0.2">
      <c r="A284" s="159"/>
      <c r="B284" s="160"/>
      <c r="C284" s="194" t="s">
        <v>81</v>
      </c>
      <c r="D284" s="164"/>
      <c r="E284" s="165">
        <v>1</v>
      </c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52"/>
      <c r="Z284" s="152"/>
      <c r="AA284" s="152"/>
      <c r="AB284" s="152"/>
      <c r="AC284" s="152"/>
      <c r="AD284" s="152"/>
      <c r="AE284" s="152"/>
      <c r="AF284" s="152"/>
      <c r="AG284" s="152" t="s">
        <v>199</v>
      </c>
      <c r="AH284" s="152">
        <v>0</v>
      </c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outlineLevel="1" x14ac:dyDescent="0.2">
      <c r="A285" s="176">
        <v>97</v>
      </c>
      <c r="B285" s="177" t="s">
        <v>521</v>
      </c>
      <c r="C285" s="193" t="s">
        <v>522</v>
      </c>
      <c r="D285" s="178" t="s">
        <v>426</v>
      </c>
      <c r="E285" s="179">
        <v>1</v>
      </c>
      <c r="F285" s="180"/>
      <c r="G285" s="181">
        <f>ROUND(E285*F285,2)</f>
        <v>0</v>
      </c>
      <c r="H285" s="180"/>
      <c r="I285" s="181">
        <f>ROUND(E285*H285,2)</f>
        <v>0</v>
      </c>
      <c r="J285" s="180"/>
      <c r="K285" s="181">
        <f>ROUND(E285*J285,2)</f>
        <v>0</v>
      </c>
      <c r="L285" s="181">
        <v>21</v>
      </c>
      <c r="M285" s="181">
        <f>G285*(1+L285/100)</f>
        <v>0</v>
      </c>
      <c r="N285" s="181">
        <v>0</v>
      </c>
      <c r="O285" s="181">
        <f>ROUND(E285*N285,2)</f>
        <v>0</v>
      </c>
      <c r="P285" s="181">
        <v>0</v>
      </c>
      <c r="Q285" s="181">
        <f>ROUND(E285*P285,2)</f>
        <v>0</v>
      </c>
      <c r="R285" s="181"/>
      <c r="S285" s="181" t="s">
        <v>254</v>
      </c>
      <c r="T285" s="182" t="s">
        <v>250</v>
      </c>
      <c r="U285" s="163">
        <v>0</v>
      </c>
      <c r="V285" s="163">
        <f>ROUND(E285*U285,2)</f>
        <v>0</v>
      </c>
      <c r="W285" s="163"/>
      <c r="X285" s="163" t="s">
        <v>194</v>
      </c>
      <c r="Y285" s="152"/>
      <c r="Z285" s="152"/>
      <c r="AA285" s="152"/>
      <c r="AB285" s="152"/>
      <c r="AC285" s="152"/>
      <c r="AD285" s="152"/>
      <c r="AE285" s="152"/>
      <c r="AF285" s="152"/>
      <c r="AG285" s="152" t="s">
        <v>195</v>
      </c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</row>
    <row r="286" spans="1:60" outlineLevel="1" x14ac:dyDescent="0.2">
      <c r="A286" s="159"/>
      <c r="B286" s="160"/>
      <c r="C286" s="194" t="s">
        <v>81</v>
      </c>
      <c r="D286" s="164"/>
      <c r="E286" s="165">
        <v>1</v>
      </c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52"/>
      <c r="Z286" s="152"/>
      <c r="AA286" s="152"/>
      <c r="AB286" s="152"/>
      <c r="AC286" s="152"/>
      <c r="AD286" s="152"/>
      <c r="AE286" s="152"/>
      <c r="AF286" s="152"/>
      <c r="AG286" s="152" t="s">
        <v>199</v>
      </c>
      <c r="AH286" s="152">
        <v>0</v>
      </c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outlineLevel="1" x14ac:dyDescent="0.2">
      <c r="A287" s="176">
        <v>98</v>
      </c>
      <c r="B287" s="177" t="s">
        <v>523</v>
      </c>
      <c r="C287" s="193" t="s">
        <v>524</v>
      </c>
      <c r="D287" s="178" t="s">
        <v>426</v>
      </c>
      <c r="E287" s="179">
        <v>1</v>
      </c>
      <c r="F287" s="180"/>
      <c r="G287" s="181">
        <f>ROUND(E287*F287,2)</f>
        <v>0</v>
      </c>
      <c r="H287" s="180"/>
      <c r="I287" s="181">
        <f>ROUND(E287*H287,2)</f>
        <v>0</v>
      </c>
      <c r="J287" s="180"/>
      <c r="K287" s="181">
        <f>ROUND(E287*J287,2)</f>
        <v>0</v>
      </c>
      <c r="L287" s="181">
        <v>21</v>
      </c>
      <c r="M287" s="181">
        <f>G287*(1+L287/100)</f>
        <v>0</v>
      </c>
      <c r="N287" s="181">
        <v>0</v>
      </c>
      <c r="O287" s="181">
        <f>ROUND(E287*N287,2)</f>
        <v>0</v>
      </c>
      <c r="P287" s="181">
        <v>0</v>
      </c>
      <c r="Q287" s="181">
        <f>ROUND(E287*P287,2)</f>
        <v>0</v>
      </c>
      <c r="R287" s="181"/>
      <c r="S287" s="181" t="s">
        <v>254</v>
      </c>
      <c r="T287" s="182" t="s">
        <v>250</v>
      </c>
      <c r="U287" s="163">
        <v>0</v>
      </c>
      <c r="V287" s="163">
        <f>ROUND(E287*U287,2)</f>
        <v>0</v>
      </c>
      <c r="W287" s="163"/>
      <c r="X287" s="163" t="s">
        <v>194</v>
      </c>
      <c r="Y287" s="152"/>
      <c r="Z287" s="152"/>
      <c r="AA287" s="152"/>
      <c r="AB287" s="152"/>
      <c r="AC287" s="152"/>
      <c r="AD287" s="152"/>
      <c r="AE287" s="152"/>
      <c r="AF287" s="152"/>
      <c r="AG287" s="152" t="s">
        <v>195</v>
      </c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1" x14ac:dyDescent="0.2">
      <c r="A288" s="159"/>
      <c r="B288" s="160"/>
      <c r="C288" s="194" t="s">
        <v>81</v>
      </c>
      <c r="D288" s="164"/>
      <c r="E288" s="165">
        <v>1</v>
      </c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52"/>
      <c r="Z288" s="152"/>
      <c r="AA288" s="152"/>
      <c r="AB288" s="152"/>
      <c r="AC288" s="152"/>
      <c r="AD288" s="152"/>
      <c r="AE288" s="152"/>
      <c r="AF288" s="152"/>
      <c r="AG288" s="152" t="s">
        <v>199</v>
      </c>
      <c r="AH288" s="152">
        <v>0</v>
      </c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outlineLevel="1" x14ac:dyDescent="0.2">
      <c r="A289" s="176">
        <v>99</v>
      </c>
      <c r="B289" s="177" t="s">
        <v>525</v>
      </c>
      <c r="C289" s="193" t="s">
        <v>526</v>
      </c>
      <c r="D289" s="178" t="s">
        <v>426</v>
      </c>
      <c r="E289" s="179">
        <v>1</v>
      </c>
      <c r="F289" s="180"/>
      <c r="G289" s="181">
        <f>ROUND(E289*F289,2)</f>
        <v>0</v>
      </c>
      <c r="H289" s="180"/>
      <c r="I289" s="181">
        <f>ROUND(E289*H289,2)</f>
        <v>0</v>
      </c>
      <c r="J289" s="180"/>
      <c r="K289" s="181">
        <f>ROUND(E289*J289,2)</f>
        <v>0</v>
      </c>
      <c r="L289" s="181">
        <v>21</v>
      </c>
      <c r="M289" s="181">
        <f>G289*(1+L289/100)</f>
        <v>0</v>
      </c>
      <c r="N289" s="181">
        <v>0</v>
      </c>
      <c r="O289" s="181">
        <f>ROUND(E289*N289,2)</f>
        <v>0</v>
      </c>
      <c r="P289" s="181">
        <v>0</v>
      </c>
      <c r="Q289" s="181">
        <f>ROUND(E289*P289,2)</f>
        <v>0</v>
      </c>
      <c r="R289" s="181"/>
      <c r="S289" s="181" t="s">
        <v>254</v>
      </c>
      <c r="T289" s="182" t="s">
        <v>250</v>
      </c>
      <c r="U289" s="163">
        <v>0</v>
      </c>
      <c r="V289" s="163">
        <f>ROUND(E289*U289,2)</f>
        <v>0</v>
      </c>
      <c r="W289" s="163"/>
      <c r="X289" s="163" t="s">
        <v>194</v>
      </c>
      <c r="Y289" s="152"/>
      <c r="Z289" s="152"/>
      <c r="AA289" s="152"/>
      <c r="AB289" s="152"/>
      <c r="AC289" s="152"/>
      <c r="AD289" s="152"/>
      <c r="AE289" s="152"/>
      <c r="AF289" s="152"/>
      <c r="AG289" s="152" t="s">
        <v>195</v>
      </c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 outlineLevel="1" x14ac:dyDescent="0.2">
      <c r="A290" s="159"/>
      <c r="B290" s="160"/>
      <c r="C290" s="194" t="s">
        <v>81</v>
      </c>
      <c r="D290" s="164"/>
      <c r="E290" s="165">
        <v>1</v>
      </c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52"/>
      <c r="Z290" s="152"/>
      <c r="AA290" s="152"/>
      <c r="AB290" s="152"/>
      <c r="AC290" s="152"/>
      <c r="AD290" s="152"/>
      <c r="AE290" s="152"/>
      <c r="AF290" s="152"/>
      <c r="AG290" s="152" t="s">
        <v>199</v>
      </c>
      <c r="AH290" s="152">
        <v>0</v>
      </c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</row>
    <row r="291" spans="1:60" outlineLevel="1" x14ac:dyDescent="0.2">
      <c r="A291" s="176">
        <v>100</v>
      </c>
      <c r="B291" s="177" t="s">
        <v>527</v>
      </c>
      <c r="C291" s="193" t="s">
        <v>528</v>
      </c>
      <c r="D291" s="178" t="s">
        <v>426</v>
      </c>
      <c r="E291" s="179">
        <v>1</v>
      </c>
      <c r="F291" s="180"/>
      <c r="G291" s="181">
        <f>ROUND(E291*F291,2)</f>
        <v>0</v>
      </c>
      <c r="H291" s="180"/>
      <c r="I291" s="181">
        <f>ROUND(E291*H291,2)</f>
        <v>0</v>
      </c>
      <c r="J291" s="180"/>
      <c r="K291" s="181">
        <f>ROUND(E291*J291,2)</f>
        <v>0</v>
      </c>
      <c r="L291" s="181">
        <v>21</v>
      </c>
      <c r="M291" s="181">
        <f>G291*(1+L291/100)</f>
        <v>0</v>
      </c>
      <c r="N291" s="181">
        <v>0</v>
      </c>
      <c r="O291" s="181">
        <f>ROUND(E291*N291,2)</f>
        <v>0</v>
      </c>
      <c r="P291" s="181">
        <v>0</v>
      </c>
      <c r="Q291" s="181">
        <f>ROUND(E291*P291,2)</f>
        <v>0</v>
      </c>
      <c r="R291" s="181"/>
      <c r="S291" s="181" t="s">
        <v>254</v>
      </c>
      <c r="T291" s="182" t="s">
        <v>250</v>
      </c>
      <c r="U291" s="163">
        <v>0</v>
      </c>
      <c r="V291" s="163">
        <f>ROUND(E291*U291,2)</f>
        <v>0</v>
      </c>
      <c r="W291" s="163"/>
      <c r="X291" s="163" t="s">
        <v>194</v>
      </c>
      <c r="Y291" s="152"/>
      <c r="Z291" s="152"/>
      <c r="AA291" s="152"/>
      <c r="AB291" s="152"/>
      <c r="AC291" s="152"/>
      <c r="AD291" s="152"/>
      <c r="AE291" s="152"/>
      <c r="AF291" s="152"/>
      <c r="AG291" s="152" t="s">
        <v>195</v>
      </c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1" x14ac:dyDescent="0.2">
      <c r="A292" s="159"/>
      <c r="B292" s="160"/>
      <c r="C292" s="194" t="s">
        <v>81</v>
      </c>
      <c r="D292" s="164"/>
      <c r="E292" s="165">
        <v>1</v>
      </c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52"/>
      <c r="Z292" s="152"/>
      <c r="AA292" s="152"/>
      <c r="AB292" s="152"/>
      <c r="AC292" s="152"/>
      <c r="AD292" s="152"/>
      <c r="AE292" s="152"/>
      <c r="AF292" s="152"/>
      <c r="AG292" s="152" t="s">
        <v>199</v>
      </c>
      <c r="AH292" s="152">
        <v>0</v>
      </c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1" x14ac:dyDescent="0.2">
      <c r="A293" s="176">
        <v>101</v>
      </c>
      <c r="B293" s="177" t="s">
        <v>529</v>
      </c>
      <c r="C293" s="193" t="s">
        <v>530</v>
      </c>
      <c r="D293" s="178" t="s">
        <v>426</v>
      </c>
      <c r="E293" s="179">
        <v>1</v>
      </c>
      <c r="F293" s="180"/>
      <c r="G293" s="181">
        <f>ROUND(E293*F293,2)</f>
        <v>0</v>
      </c>
      <c r="H293" s="180"/>
      <c r="I293" s="181">
        <f>ROUND(E293*H293,2)</f>
        <v>0</v>
      </c>
      <c r="J293" s="180"/>
      <c r="K293" s="181">
        <f>ROUND(E293*J293,2)</f>
        <v>0</v>
      </c>
      <c r="L293" s="181">
        <v>21</v>
      </c>
      <c r="M293" s="181">
        <f>G293*(1+L293/100)</f>
        <v>0</v>
      </c>
      <c r="N293" s="181">
        <v>0</v>
      </c>
      <c r="O293" s="181">
        <f>ROUND(E293*N293,2)</f>
        <v>0</v>
      </c>
      <c r="P293" s="181">
        <v>0</v>
      </c>
      <c r="Q293" s="181">
        <f>ROUND(E293*P293,2)</f>
        <v>0</v>
      </c>
      <c r="R293" s="181"/>
      <c r="S293" s="181" t="s">
        <v>254</v>
      </c>
      <c r="T293" s="182" t="s">
        <v>250</v>
      </c>
      <c r="U293" s="163">
        <v>0</v>
      </c>
      <c r="V293" s="163">
        <f>ROUND(E293*U293,2)</f>
        <v>0</v>
      </c>
      <c r="W293" s="163"/>
      <c r="X293" s="163" t="s">
        <v>194</v>
      </c>
      <c r="Y293" s="152"/>
      <c r="Z293" s="152"/>
      <c r="AA293" s="152"/>
      <c r="AB293" s="152"/>
      <c r="AC293" s="152"/>
      <c r="AD293" s="152"/>
      <c r="AE293" s="152"/>
      <c r="AF293" s="152"/>
      <c r="AG293" s="152" t="s">
        <v>195</v>
      </c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outlineLevel="1" x14ac:dyDescent="0.2">
      <c r="A294" s="159"/>
      <c r="B294" s="160"/>
      <c r="C294" s="194" t="s">
        <v>81</v>
      </c>
      <c r="D294" s="164"/>
      <c r="E294" s="165">
        <v>1</v>
      </c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52"/>
      <c r="Z294" s="152"/>
      <c r="AA294" s="152"/>
      <c r="AB294" s="152"/>
      <c r="AC294" s="152"/>
      <c r="AD294" s="152"/>
      <c r="AE294" s="152"/>
      <c r="AF294" s="152"/>
      <c r="AG294" s="152" t="s">
        <v>199</v>
      </c>
      <c r="AH294" s="152">
        <v>0</v>
      </c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outlineLevel="1" x14ac:dyDescent="0.2">
      <c r="A295" s="176">
        <v>102</v>
      </c>
      <c r="B295" s="177" t="s">
        <v>531</v>
      </c>
      <c r="C295" s="193" t="s">
        <v>532</v>
      </c>
      <c r="D295" s="178" t="s">
        <v>426</v>
      </c>
      <c r="E295" s="179">
        <v>1</v>
      </c>
      <c r="F295" s="180"/>
      <c r="G295" s="181">
        <f>ROUND(E295*F295,2)</f>
        <v>0</v>
      </c>
      <c r="H295" s="180"/>
      <c r="I295" s="181">
        <f>ROUND(E295*H295,2)</f>
        <v>0</v>
      </c>
      <c r="J295" s="180"/>
      <c r="K295" s="181">
        <f>ROUND(E295*J295,2)</f>
        <v>0</v>
      </c>
      <c r="L295" s="181">
        <v>21</v>
      </c>
      <c r="M295" s="181">
        <f>G295*(1+L295/100)</f>
        <v>0</v>
      </c>
      <c r="N295" s="181">
        <v>0</v>
      </c>
      <c r="O295" s="181">
        <f>ROUND(E295*N295,2)</f>
        <v>0</v>
      </c>
      <c r="P295" s="181">
        <v>0</v>
      </c>
      <c r="Q295" s="181">
        <f>ROUND(E295*P295,2)</f>
        <v>0</v>
      </c>
      <c r="R295" s="181"/>
      <c r="S295" s="181" t="s">
        <v>254</v>
      </c>
      <c r="T295" s="182" t="s">
        <v>250</v>
      </c>
      <c r="U295" s="163">
        <v>0</v>
      </c>
      <c r="V295" s="163">
        <f>ROUND(E295*U295,2)</f>
        <v>0</v>
      </c>
      <c r="W295" s="163"/>
      <c r="X295" s="163" t="s">
        <v>194</v>
      </c>
      <c r="Y295" s="152"/>
      <c r="Z295" s="152"/>
      <c r="AA295" s="152"/>
      <c r="AB295" s="152"/>
      <c r="AC295" s="152"/>
      <c r="AD295" s="152"/>
      <c r="AE295" s="152"/>
      <c r="AF295" s="152"/>
      <c r="AG295" s="152" t="s">
        <v>195</v>
      </c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outlineLevel="1" x14ac:dyDescent="0.2">
      <c r="A296" s="159"/>
      <c r="B296" s="160"/>
      <c r="C296" s="194" t="s">
        <v>81</v>
      </c>
      <c r="D296" s="164"/>
      <c r="E296" s="165">
        <v>1</v>
      </c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52"/>
      <c r="Z296" s="152"/>
      <c r="AA296" s="152"/>
      <c r="AB296" s="152"/>
      <c r="AC296" s="152"/>
      <c r="AD296" s="152"/>
      <c r="AE296" s="152"/>
      <c r="AF296" s="152"/>
      <c r="AG296" s="152" t="s">
        <v>199</v>
      </c>
      <c r="AH296" s="152">
        <v>0</v>
      </c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outlineLevel="1" x14ac:dyDescent="0.2">
      <c r="A297" s="176">
        <v>103</v>
      </c>
      <c r="B297" s="177" t="s">
        <v>533</v>
      </c>
      <c r="C297" s="193" t="s">
        <v>534</v>
      </c>
      <c r="D297" s="178" t="s">
        <v>426</v>
      </c>
      <c r="E297" s="179">
        <v>1</v>
      </c>
      <c r="F297" s="180"/>
      <c r="G297" s="181">
        <f>ROUND(E297*F297,2)</f>
        <v>0</v>
      </c>
      <c r="H297" s="180"/>
      <c r="I297" s="181">
        <f>ROUND(E297*H297,2)</f>
        <v>0</v>
      </c>
      <c r="J297" s="180"/>
      <c r="K297" s="181">
        <f>ROUND(E297*J297,2)</f>
        <v>0</v>
      </c>
      <c r="L297" s="181">
        <v>21</v>
      </c>
      <c r="M297" s="181">
        <f>G297*(1+L297/100)</f>
        <v>0</v>
      </c>
      <c r="N297" s="181">
        <v>0</v>
      </c>
      <c r="O297" s="181">
        <f>ROUND(E297*N297,2)</f>
        <v>0</v>
      </c>
      <c r="P297" s="181">
        <v>0</v>
      </c>
      <c r="Q297" s="181">
        <f>ROUND(E297*P297,2)</f>
        <v>0</v>
      </c>
      <c r="R297" s="181"/>
      <c r="S297" s="181" t="s">
        <v>254</v>
      </c>
      <c r="T297" s="182" t="s">
        <v>250</v>
      </c>
      <c r="U297" s="163">
        <v>0</v>
      </c>
      <c r="V297" s="163">
        <f>ROUND(E297*U297,2)</f>
        <v>0</v>
      </c>
      <c r="W297" s="163"/>
      <c r="X297" s="163" t="s">
        <v>194</v>
      </c>
      <c r="Y297" s="152"/>
      <c r="Z297" s="152"/>
      <c r="AA297" s="152"/>
      <c r="AB297" s="152"/>
      <c r="AC297" s="152"/>
      <c r="AD297" s="152"/>
      <c r="AE297" s="152"/>
      <c r="AF297" s="152"/>
      <c r="AG297" s="152" t="s">
        <v>195</v>
      </c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1" x14ac:dyDescent="0.2">
      <c r="A298" s="159"/>
      <c r="B298" s="160"/>
      <c r="C298" s="194" t="s">
        <v>81</v>
      </c>
      <c r="D298" s="164"/>
      <c r="E298" s="165">
        <v>1</v>
      </c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52"/>
      <c r="Z298" s="152"/>
      <c r="AA298" s="152"/>
      <c r="AB298" s="152"/>
      <c r="AC298" s="152"/>
      <c r="AD298" s="152"/>
      <c r="AE298" s="152"/>
      <c r="AF298" s="152"/>
      <c r="AG298" s="152" t="s">
        <v>199</v>
      </c>
      <c r="AH298" s="152">
        <v>0</v>
      </c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 outlineLevel="1" x14ac:dyDescent="0.2">
      <c r="A299" s="176">
        <v>104</v>
      </c>
      <c r="B299" s="177" t="s">
        <v>535</v>
      </c>
      <c r="C299" s="193" t="s">
        <v>536</v>
      </c>
      <c r="D299" s="178" t="s">
        <v>426</v>
      </c>
      <c r="E299" s="179">
        <v>2</v>
      </c>
      <c r="F299" s="180"/>
      <c r="G299" s="181">
        <f>ROUND(E299*F299,2)</f>
        <v>0</v>
      </c>
      <c r="H299" s="180"/>
      <c r="I299" s="181">
        <f>ROUND(E299*H299,2)</f>
        <v>0</v>
      </c>
      <c r="J299" s="180"/>
      <c r="K299" s="181">
        <f>ROUND(E299*J299,2)</f>
        <v>0</v>
      </c>
      <c r="L299" s="181">
        <v>21</v>
      </c>
      <c r="M299" s="181">
        <f>G299*(1+L299/100)</f>
        <v>0</v>
      </c>
      <c r="N299" s="181">
        <v>0</v>
      </c>
      <c r="O299" s="181">
        <f>ROUND(E299*N299,2)</f>
        <v>0</v>
      </c>
      <c r="P299" s="181">
        <v>0</v>
      </c>
      <c r="Q299" s="181">
        <f>ROUND(E299*P299,2)</f>
        <v>0</v>
      </c>
      <c r="R299" s="181"/>
      <c r="S299" s="181" t="s">
        <v>254</v>
      </c>
      <c r="T299" s="182" t="s">
        <v>250</v>
      </c>
      <c r="U299" s="163">
        <v>0</v>
      </c>
      <c r="V299" s="163">
        <f>ROUND(E299*U299,2)</f>
        <v>0</v>
      </c>
      <c r="W299" s="163"/>
      <c r="X299" s="163" t="s">
        <v>194</v>
      </c>
      <c r="Y299" s="152"/>
      <c r="Z299" s="152"/>
      <c r="AA299" s="152"/>
      <c r="AB299" s="152"/>
      <c r="AC299" s="152"/>
      <c r="AD299" s="152"/>
      <c r="AE299" s="152"/>
      <c r="AF299" s="152"/>
      <c r="AG299" s="152" t="s">
        <v>195</v>
      </c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</row>
    <row r="300" spans="1:60" outlineLevel="1" x14ac:dyDescent="0.2">
      <c r="A300" s="159"/>
      <c r="B300" s="160"/>
      <c r="C300" s="194" t="s">
        <v>85</v>
      </c>
      <c r="D300" s="164"/>
      <c r="E300" s="165">
        <v>2</v>
      </c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52"/>
      <c r="Z300" s="152"/>
      <c r="AA300" s="152"/>
      <c r="AB300" s="152"/>
      <c r="AC300" s="152"/>
      <c r="AD300" s="152"/>
      <c r="AE300" s="152"/>
      <c r="AF300" s="152"/>
      <c r="AG300" s="152" t="s">
        <v>199</v>
      </c>
      <c r="AH300" s="152">
        <v>0</v>
      </c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</row>
    <row r="301" spans="1:60" outlineLevel="1" x14ac:dyDescent="0.2">
      <c r="A301" s="176">
        <v>105</v>
      </c>
      <c r="B301" s="177" t="s">
        <v>537</v>
      </c>
      <c r="C301" s="193" t="s">
        <v>538</v>
      </c>
      <c r="D301" s="178" t="s">
        <v>426</v>
      </c>
      <c r="E301" s="179">
        <v>2</v>
      </c>
      <c r="F301" s="180"/>
      <c r="G301" s="181">
        <f>ROUND(E301*F301,2)</f>
        <v>0</v>
      </c>
      <c r="H301" s="180"/>
      <c r="I301" s="181">
        <f>ROUND(E301*H301,2)</f>
        <v>0</v>
      </c>
      <c r="J301" s="180"/>
      <c r="K301" s="181">
        <f>ROUND(E301*J301,2)</f>
        <v>0</v>
      </c>
      <c r="L301" s="181">
        <v>21</v>
      </c>
      <c r="M301" s="181">
        <f>G301*(1+L301/100)</f>
        <v>0</v>
      </c>
      <c r="N301" s="181">
        <v>0</v>
      </c>
      <c r="O301" s="181">
        <f>ROUND(E301*N301,2)</f>
        <v>0</v>
      </c>
      <c r="P301" s="181">
        <v>0</v>
      </c>
      <c r="Q301" s="181">
        <f>ROUND(E301*P301,2)</f>
        <v>0</v>
      </c>
      <c r="R301" s="181"/>
      <c r="S301" s="181" t="s">
        <v>254</v>
      </c>
      <c r="T301" s="182" t="s">
        <v>250</v>
      </c>
      <c r="U301" s="163">
        <v>0</v>
      </c>
      <c r="V301" s="163">
        <f>ROUND(E301*U301,2)</f>
        <v>0</v>
      </c>
      <c r="W301" s="163"/>
      <c r="X301" s="163" t="s">
        <v>194</v>
      </c>
      <c r="Y301" s="152"/>
      <c r="Z301" s="152"/>
      <c r="AA301" s="152"/>
      <c r="AB301" s="152"/>
      <c r="AC301" s="152"/>
      <c r="AD301" s="152"/>
      <c r="AE301" s="152"/>
      <c r="AF301" s="152"/>
      <c r="AG301" s="152" t="s">
        <v>195</v>
      </c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</row>
    <row r="302" spans="1:60" outlineLevel="1" x14ac:dyDescent="0.2">
      <c r="A302" s="159"/>
      <c r="B302" s="160"/>
      <c r="C302" s="194" t="s">
        <v>85</v>
      </c>
      <c r="D302" s="164"/>
      <c r="E302" s="165">
        <v>2</v>
      </c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52"/>
      <c r="Z302" s="152"/>
      <c r="AA302" s="152"/>
      <c r="AB302" s="152"/>
      <c r="AC302" s="152"/>
      <c r="AD302" s="152"/>
      <c r="AE302" s="152"/>
      <c r="AF302" s="152"/>
      <c r="AG302" s="152" t="s">
        <v>199</v>
      </c>
      <c r="AH302" s="152">
        <v>0</v>
      </c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outlineLevel="1" x14ac:dyDescent="0.2">
      <c r="A303" s="176">
        <v>106</v>
      </c>
      <c r="B303" s="177" t="s">
        <v>539</v>
      </c>
      <c r="C303" s="193" t="s">
        <v>540</v>
      </c>
      <c r="D303" s="178" t="s">
        <v>426</v>
      </c>
      <c r="E303" s="179">
        <v>2</v>
      </c>
      <c r="F303" s="180"/>
      <c r="G303" s="181">
        <f>ROUND(E303*F303,2)</f>
        <v>0</v>
      </c>
      <c r="H303" s="180"/>
      <c r="I303" s="181">
        <f>ROUND(E303*H303,2)</f>
        <v>0</v>
      </c>
      <c r="J303" s="180"/>
      <c r="K303" s="181">
        <f>ROUND(E303*J303,2)</f>
        <v>0</v>
      </c>
      <c r="L303" s="181">
        <v>21</v>
      </c>
      <c r="M303" s="181">
        <f>G303*(1+L303/100)</f>
        <v>0</v>
      </c>
      <c r="N303" s="181">
        <v>0</v>
      </c>
      <c r="O303" s="181">
        <f>ROUND(E303*N303,2)</f>
        <v>0</v>
      </c>
      <c r="P303" s="181">
        <v>0</v>
      </c>
      <c r="Q303" s="181">
        <f>ROUND(E303*P303,2)</f>
        <v>0</v>
      </c>
      <c r="R303" s="181"/>
      <c r="S303" s="181" t="s">
        <v>254</v>
      </c>
      <c r="T303" s="182" t="s">
        <v>250</v>
      </c>
      <c r="U303" s="163">
        <v>0</v>
      </c>
      <c r="V303" s="163">
        <f>ROUND(E303*U303,2)</f>
        <v>0</v>
      </c>
      <c r="W303" s="163"/>
      <c r="X303" s="163" t="s">
        <v>194</v>
      </c>
      <c r="Y303" s="152"/>
      <c r="Z303" s="152"/>
      <c r="AA303" s="152"/>
      <c r="AB303" s="152"/>
      <c r="AC303" s="152"/>
      <c r="AD303" s="152"/>
      <c r="AE303" s="152"/>
      <c r="AF303" s="152"/>
      <c r="AG303" s="152" t="s">
        <v>195</v>
      </c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</row>
    <row r="304" spans="1:60" outlineLevel="1" x14ac:dyDescent="0.2">
      <c r="A304" s="159"/>
      <c r="B304" s="160"/>
      <c r="C304" s="194" t="s">
        <v>85</v>
      </c>
      <c r="D304" s="164"/>
      <c r="E304" s="165">
        <v>2</v>
      </c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52"/>
      <c r="Z304" s="152"/>
      <c r="AA304" s="152"/>
      <c r="AB304" s="152"/>
      <c r="AC304" s="152"/>
      <c r="AD304" s="152"/>
      <c r="AE304" s="152"/>
      <c r="AF304" s="152"/>
      <c r="AG304" s="152" t="s">
        <v>199</v>
      </c>
      <c r="AH304" s="152">
        <v>0</v>
      </c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60" outlineLevel="1" x14ac:dyDescent="0.2">
      <c r="A305" s="176">
        <v>107</v>
      </c>
      <c r="B305" s="177" t="s">
        <v>541</v>
      </c>
      <c r="C305" s="193" t="s">
        <v>542</v>
      </c>
      <c r="D305" s="178" t="s">
        <v>426</v>
      </c>
      <c r="E305" s="179">
        <v>2</v>
      </c>
      <c r="F305" s="180"/>
      <c r="G305" s="181">
        <f>ROUND(E305*F305,2)</f>
        <v>0</v>
      </c>
      <c r="H305" s="180"/>
      <c r="I305" s="181">
        <f>ROUND(E305*H305,2)</f>
        <v>0</v>
      </c>
      <c r="J305" s="180"/>
      <c r="K305" s="181">
        <f>ROUND(E305*J305,2)</f>
        <v>0</v>
      </c>
      <c r="L305" s="181">
        <v>21</v>
      </c>
      <c r="M305" s="181">
        <f>G305*(1+L305/100)</f>
        <v>0</v>
      </c>
      <c r="N305" s="181">
        <v>0</v>
      </c>
      <c r="O305" s="181">
        <f>ROUND(E305*N305,2)</f>
        <v>0</v>
      </c>
      <c r="P305" s="181">
        <v>0</v>
      </c>
      <c r="Q305" s="181">
        <f>ROUND(E305*P305,2)</f>
        <v>0</v>
      </c>
      <c r="R305" s="181"/>
      <c r="S305" s="181" t="s">
        <v>254</v>
      </c>
      <c r="T305" s="182" t="s">
        <v>250</v>
      </c>
      <c r="U305" s="163">
        <v>0</v>
      </c>
      <c r="V305" s="163">
        <f>ROUND(E305*U305,2)</f>
        <v>0</v>
      </c>
      <c r="W305" s="163"/>
      <c r="X305" s="163" t="s">
        <v>194</v>
      </c>
      <c r="Y305" s="152"/>
      <c r="Z305" s="152"/>
      <c r="AA305" s="152"/>
      <c r="AB305" s="152"/>
      <c r="AC305" s="152"/>
      <c r="AD305" s="152"/>
      <c r="AE305" s="152"/>
      <c r="AF305" s="152"/>
      <c r="AG305" s="152" t="s">
        <v>195</v>
      </c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</row>
    <row r="306" spans="1:60" outlineLevel="1" x14ac:dyDescent="0.2">
      <c r="A306" s="159"/>
      <c r="B306" s="160"/>
      <c r="C306" s="194" t="s">
        <v>85</v>
      </c>
      <c r="D306" s="164"/>
      <c r="E306" s="165">
        <v>2</v>
      </c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52"/>
      <c r="Z306" s="152"/>
      <c r="AA306" s="152"/>
      <c r="AB306" s="152"/>
      <c r="AC306" s="152"/>
      <c r="AD306" s="152"/>
      <c r="AE306" s="152"/>
      <c r="AF306" s="152"/>
      <c r="AG306" s="152" t="s">
        <v>199</v>
      </c>
      <c r="AH306" s="152">
        <v>0</v>
      </c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</row>
    <row r="307" spans="1:60" outlineLevel="1" x14ac:dyDescent="0.2">
      <c r="A307" s="176">
        <v>108</v>
      </c>
      <c r="B307" s="177" t="s">
        <v>543</v>
      </c>
      <c r="C307" s="193" t="s">
        <v>544</v>
      </c>
      <c r="D307" s="178" t="s">
        <v>426</v>
      </c>
      <c r="E307" s="179">
        <v>2</v>
      </c>
      <c r="F307" s="180"/>
      <c r="G307" s="181">
        <f>ROUND(E307*F307,2)</f>
        <v>0</v>
      </c>
      <c r="H307" s="180"/>
      <c r="I307" s="181">
        <f>ROUND(E307*H307,2)</f>
        <v>0</v>
      </c>
      <c r="J307" s="180"/>
      <c r="K307" s="181">
        <f>ROUND(E307*J307,2)</f>
        <v>0</v>
      </c>
      <c r="L307" s="181">
        <v>21</v>
      </c>
      <c r="M307" s="181">
        <f>G307*(1+L307/100)</f>
        <v>0</v>
      </c>
      <c r="N307" s="181">
        <v>0</v>
      </c>
      <c r="O307" s="181">
        <f>ROUND(E307*N307,2)</f>
        <v>0</v>
      </c>
      <c r="P307" s="181">
        <v>0</v>
      </c>
      <c r="Q307" s="181">
        <f>ROUND(E307*P307,2)</f>
        <v>0</v>
      </c>
      <c r="R307" s="181"/>
      <c r="S307" s="181" t="s">
        <v>254</v>
      </c>
      <c r="T307" s="182" t="s">
        <v>250</v>
      </c>
      <c r="U307" s="163">
        <v>0</v>
      </c>
      <c r="V307" s="163">
        <f>ROUND(E307*U307,2)</f>
        <v>0</v>
      </c>
      <c r="W307" s="163"/>
      <c r="X307" s="163" t="s">
        <v>194</v>
      </c>
      <c r="Y307" s="152"/>
      <c r="Z307" s="152"/>
      <c r="AA307" s="152"/>
      <c r="AB307" s="152"/>
      <c r="AC307" s="152"/>
      <c r="AD307" s="152"/>
      <c r="AE307" s="152"/>
      <c r="AF307" s="152"/>
      <c r="AG307" s="152" t="s">
        <v>195</v>
      </c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</row>
    <row r="308" spans="1:60" outlineLevel="1" x14ac:dyDescent="0.2">
      <c r="A308" s="159"/>
      <c r="B308" s="160"/>
      <c r="C308" s="194" t="s">
        <v>85</v>
      </c>
      <c r="D308" s="164"/>
      <c r="E308" s="165">
        <v>2</v>
      </c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52"/>
      <c r="Z308" s="152"/>
      <c r="AA308" s="152"/>
      <c r="AB308" s="152"/>
      <c r="AC308" s="152"/>
      <c r="AD308" s="152"/>
      <c r="AE308" s="152"/>
      <c r="AF308" s="152"/>
      <c r="AG308" s="152" t="s">
        <v>199</v>
      </c>
      <c r="AH308" s="152">
        <v>0</v>
      </c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</row>
    <row r="309" spans="1:60" outlineLevel="1" x14ac:dyDescent="0.2">
      <c r="A309" s="176">
        <v>109</v>
      </c>
      <c r="B309" s="177" t="s">
        <v>545</v>
      </c>
      <c r="C309" s="193" t="s">
        <v>546</v>
      </c>
      <c r="D309" s="178" t="s">
        <v>426</v>
      </c>
      <c r="E309" s="179">
        <v>2</v>
      </c>
      <c r="F309" s="180"/>
      <c r="G309" s="181">
        <f>ROUND(E309*F309,2)</f>
        <v>0</v>
      </c>
      <c r="H309" s="180"/>
      <c r="I309" s="181">
        <f>ROUND(E309*H309,2)</f>
        <v>0</v>
      </c>
      <c r="J309" s="180"/>
      <c r="K309" s="181">
        <f>ROUND(E309*J309,2)</f>
        <v>0</v>
      </c>
      <c r="L309" s="181">
        <v>21</v>
      </c>
      <c r="M309" s="181">
        <f>G309*(1+L309/100)</f>
        <v>0</v>
      </c>
      <c r="N309" s="181">
        <v>0</v>
      </c>
      <c r="O309" s="181">
        <f>ROUND(E309*N309,2)</f>
        <v>0</v>
      </c>
      <c r="P309" s="181">
        <v>0</v>
      </c>
      <c r="Q309" s="181">
        <f>ROUND(E309*P309,2)</f>
        <v>0</v>
      </c>
      <c r="R309" s="181"/>
      <c r="S309" s="181" t="s">
        <v>254</v>
      </c>
      <c r="T309" s="182" t="s">
        <v>250</v>
      </c>
      <c r="U309" s="163">
        <v>0</v>
      </c>
      <c r="V309" s="163">
        <f>ROUND(E309*U309,2)</f>
        <v>0</v>
      </c>
      <c r="W309" s="163"/>
      <c r="X309" s="163" t="s">
        <v>194</v>
      </c>
      <c r="Y309" s="152"/>
      <c r="Z309" s="152"/>
      <c r="AA309" s="152"/>
      <c r="AB309" s="152"/>
      <c r="AC309" s="152"/>
      <c r="AD309" s="152"/>
      <c r="AE309" s="152"/>
      <c r="AF309" s="152"/>
      <c r="AG309" s="152" t="s">
        <v>195</v>
      </c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</row>
    <row r="310" spans="1:60" outlineLevel="1" x14ac:dyDescent="0.2">
      <c r="A310" s="159"/>
      <c r="B310" s="160"/>
      <c r="C310" s="194" t="s">
        <v>85</v>
      </c>
      <c r="D310" s="164"/>
      <c r="E310" s="165">
        <v>2</v>
      </c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52"/>
      <c r="Z310" s="152"/>
      <c r="AA310" s="152"/>
      <c r="AB310" s="152"/>
      <c r="AC310" s="152"/>
      <c r="AD310" s="152"/>
      <c r="AE310" s="152"/>
      <c r="AF310" s="152"/>
      <c r="AG310" s="152" t="s">
        <v>199</v>
      </c>
      <c r="AH310" s="152">
        <v>0</v>
      </c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</row>
    <row r="311" spans="1:60" outlineLevel="1" x14ac:dyDescent="0.2">
      <c r="A311" s="176">
        <v>110</v>
      </c>
      <c r="B311" s="177" t="s">
        <v>547</v>
      </c>
      <c r="C311" s="193" t="s">
        <v>548</v>
      </c>
      <c r="D311" s="178" t="s">
        <v>426</v>
      </c>
      <c r="E311" s="179">
        <v>1</v>
      </c>
      <c r="F311" s="180"/>
      <c r="G311" s="181">
        <f>ROUND(E311*F311,2)</f>
        <v>0</v>
      </c>
      <c r="H311" s="180"/>
      <c r="I311" s="181">
        <f>ROUND(E311*H311,2)</f>
        <v>0</v>
      </c>
      <c r="J311" s="180"/>
      <c r="K311" s="181">
        <f>ROUND(E311*J311,2)</f>
        <v>0</v>
      </c>
      <c r="L311" s="181">
        <v>21</v>
      </c>
      <c r="M311" s="181">
        <f>G311*(1+L311/100)</f>
        <v>0</v>
      </c>
      <c r="N311" s="181">
        <v>0</v>
      </c>
      <c r="O311" s="181">
        <f>ROUND(E311*N311,2)</f>
        <v>0</v>
      </c>
      <c r="P311" s="181">
        <v>0</v>
      </c>
      <c r="Q311" s="181">
        <f>ROUND(E311*P311,2)</f>
        <v>0</v>
      </c>
      <c r="R311" s="181"/>
      <c r="S311" s="181" t="s">
        <v>254</v>
      </c>
      <c r="T311" s="182" t="s">
        <v>250</v>
      </c>
      <c r="U311" s="163">
        <v>0</v>
      </c>
      <c r="V311" s="163">
        <f>ROUND(E311*U311,2)</f>
        <v>0</v>
      </c>
      <c r="W311" s="163"/>
      <c r="X311" s="163" t="s">
        <v>194</v>
      </c>
      <c r="Y311" s="152"/>
      <c r="Z311" s="152"/>
      <c r="AA311" s="152"/>
      <c r="AB311" s="152"/>
      <c r="AC311" s="152"/>
      <c r="AD311" s="152"/>
      <c r="AE311" s="152"/>
      <c r="AF311" s="152"/>
      <c r="AG311" s="152" t="s">
        <v>195</v>
      </c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</row>
    <row r="312" spans="1:60" outlineLevel="1" x14ac:dyDescent="0.2">
      <c r="A312" s="159"/>
      <c r="B312" s="160"/>
      <c r="C312" s="194" t="s">
        <v>81</v>
      </c>
      <c r="D312" s="164"/>
      <c r="E312" s="165">
        <v>1</v>
      </c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52"/>
      <c r="Z312" s="152"/>
      <c r="AA312" s="152"/>
      <c r="AB312" s="152"/>
      <c r="AC312" s="152"/>
      <c r="AD312" s="152"/>
      <c r="AE312" s="152"/>
      <c r="AF312" s="152"/>
      <c r="AG312" s="152" t="s">
        <v>199</v>
      </c>
      <c r="AH312" s="152">
        <v>0</v>
      </c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</row>
    <row r="313" spans="1:60" outlineLevel="1" x14ac:dyDescent="0.2">
      <c r="A313" s="176">
        <v>111</v>
      </c>
      <c r="B313" s="177" t="s">
        <v>549</v>
      </c>
      <c r="C313" s="193" t="s">
        <v>550</v>
      </c>
      <c r="D313" s="178" t="s">
        <v>426</v>
      </c>
      <c r="E313" s="179">
        <v>1</v>
      </c>
      <c r="F313" s="180"/>
      <c r="G313" s="181">
        <f>ROUND(E313*F313,2)</f>
        <v>0</v>
      </c>
      <c r="H313" s="180"/>
      <c r="I313" s="181">
        <f>ROUND(E313*H313,2)</f>
        <v>0</v>
      </c>
      <c r="J313" s="180"/>
      <c r="K313" s="181">
        <f>ROUND(E313*J313,2)</f>
        <v>0</v>
      </c>
      <c r="L313" s="181">
        <v>21</v>
      </c>
      <c r="M313" s="181">
        <f>G313*(1+L313/100)</f>
        <v>0</v>
      </c>
      <c r="N313" s="181">
        <v>0</v>
      </c>
      <c r="O313" s="181">
        <f>ROUND(E313*N313,2)</f>
        <v>0</v>
      </c>
      <c r="P313" s="181">
        <v>0</v>
      </c>
      <c r="Q313" s="181">
        <f>ROUND(E313*P313,2)</f>
        <v>0</v>
      </c>
      <c r="R313" s="181"/>
      <c r="S313" s="181" t="s">
        <v>254</v>
      </c>
      <c r="T313" s="182" t="s">
        <v>250</v>
      </c>
      <c r="U313" s="163">
        <v>0</v>
      </c>
      <c r="V313" s="163">
        <f>ROUND(E313*U313,2)</f>
        <v>0</v>
      </c>
      <c r="W313" s="163"/>
      <c r="X313" s="163" t="s">
        <v>194</v>
      </c>
      <c r="Y313" s="152"/>
      <c r="Z313" s="152"/>
      <c r="AA313" s="152"/>
      <c r="AB313" s="152"/>
      <c r="AC313" s="152"/>
      <c r="AD313" s="152"/>
      <c r="AE313" s="152"/>
      <c r="AF313" s="152"/>
      <c r="AG313" s="152" t="s">
        <v>195</v>
      </c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</row>
    <row r="314" spans="1:60" outlineLevel="1" x14ac:dyDescent="0.2">
      <c r="A314" s="159"/>
      <c r="B314" s="160"/>
      <c r="C314" s="194" t="s">
        <v>81</v>
      </c>
      <c r="D314" s="164"/>
      <c r="E314" s="165">
        <v>1</v>
      </c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52"/>
      <c r="Z314" s="152"/>
      <c r="AA314" s="152"/>
      <c r="AB314" s="152"/>
      <c r="AC314" s="152"/>
      <c r="AD314" s="152"/>
      <c r="AE314" s="152"/>
      <c r="AF314" s="152"/>
      <c r="AG314" s="152" t="s">
        <v>199</v>
      </c>
      <c r="AH314" s="152">
        <v>0</v>
      </c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</row>
    <row r="315" spans="1:60" outlineLevel="1" x14ac:dyDescent="0.2">
      <c r="A315" s="176">
        <v>112</v>
      </c>
      <c r="B315" s="177" t="s">
        <v>551</v>
      </c>
      <c r="C315" s="193" t="s">
        <v>552</v>
      </c>
      <c r="D315" s="178" t="s">
        <v>426</v>
      </c>
      <c r="E315" s="179">
        <v>1</v>
      </c>
      <c r="F315" s="180"/>
      <c r="G315" s="181">
        <f>ROUND(E315*F315,2)</f>
        <v>0</v>
      </c>
      <c r="H315" s="180"/>
      <c r="I315" s="181">
        <f>ROUND(E315*H315,2)</f>
        <v>0</v>
      </c>
      <c r="J315" s="180"/>
      <c r="K315" s="181">
        <f>ROUND(E315*J315,2)</f>
        <v>0</v>
      </c>
      <c r="L315" s="181">
        <v>21</v>
      </c>
      <c r="M315" s="181">
        <f>G315*(1+L315/100)</f>
        <v>0</v>
      </c>
      <c r="N315" s="181">
        <v>0</v>
      </c>
      <c r="O315" s="181">
        <f>ROUND(E315*N315,2)</f>
        <v>0</v>
      </c>
      <c r="P315" s="181">
        <v>0</v>
      </c>
      <c r="Q315" s="181">
        <f>ROUND(E315*P315,2)</f>
        <v>0</v>
      </c>
      <c r="R315" s="181"/>
      <c r="S315" s="181" t="s">
        <v>254</v>
      </c>
      <c r="T315" s="182" t="s">
        <v>250</v>
      </c>
      <c r="U315" s="163">
        <v>0</v>
      </c>
      <c r="V315" s="163">
        <f>ROUND(E315*U315,2)</f>
        <v>0</v>
      </c>
      <c r="W315" s="163"/>
      <c r="X315" s="163" t="s">
        <v>194</v>
      </c>
      <c r="Y315" s="152"/>
      <c r="Z315" s="152"/>
      <c r="AA315" s="152"/>
      <c r="AB315" s="152"/>
      <c r="AC315" s="152"/>
      <c r="AD315" s="152"/>
      <c r="AE315" s="152"/>
      <c r="AF315" s="152"/>
      <c r="AG315" s="152" t="s">
        <v>195</v>
      </c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</row>
    <row r="316" spans="1:60" outlineLevel="1" x14ac:dyDescent="0.2">
      <c r="A316" s="159"/>
      <c r="B316" s="160"/>
      <c r="C316" s="194" t="s">
        <v>81</v>
      </c>
      <c r="D316" s="164"/>
      <c r="E316" s="165">
        <v>1</v>
      </c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52"/>
      <c r="Z316" s="152"/>
      <c r="AA316" s="152"/>
      <c r="AB316" s="152"/>
      <c r="AC316" s="152"/>
      <c r="AD316" s="152"/>
      <c r="AE316" s="152"/>
      <c r="AF316" s="152"/>
      <c r="AG316" s="152" t="s">
        <v>199</v>
      </c>
      <c r="AH316" s="152">
        <v>0</v>
      </c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</row>
    <row r="317" spans="1:60" outlineLevel="1" x14ac:dyDescent="0.2">
      <c r="A317" s="176">
        <v>113</v>
      </c>
      <c r="B317" s="177" t="s">
        <v>553</v>
      </c>
      <c r="C317" s="193" t="s">
        <v>554</v>
      </c>
      <c r="D317" s="178" t="s">
        <v>426</v>
      </c>
      <c r="E317" s="179">
        <v>1</v>
      </c>
      <c r="F317" s="180"/>
      <c r="G317" s="181">
        <f>ROUND(E317*F317,2)</f>
        <v>0</v>
      </c>
      <c r="H317" s="180"/>
      <c r="I317" s="181">
        <f>ROUND(E317*H317,2)</f>
        <v>0</v>
      </c>
      <c r="J317" s="180"/>
      <c r="K317" s="181">
        <f>ROUND(E317*J317,2)</f>
        <v>0</v>
      </c>
      <c r="L317" s="181">
        <v>21</v>
      </c>
      <c r="M317" s="181">
        <f>G317*(1+L317/100)</f>
        <v>0</v>
      </c>
      <c r="N317" s="181">
        <v>0</v>
      </c>
      <c r="O317" s="181">
        <f>ROUND(E317*N317,2)</f>
        <v>0</v>
      </c>
      <c r="P317" s="181">
        <v>0</v>
      </c>
      <c r="Q317" s="181">
        <f>ROUND(E317*P317,2)</f>
        <v>0</v>
      </c>
      <c r="R317" s="181"/>
      <c r="S317" s="181" t="s">
        <v>254</v>
      </c>
      <c r="T317" s="182" t="s">
        <v>250</v>
      </c>
      <c r="U317" s="163">
        <v>0</v>
      </c>
      <c r="V317" s="163">
        <f>ROUND(E317*U317,2)</f>
        <v>0</v>
      </c>
      <c r="W317" s="163"/>
      <c r="X317" s="163" t="s">
        <v>194</v>
      </c>
      <c r="Y317" s="152"/>
      <c r="Z317" s="152"/>
      <c r="AA317" s="152"/>
      <c r="AB317" s="152"/>
      <c r="AC317" s="152"/>
      <c r="AD317" s="152"/>
      <c r="AE317" s="152"/>
      <c r="AF317" s="152"/>
      <c r="AG317" s="152" t="s">
        <v>195</v>
      </c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</row>
    <row r="318" spans="1:60" outlineLevel="1" x14ac:dyDescent="0.2">
      <c r="A318" s="159"/>
      <c r="B318" s="160"/>
      <c r="C318" s="194" t="s">
        <v>81</v>
      </c>
      <c r="D318" s="164"/>
      <c r="E318" s="165">
        <v>1</v>
      </c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52"/>
      <c r="Z318" s="152"/>
      <c r="AA318" s="152"/>
      <c r="AB318" s="152"/>
      <c r="AC318" s="152"/>
      <c r="AD318" s="152"/>
      <c r="AE318" s="152"/>
      <c r="AF318" s="152"/>
      <c r="AG318" s="152" t="s">
        <v>199</v>
      </c>
      <c r="AH318" s="152">
        <v>0</v>
      </c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</row>
    <row r="319" spans="1:60" outlineLevel="1" x14ac:dyDescent="0.2">
      <c r="A319" s="176">
        <v>114</v>
      </c>
      <c r="B319" s="177" t="s">
        <v>555</v>
      </c>
      <c r="C319" s="193" t="s">
        <v>556</v>
      </c>
      <c r="D319" s="178" t="s">
        <v>426</v>
      </c>
      <c r="E319" s="179">
        <v>1</v>
      </c>
      <c r="F319" s="180"/>
      <c r="G319" s="181">
        <f>ROUND(E319*F319,2)</f>
        <v>0</v>
      </c>
      <c r="H319" s="180"/>
      <c r="I319" s="181">
        <f>ROUND(E319*H319,2)</f>
        <v>0</v>
      </c>
      <c r="J319" s="180"/>
      <c r="K319" s="181">
        <f>ROUND(E319*J319,2)</f>
        <v>0</v>
      </c>
      <c r="L319" s="181">
        <v>21</v>
      </c>
      <c r="M319" s="181">
        <f>G319*(1+L319/100)</f>
        <v>0</v>
      </c>
      <c r="N319" s="181">
        <v>0</v>
      </c>
      <c r="O319" s="181">
        <f>ROUND(E319*N319,2)</f>
        <v>0</v>
      </c>
      <c r="P319" s="181">
        <v>0</v>
      </c>
      <c r="Q319" s="181">
        <f>ROUND(E319*P319,2)</f>
        <v>0</v>
      </c>
      <c r="R319" s="181"/>
      <c r="S319" s="181" t="s">
        <v>254</v>
      </c>
      <c r="T319" s="182" t="s">
        <v>250</v>
      </c>
      <c r="U319" s="163">
        <v>0</v>
      </c>
      <c r="V319" s="163">
        <f>ROUND(E319*U319,2)</f>
        <v>0</v>
      </c>
      <c r="W319" s="163"/>
      <c r="X319" s="163" t="s">
        <v>194</v>
      </c>
      <c r="Y319" s="152"/>
      <c r="Z319" s="152"/>
      <c r="AA319" s="152"/>
      <c r="AB319" s="152"/>
      <c r="AC319" s="152"/>
      <c r="AD319" s="152"/>
      <c r="AE319" s="152"/>
      <c r="AF319" s="152"/>
      <c r="AG319" s="152" t="s">
        <v>195</v>
      </c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</row>
    <row r="320" spans="1:60" outlineLevel="1" x14ac:dyDescent="0.2">
      <c r="A320" s="159"/>
      <c r="B320" s="160"/>
      <c r="C320" s="194" t="s">
        <v>81</v>
      </c>
      <c r="D320" s="164"/>
      <c r="E320" s="165">
        <v>1</v>
      </c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52"/>
      <c r="Z320" s="152"/>
      <c r="AA320" s="152"/>
      <c r="AB320" s="152"/>
      <c r="AC320" s="152"/>
      <c r="AD320" s="152"/>
      <c r="AE320" s="152"/>
      <c r="AF320" s="152"/>
      <c r="AG320" s="152" t="s">
        <v>199</v>
      </c>
      <c r="AH320" s="152">
        <v>0</v>
      </c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</row>
    <row r="321" spans="1:60" outlineLevel="1" x14ac:dyDescent="0.2">
      <c r="A321" s="176">
        <v>115</v>
      </c>
      <c r="B321" s="177" t="s">
        <v>557</v>
      </c>
      <c r="C321" s="193" t="s">
        <v>558</v>
      </c>
      <c r="D321" s="178" t="s">
        <v>426</v>
      </c>
      <c r="E321" s="179">
        <v>1</v>
      </c>
      <c r="F321" s="180"/>
      <c r="G321" s="181">
        <f>ROUND(E321*F321,2)</f>
        <v>0</v>
      </c>
      <c r="H321" s="180"/>
      <c r="I321" s="181">
        <f>ROUND(E321*H321,2)</f>
        <v>0</v>
      </c>
      <c r="J321" s="180"/>
      <c r="K321" s="181">
        <f>ROUND(E321*J321,2)</f>
        <v>0</v>
      </c>
      <c r="L321" s="181">
        <v>21</v>
      </c>
      <c r="M321" s="181">
        <f>G321*(1+L321/100)</f>
        <v>0</v>
      </c>
      <c r="N321" s="181">
        <v>0</v>
      </c>
      <c r="O321" s="181">
        <f>ROUND(E321*N321,2)</f>
        <v>0</v>
      </c>
      <c r="P321" s="181">
        <v>0</v>
      </c>
      <c r="Q321" s="181">
        <f>ROUND(E321*P321,2)</f>
        <v>0</v>
      </c>
      <c r="R321" s="181"/>
      <c r="S321" s="181" t="s">
        <v>254</v>
      </c>
      <c r="T321" s="182" t="s">
        <v>250</v>
      </c>
      <c r="U321" s="163">
        <v>0</v>
      </c>
      <c r="V321" s="163">
        <f>ROUND(E321*U321,2)</f>
        <v>0</v>
      </c>
      <c r="W321" s="163"/>
      <c r="X321" s="163" t="s">
        <v>194</v>
      </c>
      <c r="Y321" s="152"/>
      <c r="Z321" s="152"/>
      <c r="AA321" s="152"/>
      <c r="AB321" s="152"/>
      <c r="AC321" s="152"/>
      <c r="AD321" s="152"/>
      <c r="AE321" s="152"/>
      <c r="AF321" s="152"/>
      <c r="AG321" s="152" t="s">
        <v>195</v>
      </c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</row>
    <row r="322" spans="1:60" outlineLevel="1" x14ac:dyDescent="0.2">
      <c r="A322" s="159"/>
      <c r="B322" s="160"/>
      <c r="C322" s="194" t="s">
        <v>81</v>
      </c>
      <c r="D322" s="164"/>
      <c r="E322" s="165">
        <v>1</v>
      </c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52"/>
      <c r="Z322" s="152"/>
      <c r="AA322" s="152"/>
      <c r="AB322" s="152"/>
      <c r="AC322" s="152"/>
      <c r="AD322" s="152"/>
      <c r="AE322" s="152"/>
      <c r="AF322" s="152"/>
      <c r="AG322" s="152" t="s">
        <v>199</v>
      </c>
      <c r="AH322" s="152">
        <v>0</v>
      </c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</row>
    <row r="323" spans="1:60" outlineLevel="1" x14ac:dyDescent="0.2">
      <c r="A323" s="176">
        <v>116</v>
      </c>
      <c r="B323" s="177" t="s">
        <v>559</v>
      </c>
      <c r="C323" s="193" t="s">
        <v>560</v>
      </c>
      <c r="D323" s="178" t="s">
        <v>426</v>
      </c>
      <c r="E323" s="179">
        <v>1</v>
      </c>
      <c r="F323" s="180"/>
      <c r="G323" s="181">
        <f>ROUND(E323*F323,2)</f>
        <v>0</v>
      </c>
      <c r="H323" s="180"/>
      <c r="I323" s="181">
        <f>ROUND(E323*H323,2)</f>
        <v>0</v>
      </c>
      <c r="J323" s="180"/>
      <c r="K323" s="181">
        <f>ROUND(E323*J323,2)</f>
        <v>0</v>
      </c>
      <c r="L323" s="181">
        <v>21</v>
      </c>
      <c r="M323" s="181">
        <f>G323*(1+L323/100)</f>
        <v>0</v>
      </c>
      <c r="N323" s="181">
        <v>0</v>
      </c>
      <c r="O323" s="181">
        <f>ROUND(E323*N323,2)</f>
        <v>0</v>
      </c>
      <c r="P323" s="181">
        <v>0</v>
      </c>
      <c r="Q323" s="181">
        <f>ROUND(E323*P323,2)</f>
        <v>0</v>
      </c>
      <c r="R323" s="181"/>
      <c r="S323" s="181" t="s">
        <v>254</v>
      </c>
      <c r="T323" s="182" t="s">
        <v>250</v>
      </c>
      <c r="U323" s="163">
        <v>0</v>
      </c>
      <c r="V323" s="163">
        <f>ROUND(E323*U323,2)</f>
        <v>0</v>
      </c>
      <c r="W323" s="163"/>
      <c r="X323" s="163" t="s">
        <v>194</v>
      </c>
      <c r="Y323" s="152"/>
      <c r="Z323" s="152"/>
      <c r="AA323" s="152"/>
      <c r="AB323" s="152"/>
      <c r="AC323" s="152"/>
      <c r="AD323" s="152"/>
      <c r="AE323" s="152"/>
      <c r="AF323" s="152"/>
      <c r="AG323" s="152" t="s">
        <v>195</v>
      </c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</row>
    <row r="324" spans="1:60" outlineLevel="1" x14ac:dyDescent="0.2">
      <c r="A324" s="159"/>
      <c r="B324" s="160"/>
      <c r="C324" s="194" t="s">
        <v>81</v>
      </c>
      <c r="D324" s="164"/>
      <c r="E324" s="165">
        <v>1</v>
      </c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52"/>
      <c r="Z324" s="152"/>
      <c r="AA324" s="152"/>
      <c r="AB324" s="152"/>
      <c r="AC324" s="152"/>
      <c r="AD324" s="152"/>
      <c r="AE324" s="152"/>
      <c r="AF324" s="152"/>
      <c r="AG324" s="152" t="s">
        <v>199</v>
      </c>
      <c r="AH324" s="152">
        <v>0</v>
      </c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</row>
    <row r="325" spans="1:60" outlineLevel="1" x14ac:dyDescent="0.2">
      <c r="A325" s="176">
        <v>117</v>
      </c>
      <c r="B325" s="177" t="s">
        <v>561</v>
      </c>
      <c r="C325" s="193" t="s">
        <v>562</v>
      </c>
      <c r="D325" s="178" t="s">
        <v>426</v>
      </c>
      <c r="E325" s="179">
        <v>1</v>
      </c>
      <c r="F325" s="180"/>
      <c r="G325" s="181">
        <f>ROUND(E325*F325,2)</f>
        <v>0</v>
      </c>
      <c r="H325" s="180"/>
      <c r="I325" s="181">
        <f>ROUND(E325*H325,2)</f>
        <v>0</v>
      </c>
      <c r="J325" s="180"/>
      <c r="K325" s="181">
        <f>ROUND(E325*J325,2)</f>
        <v>0</v>
      </c>
      <c r="L325" s="181">
        <v>21</v>
      </c>
      <c r="M325" s="181">
        <f>G325*(1+L325/100)</f>
        <v>0</v>
      </c>
      <c r="N325" s="181">
        <v>0</v>
      </c>
      <c r="O325" s="181">
        <f>ROUND(E325*N325,2)</f>
        <v>0</v>
      </c>
      <c r="P325" s="181">
        <v>0</v>
      </c>
      <c r="Q325" s="181">
        <f>ROUND(E325*P325,2)</f>
        <v>0</v>
      </c>
      <c r="R325" s="181"/>
      <c r="S325" s="181" t="s">
        <v>254</v>
      </c>
      <c r="T325" s="182" t="s">
        <v>250</v>
      </c>
      <c r="U325" s="163">
        <v>0</v>
      </c>
      <c r="V325" s="163">
        <f>ROUND(E325*U325,2)</f>
        <v>0</v>
      </c>
      <c r="W325" s="163"/>
      <c r="X325" s="163" t="s">
        <v>194</v>
      </c>
      <c r="Y325" s="152"/>
      <c r="Z325" s="152"/>
      <c r="AA325" s="152"/>
      <c r="AB325" s="152"/>
      <c r="AC325" s="152"/>
      <c r="AD325" s="152"/>
      <c r="AE325" s="152"/>
      <c r="AF325" s="152"/>
      <c r="AG325" s="152" t="s">
        <v>195</v>
      </c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</row>
    <row r="326" spans="1:60" outlineLevel="1" x14ac:dyDescent="0.2">
      <c r="A326" s="159"/>
      <c r="B326" s="160"/>
      <c r="C326" s="194" t="s">
        <v>81</v>
      </c>
      <c r="D326" s="164"/>
      <c r="E326" s="165">
        <v>1</v>
      </c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52"/>
      <c r="Z326" s="152"/>
      <c r="AA326" s="152"/>
      <c r="AB326" s="152"/>
      <c r="AC326" s="152"/>
      <c r="AD326" s="152"/>
      <c r="AE326" s="152"/>
      <c r="AF326" s="152"/>
      <c r="AG326" s="152" t="s">
        <v>199</v>
      </c>
      <c r="AH326" s="152">
        <v>0</v>
      </c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</row>
    <row r="327" spans="1:60" outlineLevel="1" x14ac:dyDescent="0.2">
      <c r="A327" s="176">
        <v>118</v>
      </c>
      <c r="B327" s="177" t="s">
        <v>563</v>
      </c>
      <c r="C327" s="193" t="s">
        <v>564</v>
      </c>
      <c r="D327" s="178" t="s">
        <v>426</v>
      </c>
      <c r="E327" s="179">
        <v>1</v>
      </c>
      <c r="F327" s="180"/>
      <c r="G327" s="181">
        <f>ROUND(E327*F327,2)</f>
        <v>0</v>
      </c>
      <c r="H327" s="180"/>
      <c r="I327" s="181">
        <f>ROUND(E327*H327,2)</f>
        <v>0</v>
      </c>
      <c r="J327" s="180"/>
      <c r="K327" s="181">
        <f>ROUND(E327*J327,2)</f>
        <v>0</v>
      </c>
      <c r="L327" s="181">
        <v>21</v>
      </c>
      <c r="M327" s="181">
        <f>G327*(1+L327/100)</f>
        <v>0</v>
      </c>
      <c r="N327" s="181">
        <v>0</v>
      </c>
      <c r="O327" s="181">
        <f>ROUND(E327*N327,2)</f>
        <v>0</v>
      </c>
      <c r="P327" s="181">
        <v>0</v>
      </c>
      <c r="Q327" s="181">
        <f>ROUND(E327*P327,2)</f>
        <v>0</v>
      </c>
      <c r="R327" s="181"/>
      <c r="S327" s="181" t="s">
        <v>254</v>
      </c>
      <c r="T327" s="182" t="s">
        <v>250</v>
      </c>
      <c r="U327" s="163">
        <v>0</v>
      </c>
      <c r="V327" s="163">
        <f>ROUND(E327*U327,2)</f>
        <v>0</v>
      </c>
      <c r="W327" s="163"/>
      <c r="X327" s="163" t="s">
        <v>194</v>
      </c>
      <c r="Y327" s="152"/>
      <c r="Z327" s="152"/>
      <c r="AA327" s="152"/>
      <c r="AB327" s="152"/>
      <c r="AC327" s="152"/>
      <c r="AD327" s="152"/>
      <c r="AE327" s="152"/>
      <c r="AF327" s="152"/>
      <c r="AG327" s="152" t="s">
        <v>195</v>
      </c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</row>
    <row r="328" spans="1:60" outlineLevel="1" x14ac:dyDescent="0.2">
      <c r="A328" s="159"/>
      <c r="B328" s="160"/>
      <c r="C328" s="194" t="s">
        <v>81</v>
      </c>
      <c r="D328" s="164"/>
      <c r="E328" s="165">
        <v>1</v>
      </c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52"/>
      <c r="Z328" s="152"/>
      <c r="AA328" s="152"/>
      <c r="AB328" s="152"/>
      <c r="AC328" s="152"/>
      <c r="AD328" s="152"/>
      <c r="AE328" s="152"/>
      <c r="AF328" s="152"/>
      <c r="AG328" s="152" t="s">
        <v>199</v>
      </c>
      <c r="AH328" s="152">
        <v>0</v>
      </c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</row>
    <row r="329" spans="1:60" outlineLevel="1" x14ac:dyDescent="0.2">
      <c r="A329" s="176">
        <v>119</v>
      </c>
      <c r="B329" s="177" t="s">
        <v>565</v>
      </c>
      <c r="C329" s="193" t="s">
        <v>566</v>
      </c>
      <c r="D329" s="178" t="s">
        <v>426</v>
      </c>
      <c r="E329" s="179">
        <v>1</v>
      </c>
      <c r="F329" s="180"/>
      <c r="G329" s="181">
        <f>ROUND(E329*F329,2)</f>
        <v>0</v>
      </c>
      <c r="H329" s="180"/>
      <c r="I329" s="181">
        <f>ROUND(E329*H329,2)</f>
        <v>0</v>
      </c>
      <c r="J329" s="180"/>
      <c r="K329" s="181">
        <f>ROUND(E329*J329,2)</f>
        <v>0</v>
      </c>
      <c r="L329" s="181">
        <v>21</v>
      </c>
      <c r="M329" s="181">
        <f>G329*(1+L329/100)</f>
        <v>0</v>
      </c>
      <c r="N329" s="181">
        <v>0</v>
      </c>
      <c r="O329" s="181">
        <f>ROUND(E329*N329,2)</f>
        <v>0</v>
      </c>
      <c r="P329" s="181">
        <v>0</v>
      </c>
      <c r="Q329" s="181">
        <f>ROUND(E329*P329,2)</f>
        <v>0</v>
      </c>
      <c r="R329" s="181"/>
      <c r="S329" s="181" t="s">
        <v>254</v>
      </c>
      <c r="T329" s="182" t="s">
        <v>250</v>
      </c>
      <c r="U329" s="163">
        <v>0</v>
      </c>
      <c r="V329" s="163">
        <f>ROUND(E329*U329,2)</f>
        <v>0</v>
      </c>
      <c r="W329" s="163"/>
      <c r="X329" s="163" t="s">
        <v>194</v>
      </c>
      <c r="Y329" s="152"/>
      <c r="Z329" s="152"/>
      <c r="AA329" s="152"/>
      <c r="AB329" s="152"/>
      <c r="AC329" s="152"/>
      <c r="AD329" s="152"/>
      <c r="AE329" s="152"/>
      <c r="AF329" s="152"/>
      <c r="AG329" s="152" t="s">
        <v>195</v>
      </c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</row>
    <row r="330" spans="1:60" outlineLevel="1" x14ac:dyDescent="0.2">
      <c r="A330" s="159"/>
      <c r="B330" s="160"/>
      <c r="C330" s="194" t="s">
        <v>81</v>
      </c>
      <c r="D330" s="164"/>
      <c r="E330" s="165">
        <v>1</v>
      </c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52"/>
      <c r="Z330" s="152"/>
      <c r="AA330" s="152"/>
      <c r="AB330" s="152"/>
      <c r="AC330" s="152"/>
      <c r="AD330" s="152"/>
      <c r="AE330" s="152"/>
      <c r="AF330" s="152"/>
      <c r="AG330" s="152" t="s">
        <v>199</v>
      </c>
      <c r="AH330" s="152">
        <v>0</v>
      </c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</row>
    <row r="331" spans="1:60" outlineLevel="1" x14ac:dyDescent="0.2">
      <c r="A331" s="176">
        <v>120</v>
      </c>
      <c r="B331" s="177" t="s">
        <v>567</v>
      </c>
      <c r="C331" s="193" t="s">
        <v>568</v>
      </c>
      <c r="D331" s="178" t="s">
        <v>426</v>
      </c>
      <c r="E331" s="179">
        <v>1</v>
      </c>
      <c r="F331" s="180"/>
      <c r="G331" s="181">
        <f>ROUND(E331*F331,2)</f>
        <v>0</v>
      </c>
      <c r="H331" s="180"/>
      <c r="I331" s="181">
        <f>ROUND(E331*H331,2)</f>
        <v>0</v>
      </c>
      <c r="J331" s="180"/>
      <c r="K331" s="181">
        <f>ROUND(E331*J331,2)</f>
        <v>0</v>
      </c>
      <c r="L331" s="181">
        <v>21</v>
      </c>
      <c r="M331" s="181">
        <f>G331*(1+L331/100)</f>
        <v>0</v>
      </c>
      <c r="N331" s="181">
        <v>0</v>
      </c>
      <c r="O331" s="181">
        <f>ROUND(E331*N331,2)</f>
        <v>0</v>
      </c>
      <c r="P331" s="181">
        <v>0</v>
      </c>
      <c r="Q331" s="181">
        <f>ROUND(E331*P331,2)</f>
        <v>0</v>
      </c>
      <c r="R331" s="181"/>
      <c r="S331" s="181" t="s">
        <v>254</v>
      </c>
      <c r="T331" s="182" t="s">
        <v>250</v>
      </c>
      <c r="U331" s="163">
        <v>0</v>
      </c>
      <c r="V331" s="163">
        <f>ROUND(E331*U331,2)</f>
        <v>0</v>
      </c>
      <c r="W331" s="163"/>
      <c r="X331" s="163" t="s">
        <v>194</v>
      </c>
      <c r="Y331" s="152"/>
      <c r="Z331" s="152"/>
      <c r="AA331" s="152"/>
      <c r="AB331" s="152"/>
      <c r="AC331" s="152"/>
      <c r="AD331" s="152"/>
      <c r="AE331" s="152"/>
      <c r="AF331" s="152"/>
      <c r="AG331" s="152" t="s">
        <v>195</v>
      </c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</row>
    <row r="332" spans="1:60" outlineLevel="1" x14ac:dyDescent="0.2">
      <c r="A332" s="159"/>
      <c r="B332" s="160"/>
      <c r="C332" s="194" t="s">
        <v>81</v>
      </c>
      <c r="D332" s="164"/>
      <c r="E332" s="165">
        <v>1</v>
      </c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52"/>
      <c r="Z332" s="152"/>
      <c r="AA332" s="152"/>
      <c r="AB332" s="152"/>
      <c r="AC332" s="152"/>
      <c r="AD332" s="152"/>
      <c r="AE332" s="152"/>
      <c r="AF332" s="152"/>
      <c r="AG332" s="152" t="s">
        <v>199</v>
      </c>
      <c r="AH332" s="152">
        <v>0</v>
      </c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</row>
    <row r="333" spans="1:60" outlineLevel="1" x14ac:dyDescent="0.2">
      <c r="A333" s="176">
        <v>121</v>
      </c>
      <c r="B333" s="177" t="s">
        <v>569</v>
      </c>
      <c r="C333" s="193" t="s">
        <v>570</v>
      </c>
      <c r="D333" s="178" t="s">
        <v>426</v>
      </c>
      <c r="E333" s="179">
        <v>1</v>
      </c>
      <c r="F333" s="180"/>
      <c r="G333" s="181">
        <f>ROUND(E333*F333,2)</f>
        <v>0</v>
      </c>
      <c r="H333" s="180"/>
      <c r="I333" s="181">
        <f>ROUND(E333*H333,2)</f>
        <v>0</v>
      </c>
      <c r="J333" s="180"/>
      <c r="K333" s="181">
        <f>ROUND(E333*J333,2)</f>
        <v>0</v>
      </c>
      <c r="L333" s="181">
        <v>21</v>
      </c>
      <c r="M333" s="181">
        <f>G333*(1+L333/100)</f>
        <v>0</v>
      </c>
      <c r="N333" s="181">
        <v>0</v>
      </c>
      <c r="O333" s="181">
        <f>ROUND(E333*N333,2)</f>
        <v>0</v>
      </c>
      <c r="P333" s="181">
        <v>0</v>
      </c>
      <c r="Q333" s="181">
        <f>ROUND(E333*P333,2)</f>
        <v>0</v>
      </c>
      <c r="R333" s="181"/>
      <c r="S333" s="181" t="s">
        <v>254</v>
      </c>
      <c r="T333" s="182" t="s">
        <v>250</v>
      </c>
      <c r="U333" s="163">
        <v>0</v>
      </c>
      <c r="V333" s="163">
        <f>ROUND(E333*U333,2)</f>
        <v>0</v>
      </c>
      <c r="W333" s="163"/>
      <c r="X333" s="163" t="s">
        <v>194</v>
      </c>
      <c r="Y333" s="152"/>
      <c r="Z333" s="152"/>
      <c r="AA333" s="152"/>
      <c r="AB333" s="152"/>
      <c r="AC333" s="152"/>
      <c r="AD333" s="152"/>
      <c r="AE333" s="152"/>
      <c r="AF333" s="152"/>
      <c r="AG333" s="152" t="s">
        <v>195</v>
      </c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</row>
    <row r="334" spans="1:60" outlineLevel="1" x14ac:dyDescent="0.2">
      <c r="A334" s="159"/>
      <c r="B334" s="160"/>
      <c r="C334" s="194" t="s">
        <v>81</v>
      </c>
      <c r="D334" s="164"/>
      <c r="E334" s="165">
        <v>1</v>
      </c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52"/>
      <c r="Z334" s="152"/>
      <c r="AA334" s="152"/>
      <c r="AB334" s="152"/>
      <c r="AC334" s="152"/>
      <c r="AD334" s="152"/>
      <c r="AE334" s="152"/>
      <c r="AF334" s="152"/>
      <c r="AG334" s="152" t="s">
        <v>199</v>
      </c>
      <c r="AH334" s="152">
        <v>0</v>
      </c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  <c r="BH334" s="152"/>
    </row>
    <row r="335" spans="1:60" outlineLevel="1" x14ac:dyDescent="0.2">
      <c r="A335" s="176">
        <v>122</v>
      </c>
      <c r="B335" s="177" t="s">
        <v>571</v>
      </c>
      <c r="C335" s="193" t="s">
        <v>572</v>
      </c>
      <c r="D335" s="178" t="s">
        <v>426</v>
      </c>
      <c r="E335" s="179">
        <v>1</v>
      </c>
      <c r="F335" s="180"/>
      <c r="G335" s="181">
        <f>ROUND(E335*F335,2)</f>
        <v>0</v>
      </c>
      <c r="H335" s="180"/>
      <c r="I335" s="181">
        <f>ROUND(E335*H335,2)</f>
        <v>0</v>
      </c>
      <c r="J335" s="180"/>
      <c r="K335" s="181">
        <f>ROUND(E335*J335,2)</f>
        <v>0</v>
      </c>
      <c r="L335" s="181">
        <v>21</v>
      </c>
      <c r="M335" s="181">
        <f>G335*(1+L335/100)</f>
        <v>0</v>
      </c>
      <c r="N335" s="181">
        <v>0</v>
      </c>
      <c r="O335" s="181">
        <f>ROUND(E335*N335,2)</f>
        <v>0</v>
      </c>
      <c r="P335" s="181">
        <v>0</v>
      </c>
      <c r="Q335" s="181">
        <f>ROUND(E335*P335,2)</f>
        <v>0</v>
      </c>
      <c r="R335" s="181"/>
      <c r="S335" s="181" t="s">
        <v>254</v>
      </c>
      <c r="T335" s="182" t="s">
        <v>250</v>
      </c>
      <c r="U335" s="163">
        <v>0</v>
      </c>
      <c r="V335" s="163">
        <f>ROUND(E335*U335,2)</f>
        <v>0</v>
      </c>
      <c r="W335" s="163"/>
      <c r="X335" s="163" t="s">
        <v>194</v>
      </c>
      <c r="Y335" s="152"/>
      <c r="Z335" s="152"/>
      <c r="AA335" s="152"/>
      <c r="AB335" s="152"/>
      <c r="AC335" s="152"/>
      <c r="AD335" s="152"/>
      <c r="AE335" s="152"/>
      <c r="AF335" s="152"/>
      <c r="AG335" s="152" t="s">
        <v>195</v>
      </c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  <c r="BH335" s="152"/>
    </row>
    <row r="336" spans="1:60" outlineLevel="1" x14ac:dyDescent="0.2">
      <c r="A336" s="159"/>
      <c r="B336" s="160"/>
      <c r="C336" s="194" t="s">
        <v>81</v>
      </c>
      <c r="D336" s="164"/>
      <c r="E336" s="165">
        <v>1</v>
      </c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52"/>
      <c r="Z336" s="152"/>
      <c r="AA336" s="152"/>
      <c r="AB336" s="152"/>
      <c r="AC336" s="152"/>
      <c r="AD336" s="152"/>
      <c r="AE336" s="152"/>
      <c r="AF336" s="152"/>
      <c r="AG336" s="152" t="s">
        <v>199</v>
      </c>
      <c r="AH336" s="152">
        <v>0</v>
      </c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</row>
    <row r="337" spans="1:60" outlineLevel="1" x14ac:dyDescent="0.2">
      <c r="A337" s="176">
        <v>123</v>
      </c>
      <c r="B337" s="177" t="s">
        <v>573</v>
      </c>
      <c r="C337" s="193" t="s">
        <v>574</v>
      </c>
      <c r="D337" s="178" t="s">
        <v>426</v>
      </c>
      <c r="E337" s="179">
        <v>1</v>
      </c>
      <c r="F337" s="180"/>
      <c r="G337" s="181">
        <f>ROUND(E337*F337,2)</f>
        <v>0</v>
      </c>
      <c r="H337" s="180"/>
      <c r="I337" s="181">
        <f>ROUND(E337*H337,2)</f>
        <v>0</v>
      </c>
      <c r="J337" s="180"/>
      <c r="K337" s="181">
        <f>ROUND(E337*J337,2)</f>
        <v>0</v>
      </c>
      <c r="L337" s="181">
        <v>21</v>
      </c>
      <c r="M337" s="181">
        <f>G337*(1+L337/100)</f>
        <v>0</v>
      </c>
      <c r="N337" s="181">
        <v>0</v>
      </c>
      <c r="O337" s="181">
        <f>ROUND(E337*N337,2)</f>
        <v>0</v>
      </c>
      <c r="P337" s="181">
        <v>0</v>
      </c>
      <c r="Q337" s="181">
        <f>ROUND(E337*P337,2)</f>
        <v>0</v>
      </c>
      <c r="R337" s="181"/>
      <c r="S337" s="181" t="s">
        <v>254</v>
      </c>
      <c r="T337" s="182" t="s">
        <v>250</v>
      </c>
      <c r="U337" s="163">
        <v>0</v>
      </c>
      <c r="V337" s="163">
        <f>ROUND(E337*U337,2)</f>
        <v>0</v>
      </c>
      <c r="W337" s="163"/>
      <c r="X337" s="163" t="s">
        <v>194</v>
      </c>
      <c r="Y337" s="152"/>
      <c r="Z337" s="152"/>
      <c r="AA337" s="152"/>
      <c r="AB337" s="152"/>
      <c r="AC337" s="152"/>
      <c r="AD337" s="152"/>
      <c r="AE337" s="152"/>
      <c r="AF337" s="152"/>
      <c r="AG337" s="152" t="s">
        <v>195</v>
      </c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</row>
    <row r="338" spans="1:60" outlineLevel="1" x14ac:dyDescent="0.2">
      <c r="A338" s="159"/>
      <c r="B338" s="160"/>
      <c r="C338" s="194" t="s">
        <v>81</v>
      </c>
      <c r="D338" s="164"/>
      <c r="E338" s="165">
        <v>1</v>
      </c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52"/>
      <c r="Z338" s="152"/>
      <c r="AA338" s="152"/>
      <c r="AB338" s="152"/>
      <c r="AC338" s="152"/>
      <c r="AD338" s="152"/>
      <c r="AE338" s="152"/>
      <c r="AF338" s="152"/>
      <c r="AG338" s="152" t="s">
        <v>199</v>
      </c>
      <c r="AH338" s="152">
        <v>0</v>
      </c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</row>
    <row r="339" spans="1:60" outlineLevel="1" x14ac:dyDescent="0.2">
      <c r="A339" s="176">
        <v>124</v>
      </c>
      <c r="B339" s="177" t="s">
        <v>575</v>
      </c>
      <c r="C339" s="193" t="s">
        <v>576</v>
      </c>
      <c r="D339" s="178" t="s">
        <v>426</v>
      </c>
      <c r="E339" s="179">
        <v>1</v>
      </c>
      <c r="F339" s="180"/>
      <c r="G339" s="181">
        <f>ROUND(E339*F339,2)</f>
        <v>0</v>
      </c>
      <c r="H339" s="180"/>
      <c r="I339" s="181">
        <f>ROUND(E339*H339,2)</f>
        <v>0</v>
      </c>
      <c r="J339" s="180"/>
      <c r="K339" s="181">
        <f>ROUND(E339*J339,2)</f>
        <v>0</v>
      </c>
      <c r="L339" s="181">
        <v>21</v>
      </c>
      <c r="M339" s="181">
        <f>G339*(1+L339/100)</f>
        <v>0</v>
      </c>
      <c r="N339" s="181">
        <v>0</v>
      </c>
      <c r="O339" s="181">
        <f>ROUND(E339*N339,2)</f>
        <v>0</v>
      </c>
      <c r="P339" s="181">
        <v>0</v>
      </c>
      <c r="Q339" s="181">
        <f>ROUND(E339*P339,2)</f>
        <v>0</v>
      </c>
      <c r="R339" s="181"/>
      <c r="S339" s="181" t="s">
        <v>254</v>
      </c>
      <c r="T339" s="182" t="s">
        <v>250</v>
      </c>
      <c r="U339" s="163">
        <v>0</v>
      </c>
      <c r="V339" s="163">
        <f>ROUND(E339*U339,2)</f>
        <v>0</v>
      </c>
      <c r="W339" s="163"/>
      <c r="X339" s="163" t="s">
        <v>194</v>
      </c>
      <c r="Y339" s="152"/>
      <c r="Z339" s="152"/>
      <c r="AA339" s="152"/>
      <c r="AB339" s="152"/>
      <c r="AC339" s="152"/>
      <c r="AD339" s="152"/>
      <c r="AE339" s="152"/>
      <c r="AF339" s="152"/>
      <c r="AG339" s="152" t="s">
        <v>195</v>
      </c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</row>
    <row r="340" spans="1:60" outlineLevel="1" x14ac:dyDescent="0.2">
      <c r="A340" s="159"/>
      <c r="B340" s="160"/>
      <c r="C340" s="194" t="s">
        <v>81</v>
      </c>
      <c r="D340" s="164"/>
      <c r="E340" s="165">
        <v>1</v>
      </c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52"/>
      <c r="Z340" s="152"/>
      <c r="AA340" s="152"/>
      <c r="AB340" s="152"/>
      <c r="AC340" s="152"/>
      <c r="AD340" s="152"/>
      <c r="AE340" s="152"/>
      <c r="AF340" s="152"/>
      <c r="AG340" s="152" t="s">
        <v>199</v>
      </c>
      <c r="AH340" s="152">
        <v>0</v>
      </c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</row>
    <row r="341" spans="1:60" outlineLevel="1" x14ac:dyDescent="0.2">
      <c r="A341" s="176">
        <v>125</v>
      </c>
      <c r="B341" s="177" t="s">
        <v>577</v>
      </c>
      <c r="C341" s="193" t="s">
        <v>578</v>
      </c>
      <c r="D341" s="178" t="s">
        <v>426</v>
      </c>
      <c r="E341" s="179">
        <v>1</v>
      </c>
      <c r="F341" s="180"/>
      <c r="G341" s="181">
        <f>ROUND(E341*F341,2)</f>
        <v>0</v>
      </c>
      <c r="H341" s="180"/>
      <c r="I341" s="181">
        <f>ROUND(E341*H341,2)</f>
        <v>0</v>
      </c>
      <c r="J341" s="180"/>
      <c r="K341" s="181">
        <f>ROUND(E341*J341,2)</f>
        <v>0</v>
      </c>
      <c r="L341" s="181">
        <v>21</v>
      </c>
      <c r="M341" s="181">
        <f>G341*(1+L341/100)</f>
        <v>0</v>
      </c>
      <c r="N341" s="181">
        <v>0</v>
      </c>
      <c r="O341" s="181">
        <f>ROUND(E341*N341,2)</f>
        <v>0</v>
      </c>
      <c r="P341" s="181">
        <v>0</v>
      </c>
      <c r="Q341" s="181">
        <f>ROUND(E341*P341,2)</f>
        <v>0</v>
      </c>
      <c r="R341" s="181"/>
      <c r="S341" s="181" t="s">
        <v>254</v>
      </c>
      <c r="T341" s="182" t="s">
        <v>250</v>
      </c>
      <c r="U341" s="163">
        <v>0</v>
      </c>
      <c r="V341" s="163">
        <f>ROUND(E341*U341,2)</f>
        <v>0</v>
      </c>
      <c r="W341" s="163"/>
      <c r="X341" s="163" t="s">
        <v>194</v>
      </c>
      <c r="Y341" s="152"/>
      <c r="Z341" s="152"/>
      <c r="AA341" s="152"/>
      <c r="AB341" s="152"/>
      <c r="AC341" s="152"/>
      <c r="AD341" s="152"/>
      <c r="AE341" s="152"/>
      <c r="AF341" s="152"/>
      <c r="AG341" s="152" t="s">
        <v>195</v>
      </c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</row>
    <row r="342" spans="1:60" outlineLevel="1" x14ac:dyDescent="0.2">
      <c r="A342" s="159"/>
      <c r="B342" s="160"/>
      <c r="C342" s="194" t="s">
        <v>81</v>
      </c>
      <c r="D342" s="164"/>
      <c r="E342" s="165">
        <v>1</v>
      </c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52"/>
      <c r="Z342" s="152"/>
      <c r="AA342" s="152"/>
      <c r="AB342" s="152"/>
      <c r="AC342" s="152"/>
      <c r="AD342" s="152"/>
      <c r="AE342" s="152"/>
      <c r="AF342" s="152"/>
      <c r="AG342" s="152" t="s">
        <v>199</v>
      </c>
      <c r="AH342" s="152">
        <v>0</v>
      </c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</row>
    <row r="343" spans="1:60" outlineLevel="1" x14ac:dyDescent="0.2">
      <c r="A343" s="176">
        <v>126</v>
      </c>
      <c r="B343" s="177" t="s">
        <v>579</v>
      </c>
      <c r="C343" s="193" t="s">
        <v>580</v>
      </c>
      <c r="D343" s="178" t="s">
        <v>426</v>
      </c>
      <c r="E343" s="179">
        <v>1</v>
      </c>
      <c r="F343" s="180"/>
      <c r="G343" s="181">
        <f>ROUND(E343*F343,2)</f>
        <v>0</v>
      </c>
      <c r="H343" s="180"/>
      <c r="I343" s="181">
        <f>ROUND(E343*H343,2)</f>
        <v>0</v>
      </c>
      <c r="J343" s="180"/>
      <c r="K343" s="181">
        <f>ROUND(E343*J343,2)</f>
        <v>0</v>
      </c>
      <c r="L343" s="181">
        <v>21</v>
      </c>
      <c r="M343" s="181">
        <f>G343*(1+L343/100)</f>
        <v>0</v>
      </c>
      <c r="N343" s="181">
        <v>0</v>
      </c>
      <c r="O343" s="181">
        <f>ROUND(E343*N343,2)</f>
        <v>0</v>
      </c>
      <c r="P343" s="181">
        <v>0</v>
      </c>
      <c r="Q343" s="181">
        <f>ROUND(E343*P343,2)</f>
        <v>0</v>
      </c>
      <c r="R343" s="181"/>
      <c r="S343" s="181" t="s">
        <v>254</v>
      </c>
      <c r="T343" s="182" t="s">
        <v>250</v>
      </c>
      <c r="U343" s="163">
        <v>0</v>
      </c>
      <c r="V343" s="163">
        <f>ROUND(E343*U343,2)</f>
        <v>0</v>
      </c>
      <c r="W343" s="163"/>
      <c r="X343" s="163" t="s">
        <v>194</v>
      </c>
      <c r="Y343" s="152"/>
      <c r="Z343" s="152"/>
      <c r="AA343" s="152"/>
      <c r="AB343" s="152"/>
      <c r="AC343" s="152"/>
      <c r="AD343" s="152"/>
      <c r="AE343" s="152"/>
      <c r="AF343" s="152"/>
      <c r="AG343" s="152" t="s">
        <v>195</v>
      </c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</row>
    <row r="344" spans="1:60" outlineLevel="1" x14ac:dyDescent="0.2">
      <c r="A344" s="159"/>
      <c r="B344" s="160"/>
      <c r="C344" s="194" t="s">
        <v>81</v>
      </c>
      <c r="D344" s="164"/>
      <c r="E344" s="165">
        <v>1</v>
      </c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52"/>
      <c r="Z344" s="152"/>
      <c r="AA344" s="152"/>
      <c r="AB344" s="152"/>
      <c r="AC344" s="152"/>
      <c r="AD344" s="152"/>
      <c r="AE344" s="152"/>
      <c r="AF344" s="152"/>
      <c r="AG344" s="152" t="s">
        <v>199</v>
      </c>
      <c r="AH344" s="152">
        <v>0</v>
      </c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</row>
    <row r="345" spans="1:60" outlineLevel="1" x14ac:dyDescent="0.2">
      <c r="A345" s="176">
        <v>127</v>
      </c>
      <c r="B345" s="177" t="s">
        <v>581</v>
      </c>
      <c r="C345" s="193" t="s">
        <v>582</v>
      </c>
      <c r="D345" s="178" t="s">
        <v>426</v>
      </c>
      <c r="E345" s="179">
        <v>4</v>
      </c>
      <c r="F345" s="180"/>
      <c r="G345" s="181">
        <f>ROUND(E345*F345,2)</f>
        <v>0</v>
      </c>
      <c r="H345" s="180"/>
      <c r="I345" s="181">
        <f>ROUND(E345*H345,2)</f>
        <v>0</v>
      </c>
      <c r="J345" s="180"/>
      <c r="K345" s="181">
        <f>ROUND(E345*J345,2)</f>
        <v>0</v>
      </c>
      <c r="L345" s="181">
        <v>21</v>
      </c>
      <c r="M345" s="181">
        <f>G345*(1+L345/100)</f>
        <v>0</v>
      </c>
      <c r="N345" s="181">
        <v>0</v>
      </c>
      <c r="O345" s="181">
        <f>ROUND(E345*N345,2)</f>
        <v>0</v>
      </c>
      <c r="P345" s="181">
        <v>0</v>
      </c>
      <c r="Q345" s="181">
        <f>ROUND(E345*P345,2)</f>
        <v>0</v>
      </c>
      <c r="R345" s="181"/>
      <c r="S345" s="181" t="s">
        <v>254</v>
      </c>
      <c r="T345" s="182" t="s">
        <v>250</v>
      </c>
      <c r="U345" s="163">
        <v>0</v>
      </c>
      <c r="V345" s="163">
        <f>ROUND(E345*U345,2)</f>
        <v>0</v>
      </c>
      <c r="W345" s="163"/>
      <c r="X345" s="163" t="s">
        <v>194</v>
      </c>
      <c r="Y345" s="152"/>
      <c r="Z345" s="152"/>
      <c r="AA345" s="152"/>
      <c r="AB345" s="152"/>
      <c r="AC345" s="152"/>
      <c r="AD345" s="152"/>
      <c r="AE345" s="152"/>
      <c r="AF345" s="152"/>
      <c r="AG345" s="152" t="s">
        <v>195</v>
      </c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</row>
    <row r="346" spans="1:60" outlineLevel="1" x14ac:dyDescent="0.2">
      <c r="A346" s="159"/>
      <c r="B346" s="160"/>
      <c r="C346" s="194" t="s">
        <v>91</v>
      </c>
      <c r="D346" s="164"/>
      <c r="E346" s="165">
        <v>4</v>
      </c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52"/>
      <c r="Z346" s="152"/>
      <c r="AA346" s="152"/>
      <c r="AB346" s="152"/>
      <c r="AC346" s="152"/>
      <c r="AD346" s="152"/>
      <c r="AE346" s="152"/>
      <c r="AF346" s="152"/>
      <c r="AG346" s="152" t="s">
        <v>199</v>
      </c>
      <c r="AH346" s="152">
        <v>0</v>
      </c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</row>
    <row r="347" spans="1:60" outlineLevel="1" x14ac:dyDescent="0.2">
      <c r="A347" s="176">
        <v>128</v>
      </c>
      <c r="B347" s="177" t="s">
        <v>583</v>
      </c>
      <c r="C347" s="193" t="s">
        <v>584</v>
      </c>
      <c r="D347" s="178" t="s">
        <v>426</v>
      </c>
      <c r="E347" s="179">
        <v>21</v>
      </c>
      <c r="F347" s="180"/>
      <c r="G347" s="181">
        <f>ROUND(E347*F347,2)</f>
        <v>0</v>
      </c>
      <c r="H347" s="180"/>
      <c r="I347" s="181">
        <f>ROUND(E347*H347,2)</f>
        <v>0</v>
      </c>
      <c r="J347" s="180"/>
      <c r="K347" s="181">
        <f>ROUND(E347*J347,2)</f>
        <v>0</v>
      </c>
      <c r="L347" s="181">
        <v>21</v>
      </c>
      <c r="M347" s="181">
        <f>G347*(1+L347/100)</f>
        <v>0</v>
      </c>
      <c r="N347" s="181">
        <v>0</v>
      </c>
      <c r="O347" s="181">
        <f>ROUND(E347*N347,2)</f>
        <v>0</v>
      </c>
      <c r="P347" s="181">
        <v>0</v>
      </c>
      <c r="Q347" s="181">
        <f>ROUND(E347*P347,2)</f>
        <v>0</v>
      </c>
      <c r="R347" s="181"/>
      <c r="S347" s="181" t="s">
        <v>254</v>
      </c>
      <c r="T347" s="182" t="s">
        <v>250</v>
      </c>
      <c r="U347" s="163">
        <v>0</v>
      </c>
      <c r="V347" s="163">
        <f>ROUND(E347*U347,2)</f>
        <v>0</v>
      </c>
      <c r="W347" s="163"/>
      <c r="X347" s="163" t="s">
        <v>194</v>
      </c>
      <c r="Y347" s="152"/>
      <c r="Z347" s="152"/>
      <c r="AA347" s="152"/>
      <c r="AB347" s="152"/>
      <c r="AC347" s="152"/>
      <c r="AD347" s="152"/>
      <c r="AE347" s="152"/>
      <c r="AF347" s="152"/>
      <c r="AG347" s="152" t="s">
        <v>195</v>
      </c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</row>
    <row r="348" spans="1:60" outlineLevel="1" x14ac:dyDescent="0.2">
      <c r="A348" s="159"/>
      <c r="B348" s="160"/>
      <c r="C348" s="194" t="s">
        <v>585</v>
      </c>
      <c r="D348" s="164"/>
      <c r="E348" s="165">
        <v>21</v>
      </c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52"/>
      <c r="Z348" s="152"/>
      <c r="AA348" s="152"/>
      <c r="AB348" s="152"/>
      <c r="AC348" s="152"/>
      <c r="AD348" s="152"/>
      <c r="AE348" s="152"/>
      <c r="AF348" s="152"/>
      <c r="AG348" s="152" t="s">
        <v>199</v>
      </c>
      <c r="AH348" s="152">
        <v>0</v>
      </c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</row>
    <row r="349" spans="1:60" outlineLevel="1" x14ac:dyDescent="0.2">
      <c r="A349" s="176">
        <v>129</v>
      </c>
      <c r="B349" s="177" t="s">
        <v>586</v>
      </c>
      <c r="C349" s="193" t="s">
        <v>587</v>
      </c>
      <c r="D349" s="178" t="s">
        <v>426</v>
      </c>
      <c r="E349" s="179">
        <v>1</v>
      </c>
      <c r="F349" s="180"/>
      <c r="G349" s="181">
        <f>ROUND(E349*F349,2)</f>
        <v>0</v>
      </c>
      <c r="H349" s="180"/>
      <c r="I349" s="181">
        <f>ROUND(E349*H349,2)</f>
        <v>0</v>
      </c>
      <c r="J349" s="180"/>
      <c r="K349" s="181">
        <f>ROUND(E349*J349,2)</f>
        <v>0</v>
      </c>
      <c r="L349" s="181">
        <v>21</v>
      </c>
      <c r="M349" s="181">
        <f>G349*(1+L349/100)</f>
        <v>0</v>
      </c>
      <c r="N349" s="181">
        <v>0</v>
      </c>
      <c r="O349" s="181">
        <f>ROUND(E349*N349,2)</f>
        <v>0</v>
      </c>
      <c r="P349" s="181">
        <v>0</v>
      </c>
      <c r="Q349" s="181">
        <f>ROUND(E349*P349,2)</f>
        <v>0</v>
      </c>
      <c r="R349" s="181"/>
      <c r="S349" s="181" t="s">
        <v>254</v>
      </c>
      <c r="T349" s="182" t="s">
        <v>250</v>
      </c>
      <c r="U349" s="163">
        <v>0</v>
      </c>
      <c r="V349" s="163">
        <f>ROUND(E349*U349,2)</f>
        <v>0</v>
      </c>
      <c r="W349" s="163"/>
      <c r="X349" s="163" t="s">
        <v>194</v>
      </c>
      <c r="Y349" s="152"/>
      <c r="Z349" s="152"/>
      <c r="AA349" s="152"/>
      <c r="AB349" s="152"/>
      <c r="AC349" s="152"/>
      <c r="AD349" s="152"/>
      <c r="AE349" s="152"/>
      <c r="AF349" s="152"/>
      <c r="AG349" s="152" t="s">
        <v>195</v>
      </c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</row>
    <row r="350" spans="1:60" outlineLevel="1" x14ac:dyDescent="0.2">
      <c r="A350" s="159"/>
      <c r="B350" s="160"/>
      <c r="C350" s="194" t="s">
        <v>81</v>
      </c>
      <c r="D350" s="164"/>
      <c r="E350" s="165">
        <v>1</v>
      </c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52"/>
      <c r="Z350" s="152"/>
      <c r="AA350" s="152"/>
      <c r="AB350" s="152"/>
      <c r="AC350" s="152"/>
      <c r="AD350" s="152"/>
      <c r="AE350" s="152"/>
      <c r="AF350" s="152"/>
      <c r="AG350" s="152" t="s">
        <v>199</v>
      </c>
      <c r="AH350" s="152">
        <v>0</v>
      </c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</row>
    <row r="351" spans="1:60" outlineLevel="1" x14ac:dyDescent="0.2">
      <c r="A351" s="176">
        <v>130</v>
      </c>
      <c r="B351" s="177" t="s">
        <v>588</v>
      </c>
      <c r="C351" s="193" t="s">
        <v>589</v>
      </c>
      <c r="D351" s="178" t="s">
        <v>426</v>
      </c>
      <c r="E351" s="179">
        <v>1</v>
      </c>
      <c r="F351" s="180"/>
      <c r="G351" s="181">
        <f>ROUND(E351*F351,2)</f>
        <v>0</v>
      </c>
      <c r="H351" s="180"/>
      <c r="I351" s="181">
        <f>ROUND(E351*H351,2)</f>
        <v>0</v>
      </c>
      <c r="J351" s="180"/>
      <c r="K351" s="181">
        <f>ROUND(E351*J351,2)</f>
        <v>0</v>
      </c>
      <c r="L351" s="181">
        <v>21</v>
      </c>
      <c r="M351" s="181">
        <f>G351*(1+L351/100)</f>
        <v>0</v>
      </c>
      <c r="N351" s="181">
        <v>0</v>
      </c>
      <c r="O351" s="181">
        <f>ROUND(E351*N351,2)</f>
        <v>0</v>
      </c>
      <c r="P351" s="181">
        <v>0</v>
      </c>
      <c r="Q351" s="181">
        <f>ROUND(E351*P351,2)</f>
        <v>0</v>
      </c>
      <c r="R351" s="181"/>
      <c r="S351" s="181" t="s">
        <v>254</v>
      </c>
      <c r="T351" s="182" t="s">
        <v>250</v>
      </c>
      <c r="U351" s="163">
        <v>0</v>
      </c>
      <c r="V351" s="163">
        <f>ROUND(E351*U351,2)</f>
        <v>0</v>
      </c>
      <c r="W351" s="163"/>
      <c r="X351" s="163" t="s">
        <v>194</v>
      </c>
      <c r="Y351" s="152"/>
      <c r="Z351" s="152"/>
      <c r="AA351" s="152"/>
      <c r="AB351" s="152"/>
      <c r="AC351" s="152"/>
      <c r="AD351" s="152"/>
      <c r="AE351" s="152"/>
      <c r="AF351" s="152"/>
      <c r="AG351" s="152" t="s">
        <v>195</v>
      </c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</row>
    <row r="352" spans="1:60" outlineLevel="1" x14ac:dyDescent="0.2">
      <c r="A352" s="159"/>
      <c r="B352" s="160"/>
      <c r="C352" s="194" t="s">
        <v>81</v>
      </c>
      <c r="D352" s="164"/>
      <c r="E352" s="165">
        <v>1</v>
      </c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52"/>
      <c r="Z352" s="152"/>
      <c r="AA352" s="152"/>
      <c r="AB352" s="152"/>
      <c r="AC352" s="152"/>
      <c r="AD352" s="152"/>
      <c r="AE352" s="152"/>
      <c r="AF352" s="152"/>
      <c r="AG352" s="152" t="s">
        <v>199</v>
      </c>
      <c r="AH352" s="152">
        <v>0</v>
      </c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</row>
    <row r="353" spans="1:60" outlineLevel="1" x14ac:dyDescent="0.2">
      <c r="A353" s="176">
        <v>131</v>
      </c>
      <c r="B353" s="177" t="s">
        <v>590</v>
      </c>
      <c r="C353" s="193" t="s">
        <v>591</v>
      </c>
      <c r="D353" s="178" t="s">
        <v>426</v>
      </c>
      <c r="E353" s="179">
        <v>1</v>
      </c>
      <c r="F353" s="180"/>
      <c r="G353" s="181">
        <f>ROUND(E353*F353,2)</f>
        <v>0</v>
      </c>
      <c r="H353" s="180"/>
      <c r="I353" s="181">
        <f>ROUND(E353*H353,2)</f>
        <v>0</v>
      </c>
      <c r="J353" s="180"/>
      <c r="K353" s="181">
        <f>ROUND(E353*J353,2)</f>
        <v>0</v>
      </c>
      <c r="L353" s="181">
        <v>21</v>
      </c>
      <c r="M353" s="181">
        <f>G353*(1+L353/100)</f>
        <v>0</v>
      </c>
      <c r="N353" s="181">
        <v>0</v>
      </c>
      <c r="O353" s="181">
        <f>ROUND(E353*N353,2)</f>
        <v>0</v>
      </c>
      <c r="P353" s="181">
        <v>0</v>
      </c>
      <c r="Q353" s="181">
        <f>ROUND(E353*P353,2)</f>
        <v>0</v>
      </c>
      <c r="R353" s="181"/>
      <c r="S353" s="181" t="s">
        <v>254</v>
      </c>
      <c r="T353" s="182" t="s">
        <v>250</v>
      </c>
      <c r="U353" s="163">
        <v>0</v>
      </c>
      <c r="V353" s="163">
        <f>ROUND(E353*U353,2)</f>
        <v>0</v>
      </c>
      <c r="W353" s="163"/>
      <c r="X353" s="163" t="s">
        <v>194</v>
      </c>
      <c r="Y353" s="152"/>
      <c r="Z353" s="152"/>
      <c r="AA353" s="152"/>
      <c r="AB353" s="152"/>
      <c r="AC353" s="152"/>
      <c r="AD353" s="152"/>
      <c r="AE353" s="152"/>
      <c r="AF353" s="152"/>
      <c r="AG353" s="152" t="s">
        <v>195</v>
      </c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</row>
    <row r="354" spans="1:60" outlineLevel="1" x14ac:dyDescent="0.2">
      <c r="A354" s="159"/>
      <c r="B354" s="160"/>
      <c r="C354" s="194" t="s">
        <v>81</v>
      </c>
      <c r="D354" s="164"/>
      <c r="E354" s="165">
        <v>1</v>
      </c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52"/>
      <c r="Z354" s="152"/>
      <c r="AA354" s="152"/>
      <c r="AB354" s="152"/>
      <c r="AC354" s="152"/>
      <c r="AD354" s="152"/>
      <c r="AE354" s="152"/>
      <c r="AF354" s="152"/>
      <c r="AG354" s="152" t="s">
        <v>199</v>
      </c>
      <c r="AH354" s="152">
        <v>0</v>
      </c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</row>
    <row r="355" spans="1:60" outlineLevel="1" x14ac:dyDescent="0.2">
      <c r="A355" s="176">
        <v>132</v>
      </c>
      <c r="B355" s="177" t="s">
        <v>592</v>
      </c>
      <c r="C355" s="193" t="s">
        <v>593</v>
      </c>
      <c r="D355" s="178" t="s">
        <v>426</v>
      </c>
      <c r="E355" s="179">
        <v>1</v>
      </c>
      <c r="F355" s="180"/>
      <c r="G355" s="181">
        <f>ROUND(E355*F355,2)</f>
        <v>0</v>
      </c>
      <c r="H355" s="180"/>
      <c r="I355" s="181">
        <f>ROUND(E355*H355,2)</f>
        <v>0</v>
      </c>
      <c r="J355" s="180"/>
      <c r="K355" s="181">
        <f>ROUND(E355*J355,2)</f>
        <v>0</v>
      </c>
      <c r="L355" s="181">
        <v>21</v>
      </c>
      <c r="M355" s="181">
        <f>G355*(1+L355/100)</f>
        <v>0</v>
      </c>
      <c r="N355" s="181">
        <v>0</v>
      </c>
      <c r="O355" s="181">
        <f>ROUND(E355*N355,2)</f>
        <v>0</v>
      </c>
      <c r="P355" s="181">
        <v>0</v>
      </c>
      <c r="Q355" s="181">
        <f>ROUND(E355*P355,2)</f>
        <v>0</v>
      </c>
      <c r="R355" s="181"/>
      <c r="S355" s="181" t="s">
        <v>254</v>
      </c>
      <c r="T355" s="182" t="s">
        <v>250</v>
      </c>
      <c r="U355" s="163">
        <v>0</v>
      </c>
      <c r="V355" s="163">
        <f>ROUND(E355*U355,2)</f>
        <v>0</v>
      </c>
      <c r="W355" s="163"/>
      <c r="X355" s="163" t="s">
        <v>194</v>
      </c>
      <c r="Y355" s="152"/>
      <c r="Z355" s="152"/>
      <c r="AA355" s="152"/>
      <c r="AB355" s="152"/>
      <c r="AC355" s="152"/>
      <c r="AD355" s="152"/>
      <c r="AE355" s="152"/>
      <c r="AF355" s="152"/>
      <c r="AG355" s="152" t="s">
        <v>195</v>
      </c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</row>
    <row r="356" spans="1:60" outlineLevel="1" x14ac:dyDescent="0.2">
      <c r="A356" s="159"/>
      <c r="B356" s="160"/>
      <c r="C356" s="194" t="s">
        <v>81</v>
      </c>
      <c r="D356" s="164"/>
      <c r="E356" s="165">
        <v>1</v>
      </c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52"/>
      <c r="Z356" s="152"/>
      <c r="AA356" s="152"/>
      <c r="AB356" s="152"/>
      <c r="AC356" s="152"/>
      <c r="AD356" s="152"/>
      <c r="AE356" s="152"/>
      <c r="AF356" s="152"/>
      <c r="AG356" s="152" t="s">
        <v>199</v>
      </c>
      <c r="AH356" s="152">
        <v>0</v>
      </c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</row>
    <row r="357" spans="1:60" outlineLevel="1" x14ac:dyDescent="0.2">
      <c r="A357" s="176">
        <v>133</v>
      </c>
      <c r="B357" s="177" t="s">
        <v>594</v>
      </c>
      <c r="C357" s="193" t="s">
        <v>595</v>
      </c>
      <c r="D357" s="178" t="s">
        <v>426</v>
      </c>
      <c r="E357" s="179">
        <v>2</v>
      </c>
      <c r="F357" s="180"/>
      <c r="G357" s="181">
        <f>ROUND(E357*F357,2)</f>
        <v>0</v>
      </c>
      <c r="H357" s="180"/>
      <c r="I357" s="181">
        <f>ROUND(E357*H357,2)</f>
        <v>0</v>
      </c>
      <c r="J357" s="180"/>
      <c r="K357" s="181">
        <f>ROUND(E357*J357,2)</f>
        <v>0</v>
      </c>
      <c r="L357" s="181">
        <v>21</v>
      </c>
      <c r="M357" s="181">
        <f>G357*(1+L357/100)</f>
        <v>0</v>
      </c>
      <c r="N357" s="181">
        <v>0</v>
      </c>
      <c r="O357" s="181">
        <f>ROUND(E357*N357,2)</f>
        <v>0</v>
      </c>
      <c r="P357" s="181">
        <v>0</v>
      </c>
      <c r="Q357" s="181">
        <f>ROUND(E357*P357,2)</f>
        <v>0</v>
      </c>
      <c r="R357" s="181"/>
      <c r="S357" s="181" t="s">
        <v>254</v>
      </c>
      <c r="T357" s="182" t="s">
        <v>250</v>
      </c>
      <c r="U357" s="163">
        <v>0</v>
      </c>
      <c r="V357" s="163">
        <f>ROUND(E357*U357,2)</f>
        <v>0</v>
      </c>
      <c r="W357" s="163"/>
      <c r="X357" s="163" t="s">
        <v>194</v>
      </c>
      <c r="Y357" s="152"/>
      <c r="Z357" s="152"/>
      <c r="AA357" s="152"/>
      <c r="AB357" s="152"/>
      <c r="AC357" s="152"/>
      <c r="AD357" s="152"/>
      <c r="AE357" s="152"/>
      <c r="AF357" s="152"/>
      <c r="AG357" s="152" t="s">
        <v>195</v>
      </c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</row>
    <row r="358" spans="1:60" outlineLevel="1" x14ac:dyDescent="0.2">
      <c r="A358" s="159"/>
      <c r="B358" s="160"/>
      <c r="C358" s="194" t="s">
        <v>85</v>
      </c>
      <c r="D358" s="164"/>
      <c r="E358" s="165">
        <v>2</v>
      </c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52"/>
      <c r="Z358" s="152"/>
      <c r="AA358" s="152"/>
      <c r="AB358" s="152"/>
      <c r="AC358" s="152"/>
      <c r="AD358" s="152"/>
      <c r="AE358" s="152"/>
      <c r="AF358" s="152"/>
      <c r="AG358" s="152" t="s">
        <v>199</v>
      </c>
      <c r="AH358" s="152">
        <v>0</v>
      </c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</row>
    <row r="359" spans="1:60" outlineLevel="1" x14ac:dyDescent="0.2">
      <c r="A359" s="176">
        <v>134</v>
      </c>
      <c r="B359" s="177" t="s">
        <v>596</v>
      </c>
      <c r="C359" s="193" t="s">
        <v>597</v>
      </c>
      <c r="D359" s="178" t="s">
        <v>426</v>
      </c>
      <c r="E359" s="179">
        <v>2</v>
      </c>
      <c r="F359" s="180"/>
      <c r="G359" s="181">
        <f>ROUND(E359*F359,2)</f>
        <v>0</v>
      </c>
      <c r="H359" s="180"/>
      <c r="I359" s="181">
        <f>ROUND(E359*H359,2)</f>
        <v>0</v>
      </c>
      <c r="J359" s="180"/>
      <c r="K359" s="181">
        <f>ROUND(E359*J359,2)</f>
        <v>0</v>
      </c>
      <c r="L359" s="181">
        <v>21</v>
      </c>
      <c r="M359" s="181">
        <f>G359*(1+L359/100)</f>
        <v>0</v>
      </c>
      <c r="N359" s="181">
        <v>0</v>
      </c>
      <c r="O359" s="181">
        <f>ROUND(E359*N359,2)</f>
        <v>0</v>
      </c>
      <c r="P359" s="181">
        <v>0</v>
      </c>
      <c r="Q359" s="181">
        <f>ROUND(E359*P359,2)</f>
        <v>0</v>
      </c>
      <c r="R359" s="181"/>
      <c r="S359" s="181" t="s">
        <v>254</v>
      </c>
      <c r="T359" s="182" t="s">
        <v>250</v>
      </c>
      <c r="U359" s="163">
        <v>0</v>
      </c>
      <c r="V359" s="163">
        <f>ROUND(E359*U359,2)</f>
        <v>0</v>
      </c>
      <c r="W359" s="163"/>
      <c r="X359" s="163" t="s">
        <v>194</v>
      </c>
      <c r="Y359" s="152"/>
      <c r="Z359" s="152"/>
      <c r="AA359" s="152"/>
      <c r="AB359" s="152"/>
      <c r="AC359" s="152"/>
      <c r="AD359" s="152"/>
      <c r="AE359" s="152"/>
      <c r="AF359" s="152"/>
      <c r="AG359" s="152" t="s">
        <v>195</v>
      </c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</row>
    <row r="360" spans="1:60" outlineLevel="1" x14ac:dyDescent="0.2">
      <c r="A360" s="159"/>
      <c r="B360" s="160"/>
      <c r="C360" s="194" t="s">
        <v>85</v>
      </c>
      <c r="D360" s="164"/>
      <c r="E360" s="165">
        <v>2</v>
      </c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52"/>
      <c r="Z360" s="152"/>
      <c r="AA360" s="152"/>
      <c r="AB360" s="152"/>
      <c r="AC360" s="152"/>
      <c r="AD360" s="152"/>
      <c r="AE360" s="152"/>
      <c r="AF360" s="152"/>
      <c r="AG360" s="152" t="s">
        <v>199</v>
      </c>
      <c r="AH360" s="152">
        <v>0</v>
      </c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outlineLevel="1" x14ac:dyDescent="0.2">
      <c r="A361" s="176">
        <v>135</v>
      </c>
      <c r="B361" s="177" t="s">
        <v>598</v>
      </c>
      <c r="C361" s="193" t="s">
        <v>599</v>
      </c>
      <c r="D361" s="178" t="s">
        <v>426</v>
      </c>
      <c r="E361" s="179">
        <v>2</v>
      </c>
      <c r="F361" s="180"/>
      <c r="G361" s="181">
        <f>ROUND(E361*F361,2)</f>
        <v>0</v>
      </c>
      <c r="H361" s="180"/>
      <c r="I361" s="181">
        <f>ROUND(E361*H361,2)</f>
        <v>0</v>
      </c>
      <c r="J361" s="180"/>
      <c r="K361" s="181">
        <f>ROUND(E361*J361,2)</f>
        <v>0</v>
      </c>
      <c r="L361" s="181">
        <v>21</v>
      </c>
      <c r="M361" s="181">
        <f>G361*(1+L361/100)</f>
        <v>0</v>
      </c>
      <c r="N361" s="181">
        <v>0</v>
      </c>
      <c r="O361" s="181">
        <f>ROUND(E361*N361,2)</f>
        <v>0</v>
      </c>
      <c r="P361" s="181">
        <v>0</v>
      </c>
      <c r="Q361" s="181">
        <f>ROUND(E361*P361,2)</f>
        <v>0</v>
      </c>
      <c r="R361" s="181"/>
      <c r="S361" s="181" t="s">
        <v>254</v>
      </c>
      <c r="T361" s="182" t="s">
        <v>250</v>
      </c>
      <c r="U361" s="163">
        <v>0</v>
      </c>
      <c r="V361" s="163">
        <f>ROUND(E361*U361,2)</f>
        <v>0</v>
      </c>
      <c r="W361" s="163"/>
      <c r="X361" s="163" t="s">
        <v>194</v>
      </c>
      <c r="Y361" s="152"/>
      <c r="Z361" s="152"/>
      <c r="AA361" s="152"/>
      <c r="AB361" s="152"/>
      <c r="AC361" s="152"/>
      <c r="AD361" s="152"/>
      <c r="AE361" s="152"/>
      <c r="AF361" s="152"/>
      <c r="AG361" s="152" t="s">
        <v>195</v>
      </c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  <c r="BH361" s="152"/>
    </row>
    <row r="362" spans="1:60" outlineLevel="1" x14ac:dyDescent="0.2">
      <c r="A362" s="159"/>
      <c r="B362" s="160"/>
      <c r="C362" s="194" t="s">
        <v>85</v>
      </c>
      <c r="D362" s="164"/>
      <c r="E362" s="165">
        <v>2</v>
      </c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52"/>
      <c r="Z362" s="152"/>
      <c r="AA362" s="152"/>
      <c r="AB362" s="152"/>
      <c r="AC362" s="152"/>
      <c r="AD362" s="152"/>
      <c r="AE362" s="152"/>
      <c r="AF362" s="152"/>
      <c r="AG362" s="152" t="s">
        <v>199</v>
      </c>
      <c r="AH362" s="152">
        <v>0</v>
      </c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</row>
    <row r="363" spans="1:60" outlineLevel="1" x14ac:dyDescent="0.2">
      <c r="A363" s="176">
        <v>136</v>
      </c>
      <c r="B363" s="177" t="s">
        <v>600</v>
      </c>
      <c r="C363" s="193" t="s">
        <v>601</v>
      </c>
      <c r="D363" s="178" t="s">
        <v>426</v>
      </c>
      <c r="E363" s="179">
        <v>2</v>
      </c>
      <c r="F363" s="180"/>
      <c r="G363" s="181">
        <f>ROUND(E363*F363,2)</f>
        <v>0</v>
      </c>
      <c r="H363" s="180"/>
      <c r="I363" s="181">
        <f>ROUND(E363*H363,2)</f>
        <v>0</v>
      </c>
      <c r="J363" s="180"/>
      <c r="K363" s="181">
        <f>ROUND(E363*J363,2)</f>
        <v>0</v>
      </c>
      <c r="L363" s="181">
        <v>21</v>
      </c>
      <c r="M363" s="181">
        <f>G363*(1+L363/100)</f>
        <v>0</v>
      </c>
      <c r="N363" s="181">
        <v>0</v>
      </c>
      <c r="O363" s="181">
        <f>ROUND(E363*N363,2)</f>
        <v>0</v>
      </c>
      <c r="P363" s="181">
        <v>0</v>
      </c>
      <c r="Q363" s="181">
        <f>ROUND(E363*P363,2)</f>
        <v>0</v>
      </c>
      <c r="R363" s="181"/>
      <c r="S363" s="181" t="s">
        <v>254</v>
      </c>
      <c r="T363" s="182" t="s">
        <v>250</v>
      </c>
      <c r="U363" s="163">
        <v>0</v>
      </c>
      <c r="V363" s="163">
        <f>ROUND(E363*U363,2)</f>
        <v>0</v>
      </c>
      <c r="W363" s="163"/>
      <c r="X363" s="163" t="s">
        <v>194</v>
      </c>
      <c r="Y363" s="152"/>
      <c r="Z363" s="152"/>
      <c r="AA363" s="152"/>
      <c r="AB363" s="152"/>
      <c r="AC363" s="152"/>
      <c r="AD363" s="152"/>
      <c r="AE363" s="152"/>
      <c r="AF363" s="152"/>
      <c r="AG363" s="152" t="s">
        <v>195</v>
      </c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</row>
    <row r="364" spans="1:60" outlineLevel="1" x14ac:dyDescent="0.2">
      <c r="A364" s="159"/>
      <c r="B364" s="160"/>
      <c r="C364" s="194" t="s">
        <v>85</v>
      </c>
      <c r="D364" s="164"/>
      <c r="E364" s="165">
        <v>2</v>
      </c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52"/>
      <c r="Z364" s="152"/>
      <c r="AA364" s="152"/>
      <c r="AB364" s="152"/>
      <c r="AC364" s="152"/>
      <c r="AD364" s="152"/>
      <c r="AE364" s="152"/>
      <c r="AF364" s="152"/>
      <c r="AG364" s="152" t="s">
        <v>199</v>
      </c>
      <c r="AH364" s="152">
        <v>0</v>
      </c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  <c r="BH364" s="152"/>
    </row>
    <row r="365" spans="1:60" outlineLevel="1" x14ac:dyDescent="0.2">
      <c r="A365" s="176">
        <v>137</v>
      </c>
      <c r="B365" s="177" t="s">
        <v>602</v>
      </c>
      <c r="C365" s="193" t="s">
        <v>603</v>
      </c>
      <c r="D365" s="178" t="s">
        <v>426</v>
      </c>
      <c r="E365" s="179">
        <v>1</v>
      </c>
      <c r="F365" s="180"/>
      <c r="G365" s="181">
        <f>ROUND(E365*F365,2)</f>
        <v>0</v>
      </c>
      <c r="H365" s="180"/>
      <c r="I365" s="181">
        <f>ROUND(E365*H365,2)</f>
        <v>0</v>
      </c>
      <c r="J365" s="180"/>
      <c r="K365" s="181">
        <f>ROUND(E365*J365,2)</f>
        <v>0</v>
      </c>
      <c r="L365" s="181">
        <v>21</v>
      </c>
      <c r="M365" s="181">
        <f>G365*(1+L365/100)</f>
        <v>0</v>
      </c>
      <c r="N365" s="181">
        <v>0</v>
      </c>
      <c r="O365" s="181">
        <f>ROUND(E365*N365,2)</f>
        <v>0</v>
      </c>
      <c r="P365" s="181">
        <v>0</v>
      </c>
      <c r="Q365" s="181">
        <f>ROUND(E365*P365,2)</f>
        <v>0</v>
      </c>
      <c r="R365" s="181"/>
      <c r="S365" s="181" t="s">
        <v>254</v>
      </c>
      <c r="T365" s="182" t="s">
        <v>250</v>
      </c>
      <c r="U365" s="163">
        <v>0</v>
      </c>
      <c r="V365" s="163">
        <f>ROUND(E365*U365,2)</f>
        <v>0</v>
      </c>
      <c r="W365" s="163"/>
      <c r="X365" s="163" t="s">
        <v>194</v>
      </c>
      <c r="Y365" s="152"/>
      <c r="Z365" s="152"/>
      <c r="AA365" s="152"/>
      <c r="AB365" s="152"/>
      <c r="AC365" s="152"/>
      <c r="AD365" s="152"/>
      <c r="AE365" s="152"/>
      <c r="AF365" s="152"/>
      <c r="AG365" s="152" t="s">
        <v>195</v>
      </c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</row>
    <row r="366" spans="1:60" outlineLevel="1" x14ac:dyDescent="0.2">
      <c r="A366" s="159"/>
      <c r="B366" s="160"/>
      <c r="C366" s="194" t="s">
        <v>81</v>
      </c>
      <c r="D366" s="164"/>
      <c r="E366" s="165">
        <v>1</v>
      </c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52"/>
      <c r="Z366" s="152"/>
      <c r="AA366" s="152"/>
      <c r="AB366" s="152"/>
      <c r="AC366" s="152"/>
      <c r="AD366" s="152"/>
      <c r="AE366" s="152"/>
      <c r="AF366" s="152"/>
      <c r="AG366" s="152" t="s">
        <v>199</v>
      </c>
      <c r="AH366" s="152">
        <v>0</v>
      </c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</row>
    <row r="367" spans="1:60" outlineLevel="1" x14ac:dyDescent="0.2">
      <c r="A367" s="176">
        <v>138</v>
      </c>
      <c r="B367" s="177" t="s">
        <v>604</v>
      </c>
      <c r="C367" s="193" t="s">
        <v>605</v>
      </c>
      <c r="D367" s="178" t="s">
        <v>426</v>
      </c>
      <c r="E367" s="179">
        <v>1</v>
      </c>
      <c r="F367" s="180"/>
      <c r="G367" s="181">
        <f>ROUND(E367*F367,2)</f>
        <v>0</v>
      </c>
      <c r="H367" s="180"/>
      <c r="I367" s="181">
        <f>ROUND(E367*H367,2)</f>
        <v>0</v>
      </c>
      <c r="J367" s="180"/>
      <c r="K367" s="181">
        <f>ROUND(E367*J367,2)</f>
        <v>0</v>
      </c>
      <c r="L367" s="181">
        <v>21</v>
      </c>
      <c r="M367" s="181">
        <f>G367*(1+L367/100)</f>
        <v>0</v>
      </c>
      <c r="N367" s="181">
        <v>0</v>
      </c>
      <c r="O367" s="181">
        <f>ROUND(E367*N367,2)</f>
        <v>0</v>
      </c>
      <c r="P367" s="181">
        <v>0</v>
      </c>
      <c r="Q367" s="181">
        <f>ROUND(E367*P367,2)</f>
        <v>0</v>
      </c>
      <c r="R367" s="181"/>
      <c r="S367" s="181" t="s">
        <v>254</v>
      </c>
      <c r="T367" s="182" t="s">
        <v>250</v>
      </c>
      <c r="U367" s="163">
        <v>0</v>
      </c>
      <c r="V367" s="163">
        <f>ROUND(E367*U367,2)</f>
        <v>0</v>
      </c>
      <c r="W367" s="163"/>
      <c r="X367" s="163" t="s">
        <v>194</v>
      </c>
      <c r="Y367" s="152"/>
      <c r="Z367" s="152"/>
      <c r="AA367" s="152"/>
      <c r="AB367" s="152"/>
      <c r="AC367" s="152"/>
      <c r="AD367" s="152"/>
      <c r="AE367" s="152"/>
      <c r="AF367" s="152"/>
      <c r="AG367" s="152" t="s">
        <v>195</v>
      </c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</row>
    <row r="368" spans="1:60" outlineLevel="1" x14ac:dyDescent="0.2">
      <c r="A368" s="159"/>
      <c r="B368" s="160"/>
      <c r="C368" s="194" t="s">
        <v>81</v>
      </c>
      <c r="D368" s="164"/>
      <c r="E368" s="165">
        <v>1</v>
      </c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52"/>
      <c r="Z368" s="152"/>
      <c r="AA368" s="152"/>
      <c r="AB368" s="152"/>
      <c r="AC368" s="152"/>
      <c r="AD368" s="152"/>
      <c r="AE368" s="152"/>
      <c r="AF368" s="152"/>
      <c r="AG368" s="152" t="s">
        <v>199</v>
      </c>
      <c r="AH368" s="152">
        <v>0</v>
      </c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</row>
    <row r="369" spans="1:60" outlineLevel="1" x14ac:dyDescent="0.2">
      <c r="A369" s="176">
        <v>139</v>
      </c>
      <c r="B369" s="177" t="s">
        <v>606</v>
      </c>
      <c r="C369" s="193" t="s">
        <v>607</v>
      </c>
      <c r="D369" s="178" t="s">
        <v>426</v>
      </c>
      <c r="E369" s="179">
        <v>1</v>
      </c>
      <c r="F369" s="180"/>
      <c r="G369" s="181">
        <f>ROUND(E369*F369,2)</f>
        <v>0</v>
      </c>
      <c r="H369" s="180"/>
      <c r="I369" s="181">
        <f>ROUND(E369*H369,2)</f>
        <v>0</v>
      </c>
      <c r="J369" s="180"/>
      <c r="K369" s="181">
        <f>ROUND(E369*J369,2)</f>
        <v>0</v>
      </c>
      <c r="L369" s="181">
        <v>21</v>
      </c>
      <c r="M369" s="181">
        <f>G369*(1+L369/100)</f>
        <v>0</v>
      </c>
      <c r="N369" s="181">
        <v>0</v>
      </c>
      <c r="O369" s="181">
        <f>ROUND(E369*N369,2)</f>
        <v>0</v>
      </c>
      <c r="P369" s="181">
        <v>0</v>
      </c>
      <c r="Q369" s="181">
        <f>ROUND(E369*P369,2)</f>
        <v>0</v>
      </c>
      <c r="R369" s="181"/>
      <c r="S369" s="181" t="s">
        <v>254</v>
      </c>
      <c r="T369" s="182" t="s">
        <v>250</v>
      </c>
      <c r="U369" s="163">
        <v>0</v>
      </c>
      <c r="V369" s="163">
        <f>ROUND(E369*U369,2)</f>
        <v>0</v>
      </c>
      <c r="W369" s="163"/>
      <c r="X369" s="163" t="s">
        <v>194</v>
      </c>
      <c r="Y369" s="152"/>
      <c r="Z369" s="152"/>
      <c r="AA369" s="152"/>
      <c r="AB369" s="152"/>
      <c r="AC369" s="152"/>
      <c r="AD369" s="152"/>
      <c r="AE369" s="152"/>
      <c r="AF369" s="152"/>
      <c r="AG369" s="152" t="s">
        <v>195</v>
      </c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</row>
    <row r="370" spans="1:60" outlineLevel="1" x14ac:dyDescent="0.2">
      <c r="A370" s="159"/>
      <c r="B370" s="160"/>
      <c r="C370" s="194" t="s">
        <v>81</v>
      </c>
      <c r="D370" s="164"/>
      <c r="E370" s="165">
        <v>1</v>
      </c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52"/>
      <c r="Z370" s="152"/>
      <c r="AA370" s="152"/>
      <c r="AB370" s="152"/>
      <c r="AC370" s="152"/>
      <c r="AD370" s="152"/>
      <c r="AE370" s="152"/>
      <c r="AF370" s="152"/>
      <c r="AG370" s="152" t="s">
        <v>199</v>
      </c>
      <c r="AH370" s="152">
        <v>0</v>
      </c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  <c r="BH370" s="152"/>
    </row>
    <row r="371" spans="1:60" outlineLevel="1" x14ac:dyDescent="0.2">
      <c r="A371" s="176">
        <v>140</v>
      </c>
      <c r="B371" s="177" t="s">
        <v>608</v>
      </c>
      <c r="C371" s="193" t="s">
        <v>609</v>
      </c>
      <c r="D371" s="178" t="s">
        <v>426</v>
      </c>
      <c r="E371" s="179">
        <v>1</v>
      </c>
      <c r="F371" s="180"/>
      <c r="G371" s="181">
        <f>ROUND(E371*F371,2)</f>
        <v>0</v>
      </c>
      <c r="H371" s="180"/>
      <c r="I371" s="181">
        <f>ROUND(E371*H371,2)</f>
        <v>0</v>
      </c>
      <c r="J371" s="180"/>
      <c r="K371" s="181">
        <f>ROUND(E371*J371,2)</f>
        <v>0</v>
      </c>
      <c r="L371" s="181">
        <v>21</v>
      </c>
      <c r="M371" s="181">
        <f>G371*(1+L371/100)</f>
        <v>0</v>
      </c>
      <c r="N371" s="181">
        <v>0</v>
      </c>
      <c r="O371" s="181">
        <f>ROUND(E371*N371,2)</f>
        <v>0</v>
      </c>
      <c r="P371" s="181">
        <v>0</v>
      </c>
      <c r="Q371" s="181">
        <f>ROUND(E371*P371,2)</f>
        <v>0</v>
      </c>
      <c r="R371" s="181"/>
      <c r="S371" s="181" t="s">
        <v>254</v>
      </c>
      <c r="T371" s="182" t="s">
        <v>250</v>
      </c>
      <c r="U371" s="163">
        <v>0</v>
      </c>
      <c r="V371" s="163">
        <f>ROUND(E371*U371,2)</f>
        <v>0</v>
      </c>
      <c r="W371" s="163"/>
      <c r="X371" s="163" t="s">
        <v>194</v>
      </c>
      <c r="Y371" s="152"/>
      <c r="Z371" s="152"/>
      <c r="AA371" s="152"/>
      <c r="AB371" s="152"/>
      <c r="AC371" s="152"/>
      <c r="AD371" s="152"/>
      <c r="AE371" s="152"/>
      <c r="AF371" s="152"/>
      <c r="AG371" s="152" t="s">
        <v>195</v>
      </c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</row>
    <row r="372" spans="1:60" outlineLevel="1" x14ac:dyDescent="0.2">
      <c r="A372" s="159"/>
      <c r="B372" s="160"/>
      <c r="C372" s="194" t="s">
        <v>81</v>
      </c>
      <c r="D372" s="164"/>
      <c r="E372" s="165">
        <v>1</v>
      </c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52"/>
      <c r="Z372" s="152"/>
      <c r="AA372" s="152"/>
      <c r="AB372" s="152"/>
      <c r="AC372" s="152"/>
      <c r="AD372" s="152"/>
      <c r="AE372" s="152"/>
      <c r="AF372" s="152"/>
      <c r="AG372" s="152" t="s">
        <v>199</v>
      </c>
      <c r="AH372" s="152">
        <v>0</v>
      </c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  <c r="BH372" s="152"/>
    </row>
    <row r="373" spans="1:60" outlineLevel="1" x14ac:dyDescent="0.2">
      <c r="A373" s="176">
        <v>141</v>
      </c>
      <c r="B373" s="177" t="s">
        <v>610</v>
      </c>
      <c r="C373" s="193" t="s">
        <v>611</v>
      </c>
      <c r="D373" s="178" t="s">
        <v>426</v>
      </c>
      <c r="E373" s="179">
        <v>1</v>
      </c>
      <c r="F373" s="180"/>
      <c r="G373" s="181">
        <f>ROUND(E373*F373,2)</f>
        <v>0</v>
      </c>
      <c r="H373" s="180"/>
      <c r="I373" s="181">
        <f>ROUND(E373*H373,2)</f>
        <v>0</v>
      </c>
      <c r="J373" s="180"/>
      <c r="K373" s="181">
        <f>ROUND(E373*J373,2)</f>
        <v>0</v>
      </c>
      <c r="L373" s="181">
        <v>21</v>
      </c>
      <c r="M373" s="181">
        <f>G373*(1+L373/100)</f>
        <v>0</v>
      </c>
      <c r="N373" s="181">
        <v>0</v>
      </c>
      <c r="O373" s="181">
        <f>ROUND(E373*N373,2)</f>
        <v>0</v>
      </c>
      <c r="P373" s="181">
        <v>0</v>
      </c>
      <c r="Q373" s="181">
        <f>ROUND(E373*P373,2)</f>
        <v>0</v>
      </c>
      <c r="R373" s="181"/>
      <c r="S373" s="181" t="s">
        <v>254</v>
      </c>
      <c r="T373" s="182" t="s">
        <v>250</v>
      </c>
      <c r="U373" s="163">
        <v>0</v>
      </c>
      <c r="V373" s="163">
        <f>ROUND(E373*U373,2)</f>
        <v>0</v>
      </c>
      <c r="W373" s="163"/>
      <c r="X373" s="163" t="s">
        <v>194</v>
      </c>
      <c r="Y373" s="152"/>
      <c r="Z373" s="152"/>
      <c r="AA373" s="152"/>
      <c r="AB373" s="152"/>
      <c r="AC373" s="152"/>
      <c r="AD373" s="152"/>
      <c r="AE373" s="152"/>
      <c r="AF373" s="152"/>
      <c r="AG373" s="152" t="s">
        <v>195</v>
      </c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  <c r="BH373" s="152"/>
    </row>
    <row r="374" spans="1:60" outlineLevel="1" x14ac:dyDescent="0.2">
      <c r="A374" s="159"/>
      <c r="B374" s="160"/>
      <c r="C374" s="194" t="s">
        <v>81</v>
      </c>
      <c r="D374" s="164"/>
      <c r="E374" s="165">
        <v>1</v>
      </c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52"/>
      <c r="Z374" s="152"/>
      <c r="AA374" s="152"/>
      <c r="AB374" s="152"/>
      <c r="AC374" s="152"/>
      <c r="AD374" s="152"/>
      <c r="AE374" s="152"/>
      <c r="AF374" s="152"/>
      <c r="AG374" s="152" t="s">
        <v>199</v>
      </c>
      <c r="AH374" s="152">
        <v>0</v>
      </c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  <c r="BH374" s="152"/>
    </row>
    <row r="375" spans="1:60" outlineLevel="1" x14ac:dyDescent="0.2">
      <c r="A375" s="176">
        <v>142</v>
      </c>
      <c r="B375" s="177" t="s">
        <v>612</v>
      </c>
      <c r="C375" s="193" t="s">
        <v>613</v>
      </c>
      <c r="D375" s="178" t="s">
        <v>426</v>
      </c>
      <c r="E375" s="179">
        <v>1</v>
      </c>
      <c r="F375" s="180"/>
      <c r="G375" s="181">
        <f>ROUND(E375*F375,2)</f>
        <v>0</v>
      </c>
      <c r="H375" s="180"/>
      <c r="I375" s="181">
        <f>ROUND(E375*H375,2)</f>
        <v>0</v>
      </c>
      <c r="J375" s="180"/>
      <c r="K375" s="181">
        <f>ROUND(E375*J375,2)</f>
        <v>0</v>
      </c>
      <c r="L375" s="181">
        <v>21</v>
      </c>
      <c r="M375" s="181">
        <f>G375*(1+L375/100)</f>
        <v>0</v>
      </c>
      <c r="N375" s="181">
        <v>0</v>
      </c>
      <c r="O375" s="181">
        <f>ROUND(E375*N375,2)</f>
        <v>0</v>
      </c>
      <c r="P375" s="181">
        <v>0</v>
      </c>
      <c r="Q375" s="181">
        <f>ROUND(E375*P375,2)</f>
        <v>0</v>
      </c>
      <c r="R375" s="181"/>
      <c r="S375" s="181" t="s">
        <v>254</v>
      </c>
      <c r="T375" s="182" t="s">
        <v>250</v>
      </c>
      <c r="U375" s="163">
        <v>0</v>
      </c>
      <c r="V375" s="163">
        <f>ROUND(E375*U375,2)</f>
        <v>0</v>
      </c>
      <c r="W375" s="163"/>
      <c r="X375" s="163" t="s">
        <v>194</v>
      </c>
      <c r="Y375" s="152"/>
      <c r="Z375" s="152"/>
      <c r="AA375" s="152"/>
      <c r="AB375" s="152"/>
      <c r="AC375" s="152"/>
      <c r="AD375" s="152"/>
      <c r="AE375" s="152"/>
      <c r="AF375" s="152"/>
      <c r="AG375" s="152" t="s">
        <v>195</v>
      </c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  <c r="BH375" s="152"/>
    </row>
    <row r="376" spans="1:60" outlineLevel="1" x14ac:dyDescent="0.2">
      <c r="A376" s="159"/>
      <c r="B376" s="160"/>
      <c r="C376" s="194" t="s">
        <v>81</v>
      </c>
      <c r="D376" s="164"/>
      <c r="E376" s="165">
        <v>1</v>
      </c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52"/>
      <c r="Z376" s="152"/>
      <c r="AA376" s="152"/>
      <c r="AB376" s="152"/>
      <c r="AC376" s="152"/>
      <c r="AD376" s="152"/>
      <c r="AE376" s="152"/>
      <c r="AF376" s="152"/>
      <c r="AG376" s="152" t="s">
        <v>199</v>
      </c>
      <c r="AH376" s="152">
        <v>0</v>
      </c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  <c r="BH376" s="152"/>
    </row>
    <row r="377" spans="1:60" outlineLevel="1" x14ac:dyDescent="0.2">
      <c r="A377" s="176">
        <v>143</v>
      </c>
      <c r="B377" s="177" t="s">
        <v>614</v>
      </c>
      <c r="C377" s="193" t="s">
        <v>615</v>
      </c>
      <c r="D377" s="178" t="s">
        <v>426</v>
      </c>
      <c r="E377" s="179">
        <v>1</v>
      </c>
      <c r="F377" s="180"/>
      <c r="G377" s="181">
        <f>ROUND(E377*F377,2)</f>
        <v>0</v>
      </c>
      <c r="H377" s="180"/>
      <c r="I377" s="181">
        <f>ROUND(E377*H377,2)</f>
        <v>0</v>
      </c>
      <c r="J377" s="180"/>
      <c r="K377" s="181">
        <f>ROUND(E377*J377,2)</f>
        <v>0</v>
      </c>
      <c r="L377" s="181">
        <v>21</v>
      </c>
      <c r="M377" s="181">
        <f>G377*(1+L377/100)</f>
        <v>0</v>
      </c>
      <c r="N377" s="181">
        <v>0</v>
      </c>
      <c r="O377" s="181">
        <f>ROUND(E377*N377,2)</f>
        <v>0</v>
      </c>
      <c r="P377" s="181">
        <v>0</v>
      </c>
      <c r="Q377" s="181">
        <f>ROUND(E377*P377,2)</f>
        <v>0</v>
      </c>
      <c r="R377" s="181"/>
      <c r="S377" s="181" t="s">
        <v>254</v>
      </c>
      <c r="T377" s="182" t="s">
        <v>250</v>
      </c>
      <c r="U377" s="163">
        <v>0</v>
      </c>
      <c r="V377" s="163">
        <f>ROUND(E377*U377,2)</f>
        <v>0</v>
      </c>
      <c r="W377" s="163"/>
      <c r="X377" s="163" t="s">
        <v>194</v>
      </c>
      <c r="Y377" s="152"/>
      <c r="Z377" s="152"/>
      <c r="AA377" s="152"/>
      <c r="AB377" s="152"/>
      <c r="AC377" s="152"/>
      <c r="AD377" s="152"/>
      <c r="AE377" s="152"/>
      <c r="AF377" s="152"/>
      <c r="AG377" s="152" t="s">
        <v>195</v>
      </c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</row>
    <row r="378" spans="1:60" outlineLevel="1" x14ac:dyDescent="0.2">
      <c r="A378" s="159"/>
      <c r="B378" s="160"/>
      <c r="C378" s="194" t="s">
        <v>81</v>
      </c>
      <c r="D378" s="164"/>
      <c r="E378" s="165">
        <v>1</v>
      </c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52"/>
      <c r="Z378" s="152"/>
      <c r="AA378" s="152"/>
      <c r="AB378" s="152"/>
      <c r="AC378" s="152"/>
      <c r="AD378" s="152"/>
      <c r="AE378" s="152"/>
      <c r="AF378" s="152"/>
      <c r="AG378" s="152" t="s">
        <v>199</v>
      </c>
      <c r="AH378" s="152">
        <v>0</v>
      </c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  <c r="BH378" s="152"/>
    </row>
    <row r="379" spans="1:60" outlineLevel="1" x14ac:dyDescent="0.2">
      <c r="A379" s="176">
        <v>144</v>
      </c>
      <c r="B379" s="177" t="s">
        <v>616</v>
      </c>
      <c r="C379" s="193" t="s">
        <v>617</v>
      </c>
      <c r="D379" s="178" t="s">
        <v>426</v>
      </c>
      <c r="E379" s="179">
        <v>1</v>
      </c>
      <c r="F379" s="180"/>
      <c r="G379" s="181">
        <f>ROUND(E379*F379,2)</f>
        <v>0</v>
      </c>
      <c r="H379" s="180"/>
      <c r="I379" s="181">
        <f>ROUND(E379*H379,2)</f>
        <v>0</v>
      </c>
      <c r="J379" s="180"/>
      <c r="K379" s="181">
        <f>ROUND(E379*J379,2)</f>
        <v>0</v>
      </c>
      <c r="L379" s="181">
        <v>21</v>
      </c>
      <c r="M379" s="181">
        <f>G379*(1+L379/100)</f>
        <v>0</v>
      </c>
      <c r="N379" s="181">
        <v>0</v>
      </c>
      <c r="O379" s="181">
        <f>ROUND(E379*N379,2)</f>
        <v>0</v>
      </c>
      <c r="P379" s="181">
        <v>0</v>
      </c>
      <c r="Q379" s="181">
        <f>ROUND(E379*P379,2)</f>
        <v>0</v>
      </c>
      <c r="R379" s="181"/>
      <c r="S379" s="181" t="s">
        <v>254</v>
      </c>
      <c r="T379" s="182" t="s">
        <v>250</v>
      </c>
      <c r="U379" s="163">
        <v>0</v>
      </c>
      <c r="V379" s="163">
        <f>ROUND(E379*U379,2)</f>
        <v>0</v>
      </c>
      <c r="W379" s="163"/>
      <c r="X379" s="163" t="s">
        <v>194</v>
      </c>
      <c r="Y379" s="152"/>
      <c r="Z379" s="152"/>
      <c r="AA379" s="152"/>
      <c r="AB379" s="152"/>
      <c r="AC379" s="152"/>
      <c r="AD379" s="152"/>
      <c r="AE379" s="152"/>
      <c r="AF379" s="152"/>
      <c r="AG379" s="152" t="s">
        <v>195</v>
      </c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  <c r="BH379" s="152"/>
    </row>
    <row r="380" spans="1:60" outlineLevel="1" x14ac:dyDescent="0.2">
      <c r="A380" s="159"/>
      <c r="B380" s="160"/>
      <c r="C380" s="194" t="s">
        <v>81</v>
      </c>
      <c r="D380" s="164"/>
      <c r="E380" s="165">
        <v>1</v>
      </c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52"/>
      <c r="Z380" s="152"/>
      <c r="AA380" s="152"/>
      <c r="AB380" s="152"/>
      <c r="AC380" s="152"/>
      <c r="AD380" s="152"/>
      <c r="AE380" s="152"/>
      <c r="AF380" s="152"/>
      <c r="AG380" s="152" t="s">
        <v>199</v>
      </c>
      <c r="AH380" s="152">
        <v>0</v>
      </c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</row>
    <row r="381" spans="1:60" outlineLevel="1" x14ac:dyDescent="0.2">
      <c r="A381" s="176">
        <v>145</v>
      </c>
      <c r="B381" s="177" t="s">
        <v>618</v>
      </c>
      <c r="C381" s="193" t="s">
        <v>619</v>
      </c>
      <c r="D381" s="178" t="s">
        <v>426</v>
      </c>
      <c r="E381" s="179">
        <v>1</v>
      </c>
      <c r="F381" s="180"/>
      <c r="G381" s="181">
        <f>ROUND(E381*F381,2)</f>
        <v>0</v>
      </c>
      <c r="H381" s="180"/>
      <c r="I381" s="181">
        <f>ROUND(E381*H381,2)</f>
        <v>0</v>
      </c>
      <c r="J381" s="180"/>
      <c r="K381" s="181">
        <f>ROUND(E381*J381,2)</f>
        <v>0</v>
      </c>
      <c r="L381" s="181">
        <v>21</v>
      </c>
      <c r="M381" s="181">
        <f>G381*(1+L381/100)</f>
        <v>0</v>
      </c>
      <c r="N381" s="181">
        <v>0</v>
      </c>
      <c r="O381" s="181">
        <f>ROUND(E381*N381,2)</f>
        <v>0</v>
      </c>
      <c r="P381" s="181">
        <v>0</v>
      </c>
      <c r="Q381" s="181">
        <f>ROUND(E381*P381,2)</f>
        <v>0</v>
      </c>
      <c r="R381" s="181"/>
      <c r="S381" s="181" t="s">
        <v>254</v>
      </c>
      <c r="T381" s="182" t="s">
        <v>250</v>
      </c>
      <c r="U381" s="163">
        <v>0</v>
      </c>
      <c r="V381" s="163">
        <f>ROUND(E381*U381,2)</f>
        <v>0</v>
      </c>
      <c r="W381" s="163"/>
      <c r="X381" s="163" t="s">
        <v>194</v>
      </c>
      <c r="Y381" s="152"/>
      <c r="Z381" s="152"/>
      <c r="AA381" s="152"/>
      <c r="AB381" s="152"/>
      <c r="AC381" s="152"/>
      <c r="AD381" s="152"/>
      <c r="AE381" s="152"/>
      <c r="AF381" s="152"/>
      <c r="AG381" s="152" t="s">
        <v>195</v>
      </c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  <c r="BH381" s="152"/>
    </row>
    <row r="382" spans="1:60" outlineLevel="1" x14ac:dyDescent="0.2">
      <c r="A382" s="159"/>
      <c r="B382" s="160"/>
      <c r="C382" s="194" t="s">
        <v>81</v>
      </c>
      <c r="D382" s="164"/>
      <c r="E382" s="165">
        <v>1</v>
      </c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52"/>
      <c r="Z382" s="152"/>
      <c r="AA382" s="152"/>
      <c r="AB382" s="152"/>
      <c r="AC382" s="152"/>
      <c r="AD382" s="152"/>
      <c r="AE382" s="152"/>
      <c r="AF382" s="152"/>
      <c r="AG382" s="152" t="s">
        <v>199</v>
      </c>
      <c r="AH382" s="152">
        <v>0</v>
      </c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52"/>
      <c r="BB382" s="152"/>
      <c r="BC382" s="152"/>
      <c r="BD382" s="152"/>
      <c r="BE382" s="152"/>
      <c r="BF382" s="152"/>
      <c r="BG382" s="152"/>
      <c r="BH382" s="152"/>
    </row>
    <row r="383" spans="1:60" outlineLevel="1" x14ac:dyDescent="0.2">
      <c r="A383" s="176">
        <v>146</v>
      </c>
      <c r="B383" s="177" t="s">
        <v>620</v>
      </c>
      <c r="C383" s="193" t="s">
        <v>621</v>
      </c>
      <c r="D383" s="178" t="s">
        <v>426</v>
      </c>
      <c r="E383" s="179">
        <v>1</v>
      </c>
      <c r="F383" s="180"/>
      <c r="G383" s="181">
        <f>ROUND(E383*F383,2)</f>
        <v>0</v>
      </c>
      <c r="H383" s="180"/>
      <c r="I383" s="181">
        <f>ROUND(E383*H383,2)</f>
        <v>0</v>
      </c>
      <c r="J383" s="180"/>
      <c r="K383" s="181">
        <f>ROUND(E383*J383,2)</f>
        <v>0</v>
      </c>
      <c r="L383" s="181">
        <v>21</v>
      </c>
      <c r="M383" s="181">
        <f>G383*(1+L383/100)</f>
        <v>0</v>
      </c>
      <c r="N383" s="181">
        <v>0</v>
      </c>
      <c r="O383" s="181">
        <f>ROUND(E383*N383,2)</f>
        <v>0</v>
      </c>
      <c r="P383" s="181">
        <v>0</v>
      </c>
      <c r="Q383" s="181">
        <f>ROUND(E383*P383,2)</f>
        <v>0</v>
      </c>
      <c r="R383" s="181"/>
      <c r="S383" s="181" t="s">
        <v>254</v>
      </c>
      <c r="T383" s="182" t="s">
        <v>250</v>
      </c>
      <c r="U383" s="163">
        <v>0</v>
      </c>
      <c r="V383" s="163">
        <f>ROUND(E383*U383,2)</f>
        <v>0</v>
      </c>
      <c r="W383" s="163"/>
      <c r="X383" s="163" t="s">
        <v>194</v>
      </c>
      <c r="Y383" s="152"/>
      <c r="Z383" s="152"/>
      <c r="AA383" s="152"/>
      <c r="AB383" s="152"/>
      <c r="AC383" s="152"/>
      <c r="AD383" s="152"/>
      <c r="AE383" s="152"/>
      <c r="AF383" s="152"/>
      <c r="AG383" s="152" t="s">
        <v>195</v>
      </c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  <c r="BH383" s="152"/>
    </row>
    <row r="384" spans="1:60" outlineLevel="1" x14ac:dyDescent="0.2">
      <c r="A384" s="159"/>
      <c r="B384" s="160"/>
      <c r="C384" s="194" t="s">
        <v>81</v>
      </c>
      <c r="D384" s="164"/>
      <c r="E384" s="165">
        <v>1</v>
      </c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52"/>
      <c r="Z384" s="152"/>
      <c r="AA384" s="152"/>
      <c r="AB384" s="152"/>
      <c r="AC384" s="152"/>
      <c r="AD384" s="152"/>
      <c r="AE384" s="152"/>
      <c r="AF384" s="152"/>
      <c r="AG384" s="152" t="s">
        <v>199</v>
      </c>
      <c r="AH384" s="152">
        <v>0</v>
      </c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</row>
    <row r="385" spans="1:60" outlineLevel="1" x14ac:dyDescent="0.2">
      <c r="A385" s="176">
        <v>147</v>
      </c>
      <c r="B385" s="177" t="s">
        <v>622</v>
      </c>
      <c r="C385" s="193" t="s">
        <v>623</v>
      </c>
      <c r="D385" s="178" t="s">
        <v>426</v>
      </c>
      <c r="E385" s="179">
        <v>1</v>
      </c>
      <c r="F385" s="180"/>
      <c r="G385" s="181">
        <f>ROUND(E385*F385,2)</f>
        <v>0</v>
      </c>
      <c r="H385" s="180"/>
      <c r="I385" s="181">
        <f>ROUND(E385*H385,2)</f>
        <v>0</v>
      </c>
      <c r="J385" s="180"/>
      <c r="K385" s="181">
        <f>ROUND(E385*J385,2)</f>
        <v>0</v>
      </c>
      <c r="L385" s="181">
        <v>21</v>
      </c>
      <c r="M385" s="181">
        <f>G385*(1+L385/100)</f>
        <v>0</v>
      </c>
      <c r="N385" s="181">
        <v>0</v>
      </c>
      <c r="O385" s="181">
        <f>ROUND(E385*N385,2)</f>
        <v>0</v>
      </c>
      <c r="P385" s="181">
        <v>0</v>
      </c>
      <c r="Q385" s="181">
        <f>ROUND(E385*P385,2)</f>
        <v>0</v>
      </c>
      <c r="R385" s="181"/>
      <c r="S385" s="181" t="s">
        <v>254</v>
      </c>
      <c r="T385" s="182" t="s">
        <v>250</v>
      </c>
      <c r="U385" s="163">
        <v>0</v>
      </c>
      <c r="V385" s="163">
        <f>ROUND(E385*U385,2)</f>
        <v>0</v>
      </c>
      <c r="W385" s="163"/>
      <c r="X385" s="163" t="s">
        <v>194</v>
      </c>
      <c r="Y385" s="152"/>
      <c r="Z385" s="152"/>
      <c r="AA385" s="152"/>
      <c r="AB385" s="152"/>
      <c r="AC385" s="152"/>
      <c r="AD385" s="152"/>
      <c r="AE385" s="152"/>
      <c r="AF385" s="152"/>
      <c r="AG385" s="152" t="s">
        <v>195</v>
      </c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  <c r="BH385" s="152"/>
    </row>
    <row r="386" spans="1:60" outlineLevel="1" x14ac:dyDescent="0.2">
      <c r="A386" s="159"/>
      <c r="B386" s="160"/>
      <c r="C386" s="194" t="s">
        <v>81</v>
      </c>
      <c r="D386" s="164"/>
      <c r="E386" s="165">
        <v>1</v>
      </c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52"/>
      <c r="Z386" s="152"/>
      <c r="AA386" s="152"/>
      <c r="AB386" s="152"/>
      <c r="AC386" s="152"/>
      <c r="AD386" s="152"/>
      <c r="AE386" s="152"/>
      <c r="AF386" s="152"/>
      <c r="AG386" s="152" t="s">
        <v>199</v>
      </c>
      <c r="AH386" s="152">
        <v>0</v>
      </c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  <c r="BH386" s="152"/>
    </row>
    <row r="387" spans="1:60" outlineLevel="1" x14ac:dyDescent="0.2">
      <c r="A387" s="176">
        <v>148</v>
      </c>
      <c r="B387" s="177" t="s">
        <v>624</v>
      </c>
      <c r="C387" s="193" t="s">
        <v>625</v>
      </c>
      <c r="D387" s="178" t="s">
        <v>426</v>
      </c>
      <c r="E387" s="179">
        <v>1</v>
      </c>
      <c r="F387" s="180"/>
      <c r="G387" s="181">
        <f>ROUND(E387*F387,2)</f>
        <v>0</v>
      </c>
      <c r="H387" s="180"/>
      <c r="I387" s="181">
        <f>ROUND(E387*H387,2)</f>
        <v>0</v>
      </c>
      <c r="J387" s="180"/>
      <c r="K387" s="181">
        <f>ROUND(E387*J387,2)</f>
        <v>0</v>
      </c>
      <c r="L387" s="181">
        <v>21</v>
      </c>
      <c r="M387" s="181">
        <f>G387*(1+L387/100)</f>
        <v>0</v>
      </c>
      <c r="N387" s="181">
        <v>0</v>
      </c>
      <c r="O387" s="181">
        <f>ROUND(E387*N387,2)</f>
        <v>0</v>
      </c>
      <c r="P387" s="181">
        <v>0</v>
      </c>
      <c r="Q387" s="181">
        <f>ROUND(E387*P387,2)</f>
        <v>0</v>
      </c>
      <c r="R387" s="181"/>
      <c r="S387" s="181" t="s">
        <v>254</v>
      </c>
      <c r="T387" s="182" t="s">
        <v>250</v>
      </c>
      <c r="U387" s="163">
        <v>0</v>
      </c>
      <c r="V387" s="163">
        <f>ROUND(E387*U387,2)</f>
        <v>0</v>
      </c>
      <c r="W387" s="163"/>
      <c r="X387" s="163" t="s">
        <v>194</v>
      </c>
      <c r="Y387" s="152"/>
      <c r="Z387" s="152"/>
      <c r="AA387" s="152"/>
      <c r="AB387" s="152"/>
      <c r="AC387" s="152"/>
      <c r="AD387" s="152"/>
      <c r="AE387" s="152"/>
      <c r="AF387" s="152"/>
      <c r="AG387" s="152" t="s">
        <v>195</v>
      </c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  <c r="BH387" s="152"/>
    </row>
    <row r="388" spans="1:60" outlineLevel="1" x14ac:dyDescent="0.2">
      <c r="A388" s="159"/>
      <c r="B388" s="160"/>
      <c r="C388" s="194" t="s">
        <v>81</v>
      </c>
      <c r="D388" s="164"/>
      <c r="E388" s="165">
        <v>1</v>
      </c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52"/>
      <c r="Z388" s="152"/>
      <c r="AA388" s="152"/>
      <c r="AB388" s="152"/>
      <c r="AC388" s="152"/>
      <c r="AD388" s="152"/>
      <c r="AE388" s="152"/>
      <c r="AF388" s="152"/>
      <c r="AG388" s="152" t="s">
        <v>199</v>
      </c>
      <c r="AH388" s="152">
        <v>0</v>
      </c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</row>
    <row r="389" spans="1:60" outlineLevel="1" x14ac:dyDescent="0.2">
      <c r="A389" s="176">
        <v>149</v>
      </c>
      <c r="B389" s="177" t="s">
        <v>626</v>
      </c>
      <c r="C389" s="193" t="s">
        <v>627</v>
      </c>
      <c r="D389" s="178" t="s">
        <v>426</v>
      </c>
      <c r="E389" s="179">
        <v>2</v>
      </c>
      <c r="F389" s="180"/>
      <c r="G389" s="181">
        <f>ROUND(E389*F389,2)</f>
        <v>0</v>
      </c>
      <c r="H389" s="180"/>
      <c r="I389" s="181">
        <f>ROUND(E389*H389,2)</f>
        <v>0</v>
      </c>
      <c r="J389" s="180"/>
      <c r="K389" s="181">
        <f>ROUND(E389*J389,2)</f>
        <v>0</v>
      </c>
      <c r="L389" s="181">
        <v>21</v>
      </c>
      <c r="M389" s="181">
        <f>G389*(1+L389/100)</f>
        <v>0</v>
      </c>
      <c r="N389" s="181">
        <v>0</v>
      </c>
      <c r="O389" s="181">
        <f>ROUND(E389*N389,2)</f>
        <v>0</v>
      </c>
      <c r="P389" s="181">
        <v>0</v>
      </c>
      <c r="Q389" s="181">
        <f>ROUND(E389*P389,2)</f>
        <v>0</v>
      </c>
      <c r="R389" s="181"/>
      <c r="S389" s="181" t="s">
        <v>254</v>
      </c>
      <c r="T389" s="182" t="s">
        <v>250</v>
      </c>
      <c r="U389" s="163">
        <v>0</v>
      </c>
      <c r="V389" s="163">
        <f>ROUND(E389*U389,2)</f>
        <v>0</v>
      </c>
      <c r="W389" s="163"/>
      <c r="X389" s="163" t="s">
        <v>194</v>
      </c>
      <c r="Y389" s="152"/>
      <c r="Z389" s="152"/>
      <c r="AA389" s="152"/>
      <c r="AB389" s="152"/>
      <c r="AC389" s="152"/>
      <c r="AD389" s="152"/>
      <c r="AE389" s="152"/>
      <c r="AF389" s="152"/>
      <c r="AG389" s="152" t="s">
        <v>195</v>
      </c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  <c r="BH389" s="152"/>
    </row>
    <row r="390" spans="1:60" outlineLevel="1" x14ac:dyDescent="0.2">
      <c r="A390" s="159"/>
      <c r="B390" s="160"/>
      <c r="C390" s="194" t="s">
        <v>85</v>
      </c>
      <c r="D390" s="164"/>
      <c r="E390" s="165">
        <v>2</v>
      </c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52"/>
      <c r="Z390" s="152"/>
      <c r="AA390" s="152"/>
      <c r="AB390" s="152"/>
      <c r="AC390" s="152"/>
      <c r="AD390" s="152"/>
      <c r="AE390" s="152"/>
      <c r="AF390" s="152"/>
      <c r="AG390" s="152" t="s">
        <v>199</v>
      </c>
      <c r="AH390" s="152">
        <v>0</v>
      </c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</row>
    <row r="391" spans="1:60" outlineLevel="1" x14ac:dyDescent="0.2">
      <c r="A391" s="176">
        <v>150</v>
      </c>
      <c r="B391" s="177" t="s">
        <v>628</v>
      </c>
      <c r="C391" s="193" t="s">
        <v>629</v>
      </c>
      <c r="D391" s="178" t="s">
        <v>426</v>
      </c>
      <c r="E391" s="179">
        <v>2</v>
      </c>
      <c r="F391" s="180"/>
      <c r="G391" s="181">
        <f>ROUND(E391*F391,2)</f>
        <v>0</v>
      </c>
      <c r="H391" s="180"/>
      <c r="I391" s="181">
        <f>ROUND(E391*H391,2)</f>
        <v>0</v>
      </c>
      <c r="J391" s="180"/>
      <c r="K391" s="181">
        <f>ROUND(E391*J391,2)</f>
        <v>0</v>
      </c>
      <c r="L391" s="181">
        <v>21</v>
      </c>
      <c r="M391" s="181">
        <f>G391*(1+L391/100)</f>
        <v>0</v>
      </c>
      <c r="N391" s="181">
        <v>0</v>
      </c>
      <c r="O391" s="181">
        <f>ROUND(E391*N391,2)</f>
        <v>0</v>
      </c>
      <c r="P391" s="181">
        <v>0</v>
      </c>
      <c r="Q391" s="181">
        <f>ROUND(E391*P391,2)</f>
        <v>0</v>
      </c>
      <c r="R391" s="181"/>
      <c r="S391" s="181" t="s">
        <v>254</v>
      </c>
      <c r="T391" s="182" t="s">
        <v>250</v>
      </c>
      <c r="U391" s="163">
        <v>0</v>
      </c>
      <c r="V391" s="163">
        <f>ROUND(E391*U391,2)</f>
        <v>0</v>
      </c>
      <c r="W391" s="163"/>
      <c r="X391" s="163" t="s">
        <v>194</v>
      </c>
      <c r="Y391" s="152"/>
      <c r="Z391" s="152"/>
      <c r="AA391" s="152"/>
      <c r="AB391" s="152"/>
      <c r="AC391" s="152"/>
      <c r="AD391" s="152"/>
      <c r="AE391" s="152"/>
      <c r="AF391" s="152"/>
      <c r="AG391" s="152" t="s">
        <v>195</v>
      </c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</row>
    <row r="392" spans="1:60" outlineLevel="1" x14ac:dyDescent="0.2">
      <c r="A392" s="159"/>
      <c r="B392" s="160"/>
      <c r="C392" s="194" t="s">
        <v>85</v>
      </c>
      <c r="D392" s="164"/>
      <c r="E392" s="165">
        <v>2</v>
      </c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52"/>
      <c r="Z392" s="152"/>
      <c r="AA392" s="152"/>
      <c r="AB392" s="152"/>
      <c r="AC392" s="152"/>
      <c r="AD392" s="152"/>
      <c r="AE392" s="152"/>
      <c r="AF392" s="152"/>
      <c r="AG392" s="152" t="s">
        <v>199</v>
      </c>
      <c r="AH392" s="152">
        <v>0</v>
      </c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</row>
    <row r="393" spans="1:60" outlineLevel="1" x14ac:dyDescent="0.2">
      <c r="A393" s="176">
        <v>151</v>
      </c>
      <c r="B393" s="177" t="s">
        <v>630</v>
      </c>
      <c r="C393" s="193" t="s">
        <v>631</v>
      </c>
      <c r="D393" s="178" t="s">
        <v>426</v>
      </c>
      <c r="E393" s="179">
        <v>1</v>
      </c>
      <c r="F393" s="180"/>
      <c r="G393" s="181">
        <f>ROUND(E393*F393,2)</f>
        <v>0</v>
      </c>
      <c r="H393" s="180"/>
      <c r="I393" s="181">
        <f>ROUND(E393*H393,2)</f>
        <v>0</v>
      </c>
      <c r="J393" s="180"/>
      <c r="K393" s="181">
        <f>ROUND(E393*J393,2)</f>
        <v>0</v>
      </c>
      <c r="L393" s="181">
        <v>21</v>
      </c>
      <c r="M393" s="181">
        <f>G393*(1+L393/100)</f>
        <v>0</v>
      </c>
      <c r="N393" s="181">
        <v>0</v>
      </c>
      <c r="O393" s="181">
        <f>ROUND(E393*N393,2)</f>
        <v>0</v>
      </c>
      <c r="P393" s="181">
        <v>0</v>
      </c>
      <c r="Q393" s="181">
        <f>ROUND(E393*P393,2)</f>
        <v>0</v>
      </c>
      <c r="R393" s="181"/>
      <c r="S393" s="181" t="s">
        <v>254</v>
      </c>
      <c r="T393" s="182" t="s">
        <v>250</v>
      </c>
      <c r="U393" s="163">
        <v>0</v>
      </c>
      <c r="V393" s="163">
        <f>ROUND(E393*U393,2)</f>
        <v>0</v>
      </c>
      <c r="W393" s="163"/>
      <c r="X393" s="163" t="s">
        <v>194</v>
      </c>
      <c r="Y393" s="152"/>
      <c r="Z393" s="152"/>
      <c r="AA393" s="152"/>
      <c r="AB393" s="152"/>
      <c r="AC393" s="152"/>
      <c r="AD393" s="152"/>
      <c r="AE393" s="152"/>
      <c r="AF393" s="152"/>
      <c r="AG393" s="152" t="s">
        <v>195</v>
      </c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52"/>
      <c r="BB393" s="152"/>
      <c r="BC393" s="152"/>
      <c r="BD393" s="152"/>
      <c r="BE393" s="152"/>
      <c r="BF393" s="152"/>
      <c r="BG393" s="152"/>
      <c r="BH393" s="152"/>
    </row>
    <row r="394" spans="1:60" outlineLevel="1" x14ac:dyDescent="0.2">
      <c r="A394" s="159"/>
      <c r="B394" s="160"/>
      <c r="C394" s="194" t="s">
        <v>81</v>
      </c>
      <c r="D394" s="164"/>
      <c r="E394" s="165">
        <v>1</v>
      </c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52"/>
      <c r="Z394" s="152"/>
      <c r="AA394" s="152"/>
      <c r="AB394" s="152"/>
      <c r="AC394" s="152"/>
      <c r="AD394" s="152"/>
      <c r="AE394" s="152"/>
      <c r="AF394" s="152"/>
      <c r="AG394" s="152" t="s">
        <v>199</v>
      </c>
      <c r="AH394" s="152">
        <v>0</v>
      </c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</row>
    <row r="395" spans="1:60" outlineLevel="1" x14ac:dyDescent="0.2">
      <c r="A395" s="176">
        <v>152</v>
      </c>
      <c r="B395" s="177" t="s">
        <v>632</v>
      </c>
      <c r="C395" s="193" t="s">
        <v>633</v>
      </c>
      <c r="D395" s="178" t="s">
        <v>426</v>
      </c>
      <c r="E395" s="179">
        <v>2</v>
      </c>
      <c r="F395" s="180"/>
      <c r="G395" s="181">
        <f>ROUND(E395*F395,2)</f>
        <v>0</v>
      </c>
      <c r="H395" s="180"/>
      <c r="I395" s="181">
        <f>ROUND(E395*H395,2)</f>
        <v>0</v>
      </c>
      <c r="J395" s="180"/>
      <c r="K395" s="181">
        <f>ROUND(E395*J395,2)</f>
        <v>0</v>
      </c>
      <c r="L395" s="181">
        <v>21</v>
      </c>
      <c r="M395" s="181">
        <f>G395*(1+L395/100)</f>
        <v>0</v>
      </c>
      <c r="N395" s="181">
        <v>0</v>
      </c>
      <c r="O395" s="181">
        <f>ROUND(E395*N395,2)</f>
        <v>0</v>
      </c>
      <c r="P395" s="181">
        <v>0</v>
      </c>
      <c r="Q395" s="181">
        <f>ROUND(E395*P395,2)</f>
        <v>0</v>
      </c>
      <c r="R395" s="181"/>
      <c r="S395" s="181" t="s">
        <v>254</v>
      </c>
      <c r="T395" s="182" t="s">
        <v>250</v>
      </c>
      <c r="U395" s="163">
        <v>0</v>
      </c>
      <c r="V395" s="163">
        <f>ROUND(E395*U395,2)</f>
        <v>0</v>
      </c>
      <c r="W395" s="163"/>
      <c r="X395" s="163" t="s">
        <v>194</v>
      </c>
      <c r="Y395" s="152"/>
      <c r="Z395" s="152"/>
      <c r="AA395" s="152"/>
      <c r="AB395" s="152"/>
      <c r="AC395" s="152"/>
      <c r="AD395" s="152"/>
      <c r="AE395" s="152"/>
      <c r="AF395" s="152"/>
      <c r="AG395" s="152" t="s">
        <v>195</v>
      </c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</row>
    <row r="396" spans="1:60" outlineLevel="1" x14ac:dyDescent="0.2">
      <c r="A396" s="159"/>
      <c r="B396" s="160"/>
      <c r="C396" s="194" t="s">
        <v>85</v>
      </c>
      <c r="D396" s="164"/>
      <c r="E396" s="165">
        <v>2</v>
      </c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52"/>
      <c r="Z396" s="152"/>
      <c r="AA396" s="152"/>
      <c r="AB396" s="152"/>
      <c r="AC396" s="152"/>
      <c r="AD396" s="152"/>
      <c r="AE396" s="152"/>
      <c r="AF396" s="152"/>
      <c r="AG396" s="152" t="s">
        <v>199</v>
      </c>
      <c r="AH396" s="152">
        <v>0</v>
      </c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</row>
    <row r="397" spans="1:60" outlineLevel="1" x14ac:dyDescent="0.2">
      <c r="A397" s="176">
        <v>153</v>
      </c>
      <c r="B397" s="177" t="s">
        <v>634</v>
      </c>
      <c r="C397" s="193" t="s">
        <v>635</v>
      </c>
      <c r="D397" s="178" t="s">
        <v>426</v>
      </c>
      <c r="E397" s="179">
        <v>1</v>
      </c>
      <c r="F397" s="180"/>
      <c r="G397" s="181">
        <f>ROUND(E397*F397,2)</f>
        <v>0</v>
      </c>
      <c r="H397" s="180"/>
      <c r="I397" s="181">
        <f>ROUND(E397*H397,2)</f>
        <v>0</v>
      </c>
      <c r="J397" s="180"/>
      <c r="K397" s="181">
        <f>ROUND(E397*J397,2)</f>
        <v>0</v>
      </c>
      <c r="L397" s="181">
        <v>21</v>
      </c>
      <c r="M397" s="181">
        <f>G397*(1+L397/100)</f>
        <v>0</v>
      </c>
      <c r="N397" s="181">
        <v>0</v>
      </c>
      <c r="O397" s="181">
        <f>ROUND(E397*N397,2)</f>
        <v>0</v>
      </c>
      <c r="P397" s="181">
        <v>0</v>
      </c>
      <c r="Q397" s="181">
        <f>ROUND(E397*P397,2)</f>
        <v>0</v>
      </c>
      <c r="R397" s="181"/>
      <c r="S397" s="181" t="s">
        <v>254</v>
      </c>
      <c r="T397" s="182" t="s">
        <v>250</v>
      </c>
      <c r="U397" s="163">
        <v>0</v>
      </c>
      <c r="V397" s="163">
        <f>ROUND(E397*U397,2)</f>
        <v>0</v>
      </c>
      <c r="W397" s="163"/>
      <c r="X397" s="163" t="s">
        <v>194</v>
      </c>
      <c r="Y397" s="152"/>
      <c r="Z397" s="152"/>
      <c r="AA397" s="152"/>
      <c r="AB397" s="152"/>
      <c r="AC397" s="152"/>
      <c r="AD397" s="152"/>
      <c r="AE397" s="152"/>
      <c r="AF397" s="152"/>
      <c r="AG397" s="152" t="s">
        <v>195</v>
      </c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  <c r="BH397" s="152"/>
    </row>
    <row r="398" spans="1:60" outlineLevel="1" x14ac:dyDescent="0.2">
      <c r="A398" s="159"/>
      <c r="B398" s="160"/>
      <c r="C398" s="194" t="s">
        <v>81</v>
      </c>
      <c r="D398" s="164"/>
      <c r="E398" s="165">
        <v>1</v>
      </c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52"/>
      <c r="Z398" s="152"/>
      <c r="AA398" s="152"/>
      <c r="AB398" s="152"/>
      <c r="AC398" s="152"/>
      <c r="AD398" s="152"/>
      <c r="AE398" s="152"/>
      <c r="AF398" s="152"/>
      <c r="AG398" s="152" t="s">
        <v>199</v>
      </c>
      <c r="AH398" s="152">
        <v>0</v>
      </c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  <c r="BH398" s="152"/>
    </row>
    <row r="399" spans="1:60" outlineLevel="1" x14ac:dyDescent="0.2">
      <c r="A399" s="176">
        <v>154</v>
      </c>
      <c r="B399" s="177" t="s">
        <v>636</v>
      </c>
      <c r="C399" s="193" t="s">
        <v>637</v>
      </c>
      <c r="D399" s="178" t="s">
        <v>426</v>
      </c>
      <c r="E399" s="179">
        <v>1</v>
      </c>
      <c r="F399" s="180"/>
      <c r="G399" s="181">
        <f>ROUND(E399*F399,2)</f>
        <v>0</v>
      </c>
      <c r="H399" s="180"/>
      <c r="I399" s="181">
        <f>ROUND(E399*H399,2)</f>
        <v>0</v>
      </c>
      <c r="J399" s="180"/>
      <c r="K399" s="181">
        <f>ROUND(E399*J399,2)</f>
        <v>0</v>
      </c>
      <c r="L399" s="181">
        <v>21</v>
      </c>
      <c r="M399" s="181">
        <f>G399*(1+L399/100)</f>
        <v>0</v>
      </c>
      <c r="N399" s="181">
        <v>0</v>
      </c>
      <c r="O399" s="181">
        <f>ROUND(E399*N399,2)</f>
        <v>0</v>
      </c>
      <c r="P399" s="181">
        <v>0</v>
      </c>
      <c r="Q399" s="181">
        <f>ROUND(E399*P399,2)</f>
        <v>0</v>
      </c>
      <c r="R399" s="181"/>
      <c r="S399" s="181" t="s">
        <v>254</v>
      </c>
      <c r="T399" s="182" t="s">
        <v>250</v>
      </c>
      <c r="U399" s="163">
        <v>0</v>
      </c>
      <c r="V399" s="163">
        <f>ROUND(E399*U399,2)</f>
        <v>0</v>
      </c>
      <c r="W399" s="163"/>
      <c r="X399" s="163" t="s">
        <v>194</v>
      </c>
      <c r="Y399" s="152"/>
      <c r="Z399" s="152"/>
      <c r="AA399" s="152"/>
      <c r="AB399" s="152"/>
      <c r="AC399" s="152"/>
      <c r="AD399" s="152"/>
      <c r="AE399" s="152"/>
      <c r="AF399" s="152"/>
      <c r="AG399" s="152" t="s">
        <v>195</v>
      </c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</row>
    <row r="400" spans="1:60" outlineLevel="1" x14ac:dyDescent="0.2">
      <c r="A400" s="159"/>
      <c r="B400" s="160"/>
      <c r="C400" s="194" t="s">
        <v>81</v>
      </c>
      <c r="D400" s="164"/>
      <c r="E400" s="165">
        <v>1</v>
      </c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52"/>
      <c r="Z400" s="152"/>
      <c r="AA400" s="152"/>
      <c r="AB400" s="152"/>
      <c r="AC400" s="152"/>
      <c r="AD400" s="152"/>
      <c r="AE400" s="152"/>
      <c r="AF400" s="152"/>
      <c r="AG400" s="152" t="s">
        <v>199</v>
      </c>
      <c r="AH400" s="152">
        <v>0</v>
      </c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  <c r="BH400" s="152"/>
    </row>
    <row r="401" spans="1:60" outlineLevel="1" x14ac:dyDescent="0.2">
      <c r="A401" s="176">
        <v>155</v>
      </c>
      <c r="B401" s="177" t="s">
        <v>638</v>
      </c>
      <c r="C401" s="193" t="s">
        <v>639</v>
      </c>
      <c r="D401" s="178" t="s">
        <v>426</v>
      </c>
      <c r="E401" s="179">
        <v>1</v>
      </c>
      <c r="F401" s="180"/>
      <c r="G401" s="181">
        <f>ROUND(E401*F401,2)</f>
        <v>0</v>
      </c>
      <c r="H401" s="180"/>
      <c r="I401" s="181">
        <f>ROUND(E401*H401,2)</f>
        <v>0</v>
      </c>
      <c r="J401" s="180"/>
      <c r="K401" s="181">
        <f>ROUND(E401*J401,2)</f>
        <v>0</v>
      </c>
      <c r="L401" s="181">
        <v>21</v>
      </c>
      <c r="M401" s="181">
        <f>G401*(1+L401/100)</f>
        <v>0</v>
      </c>
      <c r="N401" s="181">
        <v>0</v>
      </c>
      <c r="O401" s="181">
        <f>ROUND(E401*N401,2)</f>
        <v>0</v>
      </c>
      <c r="P401" s="181">
        <v>0</v>
      </c>
      <c r="Q401" s="181">
        <f>ROUND(E401*P401,2)</f>
        <v>0</v>
      </c>
      <c r="R401" s="181"/>
      <c r="S401" s="181" t="s">
        <v>254</v>
      </c>
      <c r="T401" s="182" t="s">
        <v>250</v>
      </c>
      <c r="U401" s="163">
        <v>0</v>
      </c>
      <c r="V401" s="163">
        <f>ROUND(E401*U401,2)</f>
        <v>0</v>
      </c>
      <c r="W401" s="163"/>
      <c r="X401" s="163" t="s">
        <v>194</v>
      </c>
      <c r="Y401" s="152"/>
      <c r="Z401" s="152"/>
      <c r="AA401" s="152"/>
      <c r="AB401" s="152"/>
      <c r="AC401" s="152"/>
      <c r="AD401" s="152"/>
      <c r="AE401" s="152"/>
      <c r="AF401" s="152"/>
      <c r="AG401" s="152" t="s">
        <v>195</v>
      </c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</row>
    <row r="402" spans="1:60" outlineLevel="1" x14ac:dyDescent="0.2">
      <c r="A402" s="159"/>
      <c r="B402" s="160"/>
      <c r="C402" s="194" t="s">
        <v>81</v>
      </c>
      <c r="D402" s="164"/>
      <c r="E402" s="165">
        <v>1</v>
      </c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52"/>
      <c r="Z402" s="152"/>
      <c r="AA402" s="152"/>
      <c r="AB402" s="152"/>
      <c r="AC402" s="152"/>
      <c r="AD402" s="152"/>
      <c r="AE402" s="152"/>
      <c r="AF402" s="152"/>
      <c r="AG402" s="152" t="s">
        <v>199</v>
      </c>
      <c r="AH402" s="152">
        <v>0</v>
      </c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  <c r="BH402" s="152"/>
    </row>
    <row r="403" spans="1:60" outlineLevel="1" x14ac:dyDescent="0.2">
      <c r="A403" s="176">
        <v>156</v>
      </c>
      <c r="B403" s="177" t="s">
        <v>640</v>
      </c>
      <c r="C403" s="193" t="s">
        <v>641</v>
      </c>
      <c r="D403" s="178" t="s">
        <v>426</v>
      </c>
      <c r="E403" s="179">
        <v>1</v>
      </c>
      <c r="F403" s="180"/>
      <c r="G403" s="181">
        <f>ROUND(E403*F403,2)</f>
        <v>0</v>
      </c>
      <c r="H403" s="180"/>
      <c r="I403" s="181">
        <f>ROUND(E403*H403,2)</f>
        <v>0</v>
      </c>
      <c r="J403" s="180"/>
      <c r="K403" s="181">
        <f>ROUND(E403*J403,2)</f>
        <v>0</v>
      </c>
      <c r="L403" s="181">
        <v>21</v>
      </c>
      <c r="M403" s="181">
        <f>G403*(1+L403/100)</f>
        <v>0</v>
      </c>
      <c r="N403" s="181">
        <v>0</v>
      </c>
      <c r="O403" s="181">
        <f>ROUND(E403*N403,2)</f>
        <v>0</v>
      </c>
      <c r="P403" s="181">
        <v>0</v>
      </c>
      <c r="Q403" s="181">
        <f>ROUND(E403*P403,2)</f>
        <v>0</v>
      </c>
      <c r="R403" s="181"/>
      <c r="S403" s="181" t="s">
        <v>254</v>
      </c>
      <c r="T403" s="182" t="s">
        <v>250</v>
      </c>
      <c r="U403" s="163">
        <v>0</v>
      </c>
      <c r="V403" s="163">
        <f>ROUND(E403*U403,2)</f>
        <v>0</v>
      </c>
      <c r="W403" s="163"/>
      <c r="X403" s="163" t="s">
        <v>194</v>
      </c>
      <c r="Y403" s="152"/>
      <c r="Z403" s="152"/>
      <c r="AA403" s="152"/>
      <c r="AB403" s="152"/>
      <c r="AC403" s="152"/>
      <c r="AD403" s="152"/>
      <c r="AE403" s="152"/>
      <c r="AF403" s="152"/>
      <c r="AG403" s="152" t="s">
        <v>195</v>
      </c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  <c r="BH403" s="152"/>
    </row>
    <row r="404" spans="1:60" outlineLevel="1" x14ac:dyDescent="0.2">
      <c r="A404" s="159"/>
      <c r="B404" s="160"/>
      <c r="C404" s="194" t="s">
        <v>81</v>
      </c>
      <c r="D404" s="164"/>
      <c r="E404" s="165">
        <v>1</v>
      </c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52"/>
      <c r="Z404" s="152"/>
      <c r="AA404" s="152"/>
      <c r="AB404" s="152"/>
      <c r="AC404" s="152"/>
      <c r="AD404" s="152"/>
      <c r="AE404" s="152"/>
      <c r="AF404" s="152"/>
      <c r="AG404" s="152" t="s">
        <v>199</v>
      </c>
      <c r="AH404" s="152">
        <v>0</v>
      </c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  <c r="BH404" s="152"/>
    </row>
    <row r="405" spans="1:60" outlineLevel="1" x14ac:dyDescent="0.2">
      <c r="A405" s="176">
        <v>157</v>
      </c>
      <c r="B405" s="177" t="s">
        <v>642</v>
      </c>
      <c r="C405" s="193" t="s">
        <v>643</v>
      </c>
      <c r="D405" s="178" t="s">
        <v>426</v>
      </c>
      <c r="E405" s="179">
        <v>1</v>
      </c>
      <c r="F405" s="180"/>
      <c r="G405" s="181">
        <f>ROUND(E405*F405,2)</f>
        <v>0</v>
      </c>
      <c r="H405" s="180"/>
      <c r="I405" s="181">
        <f>ROUND(E405*H405,2)</f>
        <v>0</v>
      </c>
      <c r="J405" s="180"/>
      <c r="K405" s="181">
        <f>ROUND(E405*J405,2)</f>
        <v>0</v>
      </c>
      <c r="L405" s="181">
        <v>21</v>
      </c>
      <c r="M405" s="181">
        <f>G405*(1+L405/100)</f>
        <v>0</v>
      </c>
      <c r="N405" s="181">
        <v>0</v>
      </c>
      <c r="O405" s="181">
        <f>ROUND(E405*N405,2)</f>
        <v>0</v>
      </c>
      <c r="P405" s="181">
        <v>0</v>
      </c>
      <c r="Q405" s="181">
        <f>ROUND(E405*P405,2)</f>
        <v>0</v>
      </c>
      <c r="R405" s="181"/>
      <c r="S405" s="181" t="s">
        <v>254</v>
      </c>
      <c r="T405" s="182" t="s">
        <v>250</v>
      </c>
      <c r="U405" s="163">
        <v>0</v>
      </c>
      <c r="V405" s="163">
        <f>ROUND(E405*U405,2)</f>
        <v>0</v>
      </c>
      <c r="W405" s="163"/>
      <c r="X405" s="163" t="s">
        <v>194</v>
      </c>
      <c r="Y405" s="152"/>
      <c r="Z405" s="152"/>
      <c r="AA405" s="152"/>
      <c r="AB405" s="152"/>
      <c r="AC405" s="152"/>
      <c r="AD405" s="152"/>
      <c r="AE405" s="152"/>
      <c r="AF405" s="152"/>
      <c r="AG405" s="152" t="s">
        <v>195</v>
      </c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</row>
    <row r="406" spans="1:60" outlineLevel="1" x14ac:dyDescent="0.2">
      <c r="A406" s="159"/>
      <c r="B406" s="160"/>
      <c r="C406" s="194" t="s">
        <v>81</v>
      </c>
      <c r="D406" s="164"/>
      <c r="E406" s="165">
        <v>1</v>
      </c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52"/>
      <c r="Z406" s="152"/>
      <c r="AA406" s="152"/>
      <c r="AB406" s="152"/>
      <c r="AC406" s="152"/>
      <c r="AD406" s="152"/>
      <c r="AE406" s="152"/>
      <c r="AF406" s="152"/>
      <c r="AG406" s="152" t="s">
        <v>199</v>
      </c>
      <c r="AH406" s="152">
        <v>0</v>
      </c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</row>
    <row r="407" spans="1:60" outlineLevel="1" x14ac:dyDescent="0.2">
      <c r="A407" s="176">
        <v>158</v>
      </c>
      <c r="B407" s="177" t="s">
        <v>644</v>
      </c>
      <c r="C407" s="193" t="s">
        <v>645</v>
      </c>
      <c r="D407" s="178" t="s">
        <v>426</v>
      </c>
      <c r="E407" s="179">
        <v>1</v>
      </c>
      <c r="F407" s="180"/>
      <c r="G407" s="181">
        <f>ROUND(E407*F407,2)</f>
        <v>0</v>
      </c>
      <c r="H407" s="180"/>
      <c r="I407" s="181">
        <f>ROUND(E407*H407,2)</f>
        <v>0</v>
      </c>
      <c r="J407" s="180"/>
      <c r="K407" s="181">
        <f>ROUND(E407*J407,2)</f>
        <v>0</v>
      </c>
      <c r="L407" s="181">
        <v>21</v>
      </c>
      <c r="M407" s="181">
        <f>G407*(1+L407/100)</f>
        <v>0</v>
      </c>
      <c r="N407" s="181">
        <v>0</v>
      </c>
      <c r="O407" s="181">
        <f>ROUND(E407*N407,2)</f>
        <v>0</v>
      </c>
      <c r="P407" s="181">
        <v>0</v>
      </c>
      <c r="Q407" s="181">
        <f>ROUND(E407*P407,2)</f>
        <v>0</v>
      </c>
      <c r="R407" s="181"/>
      <c r="S407" s="181" t="s">
        <v>254</v>
      </c>
      <c r="T407" s="182" t="s">
        <v>250</v>
      </c>
      <c r="U407" s="163">
        <v>0</v>
      </c>
      <c r="V407" s="163">
        <f>ROUND(E407*U407,2)</f>
        <v>0</v>
      </c>
      <c r="W407" s="163"/>
      <c r="X407" s="163" t="s">
        <v>194</v>
      </c>
      <c r="Y407" s="152"/>
      <c r="Z407" s="152"/>
      <c r="AA407" s="152"/>
      <c r="AB407" s="152"/>
      <c r="AC407" s="152"/>
      <c r="AD407" s="152"/>
      <c r="AE407" s="152"/>
      <c r="AF407" s="152"/>
      <c r="AG407" s="152" t="s">
        <v>195</v>
      </c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</row>
    <row r="408" spans="1:60" outlineLevel="1" x14ac:dyDescent="0.2">
      <c r="A408" s="159"/>
      <c r="B408" s="160"/>
      <c r="C408" s="194" t="s">
        <v>81</v>
      </c>
      <c r="D408" s="164"/>
      <c r="E408" s="165">
        <v>1</v>
      </c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52"/>
      <c r="Z408" s="152"/>
      <c r="AA408" s="152"/>
      <c r="AB408" s="152"/>
      <c r="AC408" s="152"/>
      <c r="AD408" s="152"/>
      <c r="AE408" s="152"/>
      <c r="AF408" s="152"/>
      <c r="AG408" s="152" t="s">
        <v>199</v>
      </c>
      <c r="AH408" s="152">
        <v>0</v>
      </c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</row>
    <row r="409" spans="1:60" outlineLevel="1" x14ac:dyDescent="0.2">
      <c r="A409" s="176">
        <v>159</v>
      </c>
      <c r="B409" s="177" t="s">
        <v>646</v>
      </c>
      <c r="C409" s="193" t="s">
        <v>647</v>
      </c>
      <c r="D409" s="178" t="s">
        <v>426</v>
      </c>
      <c r="E409" s="179">
        <v>3</v>
      </c>
      <c r="F409" s="180"/>
      <c r="G409" s="181">
        <f>ROUND(E409*F409,2)</f>
        <v>0</v>
      </c>
      <c r="H409" s="180"/>
      <c r="I409" s="181">
        <f>ROUND(E409*H409,2)</f>
        <v>0</v>
      </c>
      <c r="J409" s="180"/>
      <c r="K409" s="181">
        <f>ROUND(E409*J409,2)</f>
        <v>0</v>
      </c>
      <c r="L409" s="181">
        <v>21</v>
      </c>
      <c r="M409" s="181">
        <f>G409*(1+L409/100)</f>
        <v>0</v>
      </c>
      <c r="N409" s="181">
        <v>0</v>
      </c>
      <c r="O409" s="181">
        <f>ROUND(E409*N409,2)</f>
        <v>0</v>
      </c>
      <c r="P409" s="181">
        <v>0</v>
      </c>
      <c r="Q409" s="181">
        <f>ROUND(E409*P409,2)</f>
        <v>0</v>
      </c>
      <c r="R409" s="181"/>
      <c r="S409" s="181" t="s">
        <v>254</v>
      </c>
      <c r="T409" s="182" t="s">
        <v>250</v>
      </c>
      <c r="U409" s="163">
        <v>0</v>
      </c>
      <c r="V409" s="163">
        <f>ROUND(E409*U409,2)</f>
        <v>0</v>
      </c>
      <c r="W409" s="163"/>
      <c r="X409" s="163" t="s">
        <v>194</v>
      </c>
      <c r="Y409" s="152"/>
      <c r="Z409" s="152"/>
      <c r="AA409" s="152"/>
      <c r="AB409" s="152"/>
      <c r="AC409" s="152"/>
      <c r="AD409" s="152"/>
      <c r="AE409" s="152"/>
      <c r="AF409" s="152"/>
      <c r="AG409" s="152" t="s">
        <v>195</v>
      </c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</row>
    <row r="410" spans="1:60" outlineLevel="1" x14ac:dyDescent="0.2">
      <c r="A410" s="159"/>
      <c r="B410" s="160"/>
      <c r="C410" s="194" t="s">
        <v>87</v>
      </c>
      <c r="D410" s="164"/>
      <c r="E410" s="165">
        <v>3</v>
      </c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52"/>
      <c r="Z410" s="152"/>
      <c r="AA410" s="152"/>
      <c r="AB410" s="152"/>
      <c r="AC410" s="152"/>
      <c r="AD410" s="152"/>
      <c r="AE410" s="152"/>
      <c r="AF410" s="152"/>
      <c r="AG410" s="152" t="s">
        <v>199</v>
      </c>
      <c r="AH410" s="152">
        <v>0</v>
      </c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</row>
    <row r="411" spans="1:60" outlineLevel="1" x14ac:dyDescent="0.2">
      <c r="A411" s="176">
        <v>160</v>
      </c>
      <c r="B411" s="177" t="s">
        <v>648</v>
      </c>
      <c r="C411" s="193" t="s">
        <v>649</v>
      </c>
      <c r="D411" s="178" t="s">
        <v>426</v>
      </c>
      <c r="E411" s="179">
        <v>3</v>
      </c>
      <c r="F411" s="180"/>
      <c r="G411" s="181">
        <f>ROUND(E411*F411,2)</f>
        <v>0</v>
      </c>
      <c r="H411" s="180"/>
      <c r="I411" s="181">
        <f>ROUND(E411*H411,2)</f>
        <v>0</v>
      </c>
      <c r="J411" s="180"/>
      <c r="K411" s="181">
        <f>ROUND(E411*J411,2)</f>
        <v>0</v>
      </c>
      <c r="L411" s="181">
        <v>21</v>
      </c>
      <c r="M411" s="181">
        <f>G411*(1+L411/100)</f>
        <v>0</v>
      </c>
      <c r="N411" s="181">
        <v>0</v>
      </c>
      <c r="O411" s="181">
        <f>ROUND(E411*N411,2)</f>
        <v>0</v>
      </c>
      <c r="P411" s="181">
        <v>0</v>
      </c>
      <c r="Q411" s="181">
        <f>ROUND(E411*P411,2)</f>
        <v>0</v>
      </c>
      <c r="R411" s="181"/>
      <c r="S411" s="181" t="s">
        <v>254</v>
      </c>
      <c r="T411" s="182" t="s">
        <v>250</v>
      </c>
      <c r="U411" s="163">
        <v>0</v>
      </c>
      <c r="V411" s="163">
        <f>ROUND(E411*U411,2)</f>
        <v>0</v>
      </c>
      <c r="W411" s="163"/>
      <c r="X411" s="163" t="s">
        <v>194</v>
      </c>
      <c r="Y411" s="152"/>
      <c r="Z411" s="152"/>
      <c r="AA411" s="152"/>
      <c r="AB411" s="152"/>
      <c r="AC411" s="152"/>
      <c r="AD411" s="152"/>
      <c r="AE411" s="152"/>
      <c r="AF411" s="152"/>
      <c r="AG411" s="152" t="s">
        <v>195</v>
      </c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</row>
    <row r="412" spans="1:60" outlineLevel="1" x14ac:dyDescent="0.2">
      <c r="A412" s="159"/>
      <c r="B412" s="160"/>
      <c r="C412" s="194" t="s">
        <v>87</v>
      </c>
      <c r="D412" s="164"/>
      <c r="E412" s="165">
        <v>3</v>
      </c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52"/>
      <c r="Z412" s="152"/>
      <c r="AA412" s="152"/>
      <c r="AB412" s="152"/>
      <c r="AC412" s="152"/>
      <c r="AD412" s="152"/>
      <c r="AE412" s="152"/>
      <c r="AF412" s="152"/>
      <c r="AG412" s="152" t="s">
        <v>199</v>
      </c>
      <c r="AH412" s="152">
        <v>0</v>
      </c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</row>
    <row r="413" spans="1:60" outlineLevel="1" x14ac:dyDescent="0.2">
      <c r="A413" s="176">
        <v>161</v>
      </c>
      <c r="B413" s="177" t="s">
        <v>650</v>
      </c>
      <c r="C413" s="193" t="s">
        <v>651</v>
      </c>
      <c r="D413" s="178" t="s">
        <v>426</v>
      </c>
      <c r="E413" s="179">
        <v>3</v>
      </c>
      <c r="F413" s="180"/>
      <c r="G413" s="181">
        <f>ROUND(E413*F413,2)</f>
        <v>0</v>
      </c>
      <c r="H413" s="180"/>
      <c r="I413" s="181">
        <f>ROUND(E413*H413,2)</f>
        <v>0</v>
      </c>
      <c r="J413" s="180"/>
      <c r="K413" s="181">
        <f>ROUND(E413*J413,2)</f>
        <v>0</v>
      </c>
      <c r="L413" s="181">
        <v>21</v>
      </c>
      <c r="M413" s="181">
        <f>G413*(1+L413/100)</f>
        <v>0</v>
      </c>
      <c r="N413" s="181">
        <v>0</v>
      </c>
      <c r="O413" s="181">
        <f>ROUND(E413*N413,2)</f>
        <v>0</v>
      </c>
      <c r="P413" s="181">
        <v>0</v>
      </c>
      <c r="Q413" s="181">
        <f>ROUND(E413*P413,2)</f>
        <v>0</v>
      </c>
      <c r="R413" s="181"/>
      <c r="S413" s="181" t="s">
        <v>254</v>
      </c>
      <c r="T413" s="182" t="s">
        <v>250</v>
      </c>
      <c r="U413" s="163">
        <v>0</v>
      </c>
      <c r="V413" s="163">
        <f>ROUND(E413*U413,2)</f>
        <v>0</v>
      </c>
      <c r="W413" s="163"/>
      <c r="X413" s="163" t="s">
        <v>194</v>
      </c>
      <c r="Y413" s="152"/>
      <c r="Z413" s="152"/>
      <c r="AA413" s="152"/>
      <c r="AB413" s="152"/>
      <c r="AC413" s="152"/>
      <c r="AD413" s="152"/>
      <c r="AE413" s="152"/>
      <c r="AF413" s="152"/>
      <c r="AG413" s="152" t="s">
        <v>195</v>
      </c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</row>
    <row r="414" spans="1:60" outlineLevel="1" x14ac:dyDescent="0.2">
      <c r="A414" s="159"/>
      <c r="B414" s="160"/>
      <c r="C414" s="194" t="s">
        <v>87</v>
      </c>
      <c r="D414" s="164"/>
      <c r="E414" s="165">
        <v>3</v>
      </c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52"/>
      <c r="Z414" s="152"/>
      <c r="AA414" s="152"/>
      <c r="AB414" s="152"/>
      <c r="AC414" s="152"/>
      <c r="AD414" s="152"/>
      <c r="AE414" s="152"/>
      <c r="AF414" s="152"/>
      <c r="AG414" s="152" t="s">
        <v>199</v>
      </c>
      <c r="AH414" s="152">
        <v>0</v>
      </c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  <c r="BH414" s="152"/>
    </row>
    <row r="415" spans="1:60" outlineLevel="1" x14ac:dyDescent="0.2">
      <c r="A415" s="176">
        <v>162</v>
      </c>
      <c r="B415" s="177" t="s">
        <v>652</v>
      </c>
      <c r="C415" s="193" t="s">
        <v>653</v>
      </c>
      <c r="D415" s="178" t="s">
        <v>426</v>
      </c>
      <c r="E415" s="179">
        <v>3</v>
      </c>
      <c r="F415" s="180"/>
      <c r="G415" s="181">
        <f>ROUND(E415*F415,2)</f>
        <v>0</v>
      </c>
      <c r="H415" s="180"/>
      <c r="I415" s="181">
        <f>ROUND(E415*H415,2)</f>
        <v>0</v>
      </c>
      <c r="J415" s="180"/>
      <c r="K415" s="181">
        <f>ROUND(E415*J415,2)</f>
        <v>0</v>
      </c>
      <c r="L415" s="181">
        <v>21</v>
      </c>
      <c r="M415" s="181">
        <f>G415*(1+L415/100)</f>
        <v>0</v>
      </c>
      <c r="N415" s="181">
        <v>0</v>
      </c>
      <c r="O415" s="181">
        <f>ROUND(E415*N415,2)</f>
        <v>0</v>
      </c>
      <c r="P415" s="181">
        <v>0</v>
      </c>
      <c r="Q415" s="181">
        <f>ROUND(E415*P415,2)</f>
        <v>0</v>
      </c>
      <c r="R415" s="181"/>
      <c r="S415" s="181" t="s">
        <v>254</v>
      </c>
      <c r="T415" s="182" t="s">
        <v>250</v>
      </c>
      <c r="U415" s="163">
        <v>0</v>
      </c>
      <c r="V415" s="163">
        <f>ROUND(E415*U415,2)</f>
        <v>0</v>
      </c>
      <c r="W415" s="163"/>
      <c r="X415" s="163" t="s">
        <v>194</v>
      </c>
      <c r="Y415" s="152"/>
      <c r="Z415" s="152"/>
      <c r="AA415" s="152"/>
      <c r="AB415" s="152"/>
      <c r="AC415" s="152"/>
      <c r="AD415" s="152"/>
      <c r="AE415" s="152"/>
      <c r="AF415" s="152"/>
      <c r="AG415" s="152" t="s">
        <v>195</v>
      </c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  <c r="BH415" s="152"/>
    </row>
    <row r="416" spans="1:60" outlineLevel="1" x14ac:dyDescent="0.2">
      <c r="A416" s="159"/>
      <c r="B416" s="160"/>
      <c r="C416" s="194" t="s">
        <v>87</v>
      </c>
      <c r="D416" s="164"/>
      <c r="E416" s="165">
        <v>3</v>
      </c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52"/>
      <c r="Z416" s="152"/>
      <c r="AA416" s="152"/>
      <c r="AB416" s="152"/>
      <c r="AC416" s="152"/>
      <c r="AD416" s="152"/>
      <c r="AE416" s="152"/>
      <c r="AF416" s="152"/>
      <c r="AG416" s="152" t="s">
        <v>199</v>
      </c>
      <c r="AH416" s="152">
        <v>0</v>
      </c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  <c r="BH416" s="152"/>
    </row>
    <row r="417" spans="1:60" outlineLevel="1" x14ac:dyDescent="0.2">
      <c r="A417" s="176">
        <v>163</v>
      </c>
      <c r="B417" s="177" t="s">
        <v>654</v>
      </c>
      <c r="C417" s="193" t="s">
        <v>655</v>
      </c>
      <c r="D417" s="178" t="s">
        <v>426</v>
      </c>
      <c r="E417" s="179">
        <v>3</v>
      </c>
      <c r="F417" s="180"/>
      <c r="G417" s="181">
        <f>ROUND(E417*F417,2)</f>
        <v>0</v>
      </c>
      <c r="H417" s="180"/>
      <c r="I417" s="181">
        <f>ROUND(E417*H417,2)</f>
        <v>0</v>
      </c>
      <c r="J417" s="180"/>
      <c r="K417" s="181">
        <f>ROUND(E417*J417,2)</f>
        <v>0</v>
      </c>
      <c r="L417" s="181">
        <v>21</v>
      </c>
      <c r="M417" s="181">
        <f>G417*(1+L417/100)</f>
        <v>0</v>
      </c>
      <c r="N417" s="181">
        <v>0</v>
      </c>
      <c r="O417" s="181">
        <f>ROUND(E417*N417,2)</f>
        <v>0</v>
      </c>
      <c r="P417" s="181">
        <v>0</v>
      </c>
      <c r="Q417" s="181">
        <f>ROUND(E417*P417,2)</f>
        <v>0</v>
      </c>
      <c r="R417" s="181"/>
      <c r="S417" s="181" t="s">
        <v>254</v>
      </c>
      <c r="T417" s="182" t="s">
        <v>250</v>
      </c>
      <c r="U417" s="163">
        <v>0</v>
      </c>
      <c r="V417" s="163">
        <f>ROUND(E417*U417,2)</f>
        <v>0</v>
      </c>
      <c r="W417" s="163"/>
      <c r="X417" s="163" t="s">
        <v>194</v>
      </c>
      <c r="Y417" s="152"/>
      <c r="Z417" s="152"/>
      <c r="AA417" s="152"/>
      <c r="AB417" s="152"/>
      <c r="AC417" s="152"/>
      <c r="AD417" s="152"/>
      <c r="AE417" s="152"/>
      <c r="AF417" s="152"/>
      <c r="AG417" s="152" t="s">
        <v>195</v>
      </c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  <c r="BH417" s="152"/>
    </row>
    <row r="418" spans="1:60" outlineLevel="1" x14ac:dyDescent="0.2">
      <c r="A418" s="159"/>
      <c r="B418" s="160"/>
      <c r="C418" s="194" t="s">
        <v>87</v>
      </c>
      <c r="D418" s="164"/>
      <c r="E418" s="165">
        <v>3</v>
      </c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52"/>
      <c r="Z418" s="152"/>
      <c r="AA418" s="152"/>
      <c r="AB418" s="152"/>
      <c r="AC418" s="152"/>
      <c r="AD418" s="152"/>
      <c r="AE418" s="152"/>
      <c r="AF418" s="152"/>
      <c r="AG418" s="152" t="s">
        <v>199</v>
      </c>
      <c r="AH418" s="152">
        <v>0</v>
      </c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  <c r="BH418" s="152"/>
    </row>
    <row r="419" spans="1:60" outlineLevel="1" x14ac:dyDescent="0.2">
      <c r="A419" s="176">
        <v>164</v>
      </c>
      <c r="B419" s="177" t="s">
        <v>656</v>
      </c>
      <c r="C419" s="193" t="s">
        <v>657</v>
      </c>
      <c r="D419" s="178" t="s">
        <v>426</v>
      </c>
      <c r="E419" s="179">
        <v>3</v>
      </c>
      <c r="F419" s="180"/>
      <c r="G419" s="181">
        <f>ROUND(E419*F419,2)</f>
        <v>0</v>
      </c>
      <c r="H419" s="180"/>
      <c r="I419" s="181">
        <f>ROUND(E419*H419,2)</f>
        <v>0</v>
      </c>
      <c r="J419" s="180"/>
      <c r="K419" s="181">
        <f>ROUND(E419*J419,2)</f>
        <v>0</v>
      </c>
      <c r="L419" s="181">
        <v>21</v>
      </c>
      <c r="M419" s="181">
        <f>G419*(1+L419/100)</f>
        <v>0</v>
      </c>
      <c r="N419" s="181">
        <v>0</v>
      </c>
      <c r="O419" s="181">
        <f>ROUND(E419*N419,2)</f>
        <v>0</v>
      </c>
      <c r="P419" s="181">
        <v>0</v>
      </c>
      <c r="Q419" s="181">
        <f>ROUND(E419*P419,2)</f>
        <v>0</v>
      </c>
      <c r="R419" s="181"/>
      <c r="S419" s="181" t="s">
        <v>254</v>
      </c>
      <c r="T419" s="182" t="s">
        <v>250</v>
      </c>
      <c r="U419" s="163">
        <v>0</v>
      </c>
      <c r="V419" s="163">
        <f>ROUND(E419*U419,2)</f>
        <v>0</v>
      </c>
      <c r="W419" s="163"/>
      <c r="X419" s="163" t="s">
        <v>194</v>
      </c>
      <c r="Y419" s="152"/>
      <c r="Z419" s="152"/>
      <c r="AA419" s="152"/>
      <c r="AB419" s="152"/>
      <c r="AC419" s="152"/>
      <c r="AD419" s="152"/>
      <c r="AE419" s="152"/>
      <c r="AF419" s="152"/>
      <c r="AG419" s="152" t="s">
        <v>195</v>
      </c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  <c r="BH419" s="152"/>
    </row>
    <row r="420" spans="1:60" outlineLevel="1" x14ac:dyDescent="0.2">
      <c r="A420" s="159"/>
      <c r="B420" s="160"/>
      <c r="C420" s="194" t="s">
        <v>87</v>
      </c>
      <c r="D420" s="164"/>
      <c r="E420" s="165">
        <v>3</v>
      </c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52"/>
      <c r="Z420" s="152"/>
      <c r="AA420" s="152"/>
      <c r="AB420" s="152"/>
      <c r="AC420" s="152"/>
      <c r="AD420" s="152"/>
      <c r="AE420" s="152"/>
      <c r="AF420" s="152"/>
      <c r="AG420" s="152" t="s">
        <v>199</v>
      </c>
      <c r="AH420" s="152">
        <v>0</v>
      </c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  <c r="BH420" s="152"/>
    </row>
    <row r="421" spans="1:60" outlineLevel="1" x14ac:dyDescent="0.2">
      <c r="A421" s="176">
        <v>165</v>
      </c>
      <c r="B421" s="177" t="s">
        <v>658</v>
      </c>
      <c r="C421" s="193" t="s">
        <v>659</v>
      </c>
      <c r="D421" s="178" t="s">
        <v>426</v>
      </c>
      <c r="E421" s="179">
        <v>3</v>
      </c>
      <c r="F421" s="180"/>
      <c r="G421" s="181">
        <f>ROUND(E421*F421,2)</f>
        <v>0</v>
      </c>
      <c r="H421" s="180"/>
      <c r="I421" s="181">
        <f>ROUND(E421*H421,2)</f>
        <v>0</v>
      </c>
      <c r="J421" s="180"/>
      <c r="K421" s="181">
        <f>ROUND(E421*J421,2)</f>
        <v>0</v>
      </c>
      <c r="L421" s="181">
        <v>21</v>
      </c>
      <c r="M421" s="181">
        <f>G421*(1+L421/100)</f>
        <v>0</v>
      </c>
      <c r="N421" s="181">
        <v>0</v>
      </c>
      <c r="O421" s="181">
        <f>ROUND(E421*N421,2)</f>
        <v>0</v>
      </c>
      <c r="P421" s="181">
        <v>0</v>
      </c>
      <c r="Q421" s="181">
        <f>ROUND(E421*P421,2)</f>
        <v>0</v>
      </c>
      <c r="R421" s="181"/>
      <c r="S421" s="181" t="s">
        <v>254</v>
      </c>
      <c r="T421" s="182" t="s">
        <v>250</v>
      </c>
      <c r="U421" s="163">
        <v>0</v>
      </c>
      <c r="V421" s="163">
        <f>ROUND(E421*U421,2)</f>
        <v>0</v>
      </c>
      <c r="W421" s="163"/>
      <c r="X421" s="163" t="s">
        <v>194</v>
      </c>
      <c r="Y421" s="152"/>
      <c r="Z421" s="152"/>
      <c r="AA421" s="152"/>
      <c r="AB421" s="152"/>
      <c r="AC421" s="152"/>
      <c r="AD421" s="152"/>
      <c r="AE421" s="152"/>
      <c r="AF421" s="152"/>
      <c r="AG421" s="152" t="s">
        <v>195</v>
      </c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  <c r="BH421" s="152"/>
    </row>
    <row r="422" spans="1:60" outlineLevel="1" x14ac:dyDescent="0.2">
      <c r="A422" s="159"/>
      <c r="B422" s="160"/>
      <c r="C422" s="194" t="s">
        <v>87</v>
      </c>
      <c r="D422" s="164"/>
      <c r="E422" s="165">
        <v>3</v>
      </c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52"/>
      <c r="Z422" s="152"/>
      <c r="AA422" s="152"/>
      <c r="AB422" s="152"/>
      <c r="AC422" s="152"/>
      <c r="AD422" s="152"/>
      <c r="AE422" s="152"/>
      <c r="AF422" s="152"/>
      <c r="AG422" s="152" t="s">
        <v>199</v>
      </c>
      <c r="AH422" s="152">
        <v>0</v>
      </c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  <c r="BH422" s="152"/>
    </row>
    <row r="423" spans="1:60" outlineLevel="1" x14ac:dyDescent="0.2">
      <c r="A423" s="176">
        <v>166</v>
      </c>
      <c r="B423" s="177" t="s">
        <v>660</v>
      </c>
      <c r="C423" s="193" t="s">
        <v>661</v>
      </c>
      <c r="D423" s="178" t="s">
        <v>426</v>
      </c>
      <c r="E423" s="179">
        <v>3</v>
      </c>
      <c r="F423" s="180"/>
      <c r="G423" s="181">
        <f>ROUND(E423*F423,2)</f>
        <v>0</v>
      </c>
      <c r="H423" s="180"/>
      <c r="I423" s="181">
        <f>ROUND(E423*H423,2)</f>
        <v>0</v>
      </c>
      <c r="J423" s="180"/>
      <c r="K423" s="181">
        <f>ROUND(E423*J423,2)</f>
        <v>0</v>
      </c>
      <c r="L423" s="181">
        <v>21</v>
      </c>
      <c r="M423" s="181">
        <f>G423*(1+L423/100)</f>
        <v>0</v>
      </c>
      <c r="N423" s="181">
        <v>0</v>
      </c>
      <c r="O423" s="181">
        <f>ROUND(E423*N423,2)</f>
        <v>0</v>
      </c>
      <c r="P423" s="181">
        <v>0</v>
      </c>
      <c r="Q423" s="181">
        <f>ROUND(E423*P423,2)</f>
        <v>0</v>
      </c>
      <c r="R423" s="181"/>
      <c r="S423" s="181" t="s">
        <v>254</v>
      </c>
      <c r="T423" s="182" t="s">
        <v>250</v>
      </c>
      <c r="U423" s="163">
        <v>0</v>
      </c>
      <c r="V423" s="163">
        <f>ROUND(E423*U423,2)</f>
        <v>0</v>
      </c>
      <c r="W423" s="163"/>
      <c r="X423" s="163" t="s">
        <v>194</v>
      </c>
      <c r="Y423" s="152"/>
      <c r="Z423" s="152"/>
      <c r="AA423" s="152"/>
      <c r="AB423" s="152"/>
      <c r="AC423" s="152"/>
      <c r="AD423" s="152"/>
      <c r="AE423" s="152"/>
      <c r="AF423" s="152"/>
      <c r="AG423" s="152" t="s">
        <v>195</v>
      </c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  <c r="BH423" s="152"/>
    </row>
    <row r="424" spans="1:60" outlineLevel="1" x14ac:dyDescent="0.2">
      <c r="A424" s="159"/>
      <c r="B424" s="160"/>
      <c r="C424" s="194" t="s">
        <v>87</v>
      </c>
      <c r="D424" s="164"/>
      <c r="E424" s="165">
        <v>3</v>
      </c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52"/>
      <c r="Z424" s="152"/>
      <c r="AA424" s="152"/>
      <c r="AB424" s="152"/>
      <c r="AC424" s="152"/>
      <c r="AD424" s="152"/>
      <c r="AE424" s="152"/>
      <c r="AF424" s="152"/>
      <c r="AG424" s="152" t="s">
        <v>199</v>
      </c>
      <c r="AH424" s="152">
        <v>0</v>
      </c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  <c r="BH424" s="152"/>
    </row>
    <row r="425" spans="1:60" outlineLevel="1" x14ac:dyDescent="0.2">
      <c r="A425" s="176">
        <v>167</v>
      </c>
      <c r="B425" s="177" t="s">
        <v>662</v>
      </c>
      <c r="C425" s="193" t="s">
        <v>663</v>
      </c>
      <c r="D425" s="178" t="s">
        <v>426</v>
      </c>
      <c r="E425" s="179">
        <v>1</v>
      </c>
      <c r="F425" s="180"/>
      <c r="G425" s="181">
        <f>ROUND(E425*F425,2)</f>
        <v>0</v>
      </c>
      <c r="H425" s="180"/>
      <c r="I425" s="181">
        <f>ROUND(E425*H425,2)</f>
        <v>0</v>
      </c>
      <c r="J425" s="180"/>
      <c r="K425" s="181">
        <f>ROUND(E425*J425,2)</f>
        <v>0</v>
      </c>
      <c r="L425" s="181">
        <v>21</v>
      </c>
      <c r="M425" s="181">
        <f>G425*(1+L425/100)</f>
        <v>0</v>
      </c>
      <c r="N425" s="181">
        <v>0</v>
      </c>
      <c r="O425" s="181">
        <f>ROUND(E425*N425,2)</f>
        <v>0</v>
      </c>
      <c r="P425" s="181">
        <v>0</v>
      </c>
      <c r="Q425" s="181">
        <f>ROUND(E425*P425,2)</f>
        <v>0</v>
      </c>
      <c r="R425" s="181"/>
      <c r="S425" s="181" t="s">
        <v>254</v>
      </c>
      <c r="T425" s="182" t="s">
        <v>250</v>
      </c>
      <c r="U425" s="163">
        <v>0</v>
      </c>
      <c r="V425" s="163">
        <f>ROUND(E425*U425,2)</f>
        <v>0</v>
      </c>
      <c r="W425" s="163"/>
      <c r="X425" s="163" t="s">
        <v>194</v>
      </c>
      <c r="Y425" s="152"/>
      <c r="Z425" s="152"/>
      <c r="AA425" s="152"/>
      <c r="AB425" s="152"/>
      <c r="AC425" s="152"/>
      <c r="AD425" s="152"/>
      <c r="AE425" s="152"/>
      <c r="AF425" s="152"/>
      <c r="AG425" s="152" t="s">
        <v>195</v>
      </c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  <c r="BH425" s="152"/>
    </row>
    <row r="426" spans="1:60" outlineLevel="1" x14ac:dyDescent="0.2">
      <c r="A426" s="159"/>
      <c r="B426" s="160"/>
      <c r="C426" s="194" t="s">
        <v>81</v>
      </c>
      <c r="D426" s="164"/>
      <c r="E426" s="165">
        <v>1</v>
      </c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52"/>
      <c r="Z426" s="152"/>
      <c r="AA426" s="152"/>
      <c r="AB426" s="152"/>
      <c r="AC426" s="152"/>
      <c r="AD426" s="152"/>
      <c r="AE426" s="152"/>
      <c r="AF426" s="152"/>
      <c r="AG426" s="152" t="s">
        <v>199</v>
      </c>
      <c r="AH426" s="152">
        <v>0</v>
      </c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  <c r="BH426" s="152"/>
    </row>
    <row r="427" spans="1:60" outlineLevel="1" x14ac:dyDescent="0.2">
      <c r="A427" s="176">
        <v>168</v>
      </c>
      <c r="B427" s="177" t="s">
        <v>664</v>
      </c>
      <c r="C427" s="193" t="s">
        <v>665</v>
      </c>
      <c r="D427" s="178" t="s">
        <v>426</v>
      </c>
      <c r="E427" s="179">
        <v>3</v>
      </c>
      <c r="F427" s="180"/>
      <c r="G427" s="181">
        <f>ROUND(E427*F427,2)</f>
        <v>0</v>
      </c>
      <c r="H427" s="180"/>
      <c r="I427" s="181">
        <f>ROUND(E427*H427,2)</f>
        <v>0</v>
      </c>
      <c r="J427" s="180"/>
      <c r="K427" s="181">
        <f>ROUND(E427*J427,2)</f>
        <v>0</v>
      </c>
      <c r="L427" s="181">
        <v>21</v>
      </c>
      <c r="M427" s="181">
        <f>G427*(1+L427/100)</f>
        <v>0</v>
      </c>
      <c r="N427" s="181">
        <v>0</v>
      </c>
      <c r="O427" s="181">
        <f>ROUND(E427*N427,2)</f>
        <v>0</v>
      </c>
      <c r="P427" s="181">
        <v>0</v>
      </c>
      <c r="Q427" s="181">
        <f>ROUND(E427*P427,2)</f>
        <v>0</v>
      </c>
      <c r="R427" s="181"/>
      <c r="S427" s="181" t="s">
        <v>254</v>
      </c>
      <c r="T427" s="182" t="s">
        <v>250</v>
      </c>
      <c r="U427" s="163">
        <v>0</v>
      </c>
      <c r="V427" s="163">
        <f>ROUND(E427*U427,2)</f>
        <v>0</v>
      </c>
      <c r="W427" s="163"/>
      <c r="X427" s="163" t="s">
        <v>194</v>
      </c>
      <c r="Y427" s="152"/>
      <c r="Z427" s="152"/>
      <c r="AA427" s="152"/>
      <c r="AB427" s="152"/>
      <c r="AC427" s="152"/>
      <c r="AD427" s="152"/>
      <c r="AE427" s="152"/>
      <c r="AF427" s="152"/>
      <c r="AG427" s="152" t="s">
        <v>195</v>
      </c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  <c r="BH427" s="152"/>
    </row>
    <row r="428" spans="1:60" outlineLevel="1" x14ac:dyDescent="0.2">
      <c r="A428" s="159"/>
      <c r="B428" s="160"/>
      <c r="C428" s="194" t="s">
        <v>87</v>
      </c>
      <c r="D428" s="164"/>
      <c r="E428" s="165">
        <v>3</v>
      </c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52"/>
      <c r="Z428" s="152"/>
      <c r="AA428" s="152"/>
      <c r="AB428" s="152"/>
      <c r="AC428" s="152"/>
      <c r="AD428" s="152"/>
      <c r="AE428" s="152"/>
      <c r="AF428" s="152"/>
      <c r="AG428" s="152" t="s">
        <v>199</v>
      </c>
      <c r="AH428" s="152">
        <v>0</v>
      </c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</row>
    <row r="429" spans="1:60" outlineLevel="1" x14ac:dyDescent="0.2">
      <c r="A429" s="176">
        <v>169</v>
      </c>
      <c r="B429" s="177" t="s">
        <v>666</v>
      </c>
      <c r="C429" s="193" t="s">
        <v>667</v>
      </c>
      <c r="D429" s="178" t="s">
        <v>426</v>
      </c>
      <c r="E429" s="179">
        <v>3</v>
      </c>
      <c r="F429" s="180"/>
      <c r="G429" s="181">
        <f>ROUND(E429*F429,2)</f>
        <v>0</v>
      </c>
      <c r="H429" s="180"/>
      <c r="I429" s="181">
        <f>ROUND(E429*H429,2)</f>
        <v>0</v>
      </c>
      <c r="J429" s="180"/>
      <c r="K429" s="181">
        <f>ROUND(E429*J429,2)</f>
        <v>0</v>
      </c>
      <c r="L429" s="181">
        <v>21</v>
      </c>
      <c r="M429" s="181">
        <f>G429*(1+L429/100)</f>
        <v>0</v>
      </c>
      <c r="N429" s="181">
        <v>0</v>
      </c>
      <c r="O429" s="181">
        <f>ROUND(E429*N429,2)</f>
        <v>0</v>
      </c>
      <c r="P429" s="181">
        <v>0</v>
      </c>
      <c r="Q429" s="181">
        <f>ROUND(E429*P429,2)</f>
        <v>0</v>
      </c>
      <c r="R429" s="181"/>
      <c r="S429" s="181" t="s">
        <v>254</v>
      </c>
      <c r="T429" s="182" t="s">
        <v>250</v>
      </c>
      <c r="U429" s="163">
        <v>0</v>
      </c>
      <c r="V429" s="163">
        <f>ROUND(E429*U429,2)</f>
        <v>0</v>
      </c>
      <c r="W429" s="163"/>
      <c r="X429" s="163" t="s">
        <v>194</v>
      </c>
      <c r="Y429" s="152"/>
      <c r="Z429" s="152"/>
      <c r="AA429" s="152"/>
      <c r="AB429" s="152"/>
      <c r="AC429" s="152"/>
      <c r="AD429" s="152"/>
      <c r="AE429" s="152"/>
      <c r="AF429" s="152"/>
      <c r="AG429" s="152" t="s">
        <v>195</v>
      </c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</row>
    <row r="430" spans="1:60" outlineLevel="1" x14ac:dyDescent="0.2">
      <c r="A430" s="159"/>
      <c r="B430" s="160"/>
      <c r="C430" s="194" t="s">
        <v>87</v>
      </c>
      <c r="D430" s="164"/>
      <c r="E430" s="165">
        <v>3</v>
      </c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52"/>
      <c r="Z430" s="152"/>
      <c r="AA430" s="152"/>
      <c r="AB430" s="152"/>
      <c r="AC430" s="152"/>
      <c r="AD430" s="152"/>
      <c r="AE430" s="152"/>
      <c r="AF430" s="152"/>
      <c r="AG430" s="152" t="s">
        <v>199</v>
      </c>
      <c r="AH430" s="152">
        <v>0</v>
      </c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  <c r="BH430" s="152"/>
    </row>
    <row r="431" spans="1:60" outlineLevel="1" x14ac:dyDescent="0.2">
      <c r="A431" s="176">
        <v>170</v>
      </c>
      <c r="B431" s="177" t="s">
        <v>668</v>
      </c>
      <c r="C431" s="193" t="s">
        <v>669</v>
      </c>
      <c r="D431" s="178" t="s">
        <v>426</v>
      </c>
      <c r="E431" s="179">
        <v>3</v>
      </c>
      <c r="F431" s="180"/>
      <c r="G431" s="181">
        <f>ROUND(E431*F431,2)</f>
        <v>0</v>
      </c>
      <c r="H431" s="180"/>
      <c r="I431" s="181">
        <f>ROUND(E431*H431,2)</f>
        <v>0</v>
      </c>
      <c r="J431" s="180"/>
      <c r="K431" s="181">
        <f>ROUND(E431*J431,2)</f>
        <v>0</v>
      </c>
      <c r="L431" s="181">
        <v>21</v>
      </c>
      <c r="M431" s="181">
        <f>G431*(1+L431/100)</f>
        <v>0</v>
      </c>
      <c r="N431" s="181">
        <v>0</v>
      </c>
      <c r="O431" s="181">
        <f>ROUND(E431*N431,2)</f>
        <v>0</v>
      </c>
      <c r="P431" s="181">
        <v>0</v>
      </c>
      <c r="Q431" s="181">
        <f>ROUND(E431*P431,2)</f>
        <v>0</v>
      </c>
      <c r="R431" s="181"/>
      <c r="S431" s="181" t="s">
        <v>254</v>
      </c>
      <c r="T431" s="182" t="s">
        <v>250</v>
      </c>
      <c r="U431" s="163">
        <v>0</v>
      </c>
      <c r="V431" s="163">
        <f>ROUND(E431*U431,2)</f>
        <v>0</v>
      </c>
      <c r="W431" s="163"/>
      <c r="X431" s="163" t="s">
        <v>194</v>
      </c>
      <c r="Y431" s="152"/>
      <c r="Z431" s="152"/>
      <c r="AA431" s="152"/>
      <c r="AB431" s="152"/>
      <c r="AC431" s="152"/>
      <c r="AD431" s="152"/>
      <c r="AE431" s="152"/>
      <c r="AF431" s="152"/>
      <c r="AG431" s="152" t="s">
        <v>195</v>
      </c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  <c r="BH431" s="152"/>
    </row>
    <row r="432" spans="1:60" outlineLevel="1" x14ac:dyDescent="0.2">
      <c r="A432" s="159"/>
      <c r="B432" s="160"/>
      <c r="C432" s="194" t="s">
        <v>87</v>
      </c>
      <c r="D432" s="164"/>
      <c r="E432" s="165">
        <v>3</v>
      </c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52"/>
      <c r="Z432" s="152"/>
      <c r="AA432" s="152"/>
      <c r="AB432" s="152"/>
      <c r="AC432" s="152"/>
      <c r="AD432" s="152"/>
      <c r="AE432" s="152"/>
      <c r="AF432" s="152"/>
      <c r="AG432" s="152" t="s">
        <v>199</v>
      </c>
      <c r="AH432" s="152">
        <v>0</v>
      </c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  <c r="BH432" s="152"/>
    </row>
    <row r="433" spans="1:60" outlineLevel="1" x14ac:dyDescent="0.2">
      <c r="A433" s="176">
        <v>171</v>
      </c>
      <c r="B433" s="177" t="s">
        <v>670</v>
      </c>
      <c r="C433" s="193" t="s">
        <v>671</v>
      </c>
      <c r="D433" s="178" t="s">
        <v>426</v>
      </c>
      <c r="E433" s="179">
        <v>2</v>
      </c>
      <c r="F433" s="180"/>
      <c r="G433" s="181">
        <f>ROUND(E433*F433,2)</f>
        <v>0</v>
      </c>
      <c r="H433" s="180"/>
      <c r="I433" s="181">
        <f>ROUND(E433*H433,2)</f>
        <v>0</v>
      </c>
      <c r="J433" s="180"/>
      <c r="K433" s="181">
        <f>ROUND(E433*J433,2)</f>
        <v>0</v>
      </c>
      <c r="L433" s="181">
        <v>21</v>
      </c>
      <c r="M433" s="181">
        <f>G433*(1+L433/100)</f>
        <v>0</v>
      </c>
      <c r="N433" s="181">
        <v>0</v>
      </c>
      <c r="O433" s="181">
        <f>ROUND(E433*N433,2)</f>
        <v>0</v>
      </c>
      <c r="P433" s="181">
        <v>0</v>
      </c>
      <c r="Q433" s="181">
        <f>ROUND(E433*P433,2)</f>
        <v>0</v>
      </c>
      <c r="R433" s="181"/>
      <c r="S433" s="181" t="s">
        <v>254</v>
      </c>
      <c r="T433" s="182" t="s">
        <v>250</v>
      </c>
      <c r="U433" s="163">
        <v>0</v>
      </c>
      <c r="V433" s="163">
        <f>ROUND(E433*U433,2)</f>
        <v>0</v>
      </c>
      <c r="W433" s="163"/>
      <c r="X433" s="163" t="s">
        <v>194</v>
      </c>
      <c r="Y433" s="152"/>
      <c r="Z433" s="152"/>
      <c r="AA433" s="152"/>
      <c r="AB433" s="152"/>
      <c r="AC433" s="152"/>
      <c r="AD433" s="152"/>
      <c r="AE433" s="152"/>
      <c r="AF433" s="152"/>
      <c r="AG433" s="152" t="s">
        <v>195</v>
      </c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  <c r="BH433" s="152"/>
    </row>
    <row r="434" spans="1:60" outlineLevel="1" x14ac:dyDescent="0.2">
      <c r="A434" s="159"/>
      <c r="B434" s="160"/>
      <c r="C434" s="194" t="s">
        <v>85</v>
      </c>
      <c r="D434" s="164"/>
      <c r="E434" s="165">
        <v>2</v>
      </c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52"/>
      <c r="Z434" s="152"/>
      <c r="AA434" s="152"/>
      <c r="AB434" s="152"/>
      <c r="AC434" s="152"/>
      <c r="AD434" s="152"/>
      <c r="AE434" s="152"/>
      <c r="AF434" s="152"/>
      <c r="AG434" s="152" t="s">
        <v>199</v>
      </c>
      <c r="AH434" s="152">
        <v>0</v>
      </c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  <c r="BH434" s="152"/>
    </row>
    <row r="435" spans="1:60" outlineLevel="1" x14ac:dyDescent="0.2">
      <c r="A435" s="176">
        <v>172</v>
      </c>
      <c r="B435" s="177" t="s">
        <v>672</v>
      </c>
      <c r="C435" s="193" t="s">
        <v>673</v>
      </c>
      <c r="D435" s="178" t="s">
        <v>426</v>
      </c>
      <c r="E435" s="179">
        <v>2</v>
      </c>
      <c r="F435" s="180"/>
      <c r="G435" s="181">
        <f>ROUND(E435*F435,2)</f>
        <v>0</v>
      </c>
      <c r="H435" s="180"/>
      <c r="I435" s="181">
        <f>ROUND(E435*H435,2)</f>
        <v>0</v>
      </c>
      <c r="J435" s="180"/>
      <c r="K435" s="181">
        <f>ROUND(E435*J435,2)</f>
        <v>0</v>
      </c>
      <c r="L435" s="181">
        <v>21</v>
      </c>
      <c r="M435" s="181">
        <f>G435*(1+L435/100)</f>
        <v>0</v>
      </c>
      <c r="N435" s="181">
        <v>0</v>
      </c>
      <c r="O435" s="181">
        <f>ROUND(E435*N435,2)</f>
        <v>0</v>
      </c>
      <c r="P435" s="181">
        <v>0</v>
      </c>
      <c r="Q435" s="181">
        <f>ROUND(E435*P435,2)</f>
        <v>0</v>
      </c>
      <c r="R435" s="181"/>
      <c r="S435" s="181" t="s">
        <v>254</v>
      </c>
      <c r="T435" s="182" t="s">
        <v>250</v>
      </c>
      <c r="U435" s="163">
        <v>0</v>
      </c>
      <c r="V435" s="163">
        <f>ROUND(E435*U435,2)</f>
        <v>0</v>
      </c>
      <c r="W435" s="163"/>
      <c r="X435" s="163" t="s">
        <v>194</v>
      </c>
      <c r="Y435" s="152"/>
      <c r="Z435" s="152"/>
      <c r="AA435" s="152"/>
      <c r="AB435" s="152"/>
      <c r="AC435" s="152"/>
      <c r="AD435" s="152"/>
      <c r="AE435" s="152"/>
      <c r="AF435" s="152"/>
      <c r="AG435" s="152" t="s">
        <v>195</v>
      </c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</row>
    <row r="436" spans="1:60" outlineLevel="1" x14ac:dyDescent="0.2">
      <c r="A436" s="159"/>
      <c r="B436" s="160"/>
      <c r="C436" s="194" t="s">
        <v>85</v>
      </c>
      <c r="D436" s="164"/>
      <c r="E436" s="165">
        <v>2</v>
      </c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52"/>
      <c r="Z436" s="152"/>
      <c r="AA436" s="152"/>
      <c r="AB436" s="152"/>
      <c r="AC436" s="152"/>
      <c r="AD436" s="152"/>
      <c r="AE436" s="152"/>
      <c r="AF436" s="152"/>
      <c r="AG436" s="152" t="s">
        <v>199</v>
      </c>
      <c r="AH436" s="152">
        <v>0</v>
      </c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  <c r="BH436" s="152"/>
    </row>
    <row r="437" spans="1:60" outlineLevel="1" x14ac:dyDescent="0.2">
      <c r="A437" s="176">
        <v>173</v>
      </c>
      <c r="B437" s="177" t="s">
        <v>674</v>
      </c>
      <c r="C437" s="193" t="s">
        <v>675</v>
      </c>
      <c r="D437" s="178" t="s">
        <v>426</v>
      </c>
      <c r="E437" s="179">
        <v>1</v>
      </c>
      <c r="F437" s="180"/>
      <c r="G437" s="181">
        <f>ROUND(E437*F437,2)</f>
        <v>0</v>
      </c>
      <c r="H437" s="180"/>
      <c r="I437" s="181">
        <f>ROUND(E437*H437,2)</f>
        <v>0</v>
      </c>
      <c r="J437" s="180"/>
      <c r="K437" s="181">
        <f>ROUND(E437*J437,2)</f>
        <v>0</v>
      </c>
      <c r="L437" s="181">
        <v>21</v>
      </c>
      <c r="M437" s="181">
        <f>G437*(1+L437/100)</f>
        <v>0</v>
      </c>
      <c r="N437" s="181">
        <v>0</v>
      </c>
      <c r="O437" s="181">
        <f>ROUND(E437*N437,2)</f>
        <v>0</v>
      </c>
      <c r="P437" s="181">
        <v>0</v>
      </c>
      <c r="Q437" s="181">
        <f>ROUND(E437*P437,2)</f>
        <v>0</v>
      </c>
      <c r="R437" s="181"/>
      <c r="S437" s="181" t="s">
        <v>254</v>
      </c>
      <c r="T437" s="182" t="s">
        <v>250</v>
      </c>
      <c r="U437" s="163">
        <v>0</v>
      </c>
      <c r="V437" s="163">
        <f>ROUND(E437*U437,2)</f>
        <v>0</v>
      </c>
      <c r="W437" s="163"/>
      <c r="X437" s="163" t="s">
        <v>194</v>
      </c>
      <c r="Y437" s="152"/>
      <c r="Z437" s="152"/>
      <c r="AA437" s="152"/>
      <c r="AB437" s="152"/>
      <c r="AC437" s="152"/>
      <c r="AD437" s="152"/>
      <c r="AE437" s="152"/>
      <c r="AF437" s="152"/>
      <c r="AG437" s="152" t="s">
        <v>195</v>
      </c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  <c r="BH437" s="152"/>
    </row>
    <row r="438" spans="1:60" outlineLevel="1" x14ac:dyDescent="0.2">
      <c r="A438" s="159"/>
      <c r="B438" s="160"/>
      <c r="C438" s="194" t="s">
        <v>81</v>
      </c>
      <c r="D438" s="164"/>
      <c r="E438" s="165">
        <v>1</v>
      </c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52"/>
      <c r="Z438" s="152"/>
      <c r="AA438" s="152"/>
      <c r="AB438" s="152"/>
      <c r="AC438" s="152"/>
      <c r="AD438" s="152"/>
      <c r="AE438" s="152"/>
      <c r="AF438" s="152"/>
      <c r="AG438" s="152" t="s">
        <v>199</v>
      </c>
      <c r="AH438" s="152">
        <v>0</v>
      </c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  <c r="BH438" s="152"/>
    </row>
    <row r="439" spans="1:60" outlineLevel="1" x14ac:dyDescent="0.2">
      <c r="A439" s="176">
        <v>174</v>
      </c>
      <c r="B439" s="177" t="s">
        <v>676</v>
      </c>
      <c r="C439" s="193" t="s">
        <v>677</v>
      </c>
      <c r="D439" s="178" t="s">
        <v>426</v>
      </c>
      <c r="E439" s="179">
        <v>1</v>
      </c>
      <c r="F439" s="180"/>
      <c r="G439" s="181">
        <f>ROUND(E439*F439,2)</f>
        <v>0</v>
      </c>
      <c r="H439" s="180"/>
      <c r="I439" s="181">
        <f>ROUND(E439*H439,2)</f>
        <v>0</v>
      </c>
      <c r="J439" s="180"/>
      <c r="K439" s="181">
        <f>ROUND(E439*J439,2)</f>
        <v>0</v>
      </c>
      <c r="L439" s="181">
        <v>21</v>
      </c>
      <c r="M439" s="181">
        <f>G439*(1+L439/100)</f>
        <v>0</v>
      </c>
      <c r="N439" s="181">
        <v>0</v>
      </c>
      <c r="O439" s="181">
        <f>ROUND(E439*N439,2)</f>
        <v>0</v>
      </c>
      <c r="P439" s="181">
        <v>0</v>
      </c>
      <c r="Q439" s="181">
        <f>ROUND(E439*P439,2)</f>
        <v>0</v>
      </c>
      <c r="R439" s="181"/>
      <c r="S439" s="181" t="s">
        <v>254</v>
      </c>
      <c r="T439" s="182" t="s">
        <v>250</v>
      </c>
      <c r="U439" s="163">
        <v>0</v>
      </c>
      <c r="V439" s="163">
        <f>ROUND(E439*U439,2)</f>
        <v>0</v>
      </c>
      <c r="W439" s="163"/>
      <c r="X439" s="163" t="s">
        <v>194</v>
      </c>
      <c r="Y439" s="152"/>
      <c r="Z439" s="152"/>
      <c r="AA439" s="152"/>
      <c r="AB439" s="152"/>
      <c r="AC439" s="152"/>
      <c r="AD439" s="152"/>
      <c r="AE439" s="152"/>
      <c r="AF439" s="152"/>
      <c r="AG439" s="152" t="s">
        <v>195</v>
      </c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  <c r="BH439" s="152"/>
    </row>
    <row r="440" spans="1:60" outlineLevel="1" x14ac:dyDescent="0.2">
      <c r="A440" s="159"/>
      <c r="B440" s="160"/>
      <c r="C440" s="194" t="s">
        <v>81</v>
      </c>
      <c r="D440" s="164"/>
      <c r="E440" s="165">
        <v>1</v>
      </c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52"/>
      <c r="Z440" s="152"/>
      <c r="AA440" s="152"/>
      <c r="AB440" s="152"/>
      <c r="AC440" s="152"/>
      <c r="AD440" s="152"/>
      <c r="AE440" s="152"/>
      <c r="AF440" s="152"/>
      <c r="AG440" s="152" t="s">
        <v>199</v>
      </c>
      <c r="AH440" s="152">
        <v>0</v>
      </c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  <c r="BH440" s="152"/>
    </row>
    <row r="441" spans="1:60" outlineLevel="1" x14ac:dyDescent="0.2">
      <c r="A441" s="176">
        <v>175</v>
      </c>
      <c r="B441" s="177" t="s">
        <v>678</v>
      </c>
      <c r="C441" s="193" t="s">
        <v>679</v>
      </c>
      <c r="D441" s="178" t="s">
        <v>426</v>
      </c>
      <c r="E441" s="179">
        <v>3</v>
      </c>
      <c r="F441" s="180"/>
      <c r="G441" s="181">
        <f>ROUND(E441*F441,2)</f>
        <v>0</v>
      </c>
      <c r="H441" s="180"/>
      <c r="I441" s="181">
        <f>ROUND(E441*H441,2)</f>
        <v>0</v>
      </c>
      <c r="J441" s="180"/>
      <c r="K441" s="181">
        <f>ROUND(E441*J441,2)</f>
        <v>0</v>
      </c>
      <c r="L441" s="181">
        <v>21</v>
      </c>
      <c r="M441" s="181">
        <f>G441*(1+L441/100)</f>
        <v>0</v>
      </c>
      <c r="N441" s="181">
        <v>0</v>
      </c>
      <c r="O441" s="181">
        <f>ROUND(E441*N441,2)</f>
        <v>0</v>
      </c>
      <c r="P441" s="181">
        <v>0</v>
      </c>
      <c r="Q441" s="181">
        <f>ROUND(E441*P441,2)</f>
        <v>0</v>
      </c>
      <c r="R441" s="181"/>
      <c r="S441" s="181" t="s">
        <v>254</v>
      </c>
      <c r="T441" s="182" t="s">
        <v>250</v>
      </c>
      <c r="U441" s="163">
        <v>0</v>
      </c>
      <c r="V441" s="163">
        <f>ROUND(E441*U441,2)</f>
        <v>0</v>
      </c>
      <c r="W441" s="163"/>
      <c r="X441" s="163" t="s">
        <v>194</v>
      </c>
      <c r="Y441" s="152"/>
      <c r="Z441" s="152"/>
      <c r="AA441" s="152"/>
      <c r="AB441" s="152"/>
      <c r="AC441" s="152"/>
      <c r="AD441" s="152"/>
      <c r="AE441" s="152"/>
      <c r="AF441" s="152"/>
      <c r="AG441" s="152" t="s">
        <v>195</v>
      </c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  <c r="BH441" s="152"/>
    </row>
    <row r="442" spans="1:60" outlineLevel="1" x14ac:dyDescent="0.2">
      <c r="A442" s="159"/>
      <c r="B442" s="160"/>
      <c r="C442" s="194" t="s">
        <v>87</v>
      </c>
      <c r="D442" s="164"/>
      <c r="E442" s="165">
        <v>3</v>
      </c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52"/>
      <c r="Z442" s="152"/>
      <c r="AA442" s="152"/>
      <c r="AB442" s="152"/>
      <c r="AC442" s="152"/>
      <c r="AD442" s="152"/>
      <c r="AE442" s="152"/>
      <c r="AF442" s="152"/>
      <c r="AG442" s="152" t="s">
        <v>199</v>
      </c>
      <c r="AH442" s="152">
        <v>0</v>
      </c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52"/>
      <c r="BB442" s="152"/>
      <c r="BC442" s="152"/>
      <c r="BD442" s="152"/>
      <c r="BE442" s="152"/>
      <c r="BF442" s="152"/>
      <c r="BG442" s="152"/>
      <c r="BH442" s="152"/>
    </row>
    <row r="443" spans="1:60" outlineLevel="1" x14ac:dyDescent="0.2">
      <c r="A443" s="176">
        <v>176</v>
      </c>
      <c r="B443" s="177" t="s">
        <v>680</v>
      </c>
      <c r="C443" s="193" t="s">
        <v>681</v>
      </c>
      <c r="D443" s="178" t="s">
        <v>426</v>
      </c>
      <c r="E443" s="179">
        <v>1</v>
      </c>
      <c r="F443" s="180"/>
      <c r="G443" s="181">
        <f>ROUND(E443*F443,2)</f>
        <v>0</v>
      </c>
      <c r="H443" s="180"/>
      <c r="I443" s="181">
        <f>ROUND(E443*H443,2)</f>
        <v>0</v>
      </c>
      <c r="J443" s="180"/>
      <c r="K443" s="181">
        <f>ROUND(E443*J443,2)</f>
        <v>0</v>
      </c>
      <c r="L443" s="181">
        <v>21</v>
      </c>
      <c r="M443" s="181">
        <f>G443*(1+L443/100)</f>
        <v>0</v>
      </c>
      <c r="N443" s="181">
        <v>0</v>
      </c>
      <c r="O443" s="181">
        <f>ROUND(E443*N443,2)</f>
        <v>0</v>
      </c>
      <c r="P443" s="181">
        <v>0</v>
      </c>
      <c r="Q443" s="181">
        <f>ROUND(E443*P443,2)</f>
        <v>0</v>
      </c>
      <c r="R443" s="181"/>
      <c r="S443" s="181" t="s">
        <v>254</v>
      </c>
      <c r="T443" s="182" t="s">
        <v>250</v>
      </c>
      <c r="U443" s="163">
        <v>0</v>
      </c>
      <c r="V443" s="163">
        <f>ROUND(E443*U443,2)</f>
        <v>0</v>
      </c>
      <c r="W443" s="163"/>
      <c r="X443" s="163" t="s">
        <v>194</v>
      </c>
      <c r="Y443" s="152"/>
      <c r="Z443" s="152"/>
      <c r="AA443" s="152"/>
      <c r="AB443" s="152"/>
      <c r="AC443" s="152"/>
      <c r="AD443" s="152"/>
      <c r="AE443" s="152"/>
      <c r="AF443" s="152"/>
      <c r="AG443" s="152" t="s">
        <v>195</v>
      </c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  <c r="BH443" s="152"/>
    </row>
    <row r="444" spans="1:60" outlineLevel="1" x14ac:dyDescent="0.2">
      <c r="A444" s="159"/>
      <c r="B444" s="160"/>
      <c r="C444" s="194" t="s">
        <v>81</v>
      </c>
      <c r="D444" s="164"/>
      <c r="E444" s="165">
        <v>1</v>
      </c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52"/>
      <c r="Z444" s="152"/>
      <c r="AA444" s="152"/>
      <c r="AB444" s="152"/>
      <c r="AC444" s="152"/>
      <c r="AD444" s="152"/>
      <c r="AE444" s="152"/>
      <c r="AF444" s="152"/>
      <c r="AG444" s="152" t="s">
        <v>199</v>
      </c>
      <c r="AH444" s="152">
        <v>0</v>
      </c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  <c r="BH444" s="152"/>
    </row>
    <row r="445" spans="1:60" outlineLevel="1" x14ac:dyDescent="0.2">
      <c r="A445" s="176">
        <v>177</v>
      </c>
      <c r="B445" s="177" t="s">
        <v>682</v>
      </c>
      <c r="C445" s="193" t="s">
        <v>683</v>
      </c>
      <c r="D445" s="178" t="s">
        <v>426</v>
      </c>
      <c r="E445" s="179">
        <v>1</v>
      </c>
      <c r="F445" s="180"/>
      <c r="G445" s="181">
        <f>ROUND(E445*F445,2)</f>
        <v>0</v>
      </c>
      <c r="H445" s="180"/>
      <c r="I445" s="181">
        <f>ROUND(E445*H445,2)</f>
        <v>0</v>
      </c>
      <c r="J445" s="180"/>
      <c r="K445" s="181">
        <f>ROUND(E445*J445,2)</f>
        <v>0</v>
      </c>
      <c r="L445" s="181">
        <v>21</v>
      </c>
      <c r="M445" s="181">
        <f>G445*(1+L445/100)</f>
        <v>0</v>
      </c>
      <c r="N445" s="181">
        <v>0</v>
      </c>
      <c r="O445" s="181">
        <f>ROUND(E445*N445,2)</f>
        <v>0</v>
      </c>
      <c r="P445" s="181">
        <v>0</v>
      </c>
      <c r="Q445" s="181">
        <f>ROUND(E445*P445,2)</f>
        <v>0</v>
      </c>
      <c r="R445" s="181"/>
      <c r="S445" s="181" t="s">
        <v>254</v>
      </c>
      <c r="T445" s="182" t="s">
        <v>250</v>
      </c>
      <c r="U445" s="163">
        <v>0</v>
      </c>
      <c r="V445" s="163">
        <f>ROUND(E445*U445,2)</f>
        <v>0</v>
      </c>
      <c r="W445" s="163"/>
      <c r="X445" s="163" t="s">
        <v>194</v>
      </c>
      <c r="Y445" s="152"/>
      <c r="Z445" s="152"/>
      <c r="AA445" s="152"/>
      <c r="AB445" s="152"/>
      <c r="AC445" s="152"/>
      <c r="AD445" s="152"/>
      <c r="AE445" s="152"/>
      <c r="AF445" s="152"/>
      <c r="AG445" s="152" t="s">
        <v>195</v>
      </c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  <c r="BH445" s="152"/>
    </row>
    <row r="446" spans="1:60" outlineLevel="1" x14ac:dyDescent="0.2">
      <c r="A446" s="159"/>
      <c r="B446" s="160"/>
      <c r="C446" s="194" t="s">
        <v>81</v>
      </c>
      <c r="D446" s="164"/>
      <c r="E446" s="165">
        <v>1</v>
      </c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52"/>
      <c r="Z446" s="152"/>
      <c r="AA446" s="152"/>
      <c r="AB446" s="152"/>
      <c r="AC446" s="152"/>
      <c r="AD446" s="152"/>
      <c r="AE446" s="152"/>
      <c r="AF446" s="152"/>
      <c r="AG446" s="152" t="s">
        <v>199</v>
      </c>
      <c r="AH446" s="152">
        <v>0</v>
      </c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  <c r="BH446" s="152"/>
    </row>
    <row r="447" spans="1:60" outlineLevel="1" x14ac:dyDescent="0.2">
      <c r="A447" s="176">
        <v>178</v>
      </c>
      <c r="B447" s="177" t="s">
        <v>684</v>
      </c>
      <c r="C447" s="193" t="s">
        <v>685</v>
      </c>
      <c r="D447" s="178" t="s">
        <v>426</v>
      </c>
      <c r="E447" s="179">
        <v>1</v>
      </c>
      <c r="F447" s="180"/>
      <c r="G447" s="181">
        <f>ROUND(E447*F447,2)</f>
        <v>0</v>
      </c>
      <c r="H447" s="180"/>
      <c r="I447" s="181">
        <f>ROUND(E447*H447,2)</f>
        <v>0</v>
      </c>
      <c r="J447" s="180"/>
      <c r="K447" s="181">
        <f>ROUND(E447*J447,2)</f>
        <v>0</v>
      </c>
      <c r="L447" s="181">
        <v>21</v>
      </c>
      <c r="M447" s="181">
        <f>G447*(1+L447/100)</f>
        <v>0</v>
      </c>
      <c r="N447" s="181">
        <v>0</v>
      </c>
      <c r="O447" s="181">
        <f>ROUND(E447*N447,2)</f>
        <v>0</v>
      </c>
      <c r="P447" s="181">
        <v>0</v>
      </c>
      <c r="Q447" s="181">
        <f>ROUND(E447*P447,2)</f>
        <v>0</v>
      </c>
      <c r="R447" s="181"/>
      <c r="S447" s="181" t="s">
        <v>254</v>
      </c>
      <c r="T447" s="182" t="s">
        <v>250</v>
      </c>
      <c r="U447" s="163">
        <v>0</v>
      </c>
      <c r="V447" s="163">
        <f>ROUND(E447*U447,2)</f>
        <v>0</v>
      </c>
      <c r="W447" s="163"/>
      <c r="X447" s="163" t="s">
        <v>194</v>
      </c>
      <c r="Y447" s="152"/>
      <c r="Z447" s="152"/>
      <c r="AA447" s="152"/>
      <c r="AB447" s="152"/>
      <c r="AC447" s="152"/>
      <c r="AD447" s="152"/>
      <c r="AE447" s="152"/>
      <c r="AF447" s="152"/>
      <c r="AG447" s="152" t="s">
        <v>195</v>
      </c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  <c r="BH447" s="152"/>
    </row>
    <row r="448" spans="1:60" outlineLevel="1" x14ac:dyDescent="0.2">
      <c r="A448" s="159"/>
      <c r="B448" s="160"/>
      <c r="C448" s="194" t="s">
        <v>81</v>
      </c>
      <c r="D448" s="164"/>
      <c r="E448" s="165">
        <v>1</v>
      </c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52"/>
      <c r="Z448" s="152"/>
      <c r="AA448" s="152"/>
      <c r="AB448" s="152"/>
      <c r="AC448" s="152"/>
      <c r="AD448" s="152"/>
      <c r="AE448" s="152"/>
      <c r="AF448" s="152"/>
      <c r="AG448" s="152" t="s">
        <v>199</v>
      </c>
      <c r="AH448" s="152">
        <v>0</v>
      </c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  <c r="BH448" s="152"/>
    </row>
    <row r="449" spans="1:60" outlineLevel="1" x14ac:dyDescent="0.2">
      <c r="A449" s="176">
        <v>179</v>
      </c>
      <c r="B449" s="177" t="s">
        <v>686</v>
      </c>
      <c r="C449" s="193" t="s">
        <v>687</v>
      </c>
      <c r="D449" s="178" t="s">
        <v>426</v>
      </c>
      <c r="E449" s="179">
        <v>1</v>
      </c>
      <c r="F449" s="180"/>
      <c r="G449" s="181">
        <f>ROUND(E449*F449,2)</f>
        <v>0</v>
      </c>
      <c r="H449" s="180"/>
      <c r="I449" s="181">
        <f>ROUND(E449*H449,2)</f>
        <v>0</v>
      </c>
      <c r="J449" s="180"/>
      <c r="K449" s="181">
        <f>ROUND(E449*J449,2)</f>
        <v>0</v>
      </c>
      <c r="L449" s="181">
        <v>21</v>
      </c>
      <c r="M449" s="181">
        <f>G449*(1+L449/100)</f>
        <v>0</v>
      </c>
      <c r="N449" s="181">
        <v>0</v>
      </c>
      <c r="O449" s="181">
        <f>ROUND(E449*N449,2)</f>
        <v>0</v>
      </c>
      <c r="P449" s="181">
        <v>0</v>
      </c>
      <c r="Q449" s="181">
        <f>ROUND(E449*P449,2)</f>
        <v>0</v>
      </c>
      <c r="R449" s="181"/>
      <c r="S449" s="181" t="s">
        <v>254</v>
      </c>
      <c r="T449" s="182" t="s">
        <v>250</v>
      </c>
      <c r="U449" s="163">
        <v>0</v>
      </c>
      <c r="V449" s="163">
        <f>ROUND(E449*U449,2)</f>
        <v>0</v>
      </c>
      <c r="W449" s="163"/>
      <c r="X449" s="163" t="s">
        <v>194</v>
      </c>
      <c r="Y449" s="152"/>
      <c r="Z449" s="152"/>
      <c r="AA449" s="152"/>
      <c r="AB449" s="152"/>
      <c r="AC449" s="152"/>
      <c r="AD449" s="152"/>
      <c r="AE449" s="152"/>
      <c r="AF449" s="152"/>
      <c r="AG449" s="152" t="s">
        <v>195</v>
      </c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  <c r="BH449" s="152"/>
    </row>
    <row r="450" spans="1:60" outlineLevel="1" x14ac:dyDescent="0.2">
      <c r="A450" s="159"/>
      <c r="B450" s="160"/>
      <c r="C450" s="194" t="s">
        <v>81</v>
      </c>
      <c r="D450" s="164"/>
      <c r="E450" s="165">
        <v>1</v>
      </c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52"/>
      <c r="Z450" s="152"/>
      <c r="AA450" s="152"/>
      <c r="AB450" s="152"/>
      <c r="AC450" s="152"/>
      <c r="AD450" s="152"/>
      <c r="AE450" s="152"/>
      <c r="AF450" s="152"/>
      <c r="AG450" s="152" t="s">
        <v>199</v>
      </c>
      <c r="AH450" s="152">
        <v>0</v>
      </c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152"/>
      <c r="AW450" s="152"/>
      <c r="AX450" s="152"/>
      <c r="AY450" s="152"/>
      <c r="AZ450" s="152"/>
      <c r="BA450" s="152"/>
      <c r="BB450" s="152"/>
      <c r="BC450" s="152"/>
      <c r="BD450" s="152"/>
      <c r="BE450" s="152"/>
      <c r="BF450" s="152"/>
      <c r="BG450" s="152"/>
      <c r="BH450" s="152"/>
    </row>
    <row r="451" spans="1:60" outlineLevel="1" x14ac:dyDescent="0.2">
      <c r="A451" s="176">
        <v>180</v>
      </c>
      <c r="B451" s="177" t="s">
        <v>688</v>
      </c>
      <c r="C451" s="193" t="s">
        <v>689</v>
      </c>
      <c r="D451" s="178" t="s">
        <v>426</v>
      </c>
      <c r="E451" s="179">
        <v>1</v>
      </c>
      <c r="F451" s="180"/>
      <c r="G451" s="181">
        <f>ROUND(E451*F451,2)</f>
        <v>0</v>
      </c>
      <c r="H451" s="180"/>
      <c r="I451" s="181">
        <f>ROUND(E451*H451,2)</f>
        <v>0</v>
      </c>
      <c r="J451" s="180"/>
      <c r="K451" s="181">
        <f>ROUND(E451*J451,2)</f>
        <v>0</v>
      </c>
      <c r="L451" s="181">
        <v>21</v>
      </c>
      <c r="M451" s="181">
        <f>G451*(1+L451/100)</f>
        <v>0</v>
      </c>
      <c r="N451" s="181">
        <v>0</v>
      </c>
      <c r="O451" s="181">
        <f>ROUND(E451*N451,2)</f>
        <v>0</v>
      </c>
      <c r="P451" s="181">
        <v>0</v>
      </c>
      <c r="Q451" s="181">
        <f>ROUND(E451*P451,2)</f>
        <v>0</v>
      </c>
      <c r="R451" s="181"/>
      <c r="S451" s="181" t="s">
        <v>254</v>
      </c>
      <c r="T451" s="182" t="s">
        <v>250</v>
      </c>
      <c r="U451" s="163">
        <v>0</v>
      </c>
      <c r="V451" s="163">
        <f>ROUND(E451*U451,2)</f>
        <v>0</v>
      </c>
      <c r="W451" s="163"/>
      <c r="X451" s="163" t="s">
        <v>194</v>
      </c>
      <c r="Y451" s="152"/>
      <c r="Z451" s="152"/>
      <c r="AA451" s="152"/>
      <c r="AB451" s="152"/>
      <c r="AC451" s="152"/>
      <c r="AD451" s="152"/>
      <c r="AE451" s="152"/>
      <c r="AF451" s="152"/>
      <c r="AG451" s="152" t="s">
        <v>195</v>
      </c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  <c r="BH451" s="152"/>
    </row>
    <row r="452" spans="1:60" outlineLevel="1" x14ac:dyDescent="0.2">
      <c r="A452" s="159"/>
      <c r="B452" s="160"/>
      <c r="C452" s="194" t="s">
        <v>81</v>
      </c>
      <c r="D452" s="164"/>
      <c r="E452" s="165">
        <v>1</v>
      </c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52"/>
      <c r="Z452" s="152"/>
      <c r="AA452" s="152"/>
      <c r="AB452" s="152"/>
      <c r="AC452" s="152"/>
      <c r="AD452" s="152"/>
      <c r="AE452" s="152"/>
      <c r="AF452" s="152"/>
      <c r="AG452" s="152" t="s">
        <v>199</v>
      </c>
      <c r="AH452" s="152">
        <v>0</v>
      </c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52"/>
      <c r="BB452" s="152"/>
      <c r="BC452" s="152"/>
      <c r="BD452" s="152"/>
      <c r="BE452" s="152"/>
      <c r="BF452" s="152"/>
      <c r="BG452" s="152"/>
      <c r="BH452" s="152"/>
    </row>
    <row r="453" spans="1:60" outlineLevel="1" x14ac:dyDescent="0.2">
      <c r="A453" s="176">
        <v>181</v>
      </c>
      <c r="B453" s="177" t="s">
        <v>690</v>
      </c>
      <c r="C453" s="193" t="s">
        <v>691</v>
      </c>
      <c r="D453" s="178" t="s">
        <v>426</v>
      </c>
      <c r="E453" s="179">
        <v>1</v>
      </c>
      <c r="F453" s="180"/>
      <c r="G453" s="181">
        <f>ROUND(E453*F453,2)</f>
        <v>0</v>
      </c>
      <c r="H453" s="180"/>
      <c r="I453" s="181">
        <f>ROUND(E453*H453,2)</f>
        <v>0</v>
      </c>
      <c r="J453" s="180"/>
      <c r="K453" s="181">
        <f>ROUND(E453*J453,2)</f>
        <v>0</v>
      </c>
      <c r="L453" s="181">
        <v>21</v>
      </c>
      <c r="M453" s="181">
        <f>G453*(1+L453/100)</f>
        <v>0</v>
      </c>
      <c r="N453" s="181">
        <v>0</v>
      </c>
      <c r="O453" s="181">
        <f>ROUND(E453*N453,2)</f>
        <v>0</v>
      </c>
      <c r="P453" s="181">
        <v>0</v>
      </c>
      <c r="Q453" s="181">
        <f>ROUND(E453*P453,2)</f>
        <v>0</v>
      </c>
      <c r="R453" s="181"/>
      <c r="S453" s="181" t="s">
        <v>254</v>
      </c>
      <c r="T453" s="182" t="s">
        <v>250</v>
      </c>
      <c r="U453" s="163">
        <v>0</v>
      </c>
      <c r="V453" s="163">
        <f>ROUND(E453*U453,2)</f>
        <v>0</v>
      </c>
      <c r="W453" s="163"/>
      <c r="X453" s="163" t="s">
        <v>194</v>
      </c>
      <c r="Y453" s="152"/>
      <c r="Z453" s="152"/>
      <c r="AA453" s="152"/>
      <c r="AB453" s="152"/>
      <c r="AC453" s="152"/>
      <c r="AD453" s="152"/>
      <c r="AE453" s="152"/>
      <c r="AF453" s="152"/>
      <c r="AG453" s="152" t="s">
        <v>195</v>
      </c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  <c r="BH453" s="152"/>
    </row>
    <row r="454" spans="1:60" outlineLevel="1" x14ac:dyDescent="0.2">
      <c r="A454" s="159"/>
      <c r="B454" s="160"/>
      <c r="C454" s="194" t="s">
        <v>81</v>
      </c>
      <c r="D454" s="164"/>
      <c r="E454" s="165">
        <v>1</v>
      </c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52"/>
      <c r="Z454" s="152"/>
      <c r="AA454" s="152"/>
      <c r="AB454" s="152"/>
      <c r="AC454" s="152"/>
      <c r="AD454" s="152"/>
      <c r="AE454" s="152"/>
      <c r="AF454" s="152"/>
      <c r="AG454" s="152" t="s">
        <v>199</v>
      </c>
      <c r="AH454" s="152">
        <v>0</v>
      </c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152"/>
      <c r="AW454" s="152"/>
      <c r="AX454" s="152"/>
      <c r="AY454" s="152"/>
      <c r="AZ454" s="152"/>
      <c r="BA454" s="152"/>
      <c r="BB454" s="152"/>
      <c r="BC454" s="152"/>
      <c r="BD454" s="152"/>
      <c r="BE454" s="152"/>
      <c r="BF454" s="152"/>
      <c r="BG454" s="152"/>
      <c r="BH454" s="152"/>
    </row>
    <row r="455" spans="1:60" outlineLevel="1" x14ac:dyDescent="0.2">
      <c r="A455" s="176">
        <v>182</v>
      </c>
      <c r="B455" s="177" t="s">
        <v>692</v>
      </c>
      <c r="C455" s="193" t="s">
        <v>693</v>
      </c>
      <c r="D455" s="178" t="s">
        <v>426</v>
      </c>
      <c r="E455" s="179">
        <v>1</v>
      </c>
      <c r="F455" s="180"/>
      <c r="G455" s="181">
        <f>ROUND(E455*F455,2)</f>
        <v>0</v>
      </c>
      <c r="H455" s="180"/>
      <c r="I455" s="181">
        <f>ROUND(E455*H455,2)</f>
        <v>0</v>
      </c>
      <c r="J455" s="180"/>
      <c r="K455" s="181">
        <f>ROUND(E455*J455,2)</f>
        <v>0</v>
      </c>
      <c r="L455" s="181">
        <v>21</v>
      </c>
      <c r="M455" s="181">
        <f>G455*(1+L455/100)</f>
        <v>0</v>
      </c>
      <c r="N455" s="181">
        <v>0</v>
      </c>
      <c r="O455" s="181">
        <f>ROUND(E455*N455,2)</f>
        <v>0</v>
      </c>
      <c r="P455" s="181">
        <v>0</v>
      </c>
      <c r="Q455" s="181">
        <f>ROUND(E455*P455,2)</f>
        <v>0</v>
      </c>
      <c r="R455" s="181"/>
      <c r="S455" s="181" t="s">
        <v>254</v>
      </c>
      <c r="T455" s="182" t="s">
        <v>250</v>
      </c>
      <c r="U455" s="163">
        <v>0</v>
      </c>
      <c r="V455" s="163">
        <f>ROUND(E455*U455,2)</f>
        <v>0</v>
      </c>
      <c r="W455" s="163"/>
      <c r="X455" s="163" t="s">
        <v>194</v>
      </c>
      <c r="Y455" s="152"/>
      <c r="Z455" s="152"/>
      <c r="AA455" s="152"/>
      <c r="AB455" s="152"/>
      <c r="AC455" s="152"/>
      <c r="AD455" s="152"/>
      <c r="AE455" s="152"/>
      <c r="AF455" s="152"/>
      <c r="AG455" s="152" t="s">
        <v>195</v>
      </c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152"/>
      <c r="AW455" s="152"/>
      <c r="AX455" s="152"/>
      <c r="AY455" s="152"/>
      <c r="AZ455" s="152"/>
      <c r="BA455" s="152"/>
      <c r="BB455" s="152"/>
      <c r="BC455" s="152"/>
      <c r="BD455" s="152"/>
      <c r="BE455" s="152"/>
      <c r="BF455" s="152"/>
      <c r="BG455" s="152"/>
      <c r="BH455" s="152"/>
    </row>
    <row r="456" spans="1:60" outlineLevel="1" x14ac:dyDescent="0.2">
      <c r="A456" s="159"/>
      <c r="B456" s="160"/>
      <c r="C456" s="194" t="s">
        <v>81</v>
      </c>
      <c r="D456" s="164"/>
      <c r="E456" s="165">
        <v>1</v>
      </c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52"/>
      <c r="Z456" s="152"/>
      <c r="AA456" s="152"/>
      <c r="AB456" s="152"/>
      <c r="AC456" s="152"/>
      <c r="AD456" s="152"/>
      <c r="AE456" s="152"/>
      <c r="AF456" s="152"/>
      <c r="AG456" s="152" t="s">
        <v>199</v>
      </c>
      <c r="AH456" s="152">
        <v>0</v>
      </c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52"/>
      <c r="BB456" s="152"/>
      <c r="BC456" s="152"/>
      <c r="BD456" s="152"/>
      <c r="BE456" s="152"/>
      <c r="BF456" s="152"/>
      <c r="BG456" s="152"/>
      <c r="BH456" s="152"/>
    </row>
    <row r="457" spans="1:60" outlineLevel="1" x14ac:dyDescent="0.2">
      <c r="A457" s="176">
        <v>183</v>
      </c>
      <c r="B457" s="177" t="s">
        <v>694</v>
      </c>
      <c r="C457" s="193" t="s">
        <v>695</v>
      </c>
      <c r="D457" s="178" t="s">
        <v>426</v>
      </c>
      <c r="E457" s="179">
        <v>1</v>
      </c>
      <c r="F457" s="180"/>
      <c r="G457" s="181">
        <f>ROUND(E457*F457,2)</f>
        <v>0</v>
      </c>
      <c r="H457" s="180"/>
      <c r="I457" s="181">
        <f>ROUND(E457*H457,2)</f>
        <v>0</v>
      </c>
      <c r="J457" s="180"/>
      <c r="K457" s="181">
        <f>ROUND(E457*J457,2)</f>
        <v>0</v>
      </c>
      <c r="L457" s="181">
        <v>21</v>
      </c>
      <c r="M457" s="181">
        <f>G457*(1+L457/100)</f>
        <v>0</v>
      </c>
      <c r="N457" s="181">
        <v>0</v>
      </c>
      <c r="O457" s="181">
        <f>ROUND(E457*N457,2)</f>
        <v>0</v>
      </c>
      <c r="P457" s="181">
        <v>0</v>
      </c>
      <c r="Q457" s="181">
        <f>ROUND(E457*P457,2)</f>
        <v>0</v>
      </c>
      <c r="R457" s="181"/>
      <c r="S457" s="181" t="s">
        <v>254</v>
      </c>
      <c r="T457" s="182" t="s">
        <v>250</v>
      </c>
      <c r="U457" s="163">
        <v>0</v>
      </c>
      <c r="V457" s="163">
        <f>ROUND(E457*U457,2)</f>
        <v>0</v>
      </c>
      <c r="W457" s="163"/>
      <c r="X457" s="163" t="s">
        <v>194</v>
      </c>
      <c r="Y457" s="152"/>
      <c r="Z457" s="152"/>
      <c r="AA457" s="152"/>
      <c r="AB457" s="152"/>
      <c r="AC457" s="152"/>
      <c r="AD457" s="152"/>
      <c r="AE457" s="152"/>
      <c r="AF457" s="152"/>
      <c r="AG457" s="152" t="s">
        <v>195</v>
      </c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  <c r="BH457" s="152"/>
    </row>
    <row r="458" spans="1:60" outlineLevel="1" x14ac:dyDescent="0.2">
      <c r="A458" s="159"/>
      <c r="B458" s="160"/>
      <c r="C458" s="194" t="s">
        <v>81</v>
      </c>
      <c r="D458" s="164"/>
      <c r="E458" s="165">
        <v>1</v>
      </c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52"/>
      <c r="Z458" s="152"/>
      <c r="AA458" s="152"/>
      <c r="AB458" s="152"/>
      <c r="AC458" s="152"/>
      <c r="AD458" s="152"/>
      <c r="AE458" s="152"/>
      <c r="AF458" s="152"/>
      <c r="AG458" s="152" t="s">
        <v>199</v>
      </c>
      <c r="AH458" s="152">
        <v>0</v>
      </c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  <c r="BH458" s="152"/>
    </row>
    <row r="459" spans="1:60" outlineLevel="1" x14ac:dyDescent="0.2">
      <c r="A459" s="176">
        <v>184</v>
      </c>
      <c r="B459" s="177" t="s">
        <v>696</v>
      </c>
      <c r="C459" s="193" t="s">
        <v>697</v>
      </c>
      <c r="D459" s="178" t="s">
        <v>426</v>
      </c>
      <c r="E459" s="179">
        <v>1</v>
      </c>
      <c r="F459" s="180"/>
      <c r="G459" s="181">
        <f>ROUND(E459*F459,2)</f>
        <v>0</v>
      </c>
      <c r="H459" s="180"/>
      <c r="I459" s="181">
        <f>ROUND(E459*H459,2)</f>
        <v>0</v>
      </c>
      <c r="J459" s="180"/>
      <c r="K459" s="181">
        <f>ROUND(E459*J459,2)</f>
        <v>0</v>
      </c>
      <c r="L459" s="181">
        <v>21</v>
      </c>
      <c r="M459" s="181">
        <f>G459*(1+L459/100)</f>
        <v>0</v>
      </c>
      <c r="N459" s="181">
        <v>0</v>
      </c>
      <c r="O459" s="181">
        <f>ROUND(E459*N459,2)</f>
        <v>0</v>
      </c>
      <c r="P459" s="181">
        <v>0</v>
      </c>
      <c r="Q459" s="181">
        <f>ROUND(E459*P459,2)</f>
        <v>0</v>
      </c>
      <c r="R459" s="181"/>
      <c r="S459" s="181" t="s">
        <v>254</v>
      </c>
      <c r="T459" s="182" t="s">
        <v>250</v>
      </c>
      <c r="U459" s="163">
        <v>0</v>
      </c>
      <c r="V459" s="163">
        <f>ROUND(E459*U459,2)</f>
        <v>0</v>
      </c>
      <c r="W459" s="163"/>
      <c r="X459" s="163" t="s">
        <v>194</v>
      </c>
      <c r="Y459" s="152"/>
      <c r="Z459" s="152"/>
      <c r="AA459" s="152"/>
      <c r="AB459" s="152"/>
      <c r="AC459" s="152"/>
      <c r="AD459" s="152"/>
      <c r="AE459" s="152"/>
      <c r="AF459" s="152"/>
      <c r="AG459" s="152" t="s">
        <v>195</v>
      </c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  <c r="BH459" s="152"/>
    </row>
    <row r="460" spans="1:60" outlineLevel="1" x14ac:dyDescent="0.2">
      <c r="A460" s="159"/>
      <c r="B460" s="160"/>
      <c r="C460" s="194" t="s">
        <v>81</v>
      </c>
      <c r="D460" s="164"/>
      <c r="E460" s="165">
        <v>1</v>
      </c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52"/>
      <c r="Z460" s="152"/>
      <c r="AA460" s="152"/>
      <c r="AB460" s="152"/>
      <c r="AC460" s="152"/>
      <c r="AD460" s="152"/>
      <c r="AE460" s="152"/>
      <c r="AF460" s="152"/>
      <c r="AG460" s="152" t="s">
        <v>199</v>
      </c>
      <c r="AH460" s="152">
        <v>0</v>
      </c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52"/>
      <c r="BB460" s="152"/>
      <c r="BC460" s="152"/>
      <c r="BD460" s="152"/>
      <c r="BE460" s="152"/>
      <c r="BF460" s="152"/>
      <c r="BG460" s="152"/>
      <c r="BH460" s="152"/>
    </row>
    <row r="461" spans="1:60" outlineLevel="1" x14ac:dyDescent="0.2">
      <c r="A461" s="176">
        <v>185</v>
      </c>
      <c r="B461" s="177" t="s">
        <v>698</v>
      </c>
      <c r="C461" s="193" t="s">
        <v>699</v>
      </c>
      <c r="D461" s="178" t="s">
        <v>426</v>
      </c>
      <c r="E461" s="179">
        <v>1</v>
      </c>
      <c r="F461" s="180"/>
      <c r="G461" s="181">
        <f>ROUND(E461*F461,2)</f>
        <v>0</v>
      </c>
      <c r="H461" s="180"/>
      <c r="I461" s="181">
        <f>ROUND(E461*H461,2)</f>
        <v>0</v>
      </c>
      <c r="J461" s="180"/>
      <c r="K461" s="181">
        <f>ROUND(E461*J461,2)</f>
        <v>0</v>
      </c>
      <c r="L461" s="181">
        <v>21</v>
      </c>
      <c r="M461" s="181">
        <f>G461*(1+L461/100)</f>
        <v>0</v>
      </c>
      <c r="N461" s="181">
        <v>0</v>
      </c>
      <c r="O461" s="181">
        <f>ROUND(E461*N461,2)</f>
        <v>0</v>
      </c>
      <c r="P461" s="181">
        <v>0</v>
      </c>
      <c r="Q461" s="181">
        <f>ROUND(E461*P461,2)</f>
        <v>0</v>
      </c>
      <c r="R461" s="181"/>
      <c r="S461" s="181" t="s">
        <v>254</v>
      </c>
      <c r="T461" s="182" t="s">
        <v>250</v>
      </c>
      <c r="U461" s="163">
        <v>0</v>
      </c>
      <c r="V461" s="163">
        <f>ROUND(E461*U461,2)</f>
        <v>0</v>
      </c>
      <c r="W461" s="163"/>
      <c r="X461" s="163" t="s">
        <v>194</v>
      </c>
      <c r="Y461" s="152"/>
      <c r="Z461" s="152"/>
      <c r="AA461" s="152"/>
      <c r="AB461" s="152"/>
      <c r="AC461" s="152"/>
      <c r="AD461" s="152"/>
      <c r="AE461" s="152"/>
      <c r="AF461" s="152"/>
      <c r="AG461" s="152" t="s">
        <v>195</v>
      </c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  <c r="BH461" s="152"/>
    </row>
    <row r="462" spans="1:60" outlineLevel="1" x14ac:dyDescent="0.2">
      <c r="A462" s="159"/>
      <c r="B462" s="160"/>
      <c r="C462" s="194" t="s">
        <v>81</v>
      </c>
      <c r="D462" s="164"/>
      <c r="E462" s="165">
        <v>1</v>
      </c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52"/>
      <c r="Z462" s="152"/>
      <c r="AA462" s="152"/>
      <c r="AB462" s="152"/>
      <c r="AC462" s="152"/>
      <c r="AD462" s="152"/>
      <c r="AE462" s="152"/>
      <c r="AF462" s="152"/>
      <c r="AG462" s="152" t="s">
        <v>199</v>
      </c>
      <c r="AH462" s="152">
        <v>0</v>
      </c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  <c r="AV462" s="152"/>
      <c r="AW462" s="152"/>
      <c r="AX462" s="152"/>
      <c r="AY462" s="152"/>
      <c r="AZ462" s="152"/>
      <c r="BA462" s="152"/>
      <c r="BB462" s="152"/>
      <c r="BC462" s="152"/>
      <c r="BD462" s="152"/>
      <c r="BE462" s="152"/>
      <c r="BF462" s="152"/>
      <c r="BG462" s="152"/>
      <c r="BH462" s="152"/>
    </row>
    <row r="463" spans="1:60" outlineLevel="1" x14ac:dyDescent="0.2">
      <c r="A463" s="176">
        <v>186</v>
      </c>
      <c r="B463" s="177" t="s">
        <v>700</v>
      </c>
      <c r="C463" s="193" t="s">
        <v>701</v>
      </c>
      <c r="D463" s="178" t="s">
        <v>426</v>
      </c>
      <c r="E463" s="179">
        <v>1</v>
      </c>
      <c r="F463" s="180"/>
      <c r="G463" s="181">
        <f>ROUND(E463*F463,2)</f>
        <v>0</v>
      </c>
      <c r="H463" s="180"/>
      <c r="I463" s="181">
        <f>ROUND(E463*H463,2)</f>
        <v>0</v>
      </c>
      <c r="J463" s="180"/>
      <c r="K463" s="181">
        <f>ROUND(E463*J463,2)</f>
        <v>0</v>
      </c>
      <c r="L463" s="181">
        <v>21</v>
      </c>
      <c r="M463" s="181">
        <f>G463*(1+L463/100)</f>
        <v>0</v>
      </c>
      <c r="N463" s="181">
        <v>0</v>
      </c>
      <c r="O463" s="181">
        <f>ROUND(E463*N463,2)</f>
        <v>0</v>
      </c>
      <c r="P463" s="181">
        <v>0</v>
      </c>
      <c r="Q463" s="181">
        <f>ROUND(E463*P463,2)</f>
        <v>0</v>
      </c>
      <c r="R463" s="181"/>
      <c r="S463" s="181" t="s">
        <v>254</v>
      </c>
      <c r="T463" s="182" t="s">
        <v>250</v>
      </c>
      <c r="U463" s="163">
        <v>0</v>
      </c>
      <c r="V463" s="163">
        <f>ROUND(E463*U463,2)</f>
        <v>0</v>
      </c>
      <c r="W463" s="163"/>
      <c r="X463" s="163" t="s">
        <v>194</v>
      </c>
      <c r="Y463" s="152"/>
      <c r="Z463" s="152"/>
      <c r="AA463" s="152"/>
      <c r="AB463" s="152"/>
      <c r="AC463" s="152"/>
      <c r="AD463" s="152"/>
      <c r="AE463" s="152"/>
      <c r="AF463" s="152"/>
      <c r="AG463" s="152" t="s">
        <v>195</v>
      </c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  <c r="AV463" s="152"/>
      <c r="AW463" s="152"/>
      <c r="AX463" s="152"/>
      <c r="AY463" s="152"/>
      <c r="AZ463" s="152"/>
      <c r="BA463" s="152"/>
      <c r="BB463" s="152"/>
      <c r="BC463" s="152"/>
      <c r="BD463" s="152"/>
      <c r="BE463" s="152"/>
      <c r="BF463" s="152"/>
      <c r="BG463" s="152"/>
      <c r="BH463" s="152"/>
    </row>
    <row r="464" spans="1:60" outlineLevel="1" x14ac:dyDescent="0.2">
      <c r="A464" s="159"/>
      <c r="B464" s="160"/>
      <c r="C464" s="194" t="s">
        <v>81</v>
      </c>
      <c r="D464" s="164"/>
      <c r="E464" s="165">
        <v>1</v>
      </c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52"/>
      <c r="Z464" s="152"/>
      <c r="AA464" s="152"/>
      <c r="AB464" s="152"/>
      <c r="AC464" s="152"/>
      <c r="AD464" s="152"/>
      <c r="AE464" s="152"/>
      <c r="AF464" s="152"/>
      <c r="AG464" s="152" t="s">
        <v>199</v>
      </c>
      <c r="AH464" s="152">
        <v>0</v>
      </c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2"/>
      <c r="AX464" s="152"/>
      <c r="AY464" s="152"/>
      <c r="AZ464" s="152"/>
      <c r="BA464" s="152"/>
      <c r="BB464" s="152"/>
      <c r="BC464" s="152"/>
      <c r="BD464" s="152"/>
      <c r="BE464" s="152"/>
      <c r="BF464" s="152"/>
      <c r="BG464" s="152"/>
      <c r="BH464" s="152"/>
    </row>
    <row r="465" spans="1:60" outlineLevel="1" x14ac:dyDescent="0.2">
      <c r="A465" s="176">
        <v>187</v>
      </c>
      <c r="B465" s="177" t="s">
        <v>702</v>
      </c>
      <c r="C465" s="193" t="s">
        <v>703</v>
      </c>
      <c r="D465" s="178" t="s">
        <v>426</v>
      </c>
      <c r="E465" s="179">
        <v>1</v>
      </c>
      <c r="F465" s="180"/>
      <c r="G465" s="181">
        <f>ROUND(E465*F465,2)</f>
        <v>0</v>
      </c>
      <c r="H465" s="180"/>
      <c r="I465" s="181">
        <f>ROUND(E465*H465,2)</f>
        <v>0</v>
      </c>
      <c r="J465" s="180"/>
      <c r="K465" s="181">
        <f>ROUND(E465*J465,2)</f>
        <v>0</v>
      </c>
      <c r="L465" s="181">
        <v>21</v>
      </c>
      <c r="M465" s="181">
        <f>G465*(1+L465/100)</f>
        <v>0</v>
      </c>
      <c r="N465" s="181">
        <v>0</v>
      </c>
      <c r="O465" s="181">
        <f>ROUND(E465*N465,2)</f>
        <v>0</v>
      </c>
      <c r="P465" s="181">
        <v>0</v>
      </c>
      <c r="Q465" s="181">
        <f>ROUND(E465*P465,2)</f>
        <v>0</v>
      </c>
      <c r="R465" s="181"/>
      <c r="S465" s="181" t="s">
        <v>254</v>
      </c>
      <c r="T465" s="182" t="s">
        <v>250</v>
      </c>
      <c r="U465" s="163">
        <v>0</v>
      </c>
      <c r="V465" s="163">
        <f>ROUND(E465*U465,2)</f>
        <v>0</v>
      </c>
      <c r="W465" s="163"/>
      <c r="X465" s="163" t="s">
        <v>194</v>
      </c>
      <c r="Y465" s="152"/>
      <c r="Z465" s="152"/>
      <c r="AA465" s="152"/>
      <c r="AB465" s="152"/>
      <c r="AC465" s="152"/>
      <c r="AD465" s="152"/>
      <c r="AE465" s="152"/>
      <c r="AF465" s="152"/>
      <c r="AG465" s="152" t="s">
        <v>195</v>
      </c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  <c r="AV465" s="152"/>
      <c r="AW465" s="152"/>
      <c r="AX465" s="152"/>
      <c r="AY465" s="152"/>
      <c r="AZ465" s="152"/>
      <c r="BA465" s="152"/>
      <c r="BB465" s="152"/>
      <c r="BC465" s="152"/>
      <c r="BD465" s="152"/>
      <c r="BE465" s="152"/>
      <c r="BF465" s="152"/>
      <c r="BG465" s="152"/>
      <c r="BH465" s="152"/>
    </row>
    <row r="466" spans="1:60" outlineLevel="1" x14ac:dyDescent="0.2">
      <c r="A466" s="159"/>
      <c r="B466" s="160"/>
      <c r="C466" s="194" t="s">
        <v>81</v>
      </c>
      <c r="D466" s="164"/>
      <c r="E466" s="165">
        <v>1</v>
      </c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52"/>
      <c r="Z466" s="152"/>
      <c r="AA466" s="152"/>
      <c r="AB466" s="152"/>
      <c r="AC466" s="152"/>
      <c r="AD466" s="152"/>
      <c r="AE466" s="152"/>
      <c r="AF466" s="152"/>
      <c r="AG466" s="152" t="s">
        <v>199</v>
      </c>
      <c r="AH466" s="152">
        <v>0</v>
      </c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2"/>
      <c r="AX466" s="152"/>
      <c r="AY466" s="152"/>
      <c r="AZ466" s="152"/>
      <c r="BA466" s="152"/>
      <c r="BB466" s="152"/>
      <c r="BC466" s="152"/>
      <c r="BD466" s="152"/>
      <c r="BE466" s="152"/>
      <c r="BF466" s="152"/>
      <c r="BG466" s="152"/>
      <c r="BH466" s="152"/>
    </row>
    <row r="467" spans="1:60" outlineLevel="1" x14ac:dyDescent="0.2">
      <c r="A467" s="176">
        <v>188</v>
      </c>
      <c r="B467" s="177" t="s">
        <v>704</v>
      </c>
      <c r="C467" s="193" t="s">
        <v>705</v>
      </c>
      <c r="D467" s="178" t="s">
        <v>426</v>
      </c>
      <c r="E467" s="179">
        <v>1</v>
      </c>
      <c r="F467" s="180"/>
      <c r="G467" s="181">
        <f>ROUND(E467*F467,2)</f>
        <v>0</v>
      </c>
      <c r="H467" s="180"/>
      <c r="I467" s="181">
        <f>ROUND(E467*H467,2)</f>
        <v>0</v>
      </c>
      <c r="J467" s="180"/>
      <c r="K467" s="181">
        <f>ROUND(E467*J467,2)</f>
        <v>0</v>
      </c>
      <c r="L467" s="181">
        <v>21</v>
      </c>
      <c r="M467" s="181">
        <f>G467*(1+L467/100)</f>
        <v>0</v>
      </c>
      <c r="N467" s="181">
        <v>0</v>
      </c>
      <c r="O467" s="181">
        <f>ROUND(E467*N467,2)</f>
        <v>0</v>
      </c>
      <c r="P467" s="181">
        <v>0</v>
      </c>
      <c r="Q467" s="181">
        <f>ROUND(E467*P467,2)</f>
        <v>0</v>
      </c>
      <c r="R467" s="181"/>
      <c r="S467" s="181" t="s">
        <v>254</v>
      </c>
      <c r="T467" s="182" t="s">
        <v>250</v>
      </c>
      <c r="U467" s="163">
        <v>0</v>
      </c>
      <c r="V467" s="163">
        <f>ROUND(E467*U467,2)</f>
        <v>0</v>
      </c>
      <c r="W467" s="163"/>
      <c r="X467" s="163" t="s">
        <v>194</v>
      </c>
      <c r="Y467" s="152"/>
      <c r="Z467" s="152"/>
      <c r="AA467" s="152"/>
      <c r="AB467" s="152"/>
      <c r="AC467" s="152"/>
      <c r="AD467" s="152"/>
      <c r="AE467" s="152"/>
      <c r="AF467" s="152"/>
      <c r="AG467" s="152" t="s">
        <v>195</v>
      </c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2"/>
      <c r="AX467" s="152"/>
      <c r="AY467" s="152"/>
      <c r="AZ467" s="152"/>
      <c r="BA467" s="152"/>
      <c r="BB467" s="152"/>
      <c r="BC467" s="152"/>
      <c r="BD467" s="152"/>
      <c r="BE467" s="152"/>
      <c r="BF467" s="152"/>
      <c r="BG467" s="152"/>
      <c r="BH467" s="152"/>
    </row>
    <row r="468" spans="1:60" outlineLevel="1" x14ac:dyDescent="0.2">
      <c r="A468" s="159"/>
      <c r="B468" s="160"/>
      <c r="C468" s="194" t="s">
        <v>81</v>
      </c>
      <c r="D468" s="164"/>
      <c r="E468" s="165">
        <v>1</v>
      </c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52"/>
      <c r="Z468" s="152"/>
      <c r="AA468" s="152"/>
      <c r="AB468" s="152"/>
      <c r="AC468" s="152"/>
      <c r="AD468" s="152"/>
      <c r="AE468" s="152"/>
      <c r="AF468" s="152"/>
      <c r="AG468" s="152" t="s">
        <v>199</v>
      </c>
      <c r="AH468" s="152">
        <v>0</v>
      </c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2"/>
      <c r="AX468" s="152"/>
      <c r="AY468" s="152"/>
      <c r="AZ468" s="152"/>
      <c r="BA468" s="152"/>
      <c r="BB468" s="152"/>
      <c r="BC468" s="152"/>
      <c r="BD468" s="152"/>
      <c r="BE468" s="152"/>
      <c r="BF468" s="152"/>
      <c r="BG468" s="152"/>
      <c r="BH468" s="152"/>
    </row>
    <row r="469" spans="1:60" outlineLevel="1" x14ac:dyDescent="0.2">
      <c r="A469" s="176">
        <v>189</v>
      </c>
      <c r="B469" s="177" t="s">
        <v>706</v>
      </c>
      <c r="C469" s="193" t="s">
        <v>707</v>
      </c>
      <c r="D469" s="178" t="s">
        <v>426</v>
      </c>
      <c r="E469" s="179">
        <v>1</v>
      </c>
      <c r="F469" s="180"/>
      <c r="G469" s="181">
        <f>ROUND(E469*F469,2)</f>
        <v>0</v>
      </c>
      <c r="H469" s="180"/>
      <c r="I469" s="181">
        <f>ROUND(E469*H469,2)</f>
        <v>0</v>
      </c>
      <c r="J469" s="180"/>
      <c r="K469" s="181">
        <f>ROUND(E469*J469,2)</f>
        <v>0</v>
      </c>
      <c r="L469" s="181">
        <v>21</v>
      </c>
      <c r="M469" s="181">
        <f>G469*(1+L469/100)</f>
        <v>0</v>
      </c>
      <c r="N469" s="181">
        <v>0</v>
      </c>
      <c r="O469" s="181">
        <f>ROUND(E469*N469,2)</f>
        <v>0</v>
      </c>
      <c r="P469" s="181">
        <v>0</v>
      </c>
      <c r="Q469" s="181">
        <f>ROUND(E469*P469,2)</f>
        <v>0</v>
      </c>
      <c r="R469" s="181"/>
      <c r="S469" s="181" t="s">
        <v>254</v>
      </c>
      <c r="T469" s="182" t="s">
        <v>250</v>
      </c>
      <c r="U469" s="163">
        <v>0</v>
      </c>
      <c r="V469" s="163">
        <f>ROUND(E469*U469,2)</f>
        <v>0</v>
      </c>
      <c r="W469" s="163"/>
      <c r="X469" s="163" t="s">
        <v>194</v>
      </c>
      <c r="Y469" s="152"/>
      <c r="Z469" s="152"/>
      <c r="AA469" s="152"/>
      <c r="AB469" s="152"/>
      <c r="AC469" s="152"/>
      <c r="AD469" s="152"/>
      <c r="AE469" s="152"/>
      <c r="AF469" s="152"/>
      <c r="AG469" s="152" t="s">
        <v>195</v>
      </c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2"/>
      <c r="AX469" s="152"/>
      <c r="AY469" s="152"/>
      <c r="AZ469" s="152"/>
      <c r="BA469" s="152"/>
      <c r="BB469" s="152"/>
      <c r="BC469" s="152"/>
      <c r="BD469" s="152"/>
      <c r="BE469" s="152"/>
      <c r="BF469" s="152"/>
      <c r="BG469" s="152"/>
      <c r="BH469" s="152"/>
    </row>
    <row r="470" spans="1:60" outlineLevel="1" x14ac:dyDescent="0.2">
      <c r="A470" s="159"/>
      <c r="B470" s="160"/>
      <c r="C470" s="194" t="s">
        <v>81</v>
      </c>
      <c r="D470" s="164"/>
      <c r="E470" s="165">
        <v>1</v>
      </c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52"/>
      <c r="Z470" s="152"/>
      <c r="AA470" s="152"/>
      <c r="AB470" s="152"/>
      <c r="AC470" s="152"/>
      <c r="AD470" s="152"/>
      <c r="AE470" s="152"/>
      <c r="AF470" s="152"/>
      <c r="AG470" s="152" t="s">
        <v>199</v>
      </c>
      <c r="AH470" s="152">
        <v>0</v>
      </c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152"/>
      <c r="AW470" s="152"/>
      <c r="AX470" s="152"/>
      <c r="AY470" s="152"/>
      <c r="AZ470" s="152"/>
      <c r="BA470" s="152"/>
      <c r="BB470" s="152"/>
      <c r="BC470" s="152"/>
      <c r="BD470" s="152"/>
      <c r="BE470" s="152"/>
      <c r="BF470" s="152"/>
      <c r="BG470" s="152"/>
      <c r="BH470" s="152"/>
    </row>
    <row r="471" spans="1:60" outlineLevel="1" x14ac:dyDescent="0.2">
      <c r="A471" s="176">
        <v>190</v>
      </c>
      <c r="B471" s="177" t="s">
        <v>708</v>
      </c>
      <c r="C471" s="193" t="s">
        <v>709</v>
      </c>
      <c r="D471" s="178" t="s">
        <v>426</v>
      </c>
      <c r="E471" s="179">
        <v>1</v>
      </c>
      <c r="F471" s="180"/>
      <c r="G471" s="181">
        <f>ROUND(E471*F471,2)</f>
        <v>0</v>
      </c>
      <c r="H471" s="180"/>
      <c r="I471" s="181">
        <f>ROUND(E471*H471,2)</f>
        <v>0</v>
      </c>
      <c r="J471" s="180"/>
      <c r="K471" s="181">
        <f>ROUND(E471*J471,2)</f>
        <v>0</v>
      </c>
      <c r="L471" s="181">
        <v>21</v>
      </c>
      <c r="M471" s="181">
        <f>G471*(1+L471/100)</f>
        <v>0</v>
      </c>
      <c r="N471" s="181">
        <v>0</v>
      </c>
      <c r="O471" s="181">
        <f>ROUND(E471*N471,2)</f>
        <v>0</v>
      </c>
      <c r="P471" s="181">
        <v>0</v>
      </c>
      <c r="Q471" s="181">
        <f>ROUND(E471*P471,2)</f>
        <v>0</v>
      </c>
      <c r="R471" s="181"/>
      <c r="S471" s="181" t="s">
        <v>254</v>
      </c>
      <c r="T471" s="182" t="s">
        <v>250</v>
      </c>
      <c r="U471" s="163">
        <v>0</v>
      </c>
      <c r="V471" s="163">
        <f>ROUND(E471*U471,2)</f>
        <v>0</v>
      </c>
      <c r="W471" s="163"/>
      <c r="X471" s="163" t="s">
        <v>194</v>
      </c>
      <c r="Y471" s="152"/>
      <c r="Z471" s="152"/>
      <c r="AA471" s="152"/>
      <c r="AB471" s="152"/>
      <c r="AC471" s="152"/>
      <c r="AD471" s="152"/>
      <c r="AE471" s="152"/>
      <c r="AF471" s="152"/>
      <c r="AG471" s="152" t="s">
        <v>195</v>
      </c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2"/>
      <c r="AX471" s="152"/>
      <c r="AY471" s="152"/>
      <c r="AZ471" s="152"/>
      <c r="BA471" s="152"/>
      <c r="BB471" s="152"/>
      <c r="BC471" s="152"/>
      <c r="BD471" s="152"/>
      <c r="BE471" s="152"/>
      <c r="BF471" s="152"/>
      <c r="BG471" s="152"/>
      <c r="BH471" s="152"/>
    </row>
    <row r="472" spans="1:60" outlineLevel="1" x14ac:dyDescent="0.2">
      <c r="A472" s="159"/>
      <c r="B472" s="160"/>
      <c r="C472" s="194" t="s">
        <v>81</v>
      </c>
      <c r="D472" s="164"/>
      <c r="E472" s="165">
        <v>1</v>
      </c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52"/>
      <c r="Z472" s="152"/>
      <c r="AA472" s="152"/>
      <c r="AB472" s="152"/>
      <c r="AC472" s="152"/>
      <c r="AD472" s="152"/>
      <c r="AE472" s="152"/>
      <c r="AF472" s="152"/>
      <c r="AG472" s="152" t="s">
        <v>199</v>
      </c>
      <c r="AH472" s="152">
        <v>0</v>
      </c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152"/>
      <c r="AW472" s="152"/>
      <c r="AX472" s="152"/>
      <c r="AY472" s="152"/>
      <c r="AZ472" s="152"/>
      <c r="BA472" s="152"/>
      <c r="BB472" s="152"/>
      <c r="BC472" s="152"/>
      <c r="BD472" s="152"/>
      <c r="BE472" s="152"/>
      <c r="BF472" s="152"/>
      <c r="BG472" s="152"/>
      <c r="BH472" s="152"/>
    </row>
    <row r="473" spans="1:60" outlineLevel="1" x14ac:dyDescent="0.2">
      <c r="A473" s="176">
        <v>191</v>
      </c>
      <c r="B473" s="177" t="s">
        <v>710</v>
      </c>
      <c r="C473" s="193" t="s">
        <v>711</v>
      </c>
      <c r="D473" s="178" t="s">
        <v>426</v>
      </c>
      <c r="E473" s="179">
        <v>1</v>
      </c>
      <c r="F473" s="180"/>
      <c r="G473" s="181">
        <f>ROUND(E473*F473,2)</f>
        <v>0</v>
      </c>
      <c r="H473" s="180"/>
      <c r="I473" s="181">
        <f>ROUND(E473*H473,2)</f>
        <v>0</v>
      </c>
      <c r="J473" s="180"/>
      <c r="K473" s="181">
        <f>ROUND(E473*J473,2)</f>
        <v>0</v>
      </c>
      <c r="L473" s="181">
        <v>21</v>
      </c>
      <c r="M473" s="181">
        <f>G473*(1+L473/100)</f>
        <v>0</v>
      </c>
      <c r="N473" s="181">
        <v>0</v>
      </c>
      <c r="O473" s="181">
        <f>ROUND(E473*N473,2)</f>
        <v>0</v>
      </c>
      <c r="P473" s="181">
        <v>0</v>
      </c>
      <c r="Q473" s="181">
        <f>ROUND(E473*P473,2)</f>
        <v>0</v>
      </c>
      <c r="R473" s="181"/>
      <c r="S473" s="181" t="s">
        <v>254</v>
      </c>
      <c r="T473" s="182" t="s">
        <v>250</v>
      </c>
      <c r="U473" s="163">
        <v>0</v>
      </c>
      <c r="V473" s="163">
        <f>ROUND(E473*U473,2)</f>
        <v>0</v>
      </c>
      <c r="W473" s="163"/>
      <c r="X473" s="163" t="s">
        <v>194</v>
      </c>
      <c r="Y473" s="152"/>
      <c r="Z473" s="152"/>
      <c r="AA473" s="152"/>
      <c r="AB473" s="152"/>
      <c r="AC473" s="152"/>
      <c r="AD473" s="152"/>
      <c r="AE473" s="152"/>
      <c r="AF473" s="152"/>
      <c r="AG473" s="152" t="s">
        <v>195</v>
      </c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2"/>
      <c r="AX473" s="152"/>
      <c r="AY473" s="152"/>
      <c r="AZ473" s="152"/>
      <c r="BA473" s="152"/>
      <c r="BB473" s="152"/>
      <c r="BC473" s="152"/>
      <c r="BD473" s="152"/>
      <c r="BE473" s="152"/>
      <c r="BF473" s="152"/>
      <c r="BG473" s="152"/>
      <c r="BH473" s="152"/>
    </row>
    <row r="474" spans="1:60" outlineLevel="1" x14ac:dyDescent="0.2">
      <c r="A474" s="159"/>
      <c r="B474" s="160"/>
      <c r="C474" s="194" t="s">
        <v>81</v>
      </c>
      <c r="D474" s="164"/>
      <c r="E474" s="165">
        <v>1</v>
      </c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52"/>
      <c r="Z474" s="152"/>
      <c r="AA474" s="152"/>
      <c r="AB474" s="152"/>
      <c r="AC474" s="152"/>
      <c r="AD474" s="152"/>
      <c r="AE474" s="152"/>
      <c r="AF474" s="152"/>
      <c r="AG474" s="152" t="s">
        <v>199</v>
      </c>
      <c r="AH474" s="152">
        <v>0</v>
      </c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2"/>
      <c r="AX474" s="152"/>
      <c r="AY474" s="152"/>
      <c r="AZ474" s="152"/>
      <c r="BA474" s="152"/>
      <c r="BB474" s="152"/>
      <c r="BC474" s="152"/>
      <c r="BD474" s="152"/>
      <c r="BE474" s="152"/>
      <c r="BF474" s="152"/>
      <c r="BG474" s="152"/>
      <c r="BH474" s="152"/>
    </row>
    <row r="475" spans="1:60" outlineLevel="1" x14ac:dyDescent="0.2">
      <c r="A475" s="176">
        <v>192</v>
      </c>
      <c r="B475" s="177" t="s">
        <v>712</v>
      </c>
      <c r="C475" s="193" t="s">
        <v>713</v>
      </c>
      <c r="D475" s="178" t="s">
        <v>426</v>
      </c>
      <c r="E475" s="179">
        <v>1</v>
      </c>
      <c r="F475" s="180"/>
      <c r="G475" s="181">
        <f>ROUND(E475*F475,2)</f>
        <v>0</v>
      </c>
      <c r="H475" s="180"/>
      <c r="I475" s="181">
        <f>ROUND(E475*H475,2)</f>
        <v>0</v>
      </c>
      <c r="J475" s="180"/>
      <c r="K475" s="181">
        <f>ROUND(E475*J475,2)</f>
        <v>0</v>
      </c>
      <c r="L475" s="181">
        <v>21</v>
      </c>
      <c r="M475" s="181">
        <f>G475*(1+L475/100)</f>
        <v>0</v>
      </c>
      <c r="N475" s="181">
        <v>0</v>
      </c>
      <c r="O475" s="181">
        <f>ROUND(E475*N475,2)</f>
        <v>0</v>
      </c>
      <c r="P475" s="181">
        <v>0</v>
      </c>
      <c r="Q475" s="181">
        <f>ROUND(E475*P475,2)</f>
        <v>0</v>
      </c>
      <c r="R475" s="181"/>
      <c r="S475" s="181" t="s">
        <v>254</v>
      </c>
      <c r="T475" s="182" t="s">
        <v>250</v>
      </c>
      <c r="U475" s="163">
        <v>0</v>
      </c>
      <c r="V475" s="163">
        <f>ROUND(E475*U475,2)</f>
        <v>0</v>
      </c>
      <c r="W475" s="163"/>
      <c r="X475" s="163" t="s">
        <v>194</v>
      </c>
      <c r="Y475" s="152"/>
      <c r="Z475" s="152"/>
      <c r="AA475" s="152"/>
      <c r="AB475" s="152"/>
      <c r="AC475" s="152"/>
      <c r="AD475" s="152"/>
      <c r="AE475" s="152"/>
      <c r="AF475" s="152"/>
      <c r="AG475" s="152" t="s">
        <v>195</v>
      </c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2"/>
      <c r="AX475" s="152"/>
      <c r="AY475" s="152"/>
      <c r="AZ475" s="152"/>
      <c r="BA475" s="152"/>
      <c r="BB475" s="152"/>
      <c r="BC475" s="152"/>
      <c r="BD475" s="152"/>
      <c r="BE475" s="152"/>
      <c r="BF475" s="152"/>
      <c r="BG475" s="152"/>
      <c r="BH475" s="152"/>
    </row>
    <row r="476" spans="1:60" outlineLevel="1" x14ac:dyDescent="0.2">
      <c r="A476" s="159"/>
      <c r="B476" s="160"/>
      <c r="C476" s="194" t="s">
        <v>81</v>
      </c>
      <c r="D476" s="164"/>
      <c r="E476" s="165">
        <v>1</v>
      </c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52"/>
      <c r="Z476" s="152"/>
      <c r="AA476" s="152"/>
      <c r="AB476" s="152"/>
      <c r="AC476" s="152"/>
      <c r="AD476" s="152"/>
      <c r="AE476" s="152"/>
      <c r="AF476" s="152"/>
      <c r="AG476" s="152" t="s">
        <v>199</v>
      </c>
      <c r="AH476" s="152">
        <v>0</v>
      </c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152"/>
      <c r="AW476" s="152"/>
      <c r="AX476" s="152"/>
      <c r="AY476" s="152"/>
      <c r="AZ476" s="152"/>
      <c r="BA476" s="152"/>
      <c r="BB476" s="152"/>
      <c r="BC476" s="152"/>
      <c r="BD476" s="152"/>
      <c r="BE476" s="152"/>
      <c r="BF476" s="152"/>
      <c r="BG476" s="152"/>
      <c r="BH476" s="152"/>
    </row>
    <row r="477" spans="1:60" outlineLevel="1" x14ac:dyDescent="0.2">
      <c r="A477" s="176">
        <v>193</v>
      </c>
      <c r="B477" s="177" t="s">
        <v>714</v>
      </c>
      <c r="C477" s="193" t="s">
        <v>715</v>
      </c>
      <c r="D477" s="178" t="s">
        <v>426</v>
      </c>
      <c r="E477" s="179">
        <v>1</v>
      </c>
      <c r="F477" s="180"/>
      <c r="G477" s="181">
        <f>ROUND(E477*F477,2)</f>
        <v>0</v>
      </c>
      <c r="H477" s="180"/>
      <c r="I477" s="181">
        <f>ROUND(E477*H477,2)</f>
        <v>0</v>
      </c>
      <c r="J477" s="180"/>
      <c r="K477" s="181">
        <f>ROUND(E477*J477,2)</f>
        <v>0</v>
      </c>
      <c r="L477" s="181">
        <v>21</v>
      </c>
      <c r="M477" s="181">
        <f>G477*(1+L477/100)</f>
        <v>0</v>
      </c>
      <c r="N477" s="181">
        <v>0</v>
      </c>
      <c r="O477" s="181">
        <f>ROUND(E477*N477,2)</f>
        <v>0</v>
      </c>
      <c r="P477" s="181">
        <v>0</v>
      </c>
      <c r="Q477" s="181">
        <f>ROUND(E477*P477,2)</f>
        <v>0</v>
      </c>
      <c r="R477" s="181"/>
      <c r="S477" s="181" t="s">
        <v>254</v>
      </c>
      <c r="T477" s="182" t="s">
        <v>250</v>
      </c>
      <c r="U477" s="163">
        <v>0</v>
      </c>
      <c r="V477" s="163">
        <f>ROUND(E477*U477,2)</f>
        <v>0</v>
      </c>
      <c r="W477" s="163"/>
      <c r="X477" s="163" t="s">
        <v>194</v>
      </c>
      <c r="Y477" s="152"/>
      <c r="Z477" s="152"/>
      <c r="AA477" s="152"/>
      <c r="AB477" s="152"/>
      <c r="AC477" s="152"/>
      <c r="AD477" s="152"/>
      <c r="AE477" s="152"/>
      <c r="AF477" s="152"/>
      <c r="AG477" s="152" t="s">
        <v>195</v>
      </c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152"/>
      <c r="AW477" s="152"/>
      <c r="AX477" s="152"/>
      <c r="AY477" s="152"/>
      <c r="AZ477" s="152"/>
      <c r="BA477" s="152"/>
      <c r="BB477" s="152"/>
      <c r="BC477" s="152"/>
      <c r="BD477" s="152"/>
      <c r="BE477" s="152"/>
      <c r="BF477" s="152"/>
      <c r="BG477" s="152"/>
      <c r="BH477" s="152"/>
    </row>
    <row r="478" spans="1:60" outlineLevel="1" x14ac:dyDescent="0.2">
      <c r="A478" s="159"/>
      <c r="B478" s="160"/>
      <c r="C478" s="194" t="s">
        <v>81</v>
      </c>
      <c r="D478" s="164"/>
      <c r="E478" s="165">
        <v>1</v>
      </c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52"/>
      <c r="Z478" s="152"/>
      <c r="AA478" s="152"/>
      <c r="AB478" s="152"/>
      <c r="AC478" s="152"/>
      <c r="AD478" s="152"/>
      <c r="AE478" s="152"/>
      <c r="AF478" s="152"/>
      <c r="AG478" s="152" t="s">
        <v>199</v>
      </c>
      <c r="AH478" s="152">
        <v>0</v>
      </c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  <c r="BH478" s="152"/>
    </row>
    <row r="479" spans="1:60" outlineLevel="1" x14ac:dyDescent="0.2">
      <c r="A479" s="176">
        <v>194</v>
      </c>
      <c r="B479" s="177" t="s">
        <v>716</v>
      </c>
      <c r="C479" s="193" t="s">
        <v>717</v>
      </c>
      <c r="D479" s="178" t="s">
        <v>426</v>
      </c>
      <c r="E479" s="179">
        <v>1</v>
      </c>
      <c r="F479" s="180"/>
      <c r="G479" s="181">
        <f>ROUND(E479*F479,2)</f>
        <v>0</v>
      </c>
      <c r="H479" s="180"/>
      <c r="I479" s="181">
        <f>ROUND(E479*H479,2)</f>
        <v>0</v>
      </c>
      <c r="J479" s="180"/>
      <c r="K479" s="181">
        <f>ROUND(E479*J479,2)</f>
        <v>0</v>
      </c>
      <c r="L479" s="181">
        <v>21</v>
      </c>
      <c r="M479" s="181">
        <f>G479*(1+L479/100)</f>
        <v>0</v>
      </c>
      <c r="N479" s="181">
        <v>0</v>
      </c>
      <c r="O479" s="181">
        <f>ROUND(E479*N479,2)</f>
        <v>0</v>
      </c>
      <c r="P479" s="181">
        <v>0</v>
      </c>
      <c r="Q479" s="181">
        <f>ROUND(E479*P479,2)</f>
        <v>0</v>
      </c>
      <c r="R479" s="181"/>
      <c r="S479" s="181" t="s">
        <v>254</v>
      </c>
      <c r="T479" s="182" t="s">
        <v>250</v>
      </c>
      <c r="U479" s="163">
        <v>0</v>
      </c>
      <c r="V479" s="163">
        <f>ROUND(E479*U479,2)</f>
        <v>0</v>
      </c>
      <c r="W479" s="163"/>
      <c r="X479" s="163" t="s">
        <v>194</v>
      </c>
      <c r="Y479" s="152"/>
      <c r="Z479" s="152"/>
      <c r="AA479" s="152"/>
      <c r="AB479" s="152"/>
      <c r="AC479" s="152"/>
      <c r="AD479" s="152"/>
      <c r="AE479" s="152"/>
      <c r="AF479" s="152"/>
      <c r="AG479" s="152" t="s">
        <v>195</v>
      </c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  <c r="BH479" s="152"/>
    </row>
    <row r="480" spans="1:60" outlineLevel="1" x14ac:dyDescent="0.2">
      <c r="A480" s="159"/>
      <c r="B480" s="160"/>
      <c r="C480" s="194" t="s">
        <v>81</v>
      </c>
      <c r="D480" s="164"/>
      <c r="E480" s="165">
        <v>1</v>
      </c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52"/>
      <c r="Z480" s="152"/>
      <c r="AA480" s="152"/>
      <c r="AB480" s="152"/>
      <c r="AC480" s="152"/>
      <c r="AD480" s="152"/>
      <c r="AE480" s="152"/>
      <c r="AF480" s="152"/>
      <c r="AG480" s="152" t="s">
        <v>199</v>
      </c>
      <c r="AH480" s="152">
        <v>0</v>
      </c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  <c r="BH480" s="152"/>
    </row>
    <row r="481" spans="1:60" outlineLevel="1" x14ac:dyDescent="0.2">
      <c r="A481" s="176">
        <v>195</v>
      </c>
      <c r="B481" s="177" t="s">
        <v>718</v>
      </c>
      <c r="C481" s="193" t="s">
        <v>719</v>
      </c>
      <c r="D481" s="178" t="s">
        <v>426</v>
      </c>
      <c r="E481" s="179">
        <v>1</v>
      </c>
      <c r="F481" s="180"/>
      <c r="G481" s="181">
        <f>ROUND(E481*F481,2)</f>
        <v>0</v>
      </c>
      <c r="H481" s="180"/>
      <c r="I481" s="181">
        <f>ROUND(E481*H481,2)</f>
        <v>0</v>
      </c>
      <c r="J481" s="180"/>
      <c r="K481" s="181">
        <f>ROUND(E481*J481,2)</f>
        <v>0</v>
      </c>
      <c r="L481" s="181">
        <v>21</v>
      </c>
      <c r="M481" s="181">
        <f>G481*(1+L481/100)</f>
        <v>0</v>
      </c>
      <c r="N481" s="181">
        <v>0</v>
      </c>
      <c r="O481" s="181">
        <f>ROUND(E481*N481,2)</f>
        <v>0</v>
      </c>
      <c r="P481" s="181">
        <v>0</v>
      </c>
      <c r="Q481" s="181">
        <f>ROUND(E481*P481,2)</f>
        <v>0</v>
      </c>
      <c r="R481" s="181"/>
      <c r="S481" s="181" t="s">
        <v>254</v>
      </c>
      <c r="T481" s="182" t="s">
        <v>250</v>
      </c>
      <c r="U481" s="163">
        <v>0</v>
      </c>
      <c r="V481" s="163">
        <f>ROUND(E481*U481,2)</f>
        <v>0</v>
      </c>
      <c r="W481" s="163"/>
      <c r="X481" s="163" t="s">
        <v>194</v>
      </c>
      <c r="Y481" s="152"/>
      <c r="Z481" s="152"/>
      <c r="AA481" s="152"/>
      <c r="AB481" s="152"/>
      <c r="AC481" s="152"/>
      <c r="AD481" s="152"/>
      <c r="AE481" s="152"/>
      <c r="AF481" s="152"/>
      <c r="AG481" s="152" t="s">
        <v>195</v>
      </c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  <c r="BH481" s="152"/>
    </row>
    <row r="482" spans="1:60" outlineLevel="1" x14ac:dyDescent="0.2">
      <c r="A482" s="159"/>
      <c r="B482" s="160"/>
      <c r="C482" s="194" t="s">
        <v>81</v>
      </c>
      <c r="D482" s="164"/>
      <c r="E482" s="165">
        <v>1</v>
      </c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52"/>
      <c r="Z482" s="152"/>
      <c r="AA482" s="152"/>
      <c r="AB482" s="152"/>
      <c r="AC482" s="152"/>
      <c r="AD482" s="152"/>
      <c r="AE482" s="152"/>
      <c r="AF482" s="152"/>
      <c r="AG482" s="152" t="s">
        <v>199</v>
      </c>
      <c r="AH482" s="152">
        <v>0</v>
      </c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  <c r="BH482" s="152"/>
    </row>
    <row r="483" spans="1:60" outlineLevel="1" x14ac:dyDescent="0.2">
      <c r="A483" s="176">
        <v>196</v>
      </c>
      <c r="B483" s="177" t="s">
        <v>720</v>
      </c>
      <c r="C483" s="193" t="s">
        <v>721</v>
      </c>
      <c r="D483" s="178" t="s">
        <v>426</v>
      </c>
      <c r="E483" s="179">
        <v>1</v>
      </c>
      <c r="F483" s="180"/>
      <c r="G483" s="181">
        <f>ROUND(E483*F483,2)</f>
        <v>0</v>
      </c>
      <c r="H483" s="180"/>
      <c r="I483" s="181">
        <f>ROUND(E483*H483,2)</f>
        <v>0</v>
      </c>
      <c r="J483" s="180"/>
      <c r="K483" s="181">
        <f>ROUND(E483*J483,2)</f>
        <v>0</v>
      </c>
      <c r="L483" s="181">
        <v>21</v>
      </c>
      <c r="M483" s="181">
        <f>G483*(1+L483/100)</f>
        <v>0</v>
      </c>
      <c r="N483" s="181">
        <v>0</v>
      </c>
      <c r="O483" s="181">
        <f>ROUND(E483*N483,2)</f>
        <v>0</v>
      </c>
      <c r="P483" s="181">
        <v>0</v>
      </c>
      <c r="Q483" s="181">
        <f>ROUND(E483*P483,2)</f>
        <v>0</v>
      </c>
      <c r="R483" s="181"/>
      <c r="S483" s="181" t="s">
        <v>254</v>
      </c>
      <c r="T483" s="182" t="s">
        <v>250</v>
      </c>
      <c r="U483" s="163">
        <v>0</v>
      </c>
      <c r="V483" s="163">
        <f>ROUND(E483*U483,2)</f>
        <v>0</v>
      </c>
      <c r="W483" s="163"/>
      <c r="X483" s="163" t="s">
        <v>194</v>
      </c>
      <c r="Y483" s="152"/>
      <c r="Z483" s="152"/>
      <c r="AA483" s="152"/>
      <c r="AB483" s="152"/>
      <c r="AC483" s="152"/>
      <c r="AD483" s="152"/>
      <c r="AE483" s="152"/>
      <c r="AF483" s="152"/>
      <c r="AG483" s="152" t="s">
        <v>195</v>
      </c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2"/>
      <c r="AX483" s="152"/>
      <c r="AY483" s="152"/>
      <c r="AZ483" s="152"/>
      <c r="BA483" s="152"/>
      <c r="BB483" s="152"/>
      <c r="BC483" s="152"/>
      <c r="BD483" s="152"/>
      <c r="BE483" s="152"/>
      <c r="BF483" s="152"/>
      <c r="BG483" s="152"/>
      <c r="BH483" s="152"/>
    </row>
    <row r="484" spans="1:60" outlineLevel="1" x14ac:dyDescent="0.2">
      <c r="A484" s="159"/>
      <c r="B484" s="160"/>
      <c r="C484" s="194" t="s">
        <v>81</v>
      </c>
      <c r="D484" s="164"/>
      <c r="E484" s="165">
        <v>1</v>
      </c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52"/>
      <c r="Z484" s="152"/>
      <c r="AA484" s="152"/>
      <c r="AB484" s="152"/>
      <c r="AC484" s="152"/>
      <c r="AD484" s="152"/>
      <c r="AE484" s="152"/>
      <c r="AF484" s="152"/>
      <c r="AG484" s="152" t="s">
        <v>199</v>
      </c>
      <c r="AH484" s="152">
        <v>0</v>
      </c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2"/>
      <c r="AX484" s="152"/>
      <c r="AY484" s="152"/>
      <c r="AZ484" s="152"/>
      <c r="BA484" s="152"/>
      <c r="BB484" s="152"/>
      <c r="BC484" s="152"/>
      <c r="BD484" s="152"/>
      <c r="BE484" s="152"/>
      <c r="BF484" s="152"/>
      <c r="BG484" s="152"/>
      <c r="BH484" s="152"/>
    </row>
    <row r="485" spans="1:60" outlineLevel="1" x14ac:dyDescent="0.2">
      <c r="A485" s="176">
        <v>197</v>
      </c>
      <c r="B485" s="177" t="s">
        <v>722</v>
      </c>
      <c r="C485" s="193" t="s">
        <v>723</v>
      </c>
      <c r="D485" s="178" t="s">
        <v>426</v>
      </c>
      <c r="E485" s="179">
        <v>1</v>
      </c>
      <c r="F485" s="180"/>
      <c r="G485" s="181">
        <f>ROUND(E485*F485,2)</f>
        <v>0</v>
      </c>
      <c r="H485" s="180"/>
      <c r="I485" s="181">
        <f>ROUND(E485*H485,2)</f>
        <v>0</v>
      </c>
      <c r="J485" s="180"/>
      <c r="K485" s="181">
        <f>ROUND(E485*J485,2)</f>
        <v>0</v>
      </c>
      <c r="L485" s="181">
        <v>21</v>
      </c>
      <c r="M485" s="181">
        <f>G485*(1+L485/100)</f>
        <v>0</v>
      </c>
      <c r="N485" s="181">
        <v>0</v>
      </c>
      <c r="O485" s="181">
        <f>ROUND(E485*N485,2)</f>
        <v>0</v>
      </c>
      <c r="P485" s="181">
        <v>0</v>
      </c>
      <c r="Q485" s="181">
        <f>ROUND(E485*P485,2)</f>
        <v>0</v>
      </c>
      <c r="R485" s="181"/>
      <c r="S485" s="181" t="s">
        <v>254</v>
      </c>
      <c r="T485" s="182" t="s">
        <v>250</v>
      </c>
      <c r="U485" s="163">
        <v>0</v>
      </c>
      <c r="V485" s="163">
        <f>ROUND(E485*U485,2)</f>
        <v>0</v>
      </c>
      <c r="W485" s="163"/>
      <c r="X485" s="163" t="s">
        <v>194</v>
      </c>
      <c r="Y485" s="152"/>
      <c r="Z485" s="152"/>
      <c r="AA485" s="152"/>
      <c r="AB485" s="152"/>
      <c r="AC485" s="152"/>
      <c r="AD485" s="152"/>
      <c r="AE485" s="152"/>
      <c r="AF485" s="152"/>
      <c r="AG485" s="152" t="s">
        <v>195</v>
      </c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52"/>
      <c r="BG485" s="152"/>
      <c r="BH485" s="152"/>
    </row>
    <row r="486" spans="1:60" outlineLevel="1" x14ac:dyDescent="0.2">
      <c r="A486" s="159"/>
      <c r="B486" s="160"/>
      <c r="C486" s="194" t="s">
        <v>81</v>
      </c>
      <c r="D486" s="164"/>
      <c r="E486" s="165">
        <v>1</v>
      </c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52"/>
      <c r="Z486" s="152"/>
      <c r="AA486" s="152"/>
      <c r="AB486" s="152"/>
      <c r="AC486" s="152"/>
      <c r="AD486" s="152"/>
      <c r="AE486" s="152"/>
      <c r="AF486" s="152"/>
      <c r="AG486" s="152" t="s">
        <v>199</v>
      </c>
      <c r="AH486" s="152">
        <v>0</v>
      </c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  <c r="BH486" s="152"/>
    </row>
    <row r="487" spans="1:60" outlineLevel="1" x14ac:dyDescent="0.2">
      <c r="A487" s="176">
        <v>198</v>
      </c>
      <c r="B487" s="177" t="s">
        <v>724</v>
      </c>
      <c r="C487" s="193" t="s">
        <v>725</v>
      </c>
      <c r="D487" s="178" t="s">
        <v>426</v>
      </c>
      <c r="E487" s="179">
        <v>1</v>
      </c>
      <c r="F487" s="180"/>
      <c r="G487" s="181">
        <f>ROUND(E487*F487,2)</f>
        <v>0</v>
      </c>
      <c r="H487" s="180"/>
      <c r="I487" s="181">
        <f>ROUND(E487*H487,2)</f>
        <v>0</v>
      </c>
      <c r="J487" s="180"/>
      <c r="K487" s="181">
        <f>ROUND(E487*J487,2)</f>
        <v>0</v>
      </c>
      <c r="L487" s="181">
        <v>21</v>
      </c>
      <c r="M487" s="181">
        <f>G487*(1+L487/100)</f>
        <v>0</v>
      </c>
      <c r="N487" s="181">
        <v>0</v>
      </c>
      <c r="O487" s="181">
        <f>ROUND(E487*N487,2)</f>
        <v>0</v>
      </c>
      <c r="P487" s="181">
        <v>0</v>
      </c>
      <c r="Q487" s="181">
        <f>ROUND(E487*P487,2)</f>
        <v>0</v>
      </c>
      <c r="R487" s="181"/>
      <c r="S487" s="181" t="s">
        <v>254</v>
      </c>
      <c r="T487" s="182" t="s">
        <v>250</v>
      </c>
      <c r="U487" s="163">
        <v>0</v>
      </c>
      <c r="V487" s="163">
        <f>ROUND(E487*U487,2)</f>
        <v>0</v>
      </c>
      <c r="W487" s="163"/>
      <c r="X487" s="163" t="s">
        <v>194</v>
      </c>
      <c r="Y487" s="152"/>
      <c r="Z487" s="152"/>
      <c r="AA487" s="152"/>
      <c r="AB487" s="152"/>
      <c r="AC487" s="152"/>
      <c r="AD487" s="152"/>
      <c r="AE487" s="152"/>
      <c r="AF487" s="152"/>
      <c r="AG487" s="152" t="s">
        <v>195</v>
      </c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2"/>
      <c r="AX487" s="152"/>
      <c r="AY487" s="152"/>
      <c r="AZ487" s="152"/>
      <c r="BA487" s="152"/>
      <c r="BB487" s="152"/>
      <c r="BC487" s="152"/>
      <c r="BD487" s="152"/>
      <c r="BE487" s="152"/>
      <c r="BF487" s="152"/>
      <c r="BG487" s="152"/>
      <c r="BH487" s="152"/>
    </row>
    <row r="488" spans="1:60" outlineLevel="1" x14ac:dyDescent="0.2">
      <c r="A488" s="159"/>
      <c r="B488" s="160"/>
      <c r="C488" s="194" t="s">
        <v>81</v>
      </c>
      <c r="D488" s="164"/>
      <c r="E488" s="165">
        <v>1</v>
      </c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52"/>
      <c r="Z488" s="152"/>
      <c r="AA488" s="152"/>
      <c r="AB488" s="152"/>
      <c r="AC488" s="152"/>
      <c r="AD488" s="152"/>
      <c r="AE488" s="152"/>
      <c r="AF488" s="152"/>
      <c r="AG488" s="152" t="s">
        <v>199</v>
      </c>
      <c r="AH488" s="152">
        <v>0</v>
      </c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  <c r="AV488" s="152"/>
      <c r="AW488" s="152"/>
      <c r="AX488" s="152"/>
      <c r="AY488" s="152"/>
      <c r="AZ488" s="152"/>
      <c r="BA488" s="152"/>
      <c r="BB488" s="152"/>
      <c r="BC488" s="152"/>
      <c r="BD488" s="152"/>
      <c r="BE488" s="152"/>
      <c r="BF488" s="152"/>
      <c r="BG488" s="152"/>
      <c r="BH488" s="152"/>
    </row>
    <row r="489" spans="1:60" outlineLevel="1" x14ac:dyDescent="0.2">
      <c r="A489" s="176">
        <v>199</v>
      </c>
      <c r="B489" s="177" t="s">
        <v>726</v>
      </c>
      <c r="C489" s="193" t="s">
        <v>727</v>
      </c>
      <c r="D489" s="178" t="s">
        <v>426</v>
      </c>
      <c r="E489" s="179">
        <v>1</v>
      </c>
      <c r="F489" s="180"/>
      <c r="G489" s="181">
        <f>ROUND(E489*F489,2)</f>
        <v>0</v>
      </c>
      <c r="H489" s="180"/>
      <c r="I489" s="181">
        <f>ROUND(E489*H489,2)</f>
        <v>0</v>
      </c>
      <c r="J489" s="180"/>
      <c r="K489" s="181">
        <f>ROUND(E489*J489,2)</f>
        <v>0</v>
      </c>
      <c r="L489" s="181">
        <v>21</v>
      </c>
      <c r="M489" s="181">
        <f>G489*(1+L489/100)</f>
        <v>0</v>
      </c>
      <c r="N489" s="181">
        <v>0</v>
      </c>
      <c r="O489" s="181">
        <f>ROUND(E489*N489,2)</f>
        <v>0</v>
      </c>
      <c r="P489" s="181">
        <v>0</v>
      </c>
      <c r="Q489" s="181">
        <f>ROUND(E489*P489,2)</f>
        <v>0</v>
      </c>
      <c r="R489" s="181"/>
      <c r="S489" s="181" t="s">
        <v>254</v>
      </c>
      <c r="T489" s="182" t="s">
        <v>250</v>
      </c>
      <c r="U489" s="163">
        <v>0</v>
      </c>
      <c r="V489" s="163">
        <f>ROUND(E489*U489,2)</f>
        <v>0</v>
      </c>
      <c r="W489" s="163"/>
      <c r="X489" s="163" t="s">
        <v>194</v>
      </c>
      <c r="Y489" s="152"/>
      <c r="Z489" s="152"/>
      <c r="AA489" s="152"/>
      <c r="AB489" s="152"/>
      <c r="AC489" s="152"/>
      <c r="AD489" s="152"/>
      <c r="AE489" s="152"/>
      <c r="AF489" s="152"/>
      <c r="AG489" s="152" t="s">
        <v>195</v>
      </c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2"/>
      <c r="AX489" s="152"/>
      <c r="AY489" s="152"/>
      <c r="AZ489" s="152"/>
      <c r="BA489" s="152"/>
      <c r="BB489" s="152"/>
      <c r="BC489" s="152"/>
      <c r="BD489" s="152"/>
      <c r="BE489" s="152"/>
      <c r="BF489" s="152"/>
      <c r="BG489" s="152"/>
      <c r="BH489" s="152"/>
    </row>
    <row r="490" spans="1:60" outlineLevel="1" x14ac:dyDescent="0.2">
      <c r="A490" s="159"/>
      <c r="B490" s="160"/>
      <c r="C490" s="194" t="s">
        <v>81</v>
      </c>
      <c r="D490" s="164"/>
      <c r="E490" s="165">
        <v>1</v>
      </c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52"/>
      <c r="Z490" s="152"/>
      <c r="AA490" s="152"/>
      <c r="AB490" s="152"/>
      <c r="AC490" s="152"/>
      <c r="AD490" s="152"/>
      <c r="AE490" s="152"/>
      <c r="AF490" s="152"/>
      <c r="AG490" s="152" t="s">
        <v>199</v>
      </c>
      <c r="AH490" s="152">
        <v>0</v>
      </c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  <c r="AV490" s="152"/>
      <c r="AW490" s="152"/>
      <c r="AX490" s="152"/>
      <c r="AY490" s="152"/>
      <c r="AZ490" s="152"/>
      <c r="BA490" s="152"/>
      <c r="BB490" s="152"/>
      <c r="BC490" s="152"/>
      <c r="BD490" s="152"/>
      <c r="BE490" s="152"/>
      <c r="BF490" s="152"/>
      <c r="BG490" s="152"/>
      <c r="BH490" s="152"/>
    </row>
    <row r="491" spans="1:60" outlineLevel="1" x14ac:dyDescent="0.2">
      <c r="A491" s="176">
        <v>200</v>
      </c>
      <c r="B491" s="177" t="s">
        <v>728</v>
      </c>
      <c r="C491" s="193" t="s">
        <v>729</v>
      </c>
      <c r="D491" s="178" t="s">
        <v>426</v>
      </c>
      <c r="E491" s="179">
        <v>1</v>
      </c>
      <c r="F491" s="180"/>
      <c r="G491" s="181">
        <f>ROUND(E491*F491,2)</f>
        <v>0</v>
      </c>
      <c r="H491" s="180"/>
      <c r="I491" s="181">
        <f>ROUND(E491*H491,2)</f>
        <v>0</v>
      </c>
      <c r="J491" s="180"/>
      <c r="K491" s="181">
        <f>ROUND(E491*J491,2)</f>
        <v>0</v>
      </c>
      <c r="L491" s="181">
        <v>21</v>
      </c>
      <c r="M491" s="181">
        <f>G491*(1+L491/100)</f>
        <v>0</v>
      </c>
      <c r="N491" s="181">
        <v>0</v>
      </c>
      <c r="O491" s="181">
        <f>ROUND(E491*N491,2)</f>
        <v>0</v>
      </c>
      <c r="P491" s="181">
        <v>0</v>
      </c>
      <c r="Q491" s="181">
        <f>ROUND(E491*P491,2)</f>
        <v>0</v>
      </c>
      <c r="R491" s="181"/>
      <c r="S491" s="181" t="s">
        <v>254</v>
      </c>
      <c r="T491" s="182" t="s">
        <v>250</v>
      </c>
      <c r="U491" s="163">
        <v>0</v>
      </c>
      <c r="V491" s="163">
        <f>ROUND(E491*U491,2)</f>
        <v>0</v>
      </c>
      <c r="W491" s="163"/>
      <c r="X491" s="163" t="s">
        <v>194</v>
      </c>
      <c r="Y491" s="152"/>
      <c r="Z491" s="152"/>
      <c r="AA491" s="152"/>
      <c r="AB491" s="152"/>
      <c r="AC491" s="152"/>
      <c r="AD491" s="152"/>
      <c r="AE491" s="152"/>
      <c r="AF491" s="152"/>
      <c r="AG491" s="152" t="s">
        <v>195</v>
      </c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2"/>
      <c r="AX491" s="152"/>
      <c r="AY491" s="152"/>
      <c r="AZ491" s="152"/>
      <c r="BA491" s="152"/>
      <c r="BB491" s="152"/>
      <c r="BC491" s="152"/>
      <c r="BD491" s="152"/>
      <c r="BE491" s="152"/>
      <c r="BF491" s="152"/>
      <c r="BG491" s="152"/>
      <c r="BH491" s="152"/>
    </row>
    <row r="492" spans="1:60" outlineLevel="1" x14ac:dyDescent="0.2">
      <c r="A492" s="159"/>
      <c r="B492" s="160"/>
      <c r="C492" s="194" t="s">
        <v>81</v>
      </c>
      <c r="D492" s="164"/>
      <c r="E492" s="165">
        <v>1</v>
      </c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52"/>
      <c r="Z492" s="152"/>
      <c r="AA492" s="152"/>
      <c r="AB492" s="152"/>
      <c r="AC492" s="152"/>
      <c r="AD492" s="152"/>
      <c r="AE492" s="152"/>
      <c r="AF492" s="152"/>
      <c r="AG492" s="152" t="s">
        <v>199</v>
      </c>
      <c r="AH492" s="152">
        <v>0</v>
      </c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152"/>
      <c r="AW492" s="152"/>
      <c r="AX492" s="152"/>
      <c r="AY492" s="152"/>
      <c r="AZ492" s="152"/>
      <c r="BA492" s="152"/>
      <c r="BB492" s="152"/>
      <c r="BC492" s="152"/>
      <c r="BD492" s="152"/>
      <c r="BE492" s="152"/>
      <c r="BF492" s="152"/>
      <c r="BG492" s="152"/>
      <c r="BH492" s="152"/>
    </row>
    <row r="493" spans="1:60" outlineLevel="1" x14ac:dyDescent="0.2">
      <c r="A493" s="176">
        <v>201</v>
      </c>
      <c r="B493" s="177" t="s">
        <v>730</v>
      </c>
      <c r="C493" s="193" t="s">
        <v>731</v>
      </c>
      <c r="D493" s="178" t="s">
        <v>426</v>
      </c>
      <c r="E493" s="179">
        <v>1</v>
      </c>
      <c r="F493" s="180"/>
      <c r="G493" s="181">
        <f>ROUND(E493*F493,2)</f>
        <v>0</v>
      </c>
      <c r="H493" s="180"/>
      <c r="I493" s="181">
        <f>ROUND(E493*H493,2)</f>
        <v>0</v>
      </c>
      <c r="J493" s="180"/>
      <c r="K493" s="181">
        <f>ROUND(E493*J493,2)</f>
        <v>0</v>
      </c>
      <c r="L493" s="181">
        <v>21</v>
      </c>
      <c r="M493" s="181">
        <f>G493*(1+L493/100)</f>
        <v>0</v>
      </c>
      <c r="N493" s="181">
        <v>0</v>
      </c>
      <c r="O493" s="181">
        <f>ROUND(E493*N493,2)</f>
        <v>0</v>
      </c>
      <c r="P493" s="181">
        <v>0</v>
      </c>
      <c r="Q493" s="181">
        <f>ROUND(E493*P493,2)</f>
        <v>0</v>
      </c>
      <c r="R493" s="181"/>
      <c r="S493" s="181" t="s">
        <v>254</v>
      </c>
      <c r="T493" s="182" t="s">
        <v>250</v>
      </c>
      <c r="U493" s="163">
        <v>0</v>
      </c>
      <c r="V493" s="163">
        <f>ROUND(E493*U493,2)</f>
        <v>0</v>
      </c>
      <c r="W493" s="163"/>
      <c r="X493" s="163" t="s">
        <v>194</v>
      </c>
      <c r="Y493" s="152"/>
      <c r="Z493" s="152"/>
      <c r="AA493" s="152"/>
      <c r="AB493" s="152"/>
      <c r="AC493" s="152"/>
      <c r="AD493" s="152"/>
      <c r="AE493" s="152"/>
      <c r="AF493" s="152"/>
      <c r="AG493" s="152" t="s">
        <v>195</v>
      </c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152"/>
      <c r="AW493" s="152"/>
      <c r="AX493" s="152"/>
      <c r="AY493" s="152"/>
      <c r="AZ493" s="152"/>
      <c r="BA493" s="152"/>
      <c r="BB493" s="152"/>
      <c r="BC493" s="152"/>
      <c r="BD493" s="152"/>
      <c r="BE493" s="152"/>
      <c r="BF493" s="152"/>
      <c r="BG493" s="152"/>
      <c r="BH493" s="152"/>
    </row>
    <row r="494" spans="1:60" outlineLevel="1" x14ac:dyDescent="0.2">
      <c r="A494" s="159"/>
      <c r="B494" s="160"/>
      <c r="C494" s="194" t="s">
        <v>81</v>
      </c>
      <c r="D494" s="164"/>
      <c r="E494" s="165">
        <v>1</v>
      </c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52"/>
      <c r="Z494" s="152"/>
      <c r="AA494" s="152"/>
      <c r="AB494" s="152"/>
      <c r="AC494" s="152"/>
      <c r="AD494" s="152"/>
      <c r="AE494" s="152"/>
      <c r="AF494" s="152"/>
      <c r="AG494" s="152" t="s">
        <v>199</v>
      </c>
      <c r="AH494" s="152">
        <v>0</v>
      </c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2"/>
      <c r="AX494" s="152"/>
      <c r="AY494" s="152"/>
      <c r="AZ494" s="152"/>
      <c r="BA494" s="152"/>
      <c r="BB494" s="152"/>
      <c r="BC494" s="152"/>
      <c r="BD494" s="152"/>
      <c r="BE494" s="152"/>
      <c r="BF494" s="152"/>
      <c r="BG494" s="152"/>
      <c r="BH494" s="152"/>
    </row>
    <row r="495" spans="1:60" outlineLevel="1" x14ac:dyDescent="0.2">
      <c r="A495" s="176">
        <v>202</v>
      </c>
      <c r="B495" s="177" t="s">
        <v>732</v>
      </c>
      <c r="C495" s="193" t="s">
        <v>733</v>
      </c>
      <c r="D495" s="178" t="s">
        <v>426</v>
      </c>
      <c r="E495" s="179">
        <v>1</v>
      </c>
      <c r="F495" s="180"/>
      <c r="G495" s="181">
        <f>ROUND(E495*F495,2)</f>
        <v>0</v>
      </c>
      <c r="H495" s="180"/>
      <c r="I495" s="181">
        <f>ROUND(E495*H495,2)</f>
        <v>0</v>
      </c>
      <c r="J495" s="180"/>
      <c r="K495" s="181">
        <f>ROUND(E495*J495,2)</f>
        <v>0</v>
      </c>
      <c r="L495" s="181">
        <v>21</v>
      </c>
      <c r="M495" s="181">
        <f>G495*(1+L495/100)</f>
        <v>0</v>
      </c>
      <c r="N495" s="181">
        <v>0</v>
      </c>
      <c r="O495" s="181">
        <f>ROUND(E495*N495,2)</f>
        <v>0</v>
      </c>
      <c r="P495" s="181">
        <v>0</v>
      </c>
      <c r="Q495" s="181">
        <f>ROUND(E495*P495,2)</f>
        <v>0</v>
      </c>
      <c r="R495" s="181"/>
      <c r="S495" s="181" t="s">
        <v>254</v>
      </c>
      <c r="T495" s="182" t="s">
        <v>250</v>
      </c>
      <c r="U495" s="163">
        <v>0</v>
      </c>
      <c r="V495" s="163">
        <f>ROUND(E495*U495,2)</f>
        <v>0</v>
      </c>
      <c r="W495" s="163"/>
      <c r="X495" s="163" t="s">
        <v>194</v>
      </c>
      <c r="Y495" s="152"/>
      <c r="Z495" s="152"/>
      <c r="AA495" s="152"/>
      <c r="AB495" s="152"/>
      <c r="AC495" s="152"/>
      <c r="AD495" s="152"/>
      <c r="AE495" s="152"/>
      <c r="AF495" s="152"/>
      <c r="AG495" s="152" t="s">
        <v>195</v>
      </c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52"/>
      <c r="BB495" s="152"/>
      <c r="BC495" s="152"/>
      <c r="BD495" s="152"/>
      <c r="BE495" s="152"/>
      <c r="BF495" s="152"/>
      <c r="BG495" s="152"/>
      <c r="BH495" s="152"/>
    </row>
    <row r="496" spans="1:60" outlineLevel="1" x14ac:dyDescent="0.2">
      <c r="A496" s="159"/>
      <c r="B496" s="160"/>
      <c r="C496" s="194" t="s">
        <v>81</v>
      </c>
      <c r="D496" s="164"/>
      <c r="E496" s="165">
        <v>1</v>
      </c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52"/>
      <c r="Z496" s="152"/>
      <c r="AA496" s="152"/>
      <c r="AB496" s="152"/>
      <c r="AC496" s="152"/>
      <c r="AD496" s="152"/>
      <c r="AE496" s="152"/>
      <c r="AF496" s="152"/>
      <c r="AG496" s="152" t="s">
        <v>199</v>
      </c>
      <c r="AH496" s="152">
        <v>0</v>
      </c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  <c r="BH496" s="152"/>
    </row>
    <row r="497" spans="1:60" outlineLevel="1" x14ac:dyDescent="0.2">
      <c r="A497" s="176">
        <v>203</v>
      </c>
      <c r="B497" s="177" t="s">
        <v>734</v>
      </c>
      <c r="C497" s="193" t="s">
        <v>735</v>
      </c>
      <c r="D497" s="178" t="s">
        <v>426</v>
      </c>
      <c r="E497" s="179">
        <v>1</v>
      </c>
      <c r="F497" s="180"/>
      <c r="G497" s="181">
        <f>ROUND(E497*F497,2)</f>
        <v>0</v>
      </c>
      <c r="H497" s="180"/>
      <c r="I497" s="181">
        <f>ROUND(E497*H497,2)</f>
        <v>0</v>
      </c>
      <c r="J497" s="180"/>
      <c r="K497" s="181">
        <f>ROUND(E497*J497,2)</f>
        <v>0</v>
      </c>
      <c r="L497" s="181">
        <v>21</v>
      </c>
      <c r="M497" s="181">
        <f>G497*(1+L497/100)</f>
        <v>0</v>
      </c>
      <c r="N497" s="181">
        <v>0</v>
      </c>
      <c r="O497" s="181">
        <f>ROUND(E497*N497,2)</f>
        <v>0</v>
      </c>
      <c r="P497" s="181">
        <v>0</v>
      </c>
      <c r="Q497" s="181">
        <f>ROUND(E497*P497,2)</f>
        <v>0</v>
      </c>
      <c r="R497" s="181"/>
      <c r="S497" s="181" t="s">
        <v>254</v>
      </c>
      <c r="T497" s="182" t="s">
        <v>250</v>
      </c>
      <c r="U497" s="163">
        <v>0</v>
      </c>
      <c r="V497" s="163">
        <f>ROUND(E497*U497,2)</f>
        <v>0</v>
      </c>
      <c r="W497" s="163"/>
      <c r="X497" s="163" t="s">
        <v>194</v>
      </c>
      <c r="Y497" s="152"/>
      <c r="Z497" s="152"/>
      <c r="AA497" s="152"/>
      <c r="AB497" s="152"/>
      <c r="AC497" s="152"/>
      <c r="AD497" s="152"/>
      <c r="AE497" s="152"/>
      <c r="AF497" s="152"/>
      <c r="AG497" s="152" t="s">
        <v>195</v>
      </c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  <c r="BH497" s="152"/>
    </row>
    <row r="498" spans="1:60" outlineLevel="1" x14ac:dyDescent="0.2">
      <c r="A498" s="159"/>
      <c r="B498" s="160"/>
      <c r="C498" s="194" t="s">
        <v>81</v>
      </c>
      <c r="D498" s="164"/>
      <c r="E498" s="165">
        <v>1</v>
      </c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52"/>
      <c r="Z498" s="152"/>
      <c r="AA498" s="152"/>
      <c r="AB498" s="152"/>
      <c r="AC498" s="152"/>
      <c r="AD498" s="152"/>
      <c r="AE498" s="152"/>
      <c r="AF498" s="152"/>
      <c r="AG498" s="152" t="s">
        <v>199</v>
      </c>
      <c r="AH498" s="152">
        <v>0</v>
      </c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  <c r="BH498" s="152"/>
    </row>
    <row r="499" spans="1:60" outlineLevel="1" x14ac:dyDescent="0.2">
      <c r="A499" s="176">
        <v>204</v>
      </c>
      <c r="B499" s="177" t="s">
        <v>736</v>
      </c>
      <c r="C499" s="193" t="s">
        <v>737</v>
      </c>
      <c r="D499" s="178" t="s">
        <v>426</v>
      </c>
      <c r="E499" s="179">
        <v>1</v>
      </c>
      <c r="F499" s="180"/>
      <c r="G499" s="181">
        <f>ROUND(E499*F499,2)</f>
        <v>0</v>
      </c>
      <c r="H499" s="180"/>
      <c r="I499" s="181">
        <f>ROUND(E499*H499,2)</f>
        <v>0</v>
      </c>
      <c r="J499" s="180"/>
      <c r="K499" s="181">
        <f>ROUND(E499*J499,2)</f>
        <v>0</v>
      </c>
      <c r="L499" s="181">
        <v>21</v>
      </c>
      <c r="M499" s="181">
        <f>G499*(1+L499/100)</f>
        <v>0</v>
      </c>
      <c r="N499" s="181">
        <v>0</v>
      </c>
      <c r="O499" s="181">
        <f>ROUND(E499*N499,2)</f>
        <v>0</v>
      </c>
      <c r="P499" s="181">
        <v>0</v>
      </c>
      <c r="Q499" s="181">
        <f>ROUND(E499*P499,2)</f>
        <v>0</v>
      </c>
      <c r="R499" s="181"/>
      <c r="S499" s="181" t="s">
        <v>254</v>
      </c>
      <c r="T499" s="182" t="s">
        <v>250</v>
      </c>
      <c r="U499" s="163">
        <v>0</v>
      </c>
      <c r="V499" s="163">
        <f>ROUND(E499*U499,2)</f>
        <v>0</v>
      </c>
      <c r="W499" s="163"/>
      <c r="X499" s="163" t="s">
        <v>194</v>
      </c>
      <c r="Y499" s="152"/>
      <c r="Z499" s="152"/>
      <c r="AA499" s="152"/>
      <c r="AB499" s="152"/>
      <c r="AC499" s="152"/>
      <c r="AD499" s="152"/>
      <c r="AE499" s="152"/>
      <c r="AF499" s="152"/>
      <c r="AG499" s="152" t="s">
        <v>195</v>
      </c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  <c r="BH499" s="152"/>
    </row>
    <row r="500" spans="1:60" outlineLevel="1" x14ac:dyDescent="0.2">
      <c r="A500" s="159"/>
      <c r="B500" s="160"/>
      <c r="C500" s="194" t="s">
        <v>81</v>
      </c>
      <c r="D500" s="164"/>
      <c r="E500" s="165">
        <v>1</v>
      </c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52"/>
      <c r="Z500" s="152"/>
      <c r="AA500" s="152"/>
      <c r="AB500" s="152"/>
      <c r="AC500" s="152"/>
      <c r="AD500" s="152"/>
      <c r="AE500" s="152"/>
      <c r="AF500" s="152"/>
      <c r="AG500" s="152" t="s">
        <v>199</v>
      </c>
      <c r="AH500" s="152">
        <v>0</v>
      </c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52"/>
      <c r="BB500" s="152"/>
      <c r="BC500" s="152"/>
      <c r="BD500" s="152"/>
      <c r="BE500" s="152"/>
      <c r="BF500" s="152"/>
      <c r="BG500" s="152"/>
      <c r="BH500" s="152"/>
    </row>
    <row r="501" spans="1:60" outlineLevel="1" x14ac:dyDescent="0.2">
      <c r="A501" s="176">
        <v>205</v>
      </c>
      <c r="B501" s="177" t="s">
        <v>738</v>
      </c>
      <c r="C501" s="193" t="s">
        <v>739</v>
      </c>
      <c r="D501" s="178" t="s">
        <v>426</v>
      </c>
      <c r="E501" s="179">
        <v>1</v>
      </c>
      <c r="F501" s="180"/>
      <c r="G501" s="181">
        <f>ROUND(E501*F501,2)</f>
        <v>0</v>
      </c>
      <c r="H501" s="180"/>
      <c r="I501" s="181">
        <f>ROUND(E501*H501,2)</f>
        <v>0</v>
      </c>
      <c r="J501" s="180"/>
      <c r="K501" s="181">
        <f>ROUND(E501*J501,2)</f>
        <v>0</v>
      </c>
      <c r="L501" s="181">
        <v>21</v>
      </c>
      <c r="M501" s="181">
        <f>G501*(1+L501/100)</f>
        <v>0</v>
      </c>
      <c r="N501" s="181">
        <v>0</v>
      </c>
      <c r="O501" s="181">
        <f>ROUND(E501*N501,2)</f>
        <v>0</v>
      </c>
      <c r="P501" s="181">
        <v>0</v>
      </c>
      <c r="Q501" s="181">
        <f>ROUND(E501*P501,2)</f>
        <v>0</v>
      </c>
      <c r="R501" s="181"/>
      <c r="S501" s="181" t="s">
        <v>254</v>
      </c>
      <c r="T501" s="182" t="s">
        <v>250</v>
      </c>
      <c r="U501" s="163">
        <v>0</v>
      </c>
      <c r="V501" s="163">
        <f>ROUND(E501*U501,2)</f>
        <v>0</v>
      </c>
      <c r="W501" s="163"/>
      <c r="X501" s="163" t="s">
        <v>194</v>
      </c>
      <c r="Y501" s="152"/>
      <c r="Z501" s="152"/>
      <c r="AA501" s="152"/>
      <c r="AB501" s="152"/>
      <c r="AC501" s="152"/>
      <c r="AD501" s="152"/>
      <c r="AE501" s="152"/>
      <c r="AF501" s="152"/>
      <c r="AG501" s="152" t="s">
        <v>195</v>
      </c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  <c r="BH501" s="152"/>
    </row>
    <row r="502" spans="1:60" outlineLevel="1" x14ac:dyDescent="0.2">
      <c r="A502" s="159"/>
      <c r="B502" s="160"/>
      <c r="C502" s="194" t="s">
        <v>81</v>
      </c>
      <c r="D502" s="164"/>
      <c r="E502" s="165">
        <v>1</v>
      </c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52"/>
      <c r="Z502" s="152"/>
      <c r="AA502" s="152"/>
      <c r="AB502" s="152"/>
      <c r="AC502" s="152"/>
      <c r="AD502" s="152"/>
      <c r="AE502" s="152"/>
      <c r="AF502" s="152"/>
      <c r="AG502" s="152" t="s">
        <v>199</v>
      </c>
      <c r="AH502" s="152">
        <v>0</v>
      </c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  <c r="BH502" s="152"/>
    </row>
    <row r="503" spans="1:60" outlineLevel="1" x14ac:dyDescent="0.2">
      <c r="A503" s="176">
        <v>206</v>
      </c>
      <c r="B503" s="177" t="s">
        <v>740</v>
      </c>
      <c r="C503" s="193" t="s">
        <v>741</v>
      </c>
      <c r="D503" s="178" t="s">
        <v>426</v>
      </c>
      <c r="E503" s="179">
        <v>1</v>
      </c>
      <c r="F503" s="180"/>
      <c r="G503" s="181">
        <f>ROUND(E503*F503,2)</f>
        <v>0</v>
      </c>
      <c r="H503" s="180"/>
      <c r="I503" s="181">
        <f>ROUND(E503*H503,2)</f>
        <v>0</v>
      </c>
      <c r="J503" s="180"/>
      <c r="K503" s="181">
        <f>ROUND(E503*J503,2)</f>
        <v>0</v>
      </c>
      <c r="L503" s="181">
        <v>21</v>
      </c>
      <c r="M503" s="181">
        <f>G503*(1+L503/100)</f>
        <v>0</v>
      </c>
      <c r="N503" s="181">
        <v>0</v>
      </c>
      <c r="O503" s="181">
        <f>ROUND(E503*N503,2)</f>
        <v>0</v>
      </c>
      <c r="P503" s="181">
        <v>0</v>
      </c>
      <c r="Q503" s="181">
        <f>ROUND(E503*P503,2)</f>
        <v>0</v>
      </c>
      <c r="R503" s="181"/>
      <c r="S503" s="181" t="s">
        <v>254</v>
      </c>
      <c r="T503" s="182" t="s">
        <v>250</v>
      </c>
      <c r="U503" s="163">
        <v>0</v>
      </c>
      <c r="V503" s="163">
        <f>ROUND(E503*U503,2)</f>
        <v>0</v>
      </c>
      <c r="W503" s="163"/>
      <c r="X503" s="163" t="s">
        <v>194</v>
      </c>
      <c r="Y503" s="152"/>
      <c r="Z503" s="152"/>
      <c r="AA503" s="152"/>
      <c r="AB503" s="152"/>
      <c r="AC503" s="152"/>
      <c r="AD503" s="152"/>
      <c r="AE503" s="152"/>
      <c r="AF503" s="152"/>
      <c r="AG503" s="152" t="s">
        <v>195</v>
      </c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  <c r="BH503" s="152"/>
    </row>
    <row r="504" spans="1:60" outlineLevel="1" x14ac:dyDescent="0.2">
      <c r="A504" s="159"/>
      <c r="B504" s="160"/>
      <c r="C504" s="194" t="s">
        <v>81</v>
      </c>
      <c r="D504" s="164"/>
      <c r="E504" s="165">
        <v>1</v>
      </c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52"/>
      <c r="Z504" s="152"/>
      <c r="AA504" s="152"/>
      <c r="AB504" s="152"/>
      <c r="AC504" s="152"/>
      <c r="AD504" s="152"/>
      <c r="AE504" s="152"/>
      <c r="AF504" s="152"/>
      <c r="AG504" s="152" t="s">
        <v>199</v>
      </c>
      <c r="AH504" s="152">
        <v>0</v>
      </c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152"/>
      <c r="AW504" s="152"/>
      <c r="AX504" s="152"/>
      <c r="AY504" s="152"/>
      <c r="AZ504" s="152"/>
      <c r="BA504" s="152"/>
      <c r="BB504" s="152"/>
      <c r="BC504" s="152"/>
      <c r="BD504" s="152"/>
      <c r="BE504" s="152"/>
      <c r="BF504" s="152"/>
      <c r="BG504" s="152"/>
      <c r="BH504" s="152"/>
    </row>
    <row r="505" spans="1:60" outlineLevel="1" x14ac:dyDescent="0.2">
      <c r="A505" s="176">
        <v>207</v>
      </c>
      <c r="B505" s="177" t="s">
        <v>742</v>
      </c>
      <c r="C505" s="193" t="s">
        <v>743</v>
      </c>
      <c r="D505" s="178" t="s">
        <v>426</v>
      </c>
      <c r="E505" s="179">
        <v>1</v>
      </c>
      <c r="F505" s="180"/>
      <c r="G505" s="181">
        <f>ROUND(E505*F505,2)</f>
        <v>0</v>
      </c>
      <c r="H505" s="180"/>
      <c r="I505" s="181">
        <f>ROUND(E505*H505,2)</f>
        <v>0</v>
      </c>
      <c r="J505" s="180"/>
      <c r="K505" s="181">
        <f>ROUND(E505*J505,2)</f>
        <v>0</v>
      </c>
      <c r="L505" s="181">
        <v>21</v>
      </c>
      <c r="M505" s="181">
        <f>G505*(1+L505/100)</f>
        <v>0</v>
      </c>
      <c r="N505" s="181">
        <v>0</v>
      </c>
      <c r="O505" s="181">
        <f>ROUND(E505*N505,2)</f>
        <v>0</v>
      </c>
      <c r="P505" s="181">
        <v>0</v>
      </c>
      <c r="Q505" s="181">
        <f>ROUND(E505*P505,2)</f>
        <v>0</v>
      </c>
      <c r="R505" s="181"/>
      <c r="S505" s="181" t="s">
        <v>254</v>
      </c>
      <c r="T505" s="182" t="s">
        <v>250</v>
      </c>
      <c r="U505" s="163">
        <v>0</v>
      </c>
      <c r="V505" s="163">
        <f>ROUND(E505*U505,2)</f>
        <v>0</v>
      </c>
      <c r="W505" s="163"/>
      <c r="X505" s="163" t="s">
        <v>194</v>
      </c>
      <c r="Y505" s="152"/>
      <c r="Z505" s="152"/>
      <c r="AA505" s="152"/>
      <c r="AB505" s="152"/>
      <c r="AC505" s="152"/>
      <c r="AD505" s="152"/>
      <c r="AE505" s="152"/>
      <c r="AF505" s="152"/>
      <c r="AG505" s="152" t="s">
        <v>195</v>
      </c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2"/>
      <c r="AX505" s="152"/>
      <c r="AY505" s="152"/>
      <c r="AZ505" s="152"/>
      <c r="BA505" s="152"/>
      <c r="BB505" s="152"/>
      <c r="BC505" s="152"/>
      <c r="BD505" s="152"/>
      <c r="BE505" s="152"/>
      <c r="BF505" s="152"/>
      <c r="BG505" s="152"/>
      <c r="BH505" s="152"/>
    </row>
    <row r="506" spans="1:60" outlineLevel="1" x14ac:dyDescent="0.2">
      <c r="A506" s="159"/>
      <c r="B506" s="160"/>
      <c r="C506" s="194" t="s">
        <v>81</v>
      </c>
      <c r="D506" s="164"/>
      <c r="E506" s="165">
        <v>1</v>
      </c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52"/>
      <c r="Z506" s="152"/>
      <c r="AA506" s="152"/>
      <c r="AB506" s="152"/>
      <c r="AC506" s="152"/>
      <c r="AD506" s="152"/>
      <c r="AE506" s="152"/>
      <c r="AF506" s="152"/>
      <c r="AG506" s="152" t="s">
        <v>199</v>
      </c>
      <c r="AH506" s="152">
        <v>0</v>
      </c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2"/>
      <c r="AX506" s="152"/>
      <c r="AY506" s="152"/>
      <c r="AZ506" s="152"/>
      <c r="BA506" s="152"/>
      <c r="BB506" s="152"/>
      <c r="BC506" s="152"/>
      <c r="BD506" s="152"/>
      <c r="BE506" s="152"/>
      <c r="BF506" s="152"/>
      <c r="BG506" s="152"/>
      <c r="BH506" s="152"/>
    </row>
    <row r="507" spans="1:60" outlineLevel="1" x14ac:dyDescent="0.2">
      <c r="A507" s="176">
        <v>208</v>
      </c>
      <c r="B507" s="177" t="s">
        <v>744</v>
      </c>
      <c r="C507" s="193" t="s">
        <v>745</v>
      </c>
      <c r="D507" s="178" t="s">
        <v>426</v>
      </c>
      <c r="E507" s="179">
        <v>1</v>
      </c>
      <c r="F507" s="180"/>
      <c r="G507" s="181">
        <f>ROUND(E507*F507,2)</f>
        <v>0</v>
      </c>
      <c r="H507" s="180"/>
      <c r="I507" s="181">
        <f>ROUND(E507*H507,2)</f>
        <v>0</v>
      </c>
      <c r="J507" s="180"/>
      <c r="K507" s="181">
        <f>ROUND(E507*J507,2)</f>
        <v>0</v>
      </c>
      <c r="L507" s="181">
        <v>21</v>
      </c>
      <c r="M507" s="181">
        <f>G507*(1+L507/100)</f>
        <v>0</v>
      </c>
      <c r="N507" s="181">
        <v>0</v>
      </c>
      <c r="O507" s="181">
        <f>ROUND(E507*N507,2)</f>
        <v>0</v>
      </c>
      <c r="P507" s="181">
        <v>0</v>
      </c>
      <c r="Q507" s="181">
        <f>ROUND(E507*P507,2)</f>
        <v>0</v>
      </c>
      <c r="R507" s="181"/>
      <c r="S507" s="181" t="s">
        <v>254</v>
      </c>
      <c r="T507" s="182" t="s">
        <v>250</v>
      </c>
      <c r="U507" s="163">
        <v>0</v>
      </c>
      <c r="V507" s="163">
        <f>ROUND(E507*U507,2)</f>
        <v>0</v>
      </c>
      <c r="W507" s="163"/>
      <c r="X507" s="163" t="s">
        <v>194</v>
      </c>
      <c r="Y507" s="152"/>
      <c r="Z507" s="152"/>
      <c r="AA507" s="152"/>
      <c r="AB507" s="152"/>
      <c r="AC507" s="152"/>
      <c r="AD507" s="152"/>
      <c r="AE507" s="152"/>
      <c r="AF507" s="152"/>
      <c r="AG507" s="152" t="s">
        <v>195</v>
      </c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2"/>
      <c r="AX507" s="152"/>
      <c r="AY507" s="152"/>
      <c r="AZ507" s="152"/>
      <c r="BA507" s="152"/>
      <c r="BB507" s="152"/>
      <c r="BC507" s="152"/>
      <c r="BD507" s="152"/>
      <c r="BE507" s="152"/>
      <c r="BF507" s="152"/>
      <c r="BG507" s="152"/>
      <c r="BH507" s="152"/>
    </row>
    <row r="508" spans="1:60" outlineLevel="1" x14ac:dyDescent="0.2">
      <c r="A508" s="159"/>
      <c r="B508" s="160"/>
      <c r="C508" s="194" t="s">
        <v>81</v>
      </c>
      <c r="D508" s="164"/>
      <c r="E508" s="165">
        <v>1</v>
      </c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52"/>
      <c r="Z508" s="152"/>
      <c r="AA508" s="152"/>
      <c r="AB508" s="152"/>
      <c r="AC508" s="152"/>
      <c r="AD508" s="152"/>
      <c r="AE508" s="152"/>
      <c r="AF508" s="152"/>
      <c r="AG508" s="152" t="s">
        <v>199</v>
      </c>
      <c r="AH508" s="152">
        <v>0</v>
      </c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152"/>
      <c r="AW508" s="152"/>
      <c r="AX508" s="152"/>
      <c r="AY508" s="152"/>
      <c r="AZ508" s="152"/>
      <c r="BA508" s="152"/>
      <c r="BB508" s="152"/>
      <c r="BC508" s="152"/>
      <c r="BD508" s="152"/>
      <c r="BE508" s="152"/>
      <c r="BF508" s="152"/>
      <c r="BG508" s="152"/>
      <c r="BH508" s="152"/>
    </row>
    <row r="509" spans="1:60" outlineLevel="1" x14ac:dyDescent="0.2">
      <c r="A509" s="176">
        <v>209</v>
      </c>
      <c r="B509" s="177" t="s">
        <v>746</v>
      </c>
      <c r="C509" s="193" t="s">
        <v>747</v>
      </c>
      <c r="D509" s="178" t="s">
        <v>426</v>
      </c>
      <c r="E509" s="179">
        <v>1</v>
      </c>
      <c r="F509" s="180"/>
      <c r="G509" s="181">
        <f>ROUND(E509*F509,2)</f>
        <v>0</v>
      </c>
      <c r="H509" s="180"/>
      <c r="I509" s="181">
        <f>ROUND(E509*H509,2)</f>
        <v>0</v>
      </c>
      <c r="J509" s="180"/>
      <c r="K509" s="181">
        <f>ROUND(E509*J509,2)</f>
        <v>0</v>
      </c>
      <c r="L509" s="181">
        <v>21</v>
      </c>
      <c r="M509" s="181">
        <f>G509*(1+L509/100)</f>
        <v>0</v>
      </c>
      <c r="N509" s="181">
        <v>0</v>
      </c>
      <c r="O509" s="181">
        <f>ROUND(E509*N509,2)</f>
        <v>0</v>
      </c>
      <c r="P509" s="181">
        <v>0</v>
      </c>
      <c r="Q509" s="181">
        <f>ROUND(E509*P509,2)</f>
        <v>0</v>
      </c>
      <c r="R509" s="181"/>
      <c r="S509" s="181" t="s">
        <v>254</v>
      </c>
      <c r="T509" s="182" t="s">
        <v>250</v>
      </c>
      <c r="U509" s="163">
        <v>0</v>
      </c>
      <c r="V509" s="163">
        <f>ROUND(E509*U509,2)</f>
        <v>0</v>
      </c>
      <c r="W509" s="163"/>
      <c r="X509" s="163" t="s">
        <v>194</v>
      </c>
      <c r="Y509" s="152"/>
      <c r="Z509" s="152"/>
      <c r="AA509" s="152"/>
      <c r="AB509" s="152"/>
      <c r="AC509" s="152"/>
      <c r="AD509" s="152"/>
      <c r="AE509" s="152"/>
      <c r="AF509" s="152"/>
      <c r="AG509" s="152" t="s">
        <v>195</v>
      </c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152"/>
      <c r="AW509" s="152"/>
      <c r="AX509" s="152"/>
      <c r="AY509" s="152"/>
      <c r="AZ509" s="152"/>
      <c r="BA509" s="152"/>
      <c r="BB509" s="152"/>
      <c r="BC509" s="152"/>
      <c r="BD509" s="152"/>
      <c r="BE509" s="152"/>
      <c r="BF509" s="152"/>
      <c r="BG509" s="152"/>
      <c r="BH509" s="152"/>
    </row>
    <row r="510" spans="1:60" outlineLevel="1" x14ac:dyDescent="0.2">
      <c r="A510" s="159"/>
      <c r="B510" s="160"/>
      <c r="C510" s="194" t="s">
        <v>81</v>
      </c>
      <c r="D510" s="164"/>
      <c r="E510" s="165">
        <v>1</v>
      </c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52"/>
      <c r="Z510" s="152"/>
      <c r="AA510" s="152"/>
      <c r="AB510" s="152"/>
      <c r="AC510" s="152"/>
      <c r="AD510" s="152"/>
      <c r="AE510" s="152"/>
      <c r="AF510" s="152"/>
      <c r="AG510" s="152" t="s">
        <v>199</v>
      </c>
      <c r="AH510" s="152">
        <v>0</v>
      </c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  <c r="BH510" s="152"/>
    </row>
    <row r="511" spans="1:60" outlineLevel="1" x14ac:dyDescent="0.2">
      <c r="A511" s="176">
        <v>210</v>
      </c>
      <c r="B511" s="177" t="s">
        <v>748</v>
      </c>
      <c r="C511" s="193" t="s">
        <v>749</v>
      </c>
      <c r="D511" s="178" t="s">
        <v>426</v>
      </c>
      <c r="E511" s="179">
        <v>1</v>
      </c>
      <c r="F511" s="180"/>
      <c r="G511" s="181">
        <f>ROUND(E511*F511,2)</f>
        <v>0</v>
      </c>
      <c r="H511" s="180"/>
      <c r="I511" s="181">
        <f>ROUND(E511*H511,2)</f>
        <v>0</v>
      </c>
      <c r="J511" s="180"/>
      <c r="K511" s="181">
        <f>ROUND(E511*J511,2)</f>
        <v>0</v>
      </c>
      <c r="L511" s="181">
        <v>21</v>
      </c>
      <c r="M511" s="181">
        <f>G511*(1+L511/100)</f>
        <v>0</v>
      </c>
      <c r="N511" s="181">
        <v>0</v>
      </c>
      <c r="O511" s="181">
        <f>ROUND(E511*N511,2)</f>
        <v>0</v>
      </c>
      <c r="P511" s="181">
        <v>0</v>
      </c>
      <c r="Q511" s="181">
        <f>ROUND(E511*P511,2)</f>
        <v>0</v>
      </c>
      <c r="R511" s="181"/>
      <c r="S511" s="181" t="s">
        <v>254</v>
      </c>
      <c r="T511" s="182" t="s">
        <v>250</v>
      </c>
      <c r="U511" s="163">
        <v>0</v>
      </c>
      <c r="V511" s="163">
        <f>ROUND(E511*U511,2)</f>
        <v>0</v>
      </c>
      <c r="W511" s="163"/>
      <c r="X511" s="163" t="s">
        <v>194</v>
      </c>
      <c r="Y511" s="152"/>
      <c r="Z511" s="152"/>
      <c r="AA511" s="152"/>
      <c r="AB511" s="152"/>
      <c r="AC511" s="152"/>
      <c r="AD511" s="152"/>
      <c r="AE511" s="152"/>
      <c r="AF511" s="152"/>
      <c r="AG511" s="152" t="s">
        <v>195</v>
      </c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  <c r="BH511" s="152"/>
    </row>
    <row r="512" spans="1:60" outlineLevel="1" x14ac:dyDescent="0.2">
      <c r="A512" s="159"/>
      <c r="B512" s="160"/>
      <c r="C512" s="194" t="s">
        <v>81</v>
      </c>
      <c r="D512" s="164"/>
      <c r="E512" s="165">
        <v>1</v>
      </c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52"/>
      <c r="Z512" s="152"/>
      <c r="AA512" s="152"/>
      <c r="AB512" s="152"/>
      <c r="AC512" s="152"/>
      <c r="AD512" s="152"/>
      <c r="AE512" s="152"/>
      <c r="AF512" s="152"/>
      <c r="AG512" s="152" t="s">
        <v>199</v>
      </c>
      <c r="AH512" s="152">
        <v>0</v>
      </c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152"/>
      <c r="AW512" s="152"/>
      <c r="AX512" s="152"/>
      <c r="AY512" s="152"/>
      <c r="AZ512" s="152"/>
      <c r="BA512" s="152"/>
      <c r="BB512" s="152"/>
      <c r="BC512" s="152"/>
      <c r="BD512" s="152"/>
      <c r="BE512" s="152"/>
      <c r="BF512" s="152"/>
      <c r="BG512" s="152"/>
      <c r="BH512" s="152"/>
    </row>
    <row r="513" spans="1:60" ht="22.5" outlineLevel="1" x14ac:dyDescent="0.2">
      <c r="A513" s="176">
        <v>211</v>
      </c>
      <c r="B513" s="177" t="s">
        <v>750</v>
      </c>
      <c r="C513" s="193" t="s">
        <v>751</v>
      </c>
      <c r="D513" s="178" t="s">
        <v>752</v>
      </c>
      <c r="E513" s="179">
        <v>778</v>
      </c>
      <c r="F513" s="180"/>
      <c r="G513" s="181">
        <f>ROUND(E513*F513,2)</f>
        <v>0</v>
      </c>
      <c r="H513" s="180"/>
      <c r="I513" s="181">
        <f>ROUND(E513*H513,2)</f>
        <v>0</v>
      </c>
      <c r="J513" s="180"/>
      <c r="K513" s="181">
        <f>ROUND(E513*J513,2)</f>
        <v>0</v>
      </c>
      <c r="L513" s="181">
        <v>21</v>
      </c>
      <c r="M513" s="181">
        <f>G513*(1+L513/100)</f>
        <v>0</v>
      </c>
      <c r="N513" s="181">
        <v>0</v>
      </c>
      <c r="O513" s="181">
        <f>ROUND(E513*N513,2)</f>
        <v>0</v>
      </c>
      <c r="P513" s="181">
        <v>0</v>
      </c>
      <c r="Q513" s="181">
        <f>ROUND(E513*P513,2)</f>
        <v>0</v>
      </c>
      <c r="R513" s="181"/>
      <c r="S513" s="181" t="s">
        <v>254</v>
      </c>
      <c r="T513" s="182" t="s">
        <v>250</v>
      </c>
      <c r="U513" s="163">
        <v>0.98699999999999999</v>
      </c>
      <c r="V513" s="163">
        <f>ROUND(E513*U513,2)</f>
        <v>767.89</v>
      </c>
      <c r="W513" s="163"/>
      <c r="X513" s="163" t="s">
        <v>194</v>
      </c>
      <c r="Y513" s="152"/>
      <c r="Z513" s="152"/>
      <c r="AA513" s="152"/>
      <c r="AB513" s="152"/>
      <c r="AC513" s="152"/>
      <c r="AD513" s="152"/>
      <c r="AE513" s="152"/>
      <c r="AF513" s="152"/>
      <c r="AG513" s="152" t="s">
        <v>195</v>
      </c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52"/>
      <c r="BB513" s="152"/>
      <c r="BC513" s="152"/>
      <c r="BD513" s="152"/>
      <c r="BE513" s="152"/>
      <c r="BF513" s="152"/>
      <c r="BG513" s="152"/>
      <c r="BH513" s="152"/>
    </row>
    <row r="514" spans="1:60" outlineLevel="1" x14ac:dyDescent="0.2">
      <c r="A514" s="159"/>
      <c r="B514" s="160"/>
      <c r="C514" s="259" t="s">
        <v>753</v>
      </c>
      <c r="D514" s="260"/>
      <c r="E514" s="260"/>
      <c r="F514" s="260"/>
      <c r="G514" s="260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52"/>
      <c r="Z514" s="152"/>
      <c r="AA514" s="152"/>
      <c r="AB514" s="152"/>
      <c r="AC514" s="152"/>
      <c r="AD514" s="152"/>
      <c r="AE514" s="152"/>
      <c r="AF514" s="152"/>
      <c r="AG514" s="152" t="s">
        <v>210</v>
      </c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  <c r="BH514" s="152"/>
    </row>
    <row r="515" spans="1:60" outlineLevel="1" x14ac:dyDescent="0.2">
      <c r="A515" s="159"/>
      <c r="B515" s="160"/>
      <c r="C515" s="194" t="s">
        <v>754</v>
      </c>
      <c r="D515" s="164"/>
      <c r="E515" s="165">
        <v>778</v>
      </c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52"/>
      <c r="Z515" s="152"/>
      <c r="AA515" s="152"/>
      <c r="AB515" s="152"/>
      <c r="AC515" s="152"/>
      <c r="AD515" s="152"/>
      <c r="AE515" s="152"/>
      <c r="AF515" s="152"/>
      <c r="AG515" s="152" t="s">
        <v>199</v>
      </c>
      <c r="AH515" s="152">
        <v>0</v>
      </c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  <c r="BH515" s="152"/>
    </row>
    <row r="516" spans="1:60" outlineLevel="1" x14ac:dyDescent="0.2">
      <c r="A516" s="176">
        <v>212</v>
      </c>
      <c r="B516" s="177" t="s">
        <v>755</v>
      </c>
      <c r="C516" s="193" t="s">
        <v>756</v>
      </c>
      <c r="D516" s="178" t="s">
        <v>752</v>
      </c>
      <c r="E516" s="179">
        <v>2142</v>
      </c>
      <c r="F516" s="180"/>
      <c r="G516" s="181">
        <f>ROUND(E516*F516,2)</f>
        <v>0</v>
      </c>
      <c r="H516" s="180"/>
      <c r="I516" s="181">
        <f>ROUND(E516*H516,2)</f>
        <v>0</v>
      </c>
      <c r="J516" s="180"/>
      <c r="K516" s="181">
        <f>ROUND(E516*J516,2)</f>
        <v>0</v>
      </c>
      <c r="L516" s="181">
        <v>21</v>
      </c>
      <c r="M516" s="181">
        <f>G516*(1+L516/100)</f>
        <v>0</v>
      </c>
      <c r="N516" s="181">
        <v>0</v>
      </c>
      <c r="O516" s="181">
        <f>ROUND(E516*N516,2)</f>
        <v>0</v>
      </c>
      <c r="P516" s="181">
        <v>0</v>
      </c>
      <c r="Q516" s="181">
        <f>ROUND(E516*P516,2)</f>
        <v>0</v>
      </c>
      <c r="R516" s="181"/>
      <c r="S516" s="181" t="s">
        <v>254</v>
      </c>
      <c r="T516" s="182" t="s">
        <v>255</v>
      </c>
      <c r="U516" s="163">
        <v>1.18</v>
      </c>
      <c r="V516" s="163">
        <f>ROUND(E516*U516,2)</f>
        <v>2527.56</v>
      </c>
      <c r="W516" s="163"/>
      <c r="X516" s="163" t="s">
        <v>194</v>
      </c>
      <c r="Y516" s="152"/>
      <c r="Z516" s="152"/>
      <c r="AA516" s="152"/>
      <c r="AB516" s="152"/>
      <c r="AC516" s="152"/>
      <c r="AD516" s="152"/>
      <c r="AE516" s="152"/>
      <c r="AF516" s="152"/>
      <c r="AG516" s="152" t="s">
        <v>195</v>
      </c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  <c r="BH516" s="152"/>
    </row>
    <row r="517" spans="1:60" outlineLevel="1" x14ac:dyDescent="0.2">
      <c r="A517" s="159"/>
      <c r="B517" s="160"/>
      <c r="C517" s="259" t="s">
        <v>753</v>
      </c>
      <c r="D517" s="260"/>
      <c r="E517" s="260"/>
      <c r="F517" s="260"/>
      <c r="G517" s="260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52"/>
      <c r="Z517" s="152"/>
      <c r="AA517" s="152"/>
      <c r="AB517" s="152"/>
      <c r="AC517" s="152"/>
      <c r="AD517" s="152"/>
      <c r="AE517" s="152"/>
      <c r="AF517" s="152"/>
      <c r="AG517" s="152" t="s">
        <v>210</v>
      </c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52"/>
      <c r="BB517" s="152"/>
      <c r="BC517" s="152"/>
      <c r="BD517" s="152"/>
      <c r="BE517" s="152"/>
      <c r="BF517" s="152"/>
      <c r="BG517" s="152"/>
      <c r="BH517" s="152"/>
    </row>
    <row r="518" spans="1:60" outlineLevel="1" x14ac:dyDescent="0.2">
      <c r="A518" s="159"/>
      <c r="B518" s="160"/>
      <c r="C518" s="194" t="s">
        <v>757</v>
      </c>
      <c r="D518" s="164"/>
      <c r="E518" s="165">
        <v>2142</v>
      </c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52"/>
      <c r="Z518" s="152"/>
      <c r="AA518" s="152"/>
      <c r="AB518" s="152"/>
      <c r="AC518" s="152"/>
      <c r="AD518" s="152"/>
      <c r="AE518" s="152"/>
      <c r="AF518" s="152"/>
      <c r="AG518" s="152" t="s">
        <v>199</v>
      </c>
      <c r="AH518" s="152">
        <v>0</v>
      </c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</row>
    <row r="519" spans="1:60" x14ac:dyDescent="0.2">
      <c r="A519" s="170" t="s">
        <v>187</v>
      </c>
      <c r="B519" s="171" t="s">
        <v>91</v>
      </c>
      <c r="C519" s="192" t="s">
        <v>92</v>
      </c>
      <c r="D519" s="172"/>
      <c r="E519" s="173"/>
      <c r="F519" s="174"/>
      <c r="G519" s="174">
        <f>SUMIF(AG520:AG548,"&lt;&gt;NOR",G520:G548)</f>
        <v>0</v>
      </c>
      <c r="H519" s="174"/>
      <c r="I519" s="174">
        <f>SUM(I520:I548)</f>
        <v>0</v>
      </c>
      <c r="J519" s="174"/>
      <c r="K519" s="174">
        <f>SUM(K520:K548)</f>
        <v>0</v>
      </c>
      <c r="L519" s="174"/>
      <c r="M519" s="174">
        <f>SUM(M520:M548)</f>
        <v>0</v>
      </c>
      <c r="N519" s="174"/>
      <c r="O519" s="174">
        <f>SUM(O520:O548)</f>
        <v>80.260000000000005</v>
      </c>
      <c r="P519" s="174"/>
      <c r="Q519" s="174">
        <f>SUM(Q520:Q548)</f>
        <v>0</v>
      </c>
      <c r="R519" s="174"/>
      <c r="S519" s="174"/>
      <c r="T519" s="175"/>
      <c r="U519" s="169"/>
      <c r="V519" s="169">
        <f>SUM(V520:V548)</f>
        <v>4041.1499999999996</v>
      </c>
      <c r="W519" s="169"/>
      <c r="X519" s="169"/>
      <c r="AG519" t="s">
        <v>188</v>
      </c>
    </row>
    <row r="520" spans="1:60" outlineLevel="1" x14ac:dyDescent="0.2">
      <c r="A520" s="176">
        <v>213</v>
      </c>
      <c r="B520" s="177" t="s">
        <v>758</v>
      </c>
      <c r="C520" s="193" t="s">
        <v>759</v>
      </c>
      <c r="D520" s="178" t="s">
        <v>280</v>
      </c>
      <c r="E520" s="179">
        <v>67.224000000000004</v>
      </c>
      <c r="F520" s="180"/>
      <c r="G520" s="181">
        <f>ROUND(E520*F520,2)</f>
        <v>0</v>
      </c>
      <c r="H520" s="180"/>
      <c r="I520" s="181">
        <f>ROUND(E520*H520,2)</f>
        <v>0</v>
      </c>
      <c r="J520" s="180"/>
      <c r="K520" s="181">
        <f>ROUND(E520*J520,2)</f>
        <v>0</v>
      </c>
      <c r="L520" s="181">
        <v>21</v>
      </c>
      <c r="M520" s="181">
        <f>G520*(1+L520/100)</f>
        <v>0</v>
      </c>
      <c r="N520" s="181">
        <v>1.02139</v>
      </c>
      <c r="O520" s="181">
        <f>ROUND(E520*N520,2)</f>
        <v>68.66</v>
      </c>
      <c r="P520" s="181">
        <v>0</v>
      </c>
      <c r="Q520" s="181">
        <f>ROUND(E520*P520,2)</f>
        <v>0</v>
      </c>
      <c r="R520" s="181" t="s">
        <v>330</v>
      </c>
      <c r="S520" s="181" t="s">
        <v>193</v>
      </c>
      <c r="T520" s="182" t="s">
        <v>193</v>
      </c>
      <c r="U520" s="163">
        <v>26.616</v>
      </c>
      <c r="V520" s="163">
        <f>ROUND(E520*U520,2)</f>
        <v>1789.23</v>
      </c>
      <c r="W520" s="163"/>
      <c r="X520" s="163" t="s">
        <v>194</v>
      </c>
      <c r="Y520" s="152"/>
      <c r="Z520" s="152"/>
      <c r="AA520" s="152"/>
      <c r="AB520" s="152"/>
      <c r="AC520" s="152"/>
      <c r="AD520" s="152"/>
      <c r="AE520" s="152"/>
      <c r="AF520" s="152"/>
      <c r="AG520" s="152" t="s">
        <v>195</v>
      </c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</row>
    <row r="521" spans="1:60" ht="33.75" outlineLevel="1" x14ac:dyDescent="0.2">
      <c r="A521" s="159"/>
      <c r="B521" s="160"/>
      <c r="C521" s="257" t="s">
        <v>760</v>
      </c>
      <c r="D521" s="258"/>
      <c r="E521" s="258"/>
      <c r="F521" s="258"/>
      <c r="G521" s="258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52"/>
      <c r="Z521" s="152"/>
      <c r="AA521" s="152"/>
      <c r="AB521" s="152"/>
      <c r="AC521" s="152"/>
      <c r="AD521" s="152"/>
      <c r="AE521" s="152"/>
      <c r="AF521" s="152"/>
      <c r="AG521" s="152" t="s">
        <v>197</v>
      </c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83" t="str">
        <f>C521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521" s="152"/>
      <c r="BC521" s="152"/>
      <c r="BD521" s="152"/>
      <c r="BE521" s="152"/>
      <c r="BF521" s="152"/>
      <c r="BG521" s="152"/>
      <c r="BH521" s="152"/>
    </row>
    <row r="522" spans="1:60" outlineLevel="1" x14ac:dyDescent="0.2">
      <c r="A522" s="159"/>
      <c r="B522" s="160"/>
      <c r="C522" s="194" t="s">
        <v>761</v>
      </c>
      <c r="D522" s="164"/>
      <c r="E522" s="165">
        <v>43.92</v>
      </c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52"/>
      <c r="Z522" s="152"/>
      <c r="AA522" s="152"/>
      <c r="AB522" s="152"/>
      <c r="AC522" s="152"/>
      <c r="AD522" s="152"/>
      <c r="AE522" s="152"/>
      <c r="AF522" s="152"/>
      <c r="AG522" s="152" t="s">
        <v>199</v>
      </c>
      <c r="AH522" s="152">
        <v>0</v>
      </c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  <c r="AV522" s="152"/>
      <c r="AW522" s="152"/>
      <c r="AX522" s="152"/>
      <c r="AY522" s="152"/>
      <c r="AZ522" s="152"/>
      <c r="BA522" s="152"/>
      <c r="BB522" s="152"/>
      <c r="BC522" s="152"/>
      <c r="BD522" s="152"/>
      <c r="BE522" s="152"/>
      <c r="BF522" s="152"/>
      <c r="BG522" s="152"/>
      <c r="BH522" s="152"/>
    </row>
    <row r="523" spans="1:60" outlineLevel="1" x14ac:dyDescent="0.2">
      <c r="A523" s="159"/>
      <c r="B523" s="160"/>
      <c r="C523" s="194" t="s">
        <v>762</v>
      </c>
      <c r="D523" s="164"/>
      <c r="E523" s="165">
        <v>22.44</v>
      </c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52"/>
      <c r="Z523" s="152"/>
      <c r="AA523" s="152"/>
      <c r="AB523" s="152"/>
      <c r="AC523" s="152"/>
      <c r="AD523" s="152"/>
      <c r="AE523" s="152"/>
      <c r="AF523" s="152"/>
      <c r="AG523" s="152" t="s">
        <v>199</v>
      </c>
      <c r="AH523" s="152">
        <v>0</v>
      </c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/>
      <c r="AZ523" s="152"/>
      <c r="BA523" s="152"/>
      <c r="BB523" s="152"/>
      <c r="BC523" s="152"/>
      <c r="BD523" s="152"/>
      <c r="BE523" s="152"/>
      <c r="BF523" s="152"/>
      <c r="BG523" s="152"/>
      <c r="BH523" s="152"/>
    </row>
    <row r="524" spans="1:60" outlineLevel="1" x14ac:dyDescent="0.2">
      <c r="A524" s="159"/>
      <c r="B524" s="160"/>
      <c r="C524" s="194" t="s">
        <v>763</v>
      </c>
      <c r="D524" s="164"/>
      <c r="E524" s="165">
        <v>0.86399999999999999</v>
      </c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52"/>
      <c r="Z524" s="152"/>
      <c r="AA524" s="152"/>
      <c r="AB524" s="152"/>
      <c r="AC524" s="152"/>
      <c r="AD524" s="152"/>
      <c r="AE524" s="152"/>
      <c r="AF524" s="152"/>
      <c r="AG524" s="152" t="s">
        <v>199</v>
      </c>
      <c r="AH524" s="152">
        <v>0</v>
      </c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152"/>
      <c r="AW524" s="152"/>
      <c r="AX524" s="152"/>
      <c r="AY524" s="152"/>
      <c r="AZ524" s="152"/>
      <c r="BA524" s="152"/>
      <c r="BB524" s="152"/>
      <c r="BC524" s="152"/>
      <c r="BD524" s="152"/>
      <c r="BE524" s="152"/>
      <c r="BF524" s="152"/>
      <c r="BG524" s="152"/>
      <c r="BH524" s="152"/>
    </row>
    <row r="525" spans="1:60" outlineLevel="1" x14ac:dyDescent="0.2">
      <c r="A525" s="176">
        <v>214</v>
      </c>
      <c r="B525" s="177" t="s">
        <v>764</v>
      </c>
      <c r="C525" s="193" t="s">
        <v>765</v>
      </c>
      <c r="D525" s="178" t="s">
        <v>191</v>
      </c>
      <c r="E525" s="179">
        <v>38.25</v>
      </c>
      <c r="F525" s="180"/>
      <c r="G525" s="181">
        <f>ROUND(E525*F525,2)</f>
        <v>0</v>
      </c>
      <c r="H525" s="180"/>
      <c r="I525" s="181">
        <f>ROUND(E525*H525,2)</f>
        <v>0</v>
      </c>
      <c r="J525" s="180"/>
      <c r="K525" s="181">
        <f>ROUND(E525*J525,2)</f>
        <v>0</v>
      </c>
      <c r="L525" s="181">
        <v>21</v>
      </c>
      <c r="M525" s="181">
        <f>G525*(1+L525/100)</f>
        <v>0</v>
      </c>
      <c r="N525" s="181">
        <v>7.8200000000000006E-3</v>
      </c>
      <c r="O525" s="181">
        <f>ROUND(E525*N525,2)</f>
        <v>0.3</v>
      </c>
      <c r="P525" s="181">
        <v>0</v>
      </c>
      <c r="Q525" s="181">
        <f>ROUND(E525*P525,2)</f>
        <v>0</v>
      </c>
      <c r="R525" s="181" t="s">
        <v>330</v>
      </c>
      <c r="S525" s="181" t="s">
        <v>193</v>
      </c>
      <c r="T525" s="182" t="s">
        <v>193</v>
      </c>
      <c r="U525" s="163">
        <v>0.79</v>
      </c>
      <c r="V525" s="163">
        <f>ROUND(E525*U525,2)</f>
        <v>30.22</v>
      </c>
      <c r="W525" s="163"/>
      <c r="X525" s="163" t="s">
        <v>194</v>
      </c>
      <c r="Y525" s="152"/>
      <c r="Z525" s="152"/>
      <c r="AA525" s="152"/>
      <c r="AB525" s="152"/>
      <c r="AC525" s="152"/>
      <c r="AD525" s="152"/>
      <c r="AE525" s="152"/>
      <c r="AF525" s="152"/>
      <c r="AG525" s="152" t="s">
        <v>195</v>
      </c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152"/>
      <c r="AW525" s="152"/>
      <c r="AX525" s="152"/>
      <c r="AY525" s="152"/>
      <c r="AZ525" s="152"/>
      <c r="BA525" s="152"/>
      <c r="BB525" s="152"/>
      <c r="BC525" s="152"/>
      <c r="BD525" s="152"/>
      <c r="BE525" s="152"/>
      <c r="BF525" s="152"/>
      <c r="BG525" s="152"/>
      <c r="BH525" s="152"/>
    </row>
    <row r="526" spans="1:60" outlineLevel="1" x14ac:dyDescent="0.2">
      <c r="A526" s="159"/>
      <c r="B526" s="160"/>
      <c r="C526" s="259" t="s">
        <v>766</v>
      </c>
      <c r="D526" s="260"/>
      <c r="E526" s="260"/>
      <c r="F526" s="260"/>
      <c r="G526" s="260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52"/>
      <c r="Z526" s="152"/>
      <c r="AA526" s="152"/>
      <c r="AB526" s="152"/>
      <c r="AC526" s="152"/>
      <c r="AD526" s="152"/>
      <c r="AE526" s="152"/>
      <c r="AF526" s="152"/>
      <c r="AG526" s="152" t="s">
        <v>210</v>
      </c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  <c r="BH526" s="152"/>
    </row>
    <row r="527" spans="1:60" outlineLevel="1" x14ac:dyDescent="0.2">
      <c r="A527" s="159"/>
      <c r="B527" s="160"/>
      <c r="C527" s="261" t="s">
        <v>767</v>
      </c>
      <c r="D527" s="262"/>
      <c r="E527" s="262"/>
      <c r="F527" s="262"/>
      <c r="G527" s="262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52"/>
      <c r="Z527" s="152"/>
      <c r="AA527" s="152"/>
      <c r="AB527" s="152"/>
      <c r="AC527" s="152"/>
      <c r="AD527" s="152"/>
      <c r="AE527" s="152"/>
      <c r="AF527" s="152"/>
      <c r="AG527" s="152" t="s">
        <v>210</v>
      </c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  <c r="BH527" s="152"/>
    </row>
    <row r="528" spans="1:60" outlineLevel="1" x14ac:dyDescent="0.2">
      <c r="A528" s="159"/>
      <c r="B528" s="160"/>
      <c r="C528" s="194" t="s">
        <v>768</v>
      </c>
      <c r="D528" s="164"/>
      <c r="E528" s="165">
        <v>38.25</v>
      </c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52"/>
      <c r="Z528" s="152"/>
      <c r="AA528" s="152"/>
      <c r="AB528" s="152"/>
      <c r="AC528" s="152"/>
      <c r="AD528" s="152"/>
      <c r="AE528" s="152"/>
      <c r="AF528" s="152"/>
      <c r="AG528" s="152" t="s">
        <v>199</v>
      </c>
      <c r="AH528" s="152">
        <v>0</v>
      </c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  <c r="BH528" s="152"/>
    </row>
    <row r="529" spans="1:60" outlineLevel="1" x14ac:dyDescent="0.2">
      <c r="A529" s="176">
        <v>215</v>
      </c>
      <c r="B529" s="177" t="s">
        <v>769</v>
      </c>
      <c r="C529" s="193" t="s">
        <v>770</v>
      </c>
      <c r="D529" s="178" t="s">
        <v>191</v>
      </c>
      <c r="E529" s="179">
        <v>38.25</v>
      </c>
      <c r="F529" s="180"/>
      <c r="G529" s="181">
        <f>ROUND(E529*F529,2)</f>
        <v>0</v>
      </c>
      <c r="H529" s="180"/>
      <c r="I529" s="181">
        <f>ROUND(E529*H529,2)</f>
        <v>0</v>
      </c>
      <c r="J529" s="180"/>
      <c r="K529" s="181">
        <f>ROUND(E529*J529,2)</f>
        <v>0</v>
      </c>
      <c r="L529" s="181">
        <v>21</v>
      </c>
      <c r="M529" s="181">
        <f>G529*(1+L529/100)</f>
        <v>0</v>
      </c>
      <c r="N529" s="181">
        <v>0</v>
      </c>
      <c r="O529" s="181">
        <f>ROUND(E529*N529,2)</f>
        <v>0</v>
      </c>
      <c r="P529" s="181">
        <v>0</v>
      </c>
      <c r="Q529" s="181">
        <f>ROUND(E529*P529,2)</f>
        <v>0</v>
      </c>
      <c r="R529" s="181" t="s">
        <v>330</v>
      </c>
      <c r="S529" s="181" t="s">
        <v>193</v>
      </c>
      <c r="T529" s="182" t="s">
        <v>193</v>
      </c>
      <c r="U529" s="163">
        <v>0.24</v>
      </c>
      <c r="V529" s="163">
        <f>ROUND(E529*U529,2)</f>
        <v>9.18</v>
      </c>
      <c r="W529" s="163"/>
      <c r="X529" s="163" t="s">
        <v>194</v>
      </c>
      <c r="Y529" s="152"/>
      <c r="Z529" s="152"/>
      <c r="AA529" s="152"/>
      <c r="AB529" s="152"/>
      <c r="AC529" s="152"/>
      <c r="AD529" s="152"/>
      <c r="AE529" s="152"/>
      <c r="AF529" s="152"/>
      <c r="AG529" s="152" t="s">
        <v>195</v>
      </c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  <c r="BH529" s="152"/>
    </row>
    <row r="530" spans="1:60" outlineLevel="1" x14ac:dyDescent="0.2">
      <c r="A530" s="159"/>
      <c r="B530" s="160"/>
      <c r="C530" s="259" t="s">
        <v>766</v>
      </c>
      <c r="D530" s="260"/>
      <c r="E530" s="260"/>
      <c r="F530" s="260"/>
      <c r="G530" s="260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52"/>
      <c r="Z530" s="152"/>
      <c r="AA530" s="152"/>
      <c r="AB530" s="152"/>
      <c r="AC530" s="152"/>
      <c r="AD530" s="152"/>
      <c r="AE530" s="152"/>
      <c r="AF530" s="152"/>
      <c r="AG530" s="152" t="s">
        <v>210</v>
      </c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  <c r="BH530" s="152"/>
    </row>
    <row r="531" spans="1:60" outlineLevel="1" x14ac:dyDescent="0.2">
      <c r="A531" s="159"/>
      <c r="B531" s="160"/>
      <c r="C531" s="261" t="s">
        <v>771</v>
      </c>
      <c r="D531" s="262"/>
      <c r="E531" s="262"/>
      <c r="F531" s="262"/>
      <c r="G531" s="262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52"/>
      <c r="Z531" s="152"/>
      <c r="AA531" s="152"/>
      <c r="AB531" s="152"/>
      <c r="AC531" s="152"/>
      <c r="AD531" s="152"/>
      <c r="AE531" s="152"/>
      <c r="AF531" s="152"/>
      <c r="AG531" s="152" t="s">
        <v>210</v>
      </c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  <c r="BH531" s="152"/>
    </row>
    <row r="532" spans="1:60" outlineLevel="1" x14ac:dyDescent="0.2">
      <c r="A532" s="159"/>
      <c r="B532" s="160"/>
      <c r="C532" s="194" t="s">
        <v>772</v>
      </c>
      <c r="D532" s="164"/>
      <c r="E532" s="165">
        <v>38.25</v>
      </c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52"/>
      <c r="Z532" s="152"/>
      <c r="AA532" s="152"/>
      <c r="AB532" s="152"/>
      <c r="AC532" s="152"/>
      <c r="AD532" s="152"/>
      <c r="AE532" s="152"/>
      <c r="AF532" s="152"/>
      <c r="AG532" s="152" t="s">
        <v>199</v>
      </c>
      <c r="AH532" s="152">
        <v>5</v>
      </c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  <c r="BH532" s="152"/>
    </row>
    <row r="533" spans="1:60" outlineLevel="1" x14ac:dyDescent="0.2">
      <c r="A533" s="176">
        <v>216</v>
      </c>
      <c r="B533" s="177" t="s">
        <v>773</v>
      </c>
      <c r="C533" s="193" t="s">
        <v>774</v>
      </c>
      <c r="D533" s="178" t="s">
        <v>775</v>
      </c>
      <c r="E533" s="179">
        <v>208.6</v>
      </c>
      <c r="F533" s="180"/>
      <c r="G533" s="181">
        <f>ROUND(E533*F533,2)</f>
        <v>0</v>
      </c>
      <c r="H533" s="180"/>
      <c r="I533" s="181">
        <f>ROUND(E533*H533,2)</f>
        <v>0</v>
      </c>
      <c r="J533" s="180"/>
      <c r="K533" s="181">
        <f>ROUND(E533*J533,2)</f>
        <v>0</v>
      </c>
      <c r="L533" s="181">
        <v>21</v>
      </c>
      <c r="M533" s="181">
        <f>G533*(1+L533/100)</f>
        <v>0</v>
      </c>
      <c r="N533" s="181">
        <v>0</v>
      </c>
      <c r="O533" s="181">
        <f>ROUND(E533*N533,2)</f>
        <v>0</v>
      </c>
      <c r="P533" s="181">
        <v>0</v>
      </c>
      <c r="Q533" s="181">
        <f>ROUND(E533*P533,2)</f>
        <v>0</v>
      </c>
      <c r="R533" s="181"/>
      <c r="S533" s="181" t="s">
        <v>254</v>
      </c>
      <c r="T533" s="182" t="s">
        <v>250</v>
      </c>
      <c r="U533" s="163">
        <v>0</v>
      </c>
      <c r="V533" s="163">
        <f>ROUND(E533*U533,2)</f>
        <v>0</v>
      </c>
      <c r="W533" s="163"/>
      <c r="X533" s="163" t="s">
        <v>194</v>
      </c>
      <c r="Y533" s="152"/>
      <c r="Z533" s="152"/>
      <c r="AA533" s="152"/>
      <c r="AB533" s="152"/>
      <c r="AC533" s="152"/>
      <c r="AD533" s="152"/>
      <c r="AE533" s="152"/>
      <c r="AF533" s="152"/>
      <c r="AG533" s="152" t="s">
        <v>195</v>
      </c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  <c r="BH533" s="152"/>
    </row>
    <row r="534" spans="1:60" outlineLevel="1" x14ac:dyDescent="0.2">
      <c r="A534" s="159"/>
      <c r="B534" s="160"/>
      <c r="C534" s="259" t="s">
        <v>776</v>
      </c>
      <c r="D534" s="260"/>
      <c r="E534" s="260"/>
      <c r="F534" s="260"/>
      <c r="G534" s="260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52"/>
      <c r="Z534" s="152"/>
      <c r="AA534" s="152"/>
      <c r="AB534" s="152"/>
      <c r="AC534" s="152"/>
      <c r="AD534" s="152"/>
      <c r="AE534" s="152"/>
      <c r="AF534" s="152"/>
      <c r="AG534" s="152" t="s">
        <v>210</v>
      </c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  <c r="BH534" s="152"/>
    </row>
    <row r="535" spans="1:60" outlineLevel="1" x14ac:dyDescent="0.2">
      <c r="A535" s="159"/>
      <c r="B535" s="160"/>
      <c r="C535" s="261" t="s">
        <v>777</v>
      </c>
      <c r="D535" s="262"/>
      <c r="E535" s="262"/>
      <c r="F535" s="262"/>
      <c r="G535" s="262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52"/>
      <c r="Z535" s="152"/>
      <c r="AA535" s="152"/>
      <c r="AB535" s="152"/>
      <c r="AC535" s="152"/>
      <c r="AD535" s="152"/>
      <c r="AE535" s="152"/>
      <c r="AF535" s="152"/>
      <c r="AG535" s="152" t="s">
        <v>210</v>
      </c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</row>
    <row r="536" spans="1:60" outlineLevel="1" x14ac:dyDescent="0.2">
      <c r="A536" s="159"/>
      <c r="B536" s="160"/>
      <c r="C536" s="194" t="s">
        <v>778</v>
      </c>
      <c r="D536" s="164"/>
      <c r="E536" s="165">
        <v>187</v>
      </c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52"/>
      <c r="Z536" s="152"/>
      <c r="AA536" s="152"/>
      <c r="AB536" s="152"/>
      <c r="AC536" s="152"/>
      <c r="AD536" s="152"/>
      <c r="AE536" s="152"/>
      <c r="AF536" s="152"/>
      <c r="AG536" s="152" t="s">
        <v>199</v>
      </c>
      <c r="AH536" s="152">
        <v>0</v>
      </c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  <c r="BH536" s="152"/>
    </row>
    <row r="537" spans="1:60" outlineLevel="1" x14ac:dyDescent="0.2">
      <c r="A537" s="159"/>
      <c r="B537" s="160"/>
      <c r="C537" s="194" t="s">
        <v>779</v>
      </c>
      <c r="D537" s="164"/>
      <c r="E537" s="165">
        <v>21.6</v>
      </c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52"/>
      <c r="Z537" s="152"/>
      <c r="AA537" s="152"/>
      <c r="AB537" s="152"/>
      <c r="AC537" s="152"/>
      <c r="AD537" s="152"/>
      <c r="AE537" s="152"/>
      <c r="AF537" s="152"/>
      <c r="AG537" s="152" t="s">
        <v>199</v>
      </c>
      <c r="AH537" s="152">
        <v>0</v>
      </c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  <c r="BH537" s="152"/>
    </row>
    <row r="538" spans="1:60" outlineLevel="1" x14ac:dyDescent="0.2">
      <c r="A538" s="176">
        <v>217</v>
      </c>
      <c r="B538" s="177" t="s">
        <v>780</v>
      </c>
      <c r="C538" s="193" t="s">
        <v>781</v>
      </c>
      <c r="D538" s="178" t="s">
        <v>214</v>
      </c>
      <c r="E538" s="179">
        <v>366</v>
      </c>
      <c r="F538" s="180"/>
      <c r="G538" s="181">
        <f>ROUND(E538*F538,2)</f>
        <v>0</v>
      </c>
      <c r="H538" s="180"/>
      <c r="I538" s="181">
        <f>ROUND(E538*H538,2)</f>
        <v>0</v>
      </c>
      <c r="J538" s="180"/>
      <c r="K538" s="181">
        <f>ROUND(E538*J538,2)</f>
        <v>0</v>
      </c>
      <c r="L538" s="181">
        <v>21</v>
      </c>
      <c r="M538" s="181">
        <f>G538*(1+L538/100)</f>
        <v>0</v>
      </c>
      <c r="N538" s="181">
        <v>0</v>
      </c>
      <c r="O538" s="181">
        <f>ROUND(E538*N538,2)</f>
        <v>0</v>
      </c>
      <c r="P538" s="181">
        <v>0</v>
      </c>
      <c r="Q538" s="181">
        <f>ROUND(E538*P538,2)</f>
        <v>0</v>
      </c>
      <c r="R538" s="181"/>
      <c r="S538" s="181" t="s">
        <v>254</v>
      </c>
      <c r="T538" s="182" t="s">
        <v>255</v>
      </c>
      <c r="U538" s="163">
        <v>0.98699999999999999</v>
      </c>
      <c r="V538" s="163">
        <f>ROUND(E538*U538,2)</f>
        <v>361.24</v>
      </c>
      <c r="W538" s="163"/>
      <c r="X538" s="163" t="s">
        <v>194</v>
      </c>
      <c r="Y538" s="152"/>
      <c r="Z538" s="152"/>
      <c r="AA538" s="152"/>
      <c r="AB538" s="152"/>
      <c r="AC538" s="152"/>
      <c r="AD538" s="152"/>
      <c r="AE538" s="152"/>
      <c r="AF538" s="152"/>
      <c r="AG538" s="152" t="s">
        <v>195</v>
      </c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  <c r="BH538" s="152"/>
    </row>
    <row r="539" spans="1:60" outlineLevel="1" x14ac:dyDescent="0.2">
      <c r="A539" s="159"/>
      <c r="B539" s="160"/>
      <c r="C539" s="259" t="s">
        <v>776</v>
      </c>
      <c r="D539" s="260"/>
      <c r="E539" s="260"/>
      <c r="F539" s="260"/>
      <c r="G539" s="260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52"/>
      <c r="Z539" s="152"/>
      <c r="AA539" s="152"/>
      <c r="AB539" s="152"/>
      <c r="AC539" s="152"/>
      <c r="AD539" s="152"/>
      <c r="AE539" s="152"/>
      <c r="AF539" s="152"/>
      <c r="AG539" s="152" t="s">
        <v>210</v>
      </c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  <c r="BH539" s="152"/>
    </row>
    <row r="540" spans="1:60" outlineLevel="1" x14ac:dyDescent="0.2">
      <c r="A540" s="159"/>
      <c r="B540" s="160"/>
      <c r="C540" s="194" t="s">
        <v>782</v>
      </c>
      <c r="D540" s="164"/>
      <c r="E540" s="165">
        <v>366</v>
      </c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52"/>
      <c r="Z540" s="152"/>
      <c r="AA540" s="152"/>
      <c r="AB540" s="152"/>
      <c r="AC540" s="152"/>
      <c r="AD540" s="152"/>
      <c r="AE540" s="152"/>
      <c r="AF540" s="152"/>
      <c r="AG540" s="152" t="s">
        <v>199</v>
      </c>
      <c r="AH540" s="152">
        <v>0</v>
      </c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  <c r="AV540" s="152"/>
      <c r="AW540" s="152"/>
      <c r="AX540" s="152"/>
      <c r="AY540" s="152"/>
      <c r="AZ540" s="152"/>
      <c r="BA540" s="152"/>
      <c r="BB540" s="152"/>
      <c r="BC540" s="152"/>
      <c r="BD540" s="152"/>
      <c r="BE540" s="152"/>
      <c r="BF540" s="152"/>
      <c r="BG540" s="152"/>
      <c r="BH540" s="152"/>
    </row>
    <row r="541" spans="1:60" outlineLevel="1" x14ac:dyDescent="0.2">
      <c r="A541" s="176">
        <v>218</v>
      </c>
      <c r="B541" s="177" t="s">
        <v>783</v>
      </c>
      <c r="C541" s="193" t="s">
        <v>784</v>
      </c>
      <c r="D541" s="178" t="s">
        <v>191</v>
      </c>
      <c r="E541" s="179">
        <v>778</v>
      </c>
      <c r="F541" s="180"/>
      <c r="G541" s="181">
        <f>ROUND(E541*F541,2)</f>
        <v>0</v>
      </c>
      <c r="H541" s="180"/>
      <c r="I541" s="181">
        <f>ROUND(E541*H541,2)</f>
        <v>0</v>
      </c>
      <c r="J541" s="180"/>
      <c r="K541" s="181">
        <f>ROUND(E541*J541,2)</f>
        <v>0</v>
      </c>
      <c r="L541" s="181">
        <v>21</v>
      </c>
      <c r="M541" s="181">
        <f>G541*(1+L541/100)</f>
        <v>0</v>
      </c>
      <c r="N541" s="181">
        <v>0</v>
      </c>
      <c r="O541" s="181">
        <f>ROUND(E541*N541,2)</f>
        <v>0</v>
      </c>
      <c r="P541" s="181">
        <v>0</v>
      </c>
      <c r="Q541" s="181">
        <f>ROUND(E541*P541,2)</f>
        <v>0</v>
      </c>
      <c r="R541" s="181"/>
      <c r="S541" s="181" t="s">
        <v>254</v>
      </c>
      <c r="T541" s="182" t="s">
        <v>193</v>
      </c>
      <c r="U541" s="163">
        <v>0.16</v>
      </c>
      <c r="V541" s="163">
        <f>ROUND(E541*U541,2)</f>
        <v>124.48</v>
      </c>
      <c r="W541" s="163"/>
      <c r="X541" s="163" t="s">
        <v>194</v>
      </c>
      <c r="Y541" s="152"/>
      <c r="Z541" s="152"/>
      <c r="AA541" s="152"/>
      <c r="AB541" s="152"/>
      <c r="AC541" s="152"/>
      <c r="AD541" s="152"/>
      <c r="AE541" s="152"/>
      <c r="AF541" s="152"/>
      <c r="AG541" s="152" t="s">
        <v>195</v>
      </c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  <c r="BH541" s="152"/>
    </row>
    <row r="542" spans="1:60" outlineLevel="1" x14ac:dyDescent="0.2">
      <c r="A542" s="159"/>
      <c r="B542" s="160"/>
      <c r="C542" s="194" t="s">
        <v>754</v>
      </c>
      <c r="D542" s="164"/>
      <c r="E542" s="165">
        <v>778</v>
      </c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52"/>
      <c r="Z542" s="152"/>
      <c r="AA542" s="152"/>
      <c r="AB542" s="152"/>
      <c r="AC542" s="152"/>
      <c r="AD542" s="152"/>
      <c r="AE542" s="152"/>
      <c r="AF542" s="152"/>
      <c r="AG542" s="152" t="s">
        <v>199</v>
      </c>
      <c r="AH542" s="152">
        <v>0</v>
      </c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  <c r="AV542" s="152"/>
      <c r="AW542" s="152"/>
      <c r="AX542" s="152"/>
      <c r="AY542" s="152"/>
      <c r="AZ542" s="152"/>
      <c r="BA542" s="152"/>
      <c r="BB542" s="152"/>
      <c r="BC542" s="152"/>
      <c r="BD542" s="152"/>
      <c r="BE542" s="152"/>
      <c r="BF542" s="152"/>
      <c r="BG542" s="152"/>
      <c r="BH542" s="152"/>
    </row>
    <row r="543" spans="1:60" outlineLevel="1" x14ac:dyDescent="0.2">
      <c r="A543" s="176">
        <v>219</v>
      </c>
      <c r="B543" s="177" t="s">
        <v>785</v>
      </c>
      <c r="C543" s="193" t="s">
        <v>786</v>
      </c>
      <c r="D543" s="178" t="s">
        <v>191</v>
      </c>
      <c r="E543" s="179">
        <v>2142</v>
      </c>
      <c r="F543" s="180"/>
      <c r="G543" s="181">
        <f>ROUND(E543*F543,2)</f>
        <v>0</v>
      </c>
      <c r="H543" s="180"/>
      <c r="I543" s="181">
        <f>ROUND(E543*H543,2)</f>
        <v>0</v>
      </c>
      <c r="J543" s="180"/>
      <c r="K543" s="181">
        <f>ROUND(E543*J543,2)</f>
        <v>0</v>
      </c>
      <c r="L543" s="181">
        <v>21</v>
      </c>
      <c r="M543" s="181">
        <f>G543*(1+L543/100)</f>
        <v>0</v>
      </c>
      <c r="N543" s="181">
        <v>0</v>
      </c>
      <c r="O543" s="181">
        <f>ROUND(E543*N543,2)</f>
        <v>0</v>
      </c>
      <c r="P543" s="181">
        <v>0</v>
      </c>
      <c r="Q543" s="181">
        <f>ROUND(E543*P543,2)</f>
        <v>0</v>
      </c>
      <c r="R543" s="181"/>
      <c r="S543" s="181" t="s">
        <v>254</v>
      </c>
      <c r="T543" s="182" t="s">
        <v>193</v>
      </c>
      <c r="U543" s="163">
        <v>0.16</v>
      </c>
      <c r="V543" s="163">
        <f>ROUND(E543*U543,2)</f>
        <v>342.72</v>
      </c>
      <c r="W543" s="163"/>
      <c r="X543" s="163" t="s">
        <v>194</v>
      </c>
      <c r="Y543" s="152"/>
      <c r="Z543" s="152"/>
      <c r="AA543" s="152"/>
      <c r="AB543" s="152"/>
      <c r="AC543" s="152"/>
      <c r="AD543" s="152"/>
      <c r="AE543" s="152"/>
      <c r="AF543" s="152"/>
      <c r="AG543" s="152" t="s">
        <v>195</v>
      </c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  <c r="AV543" s="152"/>
      <c r="AW543" s="152"/>
      <c r="AX543" s="152"/>
      <c r="AY543" s="152"/>
      <c r="AZ543" s="152"/>
      <c r="BA543" s="152"/>
      <c r="BB543" s="152"/>
      <c r="BC543" s="152"/>
      <c r="BD543" s="152"/>
      <c r="BE543" s="152"/>
      <c r="BF543" s="152"/>
      <c r="BG543" s="152"/>
      <c r="BH543" s="152"/>
    </row>
    <row r="544" spans="1:60" outlineLevel="1" x14ac:dyDescent="0.2">
      <c r="A544" s="159"/>
      <c r="B544" s="160"/>
      <c r="C544" s="194" t="s">
        <v>787</v>
      </c>
      <c r="D544" s="164"/>
      <c r="E544" s="165">
        <v>2142</v>
      </c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52"/>
      <c r="Z544" s="152"/>
      <c r="AA544" s="152"/>
      <c r="AB544" s="152"/>
      <c r="AC544" s="152"/>
      <c r="AD544" s="152"/>
      <c r="AE544" s="152"/>
      <c r="AF544" s="152"/>
      <c r="AG544" s="152" t="s">
        <v>199</v>
      </c>
      <c r="AH544" s="152">
        <v>0</v>
      </c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  <c r="AV544" s="152"/>
      <c r="AW544" s="152"/>
      <c r="AX544" s="152"/>
      <c r="AY544" s="152"/>
      <c r="AZ544" s="152"/>
      <c r="BA544" s="152"/>
      <c r="BB544" s="152"/>
      <c r="BC544" s="152"/>
      <c r="BD544" s="152"/>
      <c r="BE544" s="152"/>
      <c r="BF544" s="152"/>
      <c r="BG544" s="152"/>
      <c r="BH544" s="152"/>
    </row>
    <row r="545" spans="1:60" outlineLevel="1" x14ac:dyDescent="0.2">
      <c r="A545" s="176">
        <v>220</v>
      </c>
      <c r="B545" s="177" t="s">
        <v>788</v>
      </c>
      <c r="C545" s="193" t="s">
        <v>789</v>
      </c>
      <c r="D545" s="178" t="s">
        <v>191</v>
      </c>
      <c r="E545" s="179">
        <v>2142</v>
      </c>
      <c r="F545" s="180"/>
      <c r="G545" s="181">
        <f>ROUND(E545*F545,2)</f>
        <v>0</v>
      </c>
      <c r="H545" s="180"/>
      <c r="I545" s="181">
        <f>ROUND(E545*H545,2)</f>
        <v>0</v>
      </c>
      <c r="J545" s="180"/>
      <c r="K545" s="181">
        <f>ROUND(E545*J545,2)</f>
        <v>0</v>
      </c>
      <c r="L545" s="181">
        <v>21</v>
      </c>
      <c r="M545" s="181">
        <f>G545*(1+L545/100)</f>
        <v>0</v>
      </c>
      <c r="N545" s="181">
        <v>3.8700000000000002E-3</v>
      </c>
      <c r="O545" s="181">
        <f>ROUND(E545*N545,2)</f>
        <v>8.2899999999999991</v>
      </c>
      <c r="P545" s="181">
        <v>0</v>
      </c>
      <c r="Q545" s="181">
        <f>ROUND(E545*P545,2)</f>
        <v>0</v>
      </c>
      <c r="R545" s="181"/>
      <c r="S545" s="181" t="s">
        <v>254</v>
      </c>
      <c r="T545" s="182" t="s">
        <v>193</v>
      </c>
      <c r="U545" s="163">
        <v>0.47399999999999998</v>
      </c>
      <c r="V545" s="163">
        <f>ROUND(E545*U545,2)</f>
        <v>1015.31</v>
      </c>
      <c r="W545" s="163"/>
      <c r="X545" s="163" t="s">
        <v>194</v>
      </c>
      <c r="Y545" s="152"/>
      <c r="Z545" s="152"/>
      <c r="AA545" s="152"/>
      <c r="AB545" s="152"/>
      <c r="AC545" s="152"/>
      <c r="AD545" s="152"/>
      <c r="AE545" s="152"/>
      <c r="AF545" s="152"/>
      <c r="AG545" s="152" t="s">
        <v>195</v>
      </c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152"/>
      <c r="AW545" s="152"/>
      <c r="AX545" s="152"/>
      <c r="AY545" s="152"/>
      <c r="AZ545" s="152"/>
      <c r="BA545" s="152"/>
      <c r="BB545" s="152"/>
      <c r="BC545" s="152"/>
      <c r="BD545" s="152"/>
      <c r="BE545" s="152"/>
      <c r="BF545" s="152"/>
      <c r="BG545" s="152"/>
      <c r="BH545" s="152"/>
    </row>
    <row r="546" spans="1:60" outlineLevel="1" x14ac:dyDescent="0.2">
      <c r="A546" s="159"/>
      <c r="B546" s="160"/>
      <c r="C546" s="194" t="s">
        <v>787</v>
      </c>
      <c r="D546" s="164"/>
      <c r="E546" s="165">
        <v>2142</v>
      </c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52"/>
      <c r="Z546" s="152"/>
      <c r="AA546" s="152"/>
      <c r="AB546" s="152"/>
      <c r="AC546" s="152"/>
      <c r="AD546" s="152"/>
      <c r="AE546" s="152"/>
      <c r="AF546" s="152"/>
      <c r="AG546" s="152" t="s">
        <v>199</v>
      </c>
      <c r="AH546" s="152">
        <v>0</v>
      </c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  <c r="AV546" s="152"/>
      <c r="AW546" s="152"/>
      <c r="AX546" s="152"/>
      <c r="AY546" s="152"/>
      <c r="AZ546" s="152"/>
      <c r="BA546" s="152"/>
      <c r="BB546" s="152"/>
      <c r="BC546" s="152"/>
      <c r="BD546" s="152"/>
      <c r="BE546" s="152"/>
      <c r="BF546" s="152"/>
      <c r="BG546" s="152"/>
      <c r="BH546" s="152"/>
    </row>
    <row r="547" spans="1:60" outlineLevel="1" x14ac:dyDescent="0.2">
      <c r="A547" s="176">
        <v>221</v>
      </c>
      <c r="B547" s="177" t="s">
        <v>790</v>
      </c>
      <c r="C547" s="193" t="s">
        <v>791</v>
      </c>
      <c r="D547" s="178" t="s">
        <v>191</v>
      </c>
      <c r="E547" s="179">
        <v>778</v>
      </c>
      <c r="F547" s="180"/>
      <c r="G547" s="181">
        <f>ROUND(E547*F547,2)</f>
        <v>0</v>
      </c>
      <c r="H547" s="180"/>
      <c r="I547" s="181">
        <f>ROUND(E547*H547,2)</f>
        <v>0</v>
      </c>
      <c r="J547" s="180"/>
      <c r="K547" s="181">
        <f>ROUND(E547*J547,2)</f>
        <v>0</v>
      </c>
      <c r="L547" s="181">
        <v>21</v>
      </c>
      <c r="M547" s="181">
        <f>G547*(1+L547/100)</f>
        <v>0</v>
      </c>
      <c r="N547" s="181">
        <v>3.8700000000000002E-3</v>
      </c>
      <c r="O547" s="181">
        <f>ROUND(E547*N547,2)</f>
        <v>3.01</v>
      </c>
      <c r="P547" s="181">
        <v>0</v>
      </c>
      <c r="Q547" s="181">
        <f>ROUND(E547*P547,2)</f>
        <v>0</v>
      </c>
      <c r="R547" s="181"/>
      <c r="S547" s="181" t="s">
        <v>254</v>
      </c>
      <c r="T547" s="182" t="s">
        <v>255</v>
      </c>
      <c r="U547" s="163">
        <v>0.47399999999999998</v>
      </c>
      <c r="V547" s="163">
        <f>ROUND(E547*U547,2)</f>
        <v>368.77</v>
      </c>
      <c r="W547" s="163"/>
      <c r="X547" s="163" t="s">
        <v>194</v>
      </c>
      <c r="Y547" s="152"/>
      <c r="Z547" s="152"/>
      <c r="AA547" s="152"/>
      <c r="AB547" s="152"/>
      <c r="AC547" s="152"/>
      <c r="AD547" s="152"/>
      <c r="AE547" s="152"/>
      <c r="AF547" s="152"/>
      <c r="AG547" s="152" t="s">
        <v>195</v>
      </c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152"/>
      <c r="AW547" s="152"/>
      <c r="AX547" s="152"/>
      <c r="AY547" s="152"/>
      <c r="AZ547" s="152"/>
      <c r="BA547" s="152"/>
      <c r="BB547" s="152"/>
      <c r="BC547" s="152"/>
      <c r="BD547" s="152"/>
      <c r="BE547" s="152"/>
      <c r="BF547" s="152"/>
      <c r="BG547" s="152"/>
      <c r="BH547" s="152"/>
    </row>
    <row r="548" spans="1:60" outlineLevel="1" x14ac:dyDescent="0.2">
      <c r="A548" s="159"/>
      <c r="B548" s="160"/>
      <c r="C548" s="194" t="s">
        <v>754</v>
      </c>
      <c r="D548" s="164"/>
      <c r="E548" s="165">
        <v>778</v>
      </c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52"/>
      <c r="Z548" s="152"/>
      <c r="AA548" s="152"/>
      <c r="AB548" s="152"/>
      <c r="AC548" s="152"/>
      <c r="AD548" s="152"/>
      <c r="AE548" s="152"/>
      <c r="AF548" s="152"/>
      <c r="AG548" s="152" t="s">
        <v>199</v>
      </c>
      <c r="AH548" s="152">
        <v>0</v>
      </c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  <c r="AV548" s="152"/>
      <c r="AW548" s="152"/>
      <c r="AX548" s="152"/>
      <c r="AY548" s="152"/>
      <c r="AZ548" s="152"/>
      <c r="BA548" s="152"/>
      <c r="BB548" s="152"/>
      <c r="BC548" s="152"/>
      <c r="BD548" s="152"/>
      <c r="BE548" s="152"/>
      <c r="BF548" s="152"/>
      <c r="BG548" s="152"/>
      <c r="BH548" s="152"/>
    </row>
    <row r="549" spans="1:60" x14ac:dyDescent="0.2">
      <c r="A549" s="170" t="s">
        <v>187</v>
      </c>
      <c r="B549" s="171" t="s">
        <v>95</v>
      </c>
      <c r="C549" s="192" t="s">
        <v>96</v>
      </c>
      <c r="D549" s="172"/>
      <c r="E549" s="173"/>
      <c r="F549" s="174"/>
      <c r="G549" s="174">
        <f>SUMIF(AG550:AG570,"&lt;&gt;NOR",G550:G570)</f>
        <v>0</v>
      </c>
      <c r="H549" s="174"/>
      <c r="I549" s="174">
        <f>SUM(I550:I570)</f>
        <v>0</v>
      </c>
      <c r="J549" s="174"/>
      <c r="K549" s="174">
        <f>SUM(K550:K570)</f>
        <v>0</v>
      </c>
      <c r="L549" s="174"/>
      <c r="M549" s="174">
        <f>SUM(M550:M570)</f>
        <v>0</v>
      </c>
      <c r="N549" s="174"/>
      <c r="O549" s="174">
        <f>SUM(O550:O570)</f>
        <v>151.88999999999999</v>
      </c>
      <c r="P549" s="174"/>
      <c r="Q549" s="174">
        <f>SUM(Q550:Q570)</f>
        <v>0</v>
      </c>
      <c r="R549" s="174"/>
      <c r="S549" s="174"/>
      <c r="T549" s="175"/>
      <c r="U549" s="169"/>
      <c r="V549" s="169">
        <f>SUM(V550:V570)</f>
        <v>289.74</v>
      </c>
      <c r="W549" s="169"/>
      <c r="X549" s="169"/>
      <c r="AG549" t="s">
        <v>188</v>
      </c>
    </row>
    <row r="550" spans="1:60" outlineLevel="1" x14ac:dyDescent="0.2">
      <c r="A550" s="176">
        <v>222</v>
      </c>
      <c r="B550" s="177" t="s">
        <v>792</v>
      </c>
      <c r="C550" s="193" t="s">
        <v>793</v>
      </c>
      <c r="D550" s="178" t="s">
        <v>191</v>
      </c>
      <c r="E550" s="179">
        <v>31.875</v>
      </c>
      <c r="F550" s="180"/>
      <c r="G550" s="181">
        <f>ROUND(E550*F550,2)</f>
        <v>0</v>
      </c>
      <c r="H550" s="180"/>
      <c r="I550" s="181">
        <f>ROUND(E550*H550,2)</f>
        <v>0</v>
      </c>
      <c r="J550" s="180"/>
      <c r="K550" s="181">
        <f>ROUND(E550*J550,2)</f>
        <v>0</v>
      </c>
      <c r="L550" s="181">
        <v>21</v>
      </c>
      <c r="M550" s="181">
        <f>G550*(1+L550/100)</f>
        <v>0</v>
      </c>
      <c r="N550" s="181">
        <v>0</v>
      </c>
      <c r="O550" s="181">
        <f>ROUND(E550*N550,2)</f>
        <v>0</v>
      </c>
      <c r="P550" s="181">
        <v>0</v>
      </c>
      <c r="Q550" s="181">
        <f>ROUND(E550*P550,2)</f>
        <v>0</v>
      </c>
      <c r="R550" s="181" t="s">
        <v>794</v>
      </c>
      <c r="S550" s="181" t="s">
        <v>193</v>
      </c>
      <c r="T550" s="182" t="s">
        <v>193</v>
      </c>
      <c r="U550" s="163">
        <v>0.93300000000000005</v>
      </c>
      <c r="V550" s="163">
        <f>ROUND(E550*U550,2)</f>
        <v>29.74</v>
      </c>
      <c r="W550" s="163"/>
      <c r="X550" s="163" t="s">
        <v>194</v>
      </c>
      <c r="Y550" s="152"/>
      <c r="Z550" s="152"/>
      <c r="AA550" s="152"/>
      <c r="AB550" s="152"/>
      <c r="AC550" s="152"/>
      <c r="AD550" s="152"/>
      <c r="AE550" s="152"/>
      <c r="AF550" s="152"/>
      <c r="AG550" s="152" t="s">
        <v>195</v>
      </c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152"/>
      <c r="AW550" s="152"/>
      <c r="AX550" s="152"/>
      <c r="AY550" s="152"/>
      <c r="AZ550" s="152"/>
      <c r="BA550" s="152"/>
      <c r="BB550" s="152"/>
      <c r="BC550" s="152"/>
      <c r="BD550" s="152"/>
      <c r="BE550" s="152"/>
      <c r="BF550" s="152"/>
      <c r="BG550" s="152"/>
      <c r="BH550" s="152"/>
    </row>
    <row r="551" spans="1:60" outlineLevel="1" x14ac:dyDescent="0.2">
      <c r="A551" s="159"/>
      <c r="B551" s="160"/>
      <c r="C551" s="259" t="s">
        <v>795</v>
      </c>
      <c r="D551" s="260"/>
      <c r="E551" s="260"/>
      <c r="F551" s="260"/>
      <c r="G551" s="260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52"/>
      <c r="Z551" s="152"/>
      <c r="AA551" s="152"/>
      <c r="AB551" s="152"/>
      <c r="AC551" s="152"/>
      <c r="AD551" s="152"/>
      <c r="AE551" s="152"/>
      <c r="AF551" s="152"/>
      <c r="AG551" s="152" t="s">
        <v>210</v>
      </c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152"/>
      <c r="BC551" s="152"/>
      <c r="BD551" s="152"/>
      <c r="BE551" s="152"/>
      <c r="BF551" s="152"/>
      <c r="BG551" s="152"/>
      <c r="BH551" s="152"/>
    </row>
    <row r="552" spans="1:60" outlineLevel="1" x14ac:dyDescent="0.2">
      <c r="A552" s="159"/>
      <c r="B552" s="160"/>
      <c r="C552" s="194" t="s">
        <v>796</v>
      </c>
      <c r="D552" s="164"/>
      <c r="E552" s="165">
        <v>31.875</v>
      </c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52"/>
      <c r="Z552" s="152"/>
      <c r="AA552" s="152"/>
      <c r="AB552" s="152"/>
      <c r="AC552" s="152"/>
      <c r="AD552" s="152"/>
      <c r="AE552" s="152"/>
      <c r="AF552" s="152"/>
      <c r="AG552" s="152" t="s">
        <v>199</v>
      </c>
      <c r="AH552" s="152">
        <v>0</v>
      </c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152"/>
      <c r="BC552" s="152"/>
      <c r="BD552" s="152"/>
      <c r="BE552" s="152"/>
      <c r="BF552" s="152"/>
      <c r="BG552" s="152"/>
      <c r="BH552" s="152"/>
    </row>
    <row r="553" spans="1:60" ht="22.5" outlineLevel="1" x14ac:dyDescent="0.2">
      <c r="A553" s="176">
        <v>223</v>
      </c>
      <c r="B553" s="177" t="s">
        <v>797</v>
      </c>
      <c r="C553" s="193" t="s">
        <v>798</v>
      </c>
      <c r="D553" s="178" t="s">
        <v>191</v>
      </c>
      <c r="E553" s="179">
        <v>1034.8393000000001</v>
      </c>
      <c r="F553" s="180"/>
      <c r="G553" s="181">
        <f>ROUND(E553*F553,2)</f>
        <v>0</v>
      </c>
      <c r="H553" s="180"/>
      <c r="I553" s="181">
        <f>ROUND(E553*H553,2)</f>
        <v>0</v>
      </c>
      <c r="J553" s="180"/>
      <c r="K553" s="181">
        <f>ROUND(E553*J553,2)</f>
        <v>0</v>
      </c>
      <c r="L553" s="181">
        <v>21</v>
      </c>
      <c r="M553" s="181">
        <f>G553*(1+L553/100)</f>
        <v>0</v>
      </c>
      <c r="N553" s="181">
        <v>0.1012</v>
      </c>
      <c r="O553" s="181">
        <f>ROUND(E553*N553,2)</f>
        <v>104.73</v>
      </c>
      <c r="P553" s="181">
        <v>0</v>
      </c>
      <c r="Q553" s="181">
        <f>ROUND(E553*P553,2)</f>
        <v>0</v>
      </c>
      <c r="R553" s="181" t="s">
        <v>192</v>
      </c>
      <c r="S553" s="181" t="s">
        <v>193</v>
      </c>
      <c r="T553" s="182" t="s">
        <v>193</v>
      </c>
      <c r="U553" s="163">
        <v>2.4E-2</v>
      </c>
      <c r="V553" s="163">
        <f>ROUND(E553*U553,2)</f>
        <v>24.84</v>
      </c>
      <c r="W553" s="163"/>
      <c r="X553" s="163" t="s">
        <v>194</v>
      </c>
      <c r="Y553" s="152"/>
      <c r="Z553" s="152"/>
      <c r="AA553" s="152"/>
      <c r="AB553" s="152"/>
      <c r="AC553" s="152"/>
      <c r="AD553" s="152"/>
      <c r="AE553" s="152"/>
      <c r="AF553" s="152"/>
      <c r="AG553" s="152" t="s">
        <v>195</v>
      </c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152"/>
      <c r="AW553" s="152"/>
      <c r="AX553" s="152"/>
      <c r="AY553" s="152"/>
      <c r="AZ553" s="152"/>
      <c r="BA553" s="152"/>
      <c r="BB553" s="152"/>
      <c r="BC553" s="152"/>
      <c r="BD553" s="152"/>
      <c r="BE553" s="152"/>
      <c r="BF553" s="152"/>
      <c r="BG553" s="152"/>
      <c r="BH553" s="152"/>
    </row>
    <row r="554" spans="1:60" outlineLevel="1" x14ac:dyDescent="0.2">
      <c r="A554" s="159"/>
      <c r="B554" s="160"/>
      <c r="C554" s="257" t="s">
        <v>799</v>
      </c>
      <c r="D554" s="258"/>
      <c r="E554" s="258"/>
      <c r="F554" s="258"/>
      <c r="G554" s="258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52"/>
      <c r="Z554" s="152"/>
      <c r="AA554" s="152"/>
      <c r="AB554" s="152"/>
      <c r="AC554" s="152"/>
      <c r="AD554" s="152"/>
      <c r="AE554" s="152"/>
      <c r="AF554" s="152"/>
      <c r="AG554" s="152" t="s">
        <v>197</v>
      </c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AX554" s="152"/>
      <c r="AY554" s="152"/>
      <c r="AZ554" s="152"/>
      <c r="BA554" s="152"/>
      <c r="BB554" s="152"/>
      <c r="BC554" s="152"/>
      <c r="BD554" s="152"/>
      <c r="BE554" s="152"/>
      <c r="BF554" s="152"/>
      <c r="BG554" s="152"/>
      <c r="BH554" s="152"/>
    </row>
    <row r="555" spans="1:60" outlineLevel="1" x14ac:dyDescent="0.2">
      <c r="A555" s="159"/>
      <c r="B555" s="160"/>
      <c r="C555" s="261" t="s">
        <v>800</v>
      </c>
      <c r="D555" s="262"/>
      <c r="E555" s="262"/>
      <c r="F555" s="262"/>
      <c r="G555" s="262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52"/>
      <c r="Z555" s="152"/>
      <c r="AA555" s="152"/>
      <c r="AB555" s="152"/>
      <c r="AC555" s="152"/>
      <c r="AD555" s="152"/>
      <c r="AE555" s="152"/>
      <c r="AF555" s="152"/>
      <c r="AG555" s="152" t="s">
        <v>210</v>
      </c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AX555" s="152"/>
      <c r="AY555" s="152"/>
      <c r="AZ555" s="152"/>
      <c r="BA555" s="152"/>
      <c r="BB555" s="152"/>
      <c r="BC555" s="152"/>
      <c r="BD555" s="152"/>
      <c r="BE555" s="152"/>
      <c r="BF555" s="152"/>
      <c r="BG555" s="152"/>
      <c r="BH555" s="152"/>
    </row>
    <row r="556" spans="1:60" outlineLevel="1" x14ac:dyDescent="0.2">
      <c r="A556" s="159"/>
      <c r="B556" s="160"/>
      <c r="C556" s="194" t="s">
        <v>268</v>
      </c>
      <c r="D556" s="164"/>
      <c r="E556" s="165">
        <v>1100.1168</v>
      </c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52"/>
      <c r="Z556" s="152"/>
      <c r="AA556" s="152"/>
      <c r="AB556" s="152"/>
      <c r="AC556" s="152"/>
      <c r="AD556" s="152"/>
      <c r="AE556" s="152"/>
      <c r="AF556" s="152"/>
      <c r="AG556" s="152" t="s">
        <v>199</v>
      </c>
      <c r="AH556" s="152">
        <v>0</v>
      </c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152"/>
      <c r="AW556" s="152"/>
      <c r="AX556" s="152"/>
      <c r="AY556" s="152"/>
      <c r="AZ556" s="152"/>
      <c r="BA556" s="152"/>
      <c r="BB556" s="152"/>
      <c r="BC556" s="152"/>
      <c r="BD556" s="152"/>
      <c r="BE556" s="152"/>
      <c r="BF556" s="152"/>
      <c r="BG556" s="152"/>
      <c r="BH556" s="152"/>
    </row>
    <row r="557" spans="1:60" outlineLevel="1" x14ac:dyDescent="0.2">
      <c r="A557" s="159"/>
      <c r="B557" s="160"/>
      <c r="C557" s="194" t="s">
        <v>269</v>
      </c>
      <c r="D557" s="164"/>
      <c r="E557" s="165">
        <v>-43.75</v>
      </c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52"/>
      <c r="Z557" s="152"/>
      <c r="AA557" s="152"/>
      <c r="AB557" s="152"/>
      <c r="AC557" s="152"/>
      <c r="AD557" s="152"/>
      <c r="AE557" s="152"/>
      <c r="AF557" s="152"/>
      <c r="AG557" s="152" t="s">
        <v>199</v>
      </c>
      <c r="AH557" s="152">
        <v>0</v>
      </c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  <c r="AW557" s="152"/>
      <c r="AX557" s="152"/>
      <c r="AY557" s="152"/>
      <c r="AZ557" s="152"/>
      <c r="BA557" s="152"/>
      <c r="BB557" s="152"/>
      <c r="BC557" s="152"/>
      <c r="BD557" s="152"/>
      <c r="BE557" s="152"/>
      <c r="BF557" s="152"/>
      <c r="BG557" s="152"/>
      <c r="BH557" s="152"/>
    </row>
    <row r="558" spans="1:60" outlineLevel="1" x14ac:dyDescent="0.2">
      <c r="A558" s="159"/>
      <c r="B558" s="160"/>
      <c r="C558" s="194" t="s">
        <v>270</v>
      </c>
      <c r="D558" s="164"/>
      <c r="E558" s="165">
        <v>-21.5275</v>
      </c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52"/>
      <c r="Z558" s="152"/>
      <c r="AA558" s="152"/>
      <c r="AB558" s="152"/>
      <c r="AC558" s="152"/>
      <c r="AD558" s="152"/>
      <c r="AE558" s="152"/>
      <c r="AF558" s="152"/>
      <c r="AG558" s="152" t="s">
        <v>199</v>
      </c>
      <c r="AH558" s="152">
        <v>0</v>
      </c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W558" s="152"/>
      <c r="AX558" s="152"/>
      <c r="AY558" s="152"/>
      <c r="AZ558" s="152"/>
      <c r="BA558" s="152"/>
      <c r="BB558" s="152"/>
      <c r="BC558" s="152"/>
      <c r="BD558" s="152"/>
      <c r="BE558" s="152"/>
      <c r="BF558" s="152"/>
      <c r="BG558" s="152"/>
      <c r="BH558" s="152"/>
    </row>
    <row r="559" spans="1:60" outlineLevel="1" x14ac:dyDescent="0.2">
      <c r="A559" s="176">
        <v>224</v>
      </c>
      <c r="B559" s="177" t="s">
        <v>801</v>
      </c>
      <c r="C559" s="193" t="s">
        <v>802</v>
      </c>
      <c r="D559" s="178" t="s">
        <v>191</v>
      </c>
      <c r="E559" s="179">
        <v>163.29097999999999</v>
      </c>
      <c r="F559" s="180"/>
      <c r="G559" s="181">
        <f>ROUND(E559*F559,2)</f>
        <v>0</v>
      </c>
      <c r="H559" s="180"/>
      <c r="I559" s="181">
        <f>ROUND(E559*H559,2)</f>
        <v>0</v>
      </c>
      <c r="J559" s="180"/>
      <c r="K559" s="181">
        <f>ROUND(E559*J559,2)</f>
        <v>0</v>
      </c>
      <c r="L559" s="181">
        <v>21</v>
      </c>
      <c r="M559" s="181">
        <f>G559*(1+L559/100)</f>
        <v>0</v>
      </c>
      <c r="N559" s="181">
        <v>7.4099999999999999E-2</v>
      </c>
      <c r="O559" s="181">
        <f>ROUND(E559*N559,2)</f>
        <v>12.1</v>
      </c>
      <c r="P559" s="181">
        <v>0</v>
      </c>
      <c r="Q559" s="181">
        <f>ROUND(E559*P559,2)</f>
        <v>0</v>
      </c>
      <c r="R559" s="181" t="s">
        <v>192</v>
      </c>
      <c r="S559" s="181" t="s">
        <v>193</v>
      </c>
      <c r="T559" s="182" t="s">
        <v>193</v>
      </c>
      <c r="U559" s="163">
        <v>0.54800000000000004</v>
      </c>
      <c r="V559" s="163">
        <f>ROUND(E559*U559,2)</f>
        <v>89.48</v>
      </c>
      <c r="W559" s="163"/>
      <c r="X559" s="163" t="s">
        <v>194</v>
      </c>
      <c r="Y559" s="152"/>
      <c r="Z559" s="152"/>
      <c r="AA559" s="152"/>
      <c r="AB559" s="152"/>
      <c r="AC559" s="152"/>
      <c r="AD559" s="152"/>
      <c r="AE559" s="152"/>
      <c r="AF559" s="152"/>
      <c r="AG559" s="152" t="s">
        <v>195</v>
      </c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152"/>
      <c r="AW559" s="152"/>
      <c r="AX559" s="152"/>
      <c r="AY559" s="152"/>
      <c r="AZ559" s="152"/>
      <c r="BA559" s="152"/>
      <c r="BB559" s="152"/>
      <c r="BC559" s="152"/>
      <c r="BD559" s="152"/>
      <c r="BE559" s="152"/>
      <c r="BF559" s="152"/>
      <c r="BG559" s="152"/>
      <c r="BH559" s="152"/>
    </row>
    <row r="560" spans="1:60" ht="22.5" outlineLevel="1" x14ac:dyDescent="0.2">
      <c r="A560" s="159"/>
      <c r="B560" s="160"/>
      <c r="C560" s="257" t="s">
        <v>803</v>
      </c>
      <c r="D560" s="258"/>
      <c r="E560" s="258"/>
      <c r="F560" s="258"/>
      <c r="G560" s="258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52"/>
      <c r="Z560" s="152"/>
      <c r="AA560" s="152"/>
      <c r="AB560" s="152"/>
      <c r="AC560" s="152"/>
      <c r="AD560" s="152"/>
      <c r="AE560" s="152"/>
      <c r="AF560" s="152"/>
      <c r="AG560" s="152" t="s">
        <v>197</v>
      </c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152"/>
      <c r="AW560" s="152"/>
      <c r="AX560" s="152"/>
      <c r="AY560" s="152"/>
      <c r="AZ560" s="152"/>
      <c r="BA560" s="183" t="str">
        <f>C560</f>
        <v>s provedením lože z kameniva drceného, s vyplněním spár, s dvojitým hutněním a se smetením přebytečného materiálu na krajnici. S dodáním hmot pro lože a výplň spár.</v>
      </c>
      <c r="BB560" s="152"/>
      <c r="BC560" s="152"/>
      <c r="BD560" s="152"/>
      <c r="BE560" s="152"/>
      <c r="BF560" s="152"/>
      <c r="BG560" s="152"/>
      <c r="BH560" s="152"/>
    </row>
    <row r="561" spans="1:60" outlineLevel="1" x14ac:dyDescent="0.2">
      <c r="A561" s="159"/>
      <c r="B561" s="160"/>
      <c r="C561" s="194" t="s">
        <v>804</v>
      </c>
      <c r="D561" s="164"/>
      <c r="E561" s="165">
        <v>163.29097999999999</v>
      </c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52"/>
      <c r="Z561" s="152"/>
      <c r="AA561" s="152"/>
      <c r="AB561" s="152"/>
      <c r="AC561" s="152"/>
      <c r="AD561" s="152"/>
      <c r="AE561" s="152"/>
      <c r="AF561" s="152"/>
      <c r="AG561" s="152" t="s">
        <v>199</v>
      </c>
      <c r="AH561" s="152">
        <v>0</v>
      </c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  <c r="AW561" s="152"/>
      <c r="AX561" s="152"/>
      <c r="AY561" s="152"/>
      <c r="AZ561" s="152"/>
      <c r="BA561" s="152"/>
      <c r="BB561" s="152"/>
      <c r="BC561" s="152"/>
      <c r="BD561" s="152"/>
      <c r="BE561" s="152"/>
      <c r="BF561" s="152"/>
      <c r="BG561" s="152"/>
      <c r="BH561" s="152"/>
    </row>
    <row r="562" spans="1:60" outlineLevel="1" x14ac:dyDescent="0.2">
      <c r="A562" s="176">
        <v>225</v>
      </c>
      <c r="B562" s="177" t="s">
        <v>805</v>
      </c>
      <c r="C562" s="193" t="s">
        <v>806</v>
      </c>
      <c r="D562" s="178" t="s">
        <v>191</v>
      </c>
      <c r="E562" s="179">
        <v>136.79</v>
      </c>
      <c r="F562" s="180"/>
      <c r="G562" s="181">
        <f>ROUND(E562*F562,2)</f>
        <v>0</v>
      </c>
      <c r="H562" s="180"/>
      <c r="I562" s="181">
        <f>ROUND(E562*H562,2)</f>
        <v>0</v>
      </c>
      <c r="J562" s="180"/>
      <c r="K562" s="181">
        <f>ROUND(E562*J562,2)</f>
        <v>0</v>
      </c>
      <c r="L562" s="181">
        <v>21</v>
      </c>
      <c r="M562" s="181">
        <f>G562*(1+L562/100)</f>
        <v>0</v>
      </c>
      <c r="N562" s="181">
        <v>2.6720000000000001E-2</v>
      </c>
      <c r="O562" s="181">
        <f>ROUND(E562*N562,2)</f>
        <v>3.66</v>
      </c>
      <c r="P562" s="181">
        <v>0</v>
      </c>
      <c r="Q562" s="181">
        <f>ROUND(E562*P562,2)</f>
        <v>0</v>
      </c>
      <c r="R562" s="181"/>
      <c r="S562" s="181" t="s">
        <v>254</v>
      </c>
      <c r="T562" s="182" t="s">
        <v>255</v>
      </c>
      <c r="U562" s="163">
        <v>1.0649999999999999</v>
      </c>
      <c r="V562" s="163">
        <f>ROUND(E562*U562,2)</f>
        <v>145.68</v>
      </c>
      <c r="W562" s="163"/>
      <c r="X562" s="163" t="s">
        <v>194</v>
      </c>
      <c r="Y562" s="152"/>
      <c r="Z562" s="152"/>
      <c r="AA562" s="152"/>
      <c r="AB562" s="152"/>
      <c r="AC562" s="152"/>
      <c r="AD562" s="152"/>
      <c r="AE562" s="152"/>
      <c r="AF562" s="152"/>
      <c r="AG562" s="152" t="s">
        <v>195</v>
      </c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  <c r="AV562" s="152"/>
      <c r="AW562" s="152"/>
      <c r="AX562" s="152"/>
      <c r="AY562" s="152"/>
      <c r="AZ562" s="152"/>
      <c r="BA562" s="152"/>
      <c r="BB562" s="152"/>
      <c r="BC562" s="152"/>
      <c r="BD562" s="152"/>
      <c r="BE562" s="152"/>
      <c r="BF562" s="152"/>
      <c r="BG562" s="152"/>
      <c r="BH562" s="152"/>
    </row>
    <row r="563" spans="1:60" outlineLevel="1" x14ac:dyDescent="0.2">
      <c r="A563" s="159"/>
      <c r="B563" s="160"/>
      <c r="C563" s="259" t="s">
        <v>807</v>
      </c>
      <c r="D563" s="260"/>
      <c r="E563" s="260"/>
      <c r="F563" s="260"/>
      <c r="G563" s="260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52"/>
      <c r="Z563" s="152"/>
      <c r="AA563" s="152"/>
      <c r="AB563" s="152"/>
      <c r="AC563" s="152"/>
      <c r="AD563" s="152"/>
      <c r="AE563" s="152"/>
      <c r="AF563" s="152"/>
      <c r="AG563" s="152" t="s">
        <v>210</v>
      </c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  <c r="AV563" s="152"/>
      <c r="AW563" s="152"/>
      <c r="AX563" s="152"/>
      <c r="AY563" s="152"/>
      <c r="AZ563" s="152"/>
      <c r="BA563" s="152"/>
      <c r="BB563" s="152"/>
      <c r="BC563" s="152"/>
      <c r="BD563" s="152"/>
      <c r="BE563" s="152"/>
      <c r="BF563" s="152"/>
      <c r="BG563" s="152"/>
      <c r="BH563" s="152"/>
    </row>
    <row r="564" spans="1:60" outlineLevel="1" x14ac:dyDescent="0.2">
      <c r="A564" s="159"/>
      <c r="B564" s="160"/>
      <c r="C564" s="194" t="s">
        <v>808</v>
      </c>
      <c r="D564" s="164"/>
      <c r="E564" s="165">
        <v>95</v>
      </c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52"/>
      <c r="Z564" s="152"/>
      <c r="AA564" s="152"/>
      <c r="AB564" s="152"/>
      <c r="AC564" s="152"/>
      <c r="AD564" s="152"/>
      <c r="AE564" s="152"/>
      <c r="AF564" s="152"/>
      <c r="AG564" s="152" t="s">
        <v>199</v>
      </c>
      <c r="AH564" s="152">
        <v>0</v>
      </c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W564" s="152"/>
      <c r="AX564" s="152"/>
      <c r="AY564" s="152"/>
      <c r="AZ564" s="152"/>
      <c r="BA564" s="152"/>
      <c r="BB564" s="152"/>
      <c r="BC564" s="152"/>
      <c r="BD564" s="152"/>
      <c r="BE564" s="152"/>
      <c r="BF564" s="152"/>
      <c r="BG564" s="152"/>
      <c r="BH564" s="152"/>
    </row>
    <row r="565" spans="1:60" outlineLevel="1" x14ac:dyDescent="0.2">
      <c r="A565" s="159"/>
      <c r="B565" s="160"/>
      <c r="C565" s="194" t="s">
        <v>809</v>
      </c>
      <c r="D565" s="164"/>
      <c r="E565" s="165">
        <v>41.79</v>
      </c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52"/>
      <c r="Z565" s="152"/>
      <c r="AA565" s="152"/>
      <c r="AB565" s="152"/>
      <c r="AC565" s="152"/>
      <c r="AD565" s="152"/>
      <c r="AE565" s="152"/>
      <c r="AF565" s="152"/>
      <c r="AG565" s="152" t="s">
        <v>199</v>
      </c>
      <c r="AH565" s="152">
        <v>0</v>
      </c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W565" s="152"/>
      <c r="AX565" s="152"/>
      <c r="AY565" s="152"/>
      <c r="AZ565" s="152"/>
      <c r="BA565" s="152"/>
      <c r="BB565" s="152"/>
      <c r="BC565" s="152"/>
      <c r="BD565" s="152"/>
      <c r="BE565" s="152"/>
      <c r="BF565" s="152"/>
      <c r="BG565" s="152"/>
      <c r="BH565" s="152"/>
    </row>
    <row r="566" spans="1:60" outlineLevel="1" x14ac:dyDescent="0.2">
      <c r="A566" s="176">
        <v>226</v>
      </c>
      <c r="B566" s="177" t="s">
        <v>810</v>
      </c>
      <c r="C566" s="193" t="s">
        <v>811</v>
      </c>
      <c r="D566" s="178" t="s">
        <v>274</v>
      </c>
      <c r="E566" s="179">
        <v>132.6</v>
      </c>
      <c r="F566" s="180"/>
      <c r="G566" s="181">
        <f>ROUND(E566*F566,2)</f>
        <v>0</v>
      </c>
      <c r="H566" s="180"/>
      <c r="I566" s="181">
        <f>ROUND(E566*H566,2)</f>
        <v>0</v>
      </c>
      <c r="J566" s="180"/>
      <c r="K566" s="181">
        <f>ROUND(E566*J566,2)</f>
        <v>0</v>
      </c>
      <c r="L566" s="181">
        <v>21</v>
      </c>
      <c r="M566" s="181">
        <f>G566*(1+L566/100)</f>
        <v>0</v>
      </c>
      <c r="N566" s="181">
        <v>2.4E-2</v>
      </c>
      <c r="O566" s="181">
        <f>ROUND(E566*N566,2)</f>
        <v>3.18</v>
      </c>
      <c r="P566" s="181">
        <v>0</v>
      </c>
      <c r="Q566" s="181">
        <f>ROUND(E566*P566,2)</f>
        <v>0</v>
      </c>
      <c r="R566" s="181" t="s">
        <v>281</v>
      </c>
      <c r="S566" s="181" t="s">
        <v>193</v>
      </c>
      <c r="T566" s="182" t="s">
        <v>285</v>
      </c>
      <c r="U566" s="163">
        <v>0</v>
      </c>
      <c r="V566" s="163">
        <f>ROUND(E566*U566,2)</f>
        <v>0</v>
      </c>
      <c r="W566" s="163"/>
      <c r="X566" s="163" t="s">
        <v>275</v>
      </c>
      <c r="Y566" s="152"/>
      <c r="Z566" s="152"/>
      <c r="AA566" s="152"/>
      <c r="AB566" s="152"/>
      <c r="AC566" s="152"/>
      <c r="AD566" s="152"/>
      <c r="AE566" s="152"/>
      <c r="AF566" s="152"/>
      <c r="AG566" s="152" t="s">
        <v>276</v>
      </c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  <c r="AW566" s="152"/>
      <c r="AX566" s="152"/>
      <c r="AY566" s="152"/>
      <c r="AZ566" s="152"/>
      <c r="BA566" s="152"/>
      <c r="BB566" s="152"/>
      <c r="BC566" s="152"/>
      <c r="BD566" s="152"/>
      <c r="BE566" s="152"/>
      <c r="BF566" s="152"/>
      <c r="BG566" s="152"/>
      <c r="BH566" s="152"/>
    </row>
    <row r="567" spans="1:60" outlineLevel="1" x14ac:dyDescent="0.2">
      <c r="A567" s="159"/>
      <c r="B567" s="160"/>
      <c r="C567" s="194" t="s">
        <v>812</v>
      </c>
      <c r="D567" s="164"/>
      <c r="E567" s="165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52"/>
      <c r="Z567" s="152"/>
      <c r="AA567" s="152"/>
      <c r="AB567" s="152"/>
      <c r="AC567" s="152"/>
      <c r="AD567" s="152"/>
      <c r="AE567" s="152"/>
      <c r="AF567" s="152"/>
      <c r="AG567" s="152" t="s">
        <v>199</v>
      </c>
      <c r="AH567" s="152">
        <v>0</v>
      </c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  <c r="BH567" s="152"/>
    </row>
    <row r="568" spans="1:60" outlineLevel="1" x14ac:dyDescent="0.2">
      <c r="A568" s="159"/>
      <c r="B568" s="160"/>
      <c r="C568" s="194" t="s">
        <v>813</v>
      </c>
      <c r="D568" s="164"/>
      <c r="E568" s="165">
        <v>132.6</v>
      </c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52"/>
      <c r="Z568" s="152"/>
      <c r="AA568" s="152"/>
      <c r="AB568" s="152"/>
      <c r="AC568" s="152"/>
      <c r="AD568" s="152"/>
      <c r="AE568" s="152"/>
      <c r="AF568" s="152"/>
      <c r="AG568" s="152" t="s">
        <v>199</v>
      </c>
      <c r="AH568" s="152">
        <v>0</v>
      </c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  <c r="BH568" s="152"/>
    </row>
    <row r="569" spans="1:60" outlineLevel="1" x14ac:dyDescent="0.2">
      <c r="A569" s="176">
        <v>227</v>
      </c>
      <c r="B569" s="177" t="s">
        <v>814</v>
      </c>
      <c r="C569" s="193" t="s">
        <v>815</v>
      </c>
      <c r="D569" s="178" t="s">
        <v>191</v>
      </c>
      <c r="E569" s="179">
        <v>163.29097999999999</v>
      </c>
      <c r="F569" s="180"/>
      <c r="G569" s="181">
        <f>ROUND(E569*F569,2)</f>
        <v>0</v>
      </c>
      <c r="H569" s="180"/>
      <c r="I569" s="181">
        <f>ROUND(E569*H569,2)</f>
        <v>0</v>
      </c>
      <c r="J569" s="180"/>
      <c r="K569" s="181">
        <f>ROUND(E569*J569,2)</f>
        <v>0</v>
      </c>
      <c r="L569" s="181">
        <v>21</v>
      </c>
      <c r="M569" s="181">
        <f>G569*(1+L569/100)</f>
        <v>0</v>
      </c>
      <c r="N569" s="181">
        <v>0.17280000000000001</v>
      </c>
      <c r="O569" s="181">
        <f>ROUND(E569*N569,2)</f>
        <v>28.22</v>
      </c>
      <c r="P569" s="181">
        <v>0</v>
      </c>
      <c r="Q569" s="181">
        <f>ROUND(E569*P569,2)</f>
        <v>0</v>
      </c>
      <c r="R569" s="181"/>
      <c r="S569" s="181" t="s">
        <v>254</v>
      </c>
      <c r="T569" s="182" t="s">
        <v>250</v>
      </c>
      <c r="U569" s="163">
        <v>0</v>
      </c>
      <c r="V569" s="163">
        <f>ROUND(E569*U569,2)</f>
        <v>0</v>
      </c>
      <c r="W569" s="163"/>
      <c r="X569" s="163" t="s">
        <v>275</v>
      </c>
      <c r="Y569" s="152"/>
      <c r="Z569" s="152"/>
      <c r="AA569" s="152"/>
      <c r="AB569" s="152"/>
      <c r="AC569" s="152"/>
      <c r="AD569" s="152"/>
      <c r="AE569" s="152"/>
      <c r="AF569" s="152"/>
      <c r="AG569" s="152" t="s">
        <v>276</v>
      </c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  <c r="BH569" s="152"/>
    </row>
    <row r="570" spans="1:60" outlineLevel="1" x14ac:dyDescent="0.2">
      <c r="A570" s="159"/>
      <c r="B570" s="160"/>
      <c r="C570" s="194" t="s">
        <v>816</v>
      </c>
      <c r="D570" s="164"/>
      <c r="E570" s="165">
        <v>163.29097999999999</v>
      </c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52"/>
      <c r="Z570" s="152"/>
      <c r="AA570" s="152"/>
      <c r="AB570" s="152"/>
      <c r="AC570" s="152"/>
      <c r="AD570" s="152"/>
      <c r="AE570" s="152"/>
      <c r="AF570" s="152"/>
      <c r="AG570" s="152" t="s">
        <v>199</v>
      </c>
      <c r="AH570" s="152">
        <v>5</v>
      </c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  <c r="BH570" s="152"/>
    </row>
    <row r="571" spans="1:60" x14ac:dyDescent="0.2">
      <c r="A571" s="170" t="s">
        <v>187</v>
      </c>
      <c r="B571" s="171" t="s">
        <v>97</v>
      </c>
      <c r="C571" s="192" t="s">
        <v>98</v>
      </c>
      <c r="D571" s="172"/>
      <c r="E571" s="173"/>
      <c r="F571" s="174"/>
      <c r="G571" s="174">
        <f>SUMIF(AG572:AG589,"&lt;&gt;NOR",G572:G589)</f>
        <v>0</v>
      </c>
      <c r="H571" s="174"/>
      <c r="I571" s="174">
        <f>SUM(I572:I589)</f>
        <v>0</v>
      </c>
      <c r="J571" s="174"/>
      <c r="K571" s="174">
        <f>SUM(K572:K589)</f>
        <v>0</v>
      </c>
      <c r="L571" s="174"/>
      <c r="M571" s="174">
        <f>SUM(M572:M589)</f>
        <v>0</v>
      </c>
      <c r="N571" s="174"/>
      <c r="O571" s="174">
        <f>SUM(O572:O589)</f>
        <v>8.85</v>
      </c>
      <c r="P571" s="174"/>
      <c r="Q571" s="174">
        <f>SUM(Q572:Q589)</f>
        <v>0</v>
      </c>
      <c r="R571" s="174"/>
      <c r="S571" s="174"/>
      <c r="T571" s="175"/>
      <c r="U571" s="169"/>
      <c r="V571" s="169">
        <f>SUM(V572:V589)</f>
        <v>161.5</v>
      </c>
      <c r="W571" s="169"/>
      <c r="X571" s="169"/>
      <c r="AG571" t="s">
        <v>188</v>
      </c>
    </row>
    <row r="572" spans="1:60" outlineLevel="1" x14ac:dyDescent="0.2">
      <c r="A572" s="176">
        <v>228</v>
      </c>
      <c r="B572" s="177" t="s">
        <v>817</v>
      </c>
      <c r="C572" s="193" t="s">
        <v>818</v>
      </c>
      <c r="D572" s="178" t="s">
        <v>207</v>
      </c>
      <c r="E572" s="179">
        <v>29.3</v>
      </c>
      <c r="F572" s="180"/>
      <c r="G572" s="181">
        <f>ROUND(E572*F572,2)</f>
        <v>0</v>
      </c>
      <c r="H572" s="180"/>
      <c r="I572" s="181">
        <f>ROUND(E572*H572,2)</f>
        <v>0</v>
      </c>
      <c r="J572" s="180"/>
      <c r="K572" s="181">
        <f>ROUND(E572*J572,2)</f>
        <v>0</v>
      </c>
      <c r="L572" s="181">
        <v>21</v>
      </c>
      <c r="M572" s="181">
        <f>G572*(1+L572/100)</f>
        <v>0</v>
      </c>
      <c r="N572" s="181">
        <v>4.0000000000000003E-5</v>
      </c>
      <c r="O572" s="181">
        <f>ROUND(E572*N572,2)</f>
        <v>0</v>
      </c>
      <c r="P572" s="181">
        <v>0</v>
      </c>
      <c r="Q572" s="181">
        <f>ROUND(E572*P572,2)</f>
        <v>0</v>
      </c>
      <c r="R572" s="181"/>
      <c r="S572" s="181" t="s">
        <v>254</v>
      </c>
      <c r="T572" s="182" t="s">
        <v>255</v>
      </c>
      <c r="U572" s="163">
        <v>0.15</v>
      </c>
      <c r="V572" s="163">
        <f>ROUND(E572*U572,2)</f>
        <v>4.4000000000000004</v>
      </c>
      <c r="W572" s="163"/>
      <c r="X572" s="163" t="s">
        <v>194</v>
      </c>
      <c r="Y572" s="152"/>
      <c r="Z572" s="152"/>
      <c r="AA572" s="152"/>
      <c r="AB572" s="152"/>
      <c r="AC572" s="152"/>
      <c r="AD572" s="152"/>
      <c r="AE572" s="152"/>
      <c r="AF572" s="152"/>
      <c r="AG572" s="152" t="s">
        <v>195</v>
      </c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  <c r="BH572" s="152"/>
    </row>
    <row r="573" spans="1:60" outlineLevel="1" x14ac:dyDescent="0.2">
      <c r="A573" s="159"/>
      <c r="B573" s="160"/>
      <c r="C573" s="259" t="s">
        <v>819</v>
      </c>
      <c r="D573" s="260"/>
      <c r="E573" s="260"/>
      <c r="F573" s="260"/>
      <c r="G573" s="260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52"/>
      <c r="Z573" s="152"/>
      <c r="AA573" s="152"/>
      <c r="AB573" s="152"/>
      <c r="AC573" s="152"/>
      <c r="AD573" s="152"/>
      <c r="AE573" s="152"/>
      <c r="AF573" s="152"/>
      <c r="AG573" s="152" t="s">
        <v>210</v>
      </c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  <c r="BH573" s="152"/>
    </row>
    <row r="574" spans="1:60" outlineLevel="1" x14ac:dyDescent="0.2">
      <c r="A574" s="159"/>
      <c r="B574" s="160"/>
      <c r="C574" s="194" t="s">
        <v>820</v>
      </c>
      <c r="D574" s="164"/>
      <c r="E574" s="165">
        <v>29.3</v>
      </c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52"/>
      <c r="Z574" s="152"/>
      <c r="AA574" s="152"/>
      <c r="AB574" s="152"/>
      <c r="AC574" s="152"/>
      <c r="AD574" s="152"/>
      <c r="AE574" s="152"/>
      <c r="AF574" s="152"/>
      <c r="AG574" s="152" t="s">
        <v>199</v>
      </c>
      <c r="AH574" s="152">
        <v>0</v>
      </c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  <c r="BH574" s="152"/>
    </row>
    <row r="575" spans="1:60" outlineLevel="1" x14ac:dyDescent="0.2">
      <c r="A575" s="176">
        <v>229</v>
      </c>
      <c r="B575" s="177" t="s">
        <v>821</v>
      </c>
      <c r="C575" s="193" t="s">
        <v>822</v>
      </c>
      <c r="D575" s="178" t="s">
        <v>191</v>
      </c>
      <c r="E575" s="179">
        <v>8.4689999999999994</v>
      </c>
      <c r="F575" s="180"/>
      <c r="G575" s="181">
        <f>ROUND(E575*F575,2)</f>
        <v>0</v>
      </c>
      <c r="H575" s="180"/>
      <c r="I575" s="181">
        <f>ROUND(E575*H575,2)</f>
        <v>0</v>
      </c>
      <c r="J575" s="180"/>
      <c r="K575" s="181">
        <f>ROUND(E575*J575,2)</f>
        <v>0</v>
      </c>
      <c r="L575" s="181">
        <v>21</v>
      </c>
      <c r="M575" s="181">
        <f>G575*(1+L575/100)</f>
        <v>0</v>
      </c>
      <c r="N575" s="181">
        <v>4.0000000000000003E-5</v>
      </c>
      <c r="O575" s="181">
        <f>ROUND(E575*N575,2)</f>
        <v>0</v>
      </c>
      <c r="P575" s="181">
        <v>0</v>
      </c>
      <c r="Q575" s="181">
        <f>ROUND(E575*P575,2)</f>
        <v>0</v>
      </c>
      <c r="R575" s="181" t="s">
        <v>330</v>
      </c>
      <c r="S575" s="181" t="s">
        <v>193</v>
      </c>
      <c r="T575" s="182" t="s">
        <v>193</v>
      </c>
      <c r="U575" s="163">
        <v>7.8E-2</v>
      </c>
      <c r="V575" s="163">
        <f>ROUND(E575*U575,2)</f>
        <v>0.66</v>
      </c>
      <c r="W575" s="163"/>
      <c r="X575" s="163" t="s">
        <v>194</v>
      </c>
      <c r="Y575" s="152"/>
      <c r="Z575" s="152"/>
      <c r="AA575" s="152"/>
      <c r="AB575" s="152"/>
      <c r="AC575" s="152"/>
      <c r="AD575" s="152"/>
      <c r="AE575" s="152"/>
      <c r="AF575" s="152"/>
      <c r="AG575" s="152" t="s">
        <v>195</v>
      </c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  <c r="BH575" s="152"/>
    </row>
    <row r="576" spans="1:60" ht="22.5" outlineLevel="1" x14ac:dyDescent="0.2">
      <c r="A576" s="159"/>
      <c r="B576" s="160"/>
      <c r="C576" s="257" t="s">
        <v>823</v>
      </c>
      <c r="D576" s="258"/>
      <c r="E576" s="258"/>
      <c r="F576" s="258"/>
      <c r="G576" s="258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52"/>
      <c r="Z576" s="152"/>
      <c r="AA576" s="152"/>
      <c r="AB576" s="152"/>
      <c r="AC576" s="152"/>
      <c r="AD576" s="152"/>
      <c r="AE576" s="152"/>
      <c r="AF576" s="152"/>
      <c r="AG576" s="152" t="s">
        <v>197</v>
      </c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  <c r="AV576" s="152"/>
      <c r="AW576" s="152"/>
      <c r="AX576" s="152"/>
      <c r="AY576" s="152"/>
      <c r="AZ576" s="152"/>
      <c r="BA576" s="183" t="str">
        <f>C576</f>
        <v>které se zřizují před úpravami povrchu, a obalení osazených dveřních zárubní před znečištěním při úpravách povrchu nástřikem plastických maltovin včetně pozdějšího odkrytí,</v>
      </c>
      <c r="BB576" s="152"/>
      <c r="BC576" s="152"/>
      <c r="BD576" s="152"/>
      <c r="BE576" s="152"/>
      <c r="BF576" s="152"/>
      <c r="BG576" s="152"/>
      <c r="BH576" s="152"/>
    </row>
    <row r="577" spans="1:60" outlineLevel="1" x14ac:dyDescent="0.2">
      <c r="A577" s="159"/>
      <c r="B577" s="160"/>
      <c r="C577" s="194" t="s">
        <v>824</v>
      </c>
      <c r="D577" s="164"/>
      <c r="E577" s="165">
        <v>8.4689999999999994</v>
      </c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52"/>
      <c r="Z577" s="152"/>
      <c r="AA577" s="152"/>
      <c r="AB577" s="152"/>
      <c r="AC577" s="152"/>
      <c r="AD577" s="152"/>
      <c r="AE577" s="152"/>
      <c r="AF577" s="152"/>
      <c r="AG577" s="152" t="s">
        <v>199</v>
      </c>
      <c r="AH577" s="152">
        <v>0</v>
      </c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  <c r="AV577" s="152"/>
      <c r="AW577" s="152"/>
      <c r="AX577" s="152"/>
      <c r="AY577" s="152"/>
      <c r="AZ577" s="152"/>
      <c r="BA577" s="152"/>
      <c r="BB577" s="152"/>
      <c r="BC577" s="152"/>
      <c r="BD577" s="152"/>
      <c r="BE577" s="152"/>
      <c r="BF577" s="152"/>
      <c r="BG577" s="152"/>
      <c r="BH577" s="152"/>
    </row>
    <row r="578" spans="1:60" outlineLevel="1" x14ac:dyDescent="0.2">
      <c r="A578" s="176">
        <v>230</v>
      </c>
      <c r="B578" s="177" t="s">
        <v>825</v>
      </c>
      <c r="C578" s="193" t="s">
        <v>826</v>
      </c>
      <c r="D578" s="178" t="s">
        <v>191</v>
      </c>
      <c r="E578" s="179">
        <v>178.99100000000001</v>
      </c>
      <c r="F578" s="180"/>
      <c r="G578" s="181">
        <f>ROUND(E578*F578,2)</f>
        <v>0</v>
      </c>
      <c r="H578" s="180"/>
      <c r="I578" s="181">
        <f>ROUND(E578*H578,2)</f>
        <v>0</v>
      </c>
      <c r="J578" s="180"/>
      <c r="K578" s="181">
        <f>ROUND(E578*J578,2)</f>
        <v>0</v>
      </c>
      <c r="L578" s="181">
        <v>21</v>
      </c>
      <c r="M578" s="181">
        <f>G578*(1+L578/100)</f>
        <v>0</v>
      </c>
      <c r="N578" s="181">
        <v>4.7660000000000001E-2</v>
      </c>
      <c r="O578" s="181">
        <f>ROUND(E578*N578,2)</f>
        <v>8.5299999999999994</v>
      </c>
      <c r="P578" s="181">
        <v>0</v>
      </c>
      <c r="Q578" s="181">
        <f>ROUND(E578*P578,2)</f>
        <v>0</v>
      </c>
      <c r="R578" s="181" t="s">
        <v>330</v>
      </c>
      <c r="S578" s="181" t="s">
        <v>193</v>
      </c>
      <c r="T578" s="182" t="s">
        <v>193</v>
      </c>
      <c r="U578" s="163">
        <v>0.84</v>
      </c>
      <c r="V578" s="163">
        <f>ROUND(E578*U578,2)</f>
        <v>150.35</v>
      </c>
      <c r="W578" s="163"/>
      <c r="X578" s="163" t="s">
        <v>194</v>
      </c>
      <c r="Y578" s="152"/>
      <c r="Z578" s="152"/>
      <c r="AA578" s="152"/>
      <c r="AB578" s="152"/>
      <c r="AC578" s="152"/>
      <c r="AD578" s="152"/>
      <c r="AE578" s="152"/>
      <c r="AF578" s="152"/>
      <c r="AG578" s="152" t="s">
        <v>195</v>
      </c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  <c r="AV578" s="152"/>
      <c r="AW578" s="152"/>
      <c r="AX578" s="152"/>
      <c r="AY578" s="152"/>
      <c r="AZ578" s="152"/>
      <c r="BA578" s="152"/>
      <c r="BB578" s="152"/>
      <c r="BC578" s="152"/>
      <c r="BD578" s="152"/>
      <c r="BE578" s="152"/>
      <c r="BF578" s="152"/>
      <c r="BG578" s="152"/>
      <c r="BH578" s="152"/>
    </row>
    <row r="579" spans="1:60" outlineLevel="1" x14ac:dyDescent="0.2">
      <c r="A579" s="159"/>
      <c r="B579" s="160"/>
      <c r="C579" s="194" t="s">
        <v>388</v>
      </c>
      <c r="D579" s="164"/>
      <c r="E579" s="165">
        <v>106.82</v>
      </c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52"/>
      <c r="Z579" s="152"/>
      <c r="AA579" s="152"/>
      <c r="AB579" s="152"/>
      <c r="AC579" s="152"/>
      <c r="AD579" s="152"/>
      <c r="AE579" s="152"/>
      <c r="AF579" s="152"/>
      <c r="AG579" s="152" t="s">
        <v>199</v>
      </c>
      <c r="AH579" s="152">
        <v>0</v>
      </c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152"/>
      <c r="AW579" s="152"/>
      <c r="AX579" s="152"/>
      <c r="AY579" s="152"/>
      <c r="AZ579" s="152"/>
      <c r="BA579" s="152"/>
      <c r="BB579" s="152"/>
      <c r="BC579" s="152"/>
      <c r="BD579" s="152"/>
      <c r="BE579" s="152"/>
      <c r="BF579" s="152"/>
      <c r="BG579" s="152"/>
      <c r="BH579" s="152"/>
    </row>
    <row r="580" spans="1:60" outlineLevel="1" x14ac:dyDescent="0.2">
      <c r="A580" s="159"/>
      <c r="B580" s="160"/>
      <c r="C580" s="194" t="s">
        <v>389</v>
      </c>
      <c r="D580" s="164"/>
      <c r="E580" s="165">
        <v>-8.4689999999999994</v>
      </c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52"/>
      <c r="Z580" s="152"/>
      <c r="AA580" s="152"/>
      <c r="AB580" s="152"/>
      <c r="AC580" s="152"/>
      <c r="AD580" s="152"/>
      <c r="AE580" s="152"/>
      <c r="AF580" s="152"/>
      <c r="AG580" s="152" t="s">
        <v>199</v>
      </c>
      <c r="AH580" s="152">
        <v>0</v>
      </c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152"/>
      <c r="AW580" s="152"/>
      <c r="AX580" s="152"/>
      <c r="AY580" s="152"/>
      <c r="AZ580" s="152"/>
      <c r="BA580" s="152"/>
      <c r="BB580" s="152"/>
      <c r="BC580" s="152"/>
      <c r="BD580" s="152"/>
      <c r="BE580" s="152"/>
      <c r="BF580" s="152"/>
      <c r="BG580" s="152"/>
      <c r="BH580" s="152"/>
    </row>
    <row r="581" spans="1:60" outlineLevel="1" x14ac:dyDescent="0.2">
      <c r="A581" s="159"/>
      <c r="B581" s="160"/>
      <c r="C581" s="194" t="s">
        <v>827</v>
      </c>
      <c r="D581" s="164"/>
      <c r="E581" s="165">
        <v>87.64</v>
      </c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52"/>
      <c r="Z581" s="152"/>
      <c r="AA581" s="152"/>
      <c r="AB581" s="152"/>
      <c r="AC581" s="152"/>
      <c r="AD581" s="152"/>
      <c r="AE581" s="152"/>
      <c r="AF581" s="152"/>
      <c r="AG581" s="152" t="s">
        <v>199</v>
      </c>
      <c r="AH581" s="152">
        <v>0</v>
      </c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  <c r="AV581" s="152"/>
      <c r="AW581" s="152"/>
      <c r="AX581" s="152"/>
      <c r="AY581" s="152"/>
      <c r="AZ581" s="152"/>
      <c r="BA581" s="152"/>
      <c r="BB581" s="152"/>
      <c r="BC581" s="152"/>
      <c r="BD581" s="152"/>
      <c r="BE581" s="152"/>
      <c r="BF581" s="152"/>
      <c r="BG581" s="152"/>
      <c r="BH581" s="152"/>
    </row>
    <row r="582" spans="1:60" outlineLevel="1" x14ac:dyDescent="0.2">
      <c r="A582" s="159"/>
      <c r="B582" s="160"/>
      <c r="C582" s="194" t="s">
        <v>405</v>
      </c>
      <c r="D582" s="164"/>
      <c r="E582" s="165">
        <v>-7</v>
      </c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52"/>
      <c r="Z582" s="152"/>
      <c r="AA582" s="152"/>
      <c r="AB582" s="152"/>
      <c r="AC582" s="152"/>
      <c r="AD582" s="152"/>
      <c r="AE582" s="152"/>
      <c r="AF582" s="152"/>
      <c r="AG582" s="152" t="s">
        <v>199</v>
      </c>
      <c r="AH582" s="152">
        <v>0</v>
      </c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152"/>
      <c r="AW582" s="152"/>
      <c r="AX582" s="152"/>
      <c r="AY582" s="152"/>
      <c r="AZ582" s="152"/>
      <c r="BA582" s="152"/>
      <c r="BB582" s="152"/>
      <c r="BC582" s="152"/>
      <c r="BD582" s="152"/>
      <c r="BE582" s="152"/>
      <c r="BF582" s="152"/>
      <c r="BG582" s="152"/>
      <c r="BH582" s="152"/>
    </row>
    <row r="583" spans="1:60" outlineLevel="1" x14ac:dyDescent="0.2">
      <c r="A583" s="176">
        <v>231</v>
      </c>
      <c r="B583" s="177" t="s">
        <v>828</v>
      </c>
      <c r="C583" s="193" t="s">
        <v>829</v>
      </c>
      <c r="D583" s="178" t="s">
        <v>191</v>
      </c>
      <c r="E583" s="179">
        <v>5.76</v>
      </c>
      <c r="F583" s="180"/>
      <c r="G583" s="181">
        <f>ROUND(E583*F583,2)</f>
        <v>0</v>
      </c>
      <c r="H583" s="180"/>
      <c r="I583" s="181">
        <f>ROUND(E583*H583,2)</f>
        <v>0</v>
      </c>
      <c r="J583" s="180"/>
      <c r="K583" s="181">
        <f>ROUND(E583*J583,2)</f>
        <v>0</v>
      </c>
      <c r="L583" s="181">
        <v>21</v>
      </c>
      <c r="M583" s="181">
        <f>G583*(1+L583/100)</f>
        <v>0</v>
      </c>
      <c r="N583" s="181">
        <v>5.2839999999999998E-2</v>
      </c>
      <c r="O583" s="181">
        <f>ROUND(E583*N583,2)</f>
        <v>0.3</v>
      </c>
      <c r="P583" s="181">
        <v>0</v>
      </c>
      <c r="Q583" s="181">
        <f>ROUND(E583*P583,2)</f>
        <v>0</v>
      </c>
      <c r="R583" s="181" t="s">
        <v>830</v>
      </c>
      <c r="S583" s="181" t="s">
        <v>193</v>
      </c>
      <c r="T583" s="182" t="s">
        <v>285</v>
      </c>
      <c r="U583" s="163">
        <v>1.0569999999999999</v>
      </c>
      <c r="V583" s="163">
        <f>ROUND(E583*U583,2)</f>
        <v>6.09</v>
      </c>
      <c r="W583" s="163"/>
      <c r="X583" s="163" t="s">
        <v>194</v>
      </c>
      <c r="Y583" s="152"/>
      <c r="Z583" s="152"/>
      <c r="AA583" s="152"/>
      <c r="AB583" s="152"/>
      <c r="AC583" s="152"/>
      <c r="AD583" s="152"/>
      <c r="AE583" s="152"/>
      <c r="AF583" s="152"/>
      <c r="AG583" s="152" t="s">
        <v>195</v>
      </c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  <c r="AV583" s="152"/>
      <c r="AW583" s="152"/>
      <c r="AX583" s="152"/>
      <c r="AY583" s="152"/>
      <c r="AZ583" s="152"/>
      <c r="BA583" s="152"/>
      <c r="BB583" s="152"/>
      <c r="BC583" s="152"/>
      <c r="BD583" s="152"/>
      <c r="BE583" s="152"/>
      <c r="BF583" s="152"/>
      <c r="BG583" s="152"/>
      <c r="BH583" s="152"/>
    </row>
    <row r="584" spans="1:60" outlineLevel="1" x14ac:dyDescent="0.2">
      <c r="A584" s="159"/>
      <c r="B584" s="160"/>
      <c r="C584" s="257" t="s">
        <v>831</v>
      </c>
      <c r="D584" s="258"/>
      <c r="E584" s="258"/>
      <c r="F584" s="258"/>
      <c r="G584" s="258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52"/>
      <c r="Z584" s="152"/>
      <c r="AA584" s="152"/>
      <c r="AB584" s="152"/>
      <c r="AC584" s="152"/>
      <c r="AD584" s="152"/>
      <c r="AE584" s="152"/>
      <c r="AF584" s="152"/>
      <c r="AG584" s="152" t="s">
        <v>197</v>
      </c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83" t="str">
        <f>C584</f>
        <v>okenního nebo dveřního, z pomocného pracovního lešení o výšce podlahy do 1900 mm a pro zatížení do 1,5 kPa,</v>
      </c>
      <c r="BB584" s="152"/>
      <c r="BC584" s="152"/>
      <c r="BD584" s="152"/>
      <c r="BE584" s="152"/>
      <c r="BF584" s="152"/>
      <c r="BG584" s="152"/>
      <c r="BH584" s="152"/>
    </row>
    <row r="585" spans="1:60" outlineLevel="1" x14ac:dyDescent="0.2">
      <c r="A585" s="159"/>
      <c r="B585" s="160"/>
      <c r="C585" s="194" t="s">
        <v>832</v>
      </c>
      <c r="D585" s="164"/>
      <c r="E585" s="165">
        <v>5.76</v>
      </c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52"/>
      <c r="Z585" s="152"/>
      <c r="AA585" s="152"/>
      <c r="AB585" s="152"/>
      <c r="AC585" s="152"/>
      <c r="AD585" s="152"/>
      <c r="AE585" s="152"/>
      <c r="AF585" s="152"/>
      <c r="AG585" s="152" t="s">
        <v>199</v>
      </c>
      <c r="AH585" s="152">
        <v>0</v>
      </c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  <c r="AV585" s="152"/>
      <c r="AW585" s="152"/>
      <c r="AX585" s="152"/>
      <c r="AY585" s="152"/>
      <c r="AZ585" s="152"/>
      <c r="BA585" s="152"/>
      <c r="BB585" s="152"/>
      <c r="BC585" s="152"/>
      <c r="BD585" s="152"/>
      <c r="BE585" s="152"/>
      <c r="BF585" s="152"/>
      <c r="BG585" s="152"/>
      <c r="BH585" s="152"/>
    </row>
    <row r="586" spans="1:60" outlineLevel="1" x14ac:dyDescent="0.2">
      <c r="A586" s="176">
        <v>232</v>
      </c>
      <c r="B586" s="177" t="s">
        <v>833</v>
      </c>
      <c r="C586" s="193" t="s">
        <v>834</v>
      </c>
      <c r="D586" s="178" t="s">
        <v>207</v>
      </c>
      <c r="E586" s="179">
        <v>34.299999999999997</v>
      </c>
      <c r="F586" s="180"/>
      <c r="G586" s="181">
        <f>ROUND(E586*F586,2)</f>
        <v>0</v>
      </c>
      <c r="H586" s="180"/>
      <c r="I586" s="181">
        <f>ROUND(E586*H586,2)</f>
        <v>0</v>
      </c>
      <c r="J586" s="180"/>
      <c r="K586" s="181">
        <f>ROUND(E586*J586,2)</f>
        <v>0</v>
      </c>
      <c r="L586" s="181">
        <v>21</v>
      </c>
      <c r="M586" s="181">
        <f>G586*(1+L586/100)</f>
        <v>0</v>
      </c>
      <c r="N586" s="181">
        <v>4.6000000000000001E-4</v>
      </c>
      <c r="O586" s="181">
        <f>ROUND(E586*N586,2)</f>
        <v>0.02</v>
      </c>
      <c r="P586" s="181">
        <v>0</v>
      </c>
      <c r="Q586" s="181">
        <f>ROUND(E586*P586,2)</f>
        <v>0</v>
      </c>
      <c r="R586" s="181" t="s">
        <v>330</v>
      </c>
      <c r="S586" s="181" t="s">
        <v>193</v>
      </c>
      <c r="T586" s="182" t="s">
        <v>193</v>
      </c>
      <c r="U586" s="163">
        <v>0</v>
      </c>
      <c r="V586" s="163">
        <f>ROUND(E586*U586,2)</f>
        <v>0</v>
      </c>
      <c r="W586" s="163"/>
      <c r="X586" s="163" t="s">
        <v>194</v>
      </c>
      <c r="Y586" s="152"/>
      <c r="Z586" s="152"/>
      <c r="AA586" s="152"/>
      <c r="AB586" s="152"/>
      <c r="AC586" s="152"/>
      <c r="AD586" s="152"/>
      <c r="AE586" s="152"/>
      <c r="AF586" s="152"/>
      <c r="AG586" s="152" t="s">
        <v>195</v>
      </c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152"/>
      <c r="AW586" s="152"/>
      <c r="AX586" s="152"/>
      <c r="AY586" s="152"/>
      <c r="AZ586" s="152"/>
      <c r="BA586" s="152"/>
      <c r="BB586" s="152"/>
      <c r="BC586" s="152"/>
      <c r="BD586" s="152"/>
      <c r="BE586" s="152"/>
      <c r="BF586" s="152"/>
      <c r="BG586" s="152"/>
      <c r="BH586" s="152"/>
    </row>
    <row r="587" spans="1:60" outlineLevel="1" x14ac:dyDescent="0.2">
      <c r="A587" s="159"/>
      <c r="B587" s="160"/>
      <c r="C587" s="257" t="s">
        <v>835</v>
      </c>
      <c r="D587" s="258"/>
      <c r="E587" s="258"/>
      <c r="F587" s="258"/>
      <c r="G587" s="258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52"/>
      <c r="Z587" s="152"/>
      <c r="AA587" s="152"/>
      <c r="AB587" s="152"/>
      <c r="AC587" s="152"/>
      <c r="AD587" s="152"/>
      <c r="AE587" s="152"/>
      <c r="AF587" s="152"/>
      <c r="AG587" s="152" t="s">
        <v>197</v>
      </c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  <c r="AV587" s="152"/>
      <c r="AW587" s="152"/>
      <c r="AX587" s="152"/>
      <c r="AY587" s="152"/>
      <c r="AZ587" s="152"/>
      <c r="BA587" s="183" t="str">
        <f>C587</f>
        <v>omítka vápenocementová, strojně nebo ručně nanášená v podlaží i ve schodišti na jakýkoliv druh podkladu, kompletní souvrství</v>
      </c>
      <c r="BB587" s="152"/>
      <c r="BC587" s="152"/>
      <c r="BD587" s="152"/>
      <c r="BE587" s="152"/>
      <c r="BF587" s="152"/>
      <c r="BG587" s="152"/>
      <c r="BH587" s="152"/>
    </row>
    <row r="588" spans="1:60" outlineLevel="1" x14ac:dyDescent="0.2">
      <c r="A588" s="159"/>
      <c r="B588" s="160"/>
      <c r="C588" s="194" t="s">
        <v>836</v>
      </c>
      <c r="D588" s="164"/>
      <c r="E588" s="165">
        <v>8.5</v>
      </c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52"/>
      <c r="Z588" s="152"/>
      <c r="AA588" s="152"/>
      <c r="AB588" s="152"/>
      <c r="AC588" s="152"/>
      <c r="AD588" s="152"/>
      <c r="AE588" s="152"/>
      <c r="AF588" s="152"/>
      <c r="AG588" s="152" t="s">
        <v>199</v>
      </c>
      <c r="AH588" s="152">
        <v>0</v>
      </c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  <c r="AV588" s="152"/>
      <c r="AW588" s="152"/>
      <c r="AX588" s="152"/>
      <c r="AY588" s="152"/>
      <c r="AZ588" s="152"/>
      <c r="BA588" s="152"/>
      <c r="BB588" s="152"/>
      <c r="BC588" s="152"/>
      <c r="BD588" s="152"/>
      <c r="BE588" s="152"/>
      <c r="BF588" s="152"/>
      <c r="BG588" s="152"/>
      <c r="BH588" s="152"/>
    </row>
    <row r="589" spans="1:60" ht="33.75" outlineLevel="1" x14ac:dyDescent="0.2">
      <c r="A589" s="159"/>
      <c r="B589" s="160"/>
      <c r="C589" s="194" t="s">
        <v>837</v>
      </c>
      <c r="D589" s="164"/>
      <c r="E589" s="165">
        <v>25.8</v>
      </c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52"/>
      <c r="Z589" s="152"/>
      <c r="AA589" s="152"/>
      <c r="AB589" s="152"/>
      <c r="AC589" s="152"/>
      <c r="AD589" s="152"/>
      <c r="AE589" s="152"/>
      <c r="AF589" s="152"/>
      <c r="AG589" s="152" t="s">
        <v>199</v>
      </c>
      <c r="AH589" s="152">
        <v>0</v>
      </c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152"/>
      <c r="AW589" s="152"/>
      <c r="AX589" s="152"/>
      <c r="AY589" s="152"/>
      <c r="AZ589" s="152"/>
      <c r="BA589" s="152"/>
      <c r="BB589" s="152"/>
      <c r="BC589" s="152"/>
      <c r="BD589" s="152"/>
      <c r="BE589" s="152"/>
      <c r="BF589" s="152"/>
      <c r="BG589" s="152"/>
      <c r="BH589" s="152"/>
    </row>
    <row r="590" spans="1:60" x14ac:dyDescent="0.2">
      <c r="A590" s="170" t="s">
        <v>187</v>
      </c>
      <c r="B590" s="171" t="s">
        <v>99</v>
      </c>
      <c r="C590" s="192" t="s">
        <v>100</v>
      </c>
      <c r="D590" s="172"/>
      <c r="E590" s="173"/>
      <c r="F590" s="174"/>
      <c r="G590" s="174">
        <f>SUMIF(AG591:AG614,"&lt;&gt;NOR",G591:G614)</f>
        <v>0</v>
      </c>
      <c r="H590" s="174"/>
      <c r="I590" s="174">
        <f>SUM(I591:I614)</f>
        <v>0</v>
      </c>
      <c r="J590" s="174"/>
      <c r="K590" s="174">
        <f>SUM(K591:K614)</f>
        <v>0</v>
      </c>
      <c r="L590" s="174"/>
      <c r="M590" s="174">
        <f>SUM(M591:M614)</f>
        <v>0</v>
      </c>
      <c r="N590" s="174"/>
      <c r="O590" s="174">
        <f>SUM(O591:O614)</f>
        <v>4.82</v>
      </c>
      <c r="P590" s="174"/>
      <c r="Q590" s="174">
        <f>SUM(Q591:Q614)</f>
        <v>0</v>
      </c>
      <c r="R590" s="174"/>
      <c r="S590" s="174"/>
      <c r="T590" s="175"/>
      <c r="U590" s="169"/>
      <c r="V590" s="169">
        <f>SUM(V591:V614)</f>
        <v>129.03</v>
      </c>
      <c r="W590" s="169"/>
      <c r="X590" s="169"/>
      <c r="AG590" t="s">
        <v>188</v>
      </c>
    </row>
    <row r="591" spans="1:60" outlineLevel="1" x14ac:dyDescent="0.2">
      <c r="A591" s="176">
        <v>233</v>
      </c>
      <c r="B591" s="177" t="s">
        <v>838</v>
      </c>
      <c r="C591" s="193" t="s">
        <v>839</v>
      </c>
      <c r="D591" s="178" t="s">
        <v>191</v>
      </c>
      <c r="E591" s="179">
        <v>98.350999999999999</v>
      </c>
      <c r="F591" s="180"/>
      <c r="G591" s="181">
        <f>ROUND(E591*F591,2)</f>
        <v>0</v>
      </c>
      <c r="H591" s="180"/>
      <c r="I591" s="181">
        <f>ROUND(E591*H591,2)</f>
        <v>0</v>
      </c>
      <c r="J591" s="180"/>
      <c r="K591" s="181">
        <f>ROUND(E591*J591,2)</f>
        <v>0</v>
      </c>
      <c r="L591" s="181">
        <v>21</v>
      </c>
      <c r="M591" s="181">
        <f>G591*(1+L591/100)</f>
        <v>0</v>
      </c>
      <c r="N591" s="181">
        <v>5.0000000000000001E-3</v>
      </c>
      <c r="O591" s="181">
        <f>ROUND(E591*N591,2)</f>
        <v>0.49</v>
      </c>
      <c r="P591" s="181">
        <v>0</v>
      </c>
      <c r="Q591" s="181">
        <f>ROUND(E591*P591,2)</f>
        <v>0</v>
      </c>
      <c r="R591" s="181" t="s">
        <v>330</v>
      </c>
      <c r="S591" s="181" t="s">
        <v>193</v>
      </c>
      <c r="T591" s="182" t="s">
        <v>193</v>
      </c>
      <c r="U591" s="163">
        <v>9.6000000000000002E-2</v>
      </c>
      <c r="V591" s="163">
        <f>ROUND(E591*U591,2)</f>
        <v>9.44</v>
      </c>
      <c r="W591" s="163"/>
      <c r="X591" s="163" t="s">
        <v>194</v>
      </c>
      <c r="Y591" s="152"/>
      <c r="Z591" s="152"/>
      <c r="AA591" s="152"/>
      <c r="AB591" s="152"/>
      <c r="AC591" s="152"/>
      <c r="AD591" s="152"/>
      <c r="AE591" s="152"/>
      <c r="AF591" s="152"/>
      <c r="AG591" s="152" t="s">
        <v>195</v>
      </c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  <c r="AV591" s="152"/>
      <c r="AW591" s="152"/>
      <c r="AX591" s="152"/>
      <c r="AY591" s="152"/>
      <c r="AZ591" s="152"/>
      <c r="BA591" s="152"/>
      <c r="BB591" s="152"/>
      <c r="BC591" s="152"/>
      <c r="BD591" s="152"/>
      <c r="BE591" s="152"/>
      <c r="BF591" s="152"/>
      <c r="BG591" s="152"/>
      <c r="BH591" s="152"/>
    </row>
    <row r="592" spans="1:60" outlineLevel="1" x14ac:dyDescent="0.2">
      <c r="A592" s="159"/>
      <c r="B592" s="160"/>
      <c r="C592" s="257" t="s">
        <v>840</v>
      </c>
      <c r="D592" s="258"/>
      <c r="E592" s="258"/>
      <c r="F592" s="258"/>
      <c r="G592" s="258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52"/>
      <c r="Z592" s="152"/>
      <c r="AA592" s="152"/>
      <c r="AB592" s="152"/>
      <c r="AC592" s="152"/>
      <c r="AD592" s="152"/>
      <c r="AE592" s="152"/>
      <c r="AF592" s="152"/>
      <c r="AG592" s="152" t="s">
        <v>197</v>
      </c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  <c r="AV592" s="152"/>
      <c r="AW592" s="152"/>
      <c r="AX592" s="152"/>
      <c r="AY592" s="152"/>
      <c r="AZ592" s="152"/>
      <c r="BA592" s="152"/>
      <c r="BB592" s="152"/>
      <c r="BC592" s="152"/>
      <c r="BD592" s="152"/>
      <c r="BE592" s="152"/>
      <c r="BF592" s="152"/>
      <c r="BG592" s="152"/>
      <c r="BH592" s="152"/>
    </row>
    <row r="593" spans="1:60" outlineLevel="1" x14ac:dyDescent="0.2">
      <c r="A593" s="159"/>
      <c r="B593" s="160"/>
      <c r="C593" s="194" t="s">
        <v>388</v>
      </c>
      <c r="D593" s="164"/>
      <c r="E593" s="165">
        <v>106.82</v>
      </c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52"/>
      <c r="Z593" s="152"/>
      <c r="AA593" s="152"/>
      <c r="AB593" s="152"/>
      <c r="AC593" s="152"/>
      <c r="AD593" s="152"/>
      <c r="AE593" s="152"/>
      <c r="AF593" s="152"/>
      <c r="AG593" s="152" t="s">
        <v>199</v>
      </c>
      <c r="AH593" s="152">
        <v>0</v>
      </c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  <c r="AV593" s="152"/>
      <c r="AW593" s="152"/>
      <c r="AX593" s="152"/>
      <c r="AY593" s="152"/>
      <c r="AZ593" s="152"/>
      <c r="BA593" s="152"/>
      <c r="BB593" s="152"/>
      <c r="BC593" s="152"/>
      <c r="BD593" s="152"/>
      <c r="BE593" s="152"/>
      <c r="BF593" s="152"/>
      <c r="BG593" s="152"/>
      <c r="BH593" s="152"/>
    </row>
    <row r="594" spans="1:60" outlineLevel="1" x14ac:dyDescent="0.2">
      <c r="A594" s="159"/>
      <c r="B594" s="160"/>
      <c r="C594" s="194" t="s">
        <v>389</v>
      </c>
      <c r="D594" s="164"/>
      <c r="E594" s="165">
        <v>-8.4689999999999994</v>
      </c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52"/>
      <c r="Z594" s="152"/>
      <c r="AA594" s="152"/>
      <c r="AB594" s="152"/>
      <c r="AC594" s="152"/>
      <c r="AD594" s="152"/>
      <c r="AE594" s="152"/>
      <c r="AF594" s="152"/>
      <c r="AG594" s="152" t="s">
        <v>199</v>
      </c>
      <c r="AH594" s="152">
        <v>0</v>
      </c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  <c r="AV594" s="152"/>
      <c r="AW594" s="152"/>
      <c r="AX594" s="152"/>
      <c r="AY594" s="152"/>
      <c r="AZ594" s="152"/>
      <c r="BA594" s="152"/>
      <c r="BB594" s="152"/>
      <c r="BC594" s="152"/>
      <c r="BD594" s="152"/>
      <c r="BE594" s="152"/>
      <c r="BF594" s="152"/>
      <c r="BG594" s="152"/>
      <c r="BH594" s="152"/>
    </row>
    <row r="595" spans="1:60" ht="22.5" outlineLevel="1" x14ac:dyDescent="0.2">
      <c r="A595" s="176">
        <v>234</v>
      </c>
      <c r="B595" s="177" t="s">
        <v>841</v>
      </c>
      <c r="C595" s="193" t="s">
        <v>842</v>
      </c>
      <c r="D595" s="178" t="s">
        <v>191</v>
      </c>
      <c r="E595" s="179">
        <v>98.350999999999999</v>
      </c>
      <c r="F595" s="180"/>
      <c r="G595" s="181">
        <f>ROUND(E595*F595,2)</f>
        <v>0</v>
      </c>
      <c r="H595" s="180"/>
      <c r="I595" s="181">
        <f>ROUND(E595*H595,2)</f>
        <v>0</v>
      </c>
      <c r="J595" s="180"/>
      <c r="K595" s="181">
        <f>ROUND(E595*J595,2)</f>
        <v>0</v>
      </c>
      <c r="L595" s="181">
        <v>21</v>
      </c>
      <c r="M595" s="181">
        <f>G595*(1+L595/100)</f>
        <v>0</v>
      </c>
      <c r="N595" s="181">
        <v>2.5200000000000001E-3</v>
      </c>
      <c r="O595" s="181">
        <f>ROUND(E595*N595,2)</f>
        <v>0.25</v>
      </c>
      <c r="P595" s="181">
        <v>0</v>
      </c>
      <c r="Q595" s="181">
        <f>ROUND(E595*P595,2)</f>
        <v>0</v>
      </c>
      <c r="R595" s="181" t="s">
        <v>330</v>
      </c>
      <c r="S595" s="181" t="s">
        <v>193</v>
      </c>
      <c r="T595" s="182" t="s">
        <v>193</v>
      </c>
      <c r="U595" s="163">
        <v>0.22400999999999999</v>
      </c>
      <c r="V595" s="163">
        <f>ROUND(E595*U595,2)</f>
        <v>22.03</v>
      </c>
      <c r="W595" s="163"/>
      <c r="X595" s="163" t="s">
        <v>194</v>
      </c>
      <c r="Y595" s="152"/>
      <c r="Z595" s="152"/>
      <c r="AA595" s="152"/>
      <c r="AB595" s="152"/>
      <c r="AC595" s="152"/>
      <c r="AD595" s="152"/>
      <c r="AE595" s="152"/>
      <c r="AF595" s="152"/>
      <c r="AG595" s="152" t="s">
        <v>195</v>
      </c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  <c r="AV595" s="152"/>
      <c r="AW595" s="152"/>
      <c r="AX595" s="152"/>
      <c r="AY595" s="152"/>
      <c r="AZ595" s="152"/>
      <c r="BA595" s="152"/>
      <c r="BB595" s="152"/>
      <c r="BC595" s="152"/>
      <c r="BD595" s="152"/>
      <c r="BE595" s="152"/>
      <c r="BF595" s="152"/>
      <c r="BG595" s="152"/>
      <c r="BH595" s="152"/>
    </row>
    <row r="596" spans="1:60" outlineLevel="1" x14ac:dyDescent="0.2">
      <c r="A596" s="159"/>
      <c r="B596" s="160"/>
      <c r="C596" s="257" t="s">
        <v>840</v>
      </c>
      <c r="D596" s="258"/>
      <c r="E596" s="258"/>
      <c r="F596" s="258"/>
      <c r="G596" s="258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52"/>
      <c r="Z596" s="152"/>
      <c r="AA596" s="152"/>
      <c r="AB596" s="152"/>
      <c r="AC596" s="152"/>
      <c r="AD596" s="152"/>
      <c r="AE596" s="152"/>
      <c r="AF596" s="152"/>
      <c r="AG596" s="152" t="s">
        <v>197</v>
      </c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  <c r="AV596" s="152"/>
      <c r="AW596" s="152"/>
      <c r="AX596" s="152"/>
      <c r="AY596" s="152"/>
      <c r="AZ596" s="152"/>
      <c r="BA596" s="152"/>
      <c r="BB596" s="152"/>
      <c r="BC596" s="152"/>
      <c r="BD596" s="152"/>
      <c r="BE596" s="152"/>
      <c r="BF596" s="152"/>
      <c r="BG596" s="152"/>
      <c r="BH596" s="152"/>
    </row>
    <row r="597" spans="1:60" outlineLevel="1" x14ac:dyDescent="0.2">
      <c r="A597" s="159"/>
      <c r="B597" s="160"/>
      <c r="C597" s="194" t="s">
        <v>843</v>
      </c>
      <c r="D597" s="164"/>
      <c r="E597" s="165">
        <v>98.350999999999999</v>
      </c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52"/>
      <c r="Z597" s="152"/>
      <c r="AA597" s="152"/>
      <c r="AB597" s="152"/>
      <c r="AC597" s="152"/>
      <c r="AD597" s="152"/>
      <c r="AE597" s="152"/>
      <c r="AF597" s="152"/>
      <c r="AG597" s="152" t="s">
        <v>199</v>
      </c>
      <c r="AH597" s="152">
        <v>5</v>
      </c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  <c r="AV597" s="152"/>
      <c r="AW597" s="152"/>
      <c r="AX597" s="152"/>
      <c r="AY597" s="152"/>
      <c r="AZ597" s="152"/>
      <c r="BA597" s="152"/>
      <c r="BB597" s="152"/>
      <c r="BC597" s="152"/>
      <c r="BD597" s="152"/>
      <c r="BE597" s="152"/>
      <c r="BF597" s="152"/>
      <c r="BG597" s="152"/>
      <c r="BH597" s="152"/>
    </row>
    <row r="598" spans="1:60" outlineLevel="1" x14ac:dyDescent="0.2">
      <c r="A598" s="176">
        <v>235</v>
      </c>
      <c r="B598" s="177" t="s">
        <v>844</v>
      </c>
      <c r="C598" s="193" t="s">
        <v>845</v>
      </c>
      <c r="D598" s="178" t="s">
        <v>191</v>
      </c>
      <c r="E598" s="179">
        <v>9.68</v>
      </c>
      <c r="F598" s="180"/>
      <c r="G598" s="181">
        <f>ROUND(E598*F598,2)</f>
        <v>0</v>
      </c>
      <c r="H598" s="180"/>
      <c r="I598" s="181">
        <f>ROUND(E598*H598,2)</f>
        <v>0</v>
      </c>
      <c r="J598" s="180"/>
      <c r="K598" s="181">
        <f>ROUND(E598*J598,2)</f>
        <v>0</v>
      </c>
      <c r="L598" s="181">
        <v>21</v>
      </c>
      <c r="M598" s="181">
        <f>G598*(1+L598/100)</f>
        <v>0</v>
      </c>
      <c r="N598" s="181">
        <v>4.0000000000000003E-5</v>
      </c>
      <c r="O598" s="181">
        <f>ROUND(E598*N598,2)</f>
        <v>0</v>
      </c>
      <c r="P598" s="181">
        <v>0</v>
      </c>
      <c r="Q598" s="181">
        <f>ROUND(E598*P598,2)</f>
        <v>0</v>
      </c>
      <c r="R598" s="181" t="s">
        <v>330</v>
      </c>
      <c r="S598" s="181" t="s">
        <v>193</v>
      </c>
      <c r="T598" s="182" t="s">
        <v>193</v>
      </c>
      <c r="U598" s="163">
        <v>7.8E-2</v>
      </c>
      <c r="V598" s="163">
        <f>ROUND(E598*U598,2)</f>
        <v>0.76</v>
      </c>
      <c r="W598" s="163"/>
      <c r="X598" s="163" t="s">
        <v>194</v>
      </c>
      <c r="Y598" s="152"/>
      <c r="Z598" s="152"/>
      <c r="AA598" s="152"/>
      <c r="AB598" s="152"/>
      <c r="AC598" s="152"/>
      <c r="AD598" s="152"/>
      <c r="AE598" s="152"/>
      <c r="AF598" s="152"/>
      <c r="AG598" s="152" t="s">
        <v>195</v>
      </c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  <c r="AV598" s="152"/>
      <c r="AW598" s="152"/>
      <c r="AX598" s="152"/>
      <c r="AY598" s="152"/>
      <c r="AZ598" s="152"/>
      <c r="BA598" s="152"/>
      <c r="BB598" s="152"/>
      <c r="BC598" s="152"/>
      <c r="BD598" s="152"/>
      <c r="BE598" s="152"/>
      <c r="BF598" s="152"/>
      <c r="BG598" s="152"/>
      <c r="BH598" s="152"/>
    </row>
    <row r="599" spans="1:60" ht="22.5" outlineLevel="1" x14ac:dyDescent="0.2">
      <c r="A599" s="159"/>
      <c r="B599" s="160"/>
      <c r="C599" s="257" t="s">
        <v>846</v>
      </c>
      <c r="D599" s="258"/>
      <c r="E599" s="258"/>
      <c r="F599" s="258"/>
      <c r="G599" s="258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52"/>
      <c r="Z599" s="152"/>
      <c r="AA599" s="152"/>
      <c r="AB599" s="152"/>
      <c r="AC599" s="152"/>
      <c r="AD599" s="152"/>
      <c r="AE599" s="152"/>
      <c r="AF599" s="152"/>
      <c r="AG599" s="152" t="s">
        <v>197</v>
      </c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  <c r="AV599" s="152"/>
      <c r="AW599" s="152"/>
      <c r="AX599" s="152"/>
      <c r="AY599" s="152"/>
      <c r="AZ599" s="152"/>
      <c r="BA599" s="183" t="str">
        <f>C599</f>
        <v>s rámy a zárubněmi, zábradlí, předmětů oplechování apod., které se zřizují ještě před úpravami povrchu, před jejich znečištěním při úpravách povrchu nástřikem plastických (lepivých) maltovin</v>
      </c>
      <c r="BB599" s="152"/>
      <c r="BC599" s="152"/>
      <c r="BD599" s="152"/>
      <c r="BE599" s="152"/>
      <c r="BF599" s="152"/>
      <c r="BG599" s="152"/>
      <c r="BH599" s="152"/>
    </row>
    <row r="600" spans="1:60" outlineLevel="1" x14ac:dyDescent="0.2">
      <c r="A600" s="159"/>
      <c r="B600" s="160"/>
      <c r="C600" s="194" t="s">
        <v>847</v>
      </c>
      <c r="D600" s="164"/>
      <c r="E600" s="165">
        <v>9.68</v>
      </c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52"/>
      <c r="Z600" s="152"/>
      <c r="AA600" s="152"/>
      <c r="AB600" s="152"/>
      <c r="AC600" s="152"/>
      <c r="AD600" s="152"/>
      <c r="AE600" s="152"/>
      <c r="AF600" s="152"/>
      <c r="AG600" s="152" t="s">
        <v>199</v>
      </c>
      <c r="AH600" s="152">
        <v>0</v>
      </c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  <c r="AV600" s="152"/>
      <c r="AW600" s="152"/>
      <c r="AX600" s="152"/>
      <c r="AY600" s="152"/>
      <c r="AZ600" s="152"/>
      <c r="BA600" s="152"/>
      <c r="BB600" s="152"/>
      <c r="BC600" s="152"/>
      <c r="BD600" s="152"/>
      <c r="BE600" s="152"/>
      <c r="BF600" s="152"/>
      <c r="BG600" s="152"/>
      <c r="BH600" s="152"/>
    </row>
    <row r="601" spans="1:60" outlineLevel="1" x14ac:dyDescent="0.2">
      <c r="A601" s="176">
        <v>236</v>
      </c>
      <c r="B601" s="177" t="s">
        <v>848</v>
      </c>
      <c r="C601" s="193" t="s">
        <v>849</v>
      </c>
      <c r="D601" s="178" t="s">
        <v>191</v>
      </c>
      <c r="E601" s="179">
        <v>98.350999999999999</v>
      </c>
      <c r="F601" s="180"/>
      <c r="G601" s="181">
        <f>ROUND(E601*F601,2)</f>
        <v>0</v>
      </c>
      <c r="H601" s="180"/>
      <c r="I601" s="181">
        <f>ROUND(E601*H601,2)</f>
        <v>0</v>
      </c>
      <c r="J601" s="180"/>
      <c r="K601" s="181">
        <f>ROUND(E601*J601,2)</f>
        <v>0</v>
      </c>
      <c r="L601" s="181">
        <v>21</v>
      </c>
      <c r="M601" s="181">
        <f>G601*(1+L601/100)</f>
        <v>0</v>
      </c>
      <c r="N601" s="181">
        <v>3.5E-4</v>
      </c>
      <c r="O601" s="181">
        <f>ROUND(E601*N601,2)</f>
        <v>0.03</v>
      </c>
      <c r="P601" s="181">
        <v>0</v>
      </c>
      <c r="Q601" s="181">
        <f>ROUND(E601*P601,2)</f>
        <v>0</v>
      </c>
      <c r="R601" s="181" t="s">
        <v>330</v>
      </c>
      <c r="S601" s="181" t="s">
        <v>193</v>
      </c>
      <c r="T601" s="182" t="s">
        <v>193</v>
      </c>
      <c r="U601" s="163">
        <v>7.0000000000000007E-2</v>
      </c>
      <c r="V601" s="163">
        <f>ROUND(E601*U601,2)</f>
        <v>6.88</v>
      </c>
      <c r="W601" s="163"/>
      <c r="X601" s="163" t="s">
        <v>194</v>
      </c>
      <c r="Y601" s="152"/>
      <c r="Z601" s="152"/>
      <c r="AA601" s="152"/>
      <c r="AB601" s="152"/>
      <c r="AC601" s="152"/>
      <c r="AD601" s="152"/>
      <c r="AE601" s="152"/>
      <c r="AF601" s="152"/>
      <c r="AG601" s="152" t="s">
        <v>195</v>
      </c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  <c r="AV601" s="152"/>
      <c r="AW601" s="152"/>
      <c r="AX601" s="152"/>
      <c r="AY601" s="152"/>
      <c r="AZ601" s="152"/>
      <c r="BA601" s="152"/>
      <c r="BB601" s="152"/>
      <c r="BC601" s="152"/>
      <c r="BD601" s="152"/>
      <c r="BE601" s="152"/>
      <c r="BF601" s="152"/>
      <c r="BG601" s="152"/>
      <c r="BH601" s="152"/>
    </row>
    <row r="602" spans="1:60" outlineLevel="1" x14ac:dyDescent="0.2">
      <c r="A602" s="159"/>
      <c r="B602" s="160"/>
      <c r="C602" s="194" t="s">
        <v>843</v>
      </c>
      <c r="D602" s="164"/>
      <c r="E602" s="165">
        <v>98.350999999999999</v>
      </c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52"/>
      <c r="Z602" s="152"/>
      <c r="AA602" s="152"/>
      <c r="AB602" s="152"/>
      <c r="AC602" s="152"/>
      <c r="AD602" s="152"/>
      <c r="AE602" s="152"/>
      <c r="AF602" s="152"/>
      <c r="AG602" s="152" t="s">
        <v>199</v>
      </c>
      <c r="AH602" s="152">
        <v>5</v>
      </c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  <c r="AV602" s="152"/>
      <c r="AW602" s="152"/>
      <c r="AX602" s="152"/>
      <c r="AY602" s="152"/>
      <c r="AZ602" s="152"/>
      <c r="BA602" s="152"/>
      <c r="BB602" s="152"/>
      <c r="BC602" s="152"/>
      <c r="BD602" s="152"/>
      <c r="BE602" s="152"/>
      <c r="BF602" s="152"/>
      <c r="BG602" s="152"/>
      <c r="BH602" s="152"/>
    </row>
    <row r="603" spans="1:60" ht="22.5" outlineLevel="1" x14ac:dyDescent="0.2">
      <c r="A603" s="176">
        <v>237</v>
      </c>
      <c r="B603" s="177" t="s">
        <v>850</v>
      </c>
      <c r="C603" s="193" t="s">
        <v>851</v>
      </c>
      <c r="D603" s="178" t="s">
        <v>191</v>
      </c>
      <c r="E603" s="179">
        <v>98.350999999999999</v>
      </c>
      <c r="F603" s="180"/>
      <c r="G603" s="181">
        <f>ROUND(E603*F603,2)</f>
        <v>0</v>
      </c>
      <c r="H603" s="180"/>
      <c r="I603" s="181">
        <f>ROUND(E603*H603,2)</f>
        <v>0</v>
      </c>
      <c r="J603" s="180"/>
      <c r="K603" s="181">
        <f>ROUND(E603*J603,2)</f>
        <v>0</v>
      </c>
      <c r="L603" s="181">
        <v>21</v>
      </c>
      <c r="M603" s="181">
        <f>G603*(1+L603/100)</f>
        <v>0</v>
      </c>
      <c r="N603" s="181">
        <v>3.6150000000000002E-2</v>
      </c>
      <c r="O603" s="181">
        <f>ROUND(E603*N603,2)</f>
        <v>3.56</v>
      </c>
      <c r="P603" s="181">
        <v>0</v>
      </c>
      <c r="Q603" s="181">
        <f>ROUND(E603*P603,2)</f>
        <v>0</v>
      </c>
      <c r="R603" s="181" t="s">
        <v>330</v>
      </c>
      <c r="S603" s="181" t="s">
        <v>193</v>
      </c>
      <c r="T603" s="182" t="s">
        <v>193</v>
      </c>
      <c r="U603" s="163">
        <v>0.41402</v>
      </c>
      <c r="V603" s="163">
        <f>ROUND(E603*U603,2)</f>
        <v>40.72</v>
      </c>
      <c r="W603" s="163"/>
      <c r="X603" s="163" t="s">
        <v>194</v>
      </c>
      <c r="Y603" s="152"/>
      <c r="Z603" s="152"/>
      <c r="AA603" s="152"/>
      <c r="AB603" s="152"/>
      <c r="AC603" s="152"/>
      <c r="AD603" s="152"/>
      <c r="AE603" s="152"/>
      <c r="AF603" s="152"/>
      <c r="AG603" s="152" t="s">
        <v>195</v>
      </c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152"/>
      <c r="AW603" s="152"/>
      <c r="AX603" s="152"/>
      <c r="AY603" s="152"/>
      <c r="AZ603" s="152"/>
      <c r="BA603" s="152"/>
      <c r="BB603" s="152"/>
      <c r="BC603" s="152"/>
      <c r="BD603" s="152"/>
      <c r="BE603" s="152"/>
      <c r="BF603" s="152"/>
      <c r="BG603" s="152"/>
      <c r="BH603" s="152"/>
    </row>
    <row r="604" spans="1:60" outlineLevel="1" x14ac:dyDescent="0.2">
      <c r="A604" s="159"/>
      <c r="B604" s="160"/>
      <c r="C604" s="194" t="s">
        <v>843</v>
      </c>
      <c r="D604" s="164"/>
      <c r="E604" s="165">
        <v>98.350999999999999</v>
      </c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52"/>
      <c r="Z604" s="152"/>
      <c r="AA604" s="152"/>
      <c r="AB604" s="152"/>
      <c r="AC604" s="152"/>
      <c r="AD604" s="152"/>
      <c r="AE604" s="152"/>
      <c r="AF604" s="152"/>
      <c r="AG604" s="152" t="s">
        <v>199</v>
      </c>
      <c r="AH604" s="152">
        <v>5</v>
      </c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  <c r="AV604" s="152"/>
      <c r="AW604" s="152"/>
      <c r="AX604" s="152"/>
      <c r="AY604" s="152"/>
      <c r="AZ604" s="152"/>
      <c r="BA604" s="152"/>
      <c r="BB604" s="152"/>
      <c r="BC604" s="152"/>
      <c r="BD604" s="152"/>
      <c r="BE604" s="152"/>
      <c r="BF604" s="152"/>
      <c r="BG604" s="152"/>
      <c r="BH604" s="152"/>
    </row>
    <row r="605" spans="1:60" outlineLevel="1" x14ac:dyDescent="0.2">
      <c r="A605" s="176">
        <v>238</v>
      </c>
      <c r="B605" s="177" t="s">
        <v>852</v>
      </c>
      <c r="C605" s="193" t="s">
        <v>853</v>
      </c>
      <c r="D605" s="178" t="s">
        <v>207</v>
      </c>
      <c r="E605" s="179">
        <v>17.55</v>
      </c>
      <c r="F605" s="180"/>
      <c r="G605" s="181">
        <f>ROUND(E605*F605,2)</f>
        <v>0</v>
      </c>
      <c r="H605" s="180"/>
      <c r="I605" s="181">
        <f>ROUND(E605*H605,2)</f>
        <v>0</v>
      </c>
      <c r="J605" s="180"/>
      <c r="K605" s="181">
        <f>ROUND(E605*J605,2)</f>
        <v>0</v>
      </c>
      <c r="L605" s="181">
        <v>21</v>
      </c>
      <c r="M605" s="181">
        <f>G605*(1+L605/100)</f>
        <v>0</v>
      </c>
      <c r="N605" s="181">
        <v>4.4999999999999999E-4</v>
      </c>
      <c r="O605" s="181">
        <f>ROUND(E605*N605,2)</f>
        <v>0.01</v>
      </c>
      <c r="P605" s="181">
        <v>0</v>
      </c>
      <c r="Q605" s="181">
        <f>ROUND(E605*P605,2)</f>
        <v>0</v>
      </c>
      <c r="R605" s="181" t="s">
        <v>330</v>
      </c>
      <c r="S605" s="181" t="s">
        <v>193</v>
      </c>
      <c r="T605" s="182" t="s">
        <v>193</v>
      </c>
      <c r="U605" s="163">
        <v>0</v>
      </c>
      <c r="V605" s="163">
        <f>ROUND(E605*U605,2)</f>
        <v>0</v>
      </c>
      <c r="W605" s="163"/>
      <c r="X605" s="163" t="s">
        <v>194</v>
      </c>
      <c r="Y605" s="152"/>
      <c r="Z605" s="152"/>
      <c r="AA605" s="152"/>
      <c r="AB605" s="152"/>
      <c r="AC605" s="152"/>
      <c r="AD605" s="152"/>
      <c r="AE605" s="152"/>
      <c r="AF605" s="152"/>
      <c r="AG605" s="152" t="s">
        <v>195</v>
      </c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152"/>
      <c r="AW605" s="152"/>
      <c r="AX605" s="152"/>
      <c r="AY605" s="152"/>
      <c r="AZ605" s="152"/>
      <c r="BA605" s="152"/>
      <c r="BB605" s="152"/>
      <c r="BC605" s="152"/>
      <c r="BD605" s="152"/>
      <c r="BE605" s="152"/>
      <c r="BF605" s="152"/>
      <c r="BG605" s="152"/>
      <c r="BH605" s="152"/>
    </row>
    <row r="606" spans="1:60" outlineLevel="1" x14ac:dyDescent="0.2">
      <c r="A606" s="159"/>
      <c r="B606" s="160"/>
      <c r="C606" s="194" t="s">
        <v>854</v>
      </c>
      <c r="D606" s="164"/>
      <c r="E606" s="165">
        <v>7.05</v>
      </c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52"/>
      <c r="Z606" s="152"/>
      <c r="AA606" s="152"/>
      <c r="AB606" s="152"/>
      <c r="AC606" s="152"/>
      <c r="AD606" s="152"/>
      <c r="AE606" s="152"/>
      <c r="AF606" s="152"/>
      <c r="AG606" s="152" t="s">
        <v>199</v>
      </c>
      <c r="AH606" s="152">
        <v>0</v>
      </c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</row>
    <row r="607" spans="1:60" outlineLevel="1" x14ac:dyDescent="0.2">
      <c r="A607" s="159"/>
      <c r="B607" s="160"/>
      <c r="C607" s="194" t="s">
        <v>855</v>
      </c>
      <c r="D607" s="164"/>
      <c r="E607" s="165">
        <v>10.5</v>
      </c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52"/>
      <c r="Z607" s="152"/>
      <c r="AA607" s="152"/>
      <c r="AB607" s="152"/>
      <c r="AC607" s="152"/>
      <c r="AD607" s="152"/>
      <c r="AE607" s="152"/>
      <c r="AF607" s="152"/>
      <c r="AG607" s="152" t="s">
        <v>199</v>
      </c>
      <c r="AH607" s="152">
        <v>0</v>
      </c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  <c r="BH607" s="152"/>
    </row>
    <row r="608" spans="1:60" outlineLevel="1" x14ac:dyDescent="0.2">
      <c r="A608" s="176">
        <v>239</v>
      </c>
      <c r="B608" s="177" t="s">
        <v>856</v>
      </c>
      <c r="C608" s="193" t="s">
        <v>857</v>
      </c>
      <c r="D608" s="178" t="s">
        <v>207</v>
      </c>
      <c r="E608" s="179">
        <v>17.55</v>
      </c>
      <c r="F608" s="180"/>
      <c r="G608" s="181">
        <f>ROUND(E608*F608,2)</f>
        <v>0</v>
      </c>
      <c r="H608" s="180"/>
      <c r="I608" s="181">
        <f>ROUND(E608*H608,2)</f>
        <v>0</v>
      </c>
      <c r="J608" s="180"/>
      <c r="K608" s="181">
        <f>ROUND(E608*J608,2)</f>
        <v>0</v>
      </c>
      <c r="L608" s="181">
        <v>21</v>
      </c>
      <c r="M608" s="181">
        <f>G608*(1+L608/100)</f>
        <v>0</v>
      </c>
      <c r="N608" s="181">
        <v>1.4999999999999999E-4</v>
      </c>
      <c r="O608" s="181">
        <f>ROUND(E608*N608,2)</f>
        <v>0</v>
      </c>
      <c r="P608" s="181">
        <v>0</v>
      </c>
      <c r="Q608" s="181">
        <f>ROUND(E608*P608,2)</f>
        <v>0</v>
      </c>
      <c r="R608" s="181" t="s">
        <v>330</v>
      </c>
      <c r="S608" s="181" t="s">
        <v>193</v>
      </c>
      <c r="T608" s="182" t="s">
        <v>193</v>
      </c>
      <c r="U608" s="163">
        <v>0.06</v>
      </c>
      <c r="V608" s="163">
        <f>ROUND(E608*U608,2)</f>
        <v>1.05</v>
      </c>
      <c r="W608" s="163"/>
      <c r="X608" s="163" t="s">
        <v>194</v>
      </c>
      <c r="Y608" s="152"/>
      <c r="Z608" s="152"/>
      <c r="AA608" s="152"/>
      <c r="AB608" s="152"/>
      <c r="AC608" s="152"/>
      <c r="AD608" s="152"/>
      <c r="AE608" s="152"/>
      <c r="AF608" s="152"/>
      <c r="AG608" s="152" t="s">
        <v>195</v>
      </c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  <c r="BH608" s="152"/>
    </row>
    <row r="609" spans="1:60" outlineLevel="1" x14ac:dyDescent="0.2">
      <c r="A609" s="159"/>
      <c r="B609" s="160"/>
      <c r="C609" s="194" t="s">
        <v>858</v>
      </c>
      <c r="D609" s="164"/>
      <c r="E609" s="165">
        <v>17.55</v>
      </c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52"/>
      <c r="Z609" s="152"/>
      <c r="AA609" s="152"/>
      <c r="AB609" s="152"/>
      <c r="AC609" s="152"/>
      <c r="AD609" s="152"/>
      <c r="AE609" s="152"/>
      <c r="AF609" s="152"/>
      <c r="AG609" s="152" t="s">
        <v>199</v>
      </c>
      <c r="AH609" s="152">
        <v>0</v>
      </c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  <c r="BH609" s="152"/>
    </row>
    <row r="610" spans="1:60" ht="22.5" outlineLevel="1" x14ac:dyDescent="0.2">
      <c r="A610" s="176">
        <v>240</v>
      </c>
      <c r="B610" s="177" t="s">
        <v>859</v>
      </c>
      <c r="C610" s="193" t="s">
        <v>860</v>
      </c>
      <c r="D610" s="178" t="s">
        <v>191</v>
      </c>
      <c r="E610" s="179">
        <v>98.350999999999999</v>
      </c>
      <c r="F610" s="180"/>
      <c r="G610" s="181">
        <f>ROUND(E610*F610,2)</f>
        <v>0</v>
      </c>
      <c r="H610" s="180"/>
      <c r="I610" s="181">
        <f>ROUND(E610*H610,2)</f>
        <v>0</v>
      </c>
      <c r="J610" s="180"/>
      <c r="K610" s="181">
        <f>ROUND(E610*J610,2)</f>
        <v>0</v>
      </c>
      <c r="L610" s="181">
        <v>21</v>
      </c>
      <c r="M610" s="181">
        <f>G610*(1+L610/100)</f>
        <v>0</v>
      </c>
      <c r="N610" s="181">
        <v>4.9100000000000003E-3</v>
      </c>
      <c r="O610" s="181">
        <f>ROUND(E610*N610,2)</f>
        <v>0.48</v>
      </c>
      <c r="P610" s="181">
        <v>0</v>
      </c>
      <c r="Q610" s="181">
        <f>ROUND(E610*P610,2)</f>
        <v>0</v>
      </c>
      <c r="R610" s="181" t="s">
        <v>330</v>
      </c>
      <c r="S610" s="181" t="s">
        <v>193</v>
      </c>
      <c r="T610" s="182" t="s">
        <v>193</v>
      </c>
      <c r="U610" s="163">
        <v>0.36199999999999999</v>
      </c>
      <c r="V610" s="163">
        <f>ROUND(E610*U610,2)</f>
        <v>35.6</v>
      </c>
      <c r="W610" s="163"/>
      <c r="X610" s="163" t="s">
        <v>194</v>
      </c>
      <c r="Y610" s="152"/>
      <c r="Z610" s="152"/>
      <c r="AA610" s="152"/>
      <c r="AB610" s="152"/>
      <c r="AC610" s="152"/>
      <c r="AD610" s="152"/>
      <c r="AE610" s="152"/>
      <c r="AF610" s="152"/>
      <c r="AG610" s="152" t="s">
        <v>195</v>
      </c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  <c r="AV610" s="152"/>
      <c r="AW610" s="152"/>
      <c r="AX610" s="152"/>
      <c r="AY610" s="152"/>
      <c r="AZ610" s="152"/>
      <c r="BA610" s="152"/>
      <c r="BB610" s="152"/>
      <c r="BC610" s="152"/>
      <c r="BD610" s="152"/>
      <c r="BE610" s="152"/>
      <c r="BF610" s="152"/>
      <c r="BG610" s="152"/>
      <c r="BH610" s="152"/>
    </row>
    <row r="611" spans="1:60" outlineLevel="1" x14ac:dyDescent="0.2">
      <c r="A611" s="159"/>
      <c r="B611" s="160"/>
      <c r="C611" s="194" t="s">
        <v>843</v>
      </c>
      <c r="D611" s="164"/>
      <c r="E611" s="165">
        <v>98.350999999999999</v>
      </c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52"/>
      <c r="Z611" s="152"/>
      <c r="AA611" s="152"/>
      <c r="AB611" s="152"/>
      <c r="AC611" s="152"/>
      <c r="AD611" s="152"/>
      <c r="AE611" s="152"/>
      <c r="AF611" s="152"/>
      <c r="AG611" s="152" t="s">
        <v>199</v>
      </c>
      <c r="AH611" s="152">
        <v>5</v>
      </c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  <c r="BH611" s="152"/>
    </row>
    <row r="612" spans="1:60" outlineLevel="1" x14ac:dyDescent="0.2">
      <c r="A612" s="176">
        <v>241</v>
      </c>
      <c r="B612" s="177" t="s">
        <v>861</v>
      </c>
      <c r="C612" s="193" t="s">
        <v>862</v>
      </c>
      <c r="D612" s="178" t="s">
        <v>191</v>
      </c>
      <c r="E612" s="179">
        <v>5.73</v>
      </c>
      <c r="F612" s="180"/>
      <c r="G612" s="181">
        <f>ROUND(E612*F612,2)</f>
        <v>0</v>
      </c>
      <c r="H612" s="180"/>
      <c r="I612" s="181">
        <f>ROUND(E612*H612,2)</f>
        <v>0</v>
      </c>
      <c r="J612" s="180"/>
      <c r="K612" s="181">
        <f>ROUND(E612*J612,2)</f>
        <v>0</v>
      </c>
      <c r="L612" s="181">
        <v>21</v>
      </c>
      <c r="M612" s="181">
        <f>G612*(1+L612/100)</f>
        <v>0</v>
      </c>
      <c r="N612" s="181">
        <v>0</v>
      </c>
      <c r="O612" s="181">
        <f>ROUND(E612*N612,2)</f>
        <v>0</v>
      </c>
      <c r="P612" s="181">
        <v>0</v>
      </c>
      <c r="Q612" s="181">
        <f>ROUND(E612*P612,2)</f>
        <v>0</v>
      </c>
      <c r="R612" s="181"/>
      <c r="S612" s="181" t="s">
        <v>254</v>
      </c>
      <c r="T612" s="182" t="s">
        <v>285</v>
      </c>
      <c r="U612" s="163">
        <v>2.19</v>
      </c>
      <c r="V612" s="163">
        <f>ROUND(E612*U612,2)</f>
        <v>12.55</v>
      </c>
      <c r="W612" s="163"/>
      <c r="X612" s="163" t="s">
        <v>194</v>
      </c>
      <c r="Y612" s="152"/>
      <c r="Z612" s="152"/>
      <c r="AA612" s="152"/>
      <c r="AB612" s="152"/>
      <c r="AC612" s="152"/>
      <c r="AD612" s="152"/>
      <c r="AE612" s="152"/>
      <c r="AF612" s="152"/>
      <c r="AG612" s="152" t="s">
        <v>195</v>
      </c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152"/>
      <c r="AW612" s="152"/>
      <c r="AX612" s="152"/>
      <c r="AY612" s="152"/>
      <c r="AZ612" s="152"/>
      <c r="BA612" s="152"/>
      <c r="BB612" s="152"/>
      <c r="BC612" s="152"/>
      <c r="BD612" s="152"/>
      <c r="BE612" s="152"/>
      <c r="BF612" s="152"/>
      <c r="BG612" s="152"/>
      <c r="BH612" s="152"/>
    </row>
    <row r="613" spans="1:60" outlineLevel="1" x14ac:dyDescent="0.2">
      <c r="A613" s="159"/>
      <c r="B613" s="160"/>
      <c r="C613" s="259" t="s">
        <v>863</v>
      </c>
      <c r="D613" s="260"/>
      <c r="E613" s="260"/>
      <c r="F613" s="260"/>
      <c r="G613" s="260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52"/>
      <c r="Z613" s="152"/>
      <c r="AA613" s="152"/>
      <c r="AB613" s="152"/>
      <c r="AC613" s="152"/>
      <c r="AD613" s="152"/>
      <c r="AE613" s="152"/>
      <c r="AF613" s="152"/>
      <c r="AG613" s="152" t="s">
        <v>210</v>
      </c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  <c r="AV613" s="152"/>
      <c r="AW613" s="152"/>
      <c r="AX613" s="152"/>
      <c r="AY613" s="152"/>
      <c r="AZ613" s="152"/>
      <c r="BA613" s="152"/>
      <c r="BB613" s="152"/>
      <c r="BC613" s="152"/>
      <c r="BD613" s="152"/>
      <c r="BE613" s="152"/>
      <c r="BF613" s="152"/>
      <c r="BG613" s="152"/>
      <c r="BH613" s="152"/>
    </row>
    <row r="614" spans="1:60" outlineLevel="1" x14ac:dyDescent="0.2">
      <c r="A614" s="159"/>
      <c r="B614" s="160"/>
      <c r="C614" s="194" t="s">
        <v>864</v>
      </c>
      <c r="D614" s="164"/>
      <c r="E614" s="165">
        <v>5.73</v>
      </c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52"/>
      <c r="Z614" s="152"/>
      <c r="AA614" s="152"/>
      <c r="AB614" s="152"/>
      <c r="AC614" s="152"/>
      <c r="AD614" s="152"/>
      <c r="AE614" s="152"/>
      <c r="AF614" s="152"/>
      <c r="AG614" s="152" t="s">
        <v>199</v>
      </c>
      <c r="AH614" s="152">
        <v>0</v>
      </c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  <c r="AV614" s="152"/>
      <c r="AW614" s="152"/>
      <c r="AX614" s="152"/>
      <c r="AY614" s="152"/>
      <c r="AZ614" s="152"/>
      <c r="BA614" s="152"/>
      <c r="BB614" s="152"/>
      <c r="BC614" s="152"/>
      <c r="BD614" s="152"/>
      <c r="BE614" s="152"/>
      <c r="BF614" s="152"/>
      <c r="BG614" s="152"/>
      <c r="BH614" s="152"/>
    </row>
    <row r="615" spans="1:60" x14ac:dyDescent="0.2">
      <c r="A615" s="170" t="s">
        <v>187</v>
      </c>
      <c r="B615" s="171" t="s">
        <v>101</v>
      </c>
      <c r="C615" s="192" t="s">
        <v>102</v>
      </c>
      <c r="D615" s="172"/>
      <c r="E615" s="173"/>
      <c r="F615" s="174"/>
      <c r="G615" s="174">
        <f>SUMIF(AG616:AG718,"&lt;&gt;NOR",G616:G718)</f>
        <v>0</v>
      </c>
      <c r="H615" s="174"/>
      <c r="I615" s="174">
        <f>SUM(I616:I718)</f>
        <v>0</v>
      </c>
      <c r="J615" s="174"/>
      <c r="K615" s="174">
        <f>SUM(K616:K718)</f>
        <v>0</v>
      </c>
      <c r="L615" s="174"/>
      <c r="M615" s="174">
        <f>SUM(M616:M718)</f>
        <v>0</v>
      </c>
      <c r="N615" s="174"/>
      <c r="O615" s="174">
        <f>SUM(O616:O718)</f>
        <v>91.65</v>
      </c>
      <c r="P615" s="174"/>
      <c r="Q615" s="174">
        <f>SUM(Q616:Q718)</f>
        <v>0</v>
      </c>
      <c r="R615" s="174"/>
      <c r="S615" s="174"/>
      <c r="T615" s="175"/>
      <c r="U615" s="169"/>
      <c r="V615" s="169">
        <f>SUM(V616:V718)</f>
        <v>1150.1100000000001</v>
      </c>
      <c r="W615" s="169"/>
      <c r="X615" s="169"/>
      <c r="AG615" t="s">
        <v>188</v>
      </c>
    </row>
    <row r="616" spans="1:60" outlineLevel="1" x14ac:dyDescent="0.2">
      <c r="A616" s="176">
        <v>242</v>
      </c>
      <c r="B616" s="177" t="s">
        <v>865</v>
      </c>
      <c r="C616" s="193" t="s">
        <v>866</v>
      </c>
      <c r="D616" s="178" t="s">
        <v>214</v>
      </c>
      <c r="E616" s="179">
        <v>3.1048</v>
      </c>
      <c r="F616" s="180"/>
      <c r="G616" s="181">
        <f>ROUND(E616*F616,2)</f>
        <v>0</v>
      </c>
      <c r="H616" s="180"/>
      <c r="I616" s="181">
        <f>ROUND(E616*H616,2)</f>
        <v>0</v>
      </c>
      <c r="J616" s="180"/>
      <c r="K616" s="181">
        <f>ROUND(E616*J616,2)</f>
        <v>0</v>
      </c>
      <c r="L616" s="181">
        <v>21</v>
      </c>
      <c r="M616" s="181">
        <f>G616*(1+L616/100)</f>
        <v>0</v>
      </c>
      <c r="N616" s="181">
        <v>2.5249999999999999</v>
      </c>
      <c r="O616" s="181">
        <f>ROUND(E616*N616,2)</f>
        <v>7.84</v>
      </c>
      <c r="P616" s="181">
        <v>0</v>
      </c>
      <c r="Q616" s="181">
        <f>ROUND(E616*P616,2)</f>
        <v>0</v>
      </c>
      <c r="R616" s="181" t="s">
        <v>330</v>
      </c>
      <c r="S616" s="181" t="s">
        <v>193</v>
      </c>
      <c r="T616" s="182" t="s">
        <v>193</v>
      </c>
      <c r="U616" s="163">
        <v>3.2130000000000001</v>
      </c>
      <c r="V616" s="163">
        <f>ROUND(E616*U616,2)</f>
        <v>9.98</v>
      </c>
      <c r="W616" s="163"/>
      <c r="X616" s="163" t="s">
        <v>194</v>
      </c>
      <c r="Y616" s="152"/>
      <c r="Z616" s="152"/>
      <c r="AA616" s="152"/>
      <c r="AB616" s="152"/>
      <c r="AC616" s="152"/>
      <c r="AD616" s="152"/>
      <c r="AE616" s="152"/>
      <c r="AF616" s="152"/>
      <c r="AG616" s="152" t="s">
        <v>195</v>
      </c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  <c r="AV616" s="152"/>
      <c r="AW616" s="152"/>
      <c r="AX616" s="152"/>
      <c r="AY616" s="152"/>
      <c r="AZ616" s="152"/>
      <c r="BA616" s="152"/>
      <c r="BB616" s="152"/>
      <c r="BC616" s="152"/>
      <c r="BD616" s="152"/>
      <c r="BE616" s="152"/>
      <c r="BF616" s="152"/>
      <c r="BG616" s="152"/>
      <c r="BH616" s="152"/>
    </row>
    <row r="617" spans="1:60" outlineLevel="1" x14ac:dyDescent="0.2">
      <c r="A617" s="159"/>
      <c r="B617" s="160"/>
      <c r="C617" s="257" t="s">
        <v>867</v>
      </c>
      <c r="D617" s="258"/>
      <c r="E617" s="258"/>
      <c r="F617" s="258"/>
      <c r="G617" s="258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52"/>
      <c r="Z617" s="152"/>
      <c r="AA617" s="152"/>
      <c r="AB617" s="152"/>
      <c r="AC617" s="152"/>
      <c r="AD617" s="152"/>
      <c r="AE617" s="152"/>
      <c r="AF617" s="152"/>
      <c r="AG617" s="152" t="s">
        <v>197</v>
      </c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  <c r="AV617" s="152"/>
      <c r="AW617" s="152"/>
      <c r="AX617" s="152"/>
      <c r="AY617" s="152"/>
      <c r="AZ617" s="152"/>
      <c r="BA617" s="152"/>
      <c r="BB617" s="152"/>
      <c r="BC617" s="152"/>
      <c r="BD617" s="152"/>
      <c r="BE617" s="152"/>
      <c r="BF617" s="152"/>
      <c r="BG617" s="152"/>
      <c r="BH617" s="152"/>
    </row>
    <row r="618" spans="1:60" outlineLevel="1" x14ac:dyDescent="0.2">
      <c r="A618" s="159"/>
      <c r="B618" s="160"/>
      <c r="C618" s="261" t="s">
        <v>868</v>
      </c>
      <c r="D618" s="262"/>
      <c r="E618" s="262"/>
      <c r="F618" s="262"/>
      <c r="G618" s="262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52"/>
      <c r="Z618" s="152"/>
      <c r="AA618" s="152"/>
      <c r="AB618" s="152"/>
      <c r="AC618" s="152"/>
      <c r="AD618" s="152"/>
      <c r="AE618" s="152"/>
      <c r="AF618" s="152"/>
      <c r="AG618" s="152" t="s">
        <v>210</v>
      </c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  <c r="AV618" s="152"/>
      <c r="AW618" s="152"/>
      <c r="AX618" s="152"/>
      <c r="AY618" s="152"/>
      <c r="AZ618" s="152"/>
      <c r="BA618" s="152"/>
      <c r="BB618" s="152"/>
      <c r="BC618" s="152"/>
      <c r="BD618" s="152"/>
      <c r="BE618" s="152"/>
      <c r="BF618" s="152"/>
      <c r="BG618" s="152"/>
      <c r="BH618" s="152"/>
    </row>
    <row r="619" spans="1:60" outlineLevel="1" x14ac:dyDescent="0.2">
      <c r="A619" s="159"/>
      <c r="B619" s="160"/>
      <c r="C619" s="194" t="s">
        <v>869</v>
      </c>
      <c r="D619" s="164"/>
      <c r="E619" s="165">
        <v>3.1048</v>
      </c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52"/>
      <c r="Z619" s="152"/>
      <c r="AA619" s="152"/>
      <c r="AB619" s="152"/>
      <c r="AC619" s="152"/>
      <c r="AD619" s="152"/>
      <c r="AE619" s="152"/>
      <c r="AF619" s="152"/>
      <c r="AG619" s="152" t="s">
        <v>199</v>
      </c>
      <c r="AH619" s="152">
        <v>0</v>
      </c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  <c r="AV619" s="152"/>
      <c r="AW619" s="152"/>
      <c r="AX619" s="152"/>
      <c r="AY619" s="152"/>
      <c r="AZ619" s="152"/>
      <c r="BA619" s="152"/>
      <c r="BB619" s="152"/>
      <c r="BC619" s="152"/>
      <c r="BD619" s="152"/>
      <c r="BE619" s="152"/>
      <c r="BF619" s="152"/>
      <c r="BG619" s="152"/>
      <c r="BH619" s="152"/>
    </row>
    <row r="620" spans="1:60" outlineLevel="1" x14ac:dyDescent="0.2">
      <c r="A620" s="176">
        <v>243</v>
      </c>
      <c r="B620" s="177" t="s">
        <v>870</v>
      </c>
      <c r="C620" s="193" t="s">
        <v>871</v>
      </c>
      <c r="D620" s="178" t="s">
        <v>214</v>
      </c>
      <c r="E620" s="179">
        <v>3.1048</v>
      </c>
      <c r="F620" s="180"/>
      <c r="G620" s="181">
        <f>ROUND(E620*F620,2)</f>
        <v>0</v>
      </c>
      <c r="H620" s="180"/>
      <c r="I620" s="181">
        <f>ROUND(E620*H620,2)</f>
        <v>0</v>
      </c>
      <c r="J620" s="180"/>
      <c r="K620" s="181">
        <f>ROUND(E620*J620,2)</f>
        <v>0</v>
      </c>
      <c r="L620" s="181">
        <v>21</v>
      </c>
      <c r="M620" s="181">
        <f>G620*(1+L620/100)</f>
        <v>0</v>
      </c>
      <c r="N620" s="181">
        <v>0</v>
      </c>
      <c r="O620" s="181">
        <f>ROUND(E620*N620,2)</f>
        <v>0</v>
      </c>
      <c r="P620" s="181">
        <v>0</v>
      </c>
      <c r="Q620" s="181">
        <f>ROUND(E620*P620,2)</f>
        <v>0</v>
      </c>
      <c r="R620" s="181" t="s">
        <v>330</v>
      </c>
      <c r="S620" s="181" t="s">
        <v>193</v>
      </c>
      <c r="T620" s="182" t="s">
        <v>193</v>
      </c>
      <c r="U620" s="163">
        <v>2.7</v>
      </c>
      <c r="V620" s="163">
        <f>ROUND(E620*U620,2)</f>
        <v>8.3800000000000008</v>
      </c>
      <c r="W620" s="163"/>
      <c r="X620" s="163" t="s">
        <v>194</v>
      </c>
      <c r="Y620" s="152"/>
      <c r="Z620" s="152"/>
      <c r="AA620" s="152"/>
      <c r="AB620" s="152"/>
      <c r="AC620" s="152"/>
      <c r="AD620" s="152"/>
      <c r="AE620" s="152"/>
      <c r="AF620" s="152"/>
      <c r="AG620" s="152" t="s">
        <v>195</v>
      </c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  <c r="AV620" s="152"/>
      <c r="AW620" s="152"/>
      <c r="AX620" s="152"/>
      <c r="AY620" s="152"/>
      <c r="AZ620" s="152"/>
      <c r="BA620" s="152"/>
      <c r="BB620" s="152"/>
      <c r="BC620" s="152"/>
      <c r="BD620" s="152"/>
      <c r="BE620" s="152"/>
      <c r="BF620" s="152"/>
      <c r="BG620" s="152"/>
      <c r="BH620" s="152"/>
    </row>
    <row r="621" spans="1:60" outlineLevel="1" x14ac:dyDescent="0.2">
      <c r="A621" s="159"/>
      <c r="B621" s="160"/>
      <c r="C621" s="257" t="s">
        <v>872</v>
      </c>
      <c r="D621" s="258"/>
      <c r="E621" s="258"/>
      <c r="F621" s="258"/>
      <c r="G621" s="258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52"/>
      <c r="Z621" s="152"/>
      <c r="AA621" s="152"/>
      <c r="AB621" s="152"/>
      <c r="AC621" s="152"/>
      <c r="AD621" s="152"/>
      <c r="AE621" s="152"/>
      <c r="AF621" s="152"/>
      <c r="AG621" s="152" t="s">
        <v>197</v>
      </c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  <c r="AV621" s="152"/>
      <c r="AW621" s="152"/>
      <c r="AX621" s="152"/>
      <c r="AY621" s="152"/>
      <c r="AZ621" s="152"/>
      <c r="BA621" s="152"/>
      <c r="BB621" s="152"/>
      <c r="BC621" s="152"/>
      <c r="BD621" s="152"/>
      <c r="BE621" s="152"/>
      <c r="BF621" s="152"/>
      <c r="BG621" s="152"/>
      <c r="BH621" s="152"/>
    </row>
    <row r="622" spans="1:60" outlineLevel="1" x14ac:dyDescent="0.2">
      <c r="A622" s="159"/>
      <c r="B622" s="160"/>
      <c r="C622" s="194" t="s">
        <v>869</v>
      </c>
      <c r="D622" s="164"/>
      <c r="E622" s="165">
        <v>3.1048</v>
      </c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52"/>
      <c r="Z622" s="152"/>
      <c r="AA622" s="152"/>
      <c r="AB622" s="152"/>
      <c r="AC622" s="152"/>
      <c r="AD622" s="152"/>
      <c r="AE622" s="152"/>
      <c r="AF622" s="152"/>
      <c r="AG622" s="152" t="s">
        <v>199</v>
      </c>
      <c r="AH622" s="152">
        <v>0</v>
      </c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  <c r="AV622" s="152"/>
      <c r="AW622" s="152"/>
      <c r="AX622" s="152"/>
      <c r="AY622" s="152"/>
      <c r="AZ622" s="152"/>
      <c r="BA622" s="152"/>
      <c r="BB622" s="152"/>
      <c r="BC622" s="152"/>
      <c r="BD622" s="152"/>
      <c r="BE622" s="152"/>
      <c r="BF622" s="152"/>
      <c r="BG622" s="152"/>
      <c r="BH622" s="152"/>
    </row>
    <row r="623" spans="1:60" outlineLevel="1" x14ac:dyDescent="0.2">
      <c r="A623" s="176">
        <v>244</v>
      </c>
      <c r="B623" s="177" t="s">
        <v>873</v>
      </c>
      <c r="C623" s="193" t="s">
        <v>874</v>
      </c>
      <c r="D623" s="178" t="s">
        <v>191</v>
      </c>
      <c r="E623" s="179">
        <v>4174.8</v>
      </c>
      <c r="F623" s="180"/>
      <c r="G623" s="181">
        <f>ROUND(E623*F623,2)</f>
        <v>0</v>
      </c>
      <c r="H623" s="180"/>
      <c r="I623" s="181">
        <f>ROUND(E623*H623,2)</f>
        <v>0</v>
      </c>
      <c r="J623" s="180"/>
      <c r="K623" s="181">
        <f>ROUND(E623*J623,2)</f>
        <v>0</v>
      </c>
      <c r="L623" s="181">
        <v>21</v>
      </c>
      <c r="M623" s="181">
        <f>G623*(1+L623/100)</f>
        <v>0</v>
      </c>
      <c r="N623" s="181">
        <v>0</v>
      </c>
      <c r="O623" s="181">
        <f>ROUND(E623*N623,2)</f>
        <v>0</v>
      </c>
      <c r="P623" s="181">
        <v>0</v>
      </c>
      <c r="Q623" s="181">
        <f>ROUND(E623*P623,2)</f>
        <v>0</v>
      </c>
      <c r="R623" s="181"/>
      <c r="S623" s="181" t="s">
        <v>254</v>
      </c>
      <c r="T623" s="182" t="s">
        <v>193</v>
      </c>
      <c r="U623" s="163">
        <v>0.17799999999999999</v>
      </c>
      <c r="V623" s="163">
        <f>ROUND(E623*U623,2)</f>
        <v>743.11</v>
      </c>
      <c r="W623" s="163"/>
      <c r="X623" s="163" t="s">
        <v>194</v>
      </c>
      <c r="Y623" s="152"/>
      <c r="Z623" s="152"/>
      <c r="AA623" s="152"/>
      <c r="AB623" s="152"/>
      <c r="AC623" s="152"/>
      <c r="AD623" s="152"/>
      <c r="AE623" s="152"/>
      <c r="AF623" s="152"/>
      <c r="AG623" s="152" t="s">
        <v>195</v>
      </c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  <c r="AV623" s="152"/>
      <c r="AW623" s="152"/>
      <c r="AX623" s="152"/>
      <c r="AY623" s="152"/>
      <c r="AZ623" s="152"/>
      <c r="BA623" s="152"/>
      <c r="BB623" s="152"/>
      <c r="BC623" s="152"/>
      <c r="BD623" s="152"/>
      <c r="BE623" s="152"/>
      <c r="BF623" s="152"/>
      <c r="BG623" s="152"/>
      <c r="BH623" s="152"/>
    </row>
    <row r="624" spans="1:60" outlineLevel="1" x14ac:dyDescent="0.2">
      <c r="A624" s="159"/>
      <c r="B624" s="160"/>
      <c r="C624" s="194" t="s">
        <v>875</v>
      </c>
      <c r="D624" s="164"/>
      <c r="E624" s="165">
        <v>4174.8</v>
      </c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52"/>
      <c r="Z624" s="152"/>
      <c r="AA624" s="152"/>
      <c r="AB624" s="152"/>
      <c r="AC624" s="152"/>
      <c r="AD624" s="152"/>
      <c r="AE624" s="152"/>
      <c r="AF624" s="152"/>
      <c r="AG624" s="152" t="s">
        <v>199</v>
      </c>
      <c r="AH624" s="152">
        <v>0</v>
      </c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152"/>
      <c r="AW624" s="152"/>
      <c r="AX624" s="152"/>
      <c r="AY624" s="152"/>
      <c r="AZ624" s="152"/>
      <c r="BA624" s="152"/>
      <c r="BB624" s="152"/>
      <c r="BC624" s="152"/>
      <c r="BD624" s="152"/>
      <c r="BE624" s="152"/>
      <c r="BF624" s="152"/>
      <c r="BG624" s="152"/>
      <c r="BH624" s="152"/>
    </row>
    <row r="625" spans="1:60" outlineLevel="1" x14ac:dyDescent="0.2">
      <c r="A625" s="176">
        <v>245</v>
      </c>
      <c r="B625" s="177" t="s">
        <v>876</v>
      </c>
      <c r="C625" s="193" t="s">
        <v>877</v>
      </c>
      <c r="D625" s="178" t="s">
        <v>191</v>
      </c>
      <c r="E625" s="179">
        <v>1064.1949999999999</v>
      </c>
      <c r="F625" s="180"/>
      <c r="G625" s="181">
        <f>ROUND(E625*F625,2)</f>
        <v>0</v>
      </c>
      <c r="H625" s="180"/>
      <c r="I625" s="181">
        <f>ROUND(E625*H625,2)</f>
        <v>0</v>
      </c>
      <c r="J625" s="180"/>
      <c r="K625" s="181">
        <f>ROUND(E625*J625,2)</f>
        <v>0</v>
      </c>
      <c r="L625" s="181">
        <v>21</v>
      </c>
      <c r="M625" s="181">
        <f>G625*(1+L625/100)</f>
        <v>0</v>
      </c>
      <c r="N625" s="181">
        <v>7.8750000000000001E-2</v>
      </c>
      <c r="O625" s="181">
        <f>ROUND(E625*N625,2)</f>
        <v>83.81</v>
      </c>
      <c r="P625" s="181">
        <v>0</v>
      </c>
      <c r="Q625" s="181">
        <f>ROUND(E625*P625,2)</f>
        <v>0</v>
      </c>
      <c r="R625" s="181"/>
      <c r="S625" s="181" t="s">
        <v>254</v>
      </c>
      <c r="T625" s="182" t="s">
        <v>250</v>
      </c>
      <c r="U625" s="163">
        <v>0.36520000000000002</v>
      </c>
      <c r="V625" s="163">
        <f>ROUND(E625*U625,2)</f>
        <v>388.64</v>
      </c>
      <c r="W625" s="163"/>
      <c r="X625" s="163" t="s">
        <v>194</v>
      </c>
      <c r="Y625" s="152"/>
      <c r="Z625" s="152"/>
      <c r="AA625" s="152"/>
      <c r="AB625" s="152"/>
      <c r="AC625" s="152"/>
      <c r="AD625" s="152"/>
      <c r="AE625" s="152"/>
      <c r="AF625" s="152"/>
      <c r="AG625" s="152" t="s">
        <v>195</v>
      </c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  <c r="AV625" s="152"/>
      <c r="AW625" s="152"/>
      <c r="AX625" s="152"/>
      <c r="AY625" s="152"/>
      <c r="AZ625" s="152"/>
      <c r="BA625" s="152"/>
      <c r="BB625" s="152"/>
      <c r="BC625" s="152"/>
      <c r="BD625" s="152"/>
      <c r="BE625" s="152"/>
      <c r="BF625" s="152"/>
      <c r="BG625" s="152"/>
      <c r="BH625" s="152"/>
    </row>
    <row r="626" spans="1:60" ht="22.5" outlineLevel="1" x14ac:dyDescent="0.2">
      <c r="A626" s="159"/>
      <c r="B626" s="160"/>
      <c r="C626" s="259" t="s">
        <v>878</v>
      </c>
      <c r="D626" s="260"/>
      <c r="E626" s="260"/>
      <c r="F626" s="260"/>
      <c r="G626" s="260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52"/>
      <c r="Z626" s="152"/>
      <c r="AA626" s="152"/>
      <c r="AB626" s="152"/>
      <c r="AC626" s="152"/>
      <c r="AD626" s="152"/>
      <c r="AE626" s="152"/>
      <c r="AF626" s="152"/>
      <c r="AG626" s="152" t="s">
        <v>210</v>
      </c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  <c r="AV626" s="152"/>
      <c r="AW626" s="152"/>
      <c r="AX626" s="152"/>
      <c r="AY626" s="152"/>
      <c r="AZ626" s="152"/>
      <c r="BA626" s="183" t="str">
        <f>C626</f>
        <v>Konstrukce povrchu podlah 1.NP, včetně úpravy soklů do výšky 150 mm,včetně nátěrů monol. obrubníků ramp dle projektové dokumentace</v>
      </c>
      <c r="BB626" s="152"/>
      <c r="BC626" s="152"/>
      <c r="BD626" s="152"/>
      <c r="BE626" s="152"/>
      <c r="BF626" s="152"/>
      <c r="BG626" s="152"/>
      <c r="BH626" s="152"/>
    </row>
    <row r="627" spans="1:60" outlineLevel="1" x14ac:dyDescent="0.2">
      <c r="A627" s="159"/>
      <c r="B627" s="160"/>
      <c r="C627" s="261" t="s">
        <v>879</v>
      </c>
      <c r="D627" s="262"/>
      <c r="E627" s="262"/>
      <c r="F627" s="262"/>
      <c r="G627" s="262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52"/>
      <c r="Z627" s="152"/>
      <c r="AA627" s="152"/>
      <c r="AB627" s="152"/>
      <c r="AC627" s="152"/>
      <c r="AD627" s="152"/>
      <c r="AE627" s="152"/>
      <c r="AF627" s="152"/>
      <c r="AG627" s="152" t="s">
        <v>210</v>
      </c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  <c r="BH627" s="152"/>
    </row>
    <row r="628" spans="1:60" outlineLevel="1" x14ac:dyDescent="0.2">
      <c r="A628" s="159"/>
      <c r="B628" s="160"/>
      <c r="C628" s="261" t="s">
        <v>880</v>
      </c>
      <c r="D628" s="262"/>
      <c r="E628" s="262"/>
      <c r="F628" s="262"/>
      <c r="G628" s="262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52"/>
      <c r="Z628" s="152"/>
      <c r="AA628" s="152"/>
      <c r="AB628" s="152"/>
      <c r="AC628" s="152"/>
      <c r="AD628" s="152"/>
      <c r="AE628" s="152"/>
      <c r="AF628" s="152"/>
      <c r="AG628" s="152" t="s">
        <v>210</v>
      </c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  <c r="AV628" s="152"/>
      <c r="AW628" s="152"/>
      <c r="AX628" s="152"/>
      <c r="AY628" s="152"/>
      <c r="AZ628" s="152"/>
      <c r="BA628" s="152"/>
      <c r="BB628" s="152"/>
      <c r="BC628" s="152"/>
      <c r="BD628" s="152"/>
      <c r="BE628" s="152"/>
      <c r="BF628" s="152"/>
      <c r="BG628" s="152"/>
      <c r="BH628" s="152"/>
    </row>
    <row r="629" spans="1:60" outlineLevel="1" x14ac:dyDescent="0.2">
      <c r="A629" s="159"/>
      <c r="B629" s="160"/>
      <c r="C629" s="261" t="s">
        <v>881</v>
      </c>
      <c r="D629" s="262"/>
      <c r="E629" s="262"/>
      <c r="F629" s="262"/>
      <c r="G629" s="262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52"/>
      <c r="Z629" s="152"/>
      <c r="AA629" s="152"/>
      <c r="AB629" s="152"/>
      <c r="AC629" s="152"/>
      <c r="AD629" s="152"/>
      <c r="AE629" s="152"/>
      <c r="AF629" s="152"/>
      <c r="AG629" s="152" t="s">
        <v>210</v>
      </c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  <c r="AV629" s="152"/>
      <c r="AW629" s="152"/>
      <c r="AX629" s="152"/>
      <c r="AY629" s="152"/>
      <c r="AZ629" s="152"/>
      <c r="BA629" s="152"/>
      <c r="BB629" s="152"/>
      <c r="BC629" s="152"/>
      <c r="BD629" s="152"/>
      <c r="BE629" s="152"/>
      <c r="BF629" s="152"/>
      <c r="BG629" s="152"/>
      <c r="BH629" s="152"/>
    </row>
    <row r="630" spans="1:60" ht="22.5" outlineLevel="1" x14ac:dyDescent="0.2">
      <c r="A630" s="159"/>
      <c r="B630" s="160"/>
      <c r="C630" s="261" t="s">
        <v>882</v>
      </c>
      <c r="D630" s="262"/>
      <c r="E630" s="262"/>
      <c r="F630" s="262"/>
      <c r="G630" s="262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52"/>
      <c r="Z630" s="152"/>
      <c r="AA630" s="152"/>
      <c r="AB630" s="152"/>
      <c r="AC630" s="152"/>
      <c r="AD630" s="152"/>
      <c r="AE630" s="152"/>
      <c r="AF630" s="152"/>
      <c r="AG630" s="152" t="s">
        <v>210</v>
      </c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  <c r="AV630" s="152"/>
      <c r="AW630" s="152"/>
      <c r="AX630" s="152"/>
      <c r="AY630" s="152"/>
      <c r="AZ630" s="152"/>
      <c r="BA630" s="183" t="str">
        <f>C630</f>
        <v>- Penetrační stěrka polymermaltovou směsí bezrozpouštědlové dvousložkové nízkoviskózní pryskyřice a křemenenného plniva s následným posypem sušeným křemenným pískem zrnitosti 0,3 - 0,8mm v přebytku</v>
      </c>
      <c r="BB630" s="152"/>
      <c r="BC630" s="152"/>
      <c r="BD630" s="152"/>
      <c r="BE630" s="152"/>
      <c r="BF630" s="152"/>
      <c r="BG630" s="152"/>
      <c r="BH630" s="152"/>
    </row>
    <row r="631" spans="1:60" outlineLevel="1" x14ac:dyDescent="0.2">
      <c r="A631" s="159"/>
      <c r="B631" s="160"/>
      <c r="C631" s="261" t="s">
        <v>1332</v>
      </c>
      <c r="D631" s="262"/>
      <c r="E631" s="262"/>
      <c r="F631" s="262"/>
      <c r="G631" s="262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52"/>
      <c r="Z631" s="152"/>
      <c r="AA631" s="152"/>
      <c r="AB631" s="152"/>
      <c r="AC631" s="152"/>
      <c r="AD631" s="152"/>
      <c r="AE631" s="152"/>
      <c r="AF631" s="152"/>
      <c r="AG631" s="152" t="s">
        <v>210</v>
      </c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152"/>
      <c r="AW631" s="152"/>
      <c r="AX631" s="152"/>
      <c r="AY631" s="152"/>
      <c r="AZ631" s="152"/>
      <c r="BA631" s="152"/>
      <c r="BB631" s="152"/>
      <c r="BC631" s="152"/>
      <c r="BD631" s="152"/>
      <c r="BE631" s="152"/>
      <c r="BF631" s="152"/>
      <c r="BG631" s="152"/>
      <c r="BH631" s="152"/>
    </row>
    <row r="632" spans="1:60" ht="22.5" outlineLevel="1" x14ac:dyDescent="0.2">
      <c r="A632" s="159"/>
      <c r="B632" s="160"/>
      <c r="C632" s="261" t="s">
        <v>883</v>
      </c>
      <c r="D632" s="262"/>
      <c r="E632" s="262"/>
      <c r="F632" s="262"/>
      <c r="G632" s="262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52"/>
      <c r="Z632" s="152"/>
      <c r="AA632" s="152"/>
      <c r="AB632" s="152"/>
      <c r="AC632" s="152"/>
      <c r="AD632" s="152"/>
      <c r="AE632" s="152"/>
      <c r="AF632" s="152"/>
      <c r="AG632" s="152" t="s">
        <v>210</v>
      </c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  <c r="AV632" s="152"/>
      <c r="AW632" s="152"/>
      <c r="AX632" s="152"/>
      <c r="AY632" s="152"/>
      <c r="AZ632" s="152"/>
      <c r="BA632" s="183" t="str">
        <f>C632</f>
        <v>Penetrační pryskyřice splňuje směrnici Německé komise pro železobeton část 4 – Kvalitativní bezpečnost stavebních výrobků, která se týká působení vlhkosti na rubové straně podlahoviny.</v>
      </c>
      <c r="BB632" s="152"/>
      <c r="BC632" s="152"/>
      <c r="BD632" s="152"/>
      <c r="BE632" s="152"/>
      <c r="BF632" s="152"/>
      <c r="BG632" s="152"/>
      <c r="BH632" s="152"/>
    </row>
    <row r="633" spans="1:60" outlineLevel="1" x14ac:dyDescent="0.2">
      <c r="A633" s="159"/>
      <c r="B633" s="160"/>
      <c r="C633" s="261" t="s">
        <v>884</v>
      </c>
      <c r="D633" s="262"/>
      <c r="E633" s="262"/>
      <c r="F633" s="262"/>
      <c r="G633" s="262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52"/>
      <c r="Z633" s="152"/>
      <c r="AA633" s="152"/>
      <c r="AB633" s="152"/>
      <c r="AC633" s="152"/>
      <c r="AD633" s="152"/>
      <c r="AE633" s="152"/>
      <c r="AF633" s="152"/>
      <c r="AG633" s="152" t="s">
        <v>210</v>
      </c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  <c r="AV633" s="152"/>
      <c r="AW633" s="152"/>
      <c r="AX633" s="152"/>
      <c r="AY633" s="152"/>
      <c r="AZ633" s="152"/>
      <c r="BA633" s="152"/>
      <c r="BB633" s="152"/>
      <c r="BC633" s="152"/>
      <c r="BD633" s="152"/>
      <c r="BE633" s="152"/>
      <c r="BF633" s="152"/>
      <c r="BG633" s="152"/>
      <c r="BH633" s="152"/>
    </row>
    <row r="634" spans="1:60" outlineLevel="1" x14ac:dyDescent="0.2">
      <c r="A634" s="159"/>
      <c r="B634" s="160"/>
      <c r="C634" s="261" t="s">
        <v>1333</v>
      </c>
      <c r="D634" s="262"/>
      <c r="E634" s="262"/>
      <c r="F634" s="262"/>
      <c r="G634" s="262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52"/>
      <c r="Z634" s="152"/>
      <c r="AA634" s="152"/>
      <c r="AB634" s="152"/>
      <c r="AC634" s="152"/>
      <c r="AD634" s="152"/>
      <c r="AE634" s="152"/>
      <c r="AF634" s="152"/>
      <c r="AG634" s="152" t="s">
        <v>210</v>
      </c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  <c r="AV634" s="152"/>
      <c r="AW634" s="152"/>
      <c r="AX634" s="152"/>
      <c r="AY634" s="152"/>
      <c r="AZ634" s="152"/>
      <c r="BA634" s="152"/>
      <c r="BB634" s="152"/>
      <c r="BC634" s="152"/>
      <c r="BD634" s="152"/>
      <c r="BE634" s="152"/>
      <c r="BF634" s="152"/>
      <c r="BG634" s="152"/>
      <c r="BH634" s="152"/>
    </row>
    <row r="635" spans="1:60" outlineLevel="1" x14ac:dyDescent="0.2">
      <c r="A635" s="159"/>
      <c r="B635" s="160"/>
      <c r="C635" s="261" t="s">
        <v>885</v>
      </c>
      <c r="D635" s="262"/>
      <c r="E635" s="262"/>
      <c r="F635" s="262"/>
      <c r="G635" s="262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52"/>
      <c r="Z635" s="152"/>
      <c r="AA635" s="152"/>
      <c r="AB635" s="152"/>
      <c r="AC635" s="152"/>
      <c r="AD635" s="152"/>
      <c r="AE635" s="152"/>
      <c r="AF635" s="152"/>
      <c r="AG635" s="152" t="s">
        <v>210</v>
      </c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  <c r="AV635" s="152"/>
      <c r="AW635" s="152"/>
      <c r="AX635" s="152"/>
      <c r="AY635" s="152"/>
      <c r="AZ635" s="152"/>
      <c r="BA635" s="152"/>
      <c r="BB635" s="152"/>
      <c r="BC635" s="152"/>
      <c r="BD635" s="152"/>
      <c r="BE635" s="152"/>
      <c r="BF635" s="152"/>
      <c r="BG635" s="152"/>
      <c r="BH635" s="152"/>
    </row>
    <row r="636" spans="1:60" outlineLevel="1" x14ac:dyDescent="0.2">
      <c r="A636" s="159"/>
      <c r="B636" s="160"/>
      <c r="C636" s="261" t="s">
        <v>886</v>
      </c>
      <c r="D636" s="262"/>
      <c r="E636" s="262"/>
      <c r="F636" s="262"/>
      <c r="G636" s="262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52"/>
      <c r="Z636" s="152"/>
      <c r="AA636" s="152"/>
      <c r="AB636" s="152"/>
      <c r="AC636" s="152"/>
      <c r="AD636" s="152"/>
      <c r="AE636" s="152"/>
      <c r="AF636" s="152"/>
      <c r="AG636" s="152" t="s">
        <v>210</v>
      </c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  <c r="AV636" s="152"/>
      <c r="AW636" s="152"/>
      <c r="AX636" s="152"/>
      <c r="AY636" s="152"/>
      <c r="AZ636" s="152"/>
      <c r="BA636" s="152"/>
      <c r="BB636" s="152"/>
      <c r="BC636" s="152"/>
      <c r="BD636" s="152"/>
      <c r="BE636" s="152"/>
      <c r="BF636" s="152"/>
      <c r="BG636" s="152"/>
      <c r="BH636" s="152"/>
    </row>
    <row r="637" spans="1:60" outlineLevel="1" x14ac:dyDescent="0.2">
      <c r="A637" s="159"/>
      <c r="B637" s="160"/>
      <c r="C637" s="261" t="s">
        <v>887</v>
      </c>
      <c r="D637" s="262"/>
      <c r="E637" s="262"/>
      <c r="F637" s="262"/>
      <c r="G637" s="262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52"/>
      <c r="Z637" s="152"/>
      <c r="AA637" s="152"/>
      <c r="AB637" s="152"/>
      <c r="AC637" s="152"/>
      <c r="AD637" s="152"/>
      <c r="AE637" s="152"/>
      <c r="AF637" s="152"/>
      <c r="AG637" s="152" t="s">
        <v>210</v>
      </c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  <c r="BA637" s="152"/>
      <c r="BB637" s="152"/>
      <c r="BC637" s="152"/>
      <c r="BD637" s="152"/>
      <c r="BE637" s="152"/>
      <c r="BF637" s="152"/>
      <c r="BG637" s="152"/>
      <c r="BH637" s="152"/>
    </row>
    <row r="638" spans="1:60" outlineLevel="1" x14ac:dyDescent="0.2">
      <c r="A638" s="159"/>
      <c r="B638" s="160"/>
      <c r="C638" s="261" t="s">
        <v>888</v>
      </c>
      <c r="D638" s="262"/>
      <c r="E638" s="262"/>
      <c r="F638" s="262"/>
      <c r="G638" s="262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52"/>
      <c r="Z638" s="152"/>
      <c r="AA638" s="152"/>
      <c r="AB638" s="152"/>
      <c r="AC638" s="152"/>
      <c r="AD638" s="152"/>
      <c r="AE638" s="152"/>
      <c r="AF638" s="152"/>
      <c r="AG638" s="152" t="s">
        <v>210</v>
      </c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  <c r="AV638" s="152"/>
      <c r="AW638" s="152"/>
      <c r="AX638" s="152"/>
      <c r="AY638" s="152"/>
      <c r="AZ638" s="152"/>
      <c r="BA638" s="152"/>
      <c r="BB638" s="152"/>
      <c r="BC638" s="152"/>
      <c r="BD638" s="152"/>
      <c r="BE638" s="152"/>
      <c r="BF638" s="152"/>
      <c r="BG638" s="152"/>
      <c r="BH638" s="152"/>
    </row>
    <row r="639" spans="1:60" outlineLevel="1" x14ac:dyDescent="0.2">
      <c r="A639" s="159"/>
      <c r="B639" s="160"/>
      <c r="C639" s="261" t="s">
        <v>889</v>
      </c>
      <c r="D639" s="262"/>
      <c r="E639" s="262"/>
      <c r="F639" s="262"/>
      <c r="G639" s="262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52"/>
      <c r="Z639" s="152"/>
      <c r="AA639" s="152"/>
      <c r="AB639" s="152"/>
      <c r="AC639" s="152"/>
      <c r="AD639" s="152"/>
      <c r="AE639" s="152"/>
      <c r="AF639" s="152"/>
      <c r="AG639" s="152" t="s">
        <v>210</v>
      </c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  <c r="BH639" s="152"/>
    </row>
    <row r="640" spans="1:60" outlineLevel="1" x14ac:dyDescent="0.2">
      <c r="A640" s="159"/>
      <c r="B640" s="160"/>
      <c r="C640" s="261" t="s">
        <v>890</v>
      </c>
      <c r="D640" s="262"/>
      <c r="E640" s="262"/>
      <c r="F640" s="262"/>
      <c r="G640" s="262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52"/>
      <c r="Z640" s="152"/>
      <c r="AA640" s="152"/>
      <c r="AB640" s="152"/>
      <c r="AC640" s="152"/>
      <c r="AD640" s="152"/>
      <c r="AE640" s="152"/>
      <c r="AF640" s="152"/>
      <c r="AG640" s="152" t="s">
        <v>210</v>
      </c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  <c r="BH640" s="152"/>
    </row>
    <row r="641" spans="1:60" outlineLevel="1" x14ac:dyDescent="0.2">
      <c r="A641" s="159"/>
      <c r="B641" s="160"/>
      <c r="C641" s="261" t="s">
        <v>1334</v>
      </c>
      <c r="D641" s="262"/>
      <c r="E641" s="262"/>
      <c r="F641" s="262"/>
      <c r="G641" s="262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52"/>
      <c r="Z641" s="152"/>
      <c r="AA641" s="152"/>
      <c r="AB641" s="152"/>
      <c r="AC641" s="152"/>
      <c r="AD641" s="152"/>
      <c r="AE641" s="152"/>
      <c r="AF641" s="152"/>
      <c r="AG641" s="152" t="s">
        <v>210</v>
      </c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  <c r="BA641" s="152"/>
      <c r="BB641" s="152"/>
      <c r="BC641" s="152"/>
      <c r="BD641" s="152"/>
      <c r="BE641" s="152"/>
      <c r="BF641" s="152"/>
      <c r="BG641" s="152"/>
      <c r="BH641" s="152"/>
    </row>
    <row r="642" spans="1:60" outlineLevel="1" x14ac:dyDescent="0.2">
      <c r="A642" s="159"/>
      <c r="B642" s="160"/>
      <c r="C642" s="261" t="s">
        <v>891</v>
      </c>
      <c r="D642" s="262"/>
      <c r="E642" s="262"/>
      <c r="F642" s="262"/>
      <c r="G642" s="262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52"/>
      <c r="Z642" s="152"/>
      <c r="AA642" s="152"/>
      <c r="AB642" s="152"/>
      <c r="AC642" s="152"/>
      <c r="AD642" s="152"/>
      <c r="AE642" s="152"/>
      <c r="AF642" s="152"/>
      <c r="AG642" s="152" t="s">
        <v>210</v>
      </c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  <c r="BA642" s="152"/>
      <c r="BB642" s="152"/>
      <c r="BC642" s="152"/>
      <c r="BD642" s="152"/>
      <c r="BE642" s="152"/>
      <c r="BF642" s="152"/>
      <c r="BG642" s="152"/>
      <c r="BH642" s="152"/>
    </row>
    <row r="643" spans="1:60" outlineLevel="1" x14ac:dyDescent="0.2">
      <c r="A643" s="159"/>
      <c r="B643" s="160"/>
      <c r="C643" s="195" t="s">
        <v>812</v>
      </c>
      <c r="D643" s="166"/>
      <c r="E643" s="167"/>
      <c r="F643" s="168"/>
      <c r="G643" s="168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52"/>
      <c r="Z643" s="152"/>
      <c r="AA643" s="152"/>
      <c r="AB643" s="152"/>
      <c r="AC643" s="152"/>
      <c r="AD643" s="152"/>
      <c r="AE643" s="152"/>
      <c r="AF643" s="152"/>
      <c r="AG643" s="152" t="s">
        <v>210</v>
      </c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152"/>
      <c r="AW643" s="152"/>
      <c r="AX643" s="152"/>
      <c r="AY643" s="152"/>
      <c r="AZ643" s="152"/>
      <c r="BA643" s="152"/>
      <c r="BB643" s="152"/>
      <c r="BC643" s="152"/>
      <c r="BD643" s="152"/>
      <c r="BE643" s="152"/>
      <c r="BF643" s="152"/>
      <c r="BG643" s="152"/>
      <c r="BH643" s="152"/>
    </row>
    <row r="644" spans="1:60" ht="22.5" outlineLevel="1" x14ac:dyDescent="0.2">
      <c r="A644" s="159"/>
      <c r="B644" s="160"/>
      <c r="C644" s="261" t="s">
        <v>892</v>
      </c>
      <c r="D644" s="262"/>
      <c r="E644" s="262"/>
      <c r="F644" s="262"/>
      <c r="G644" s="262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52"/>
      <c r="Z644" s="152"/>
      <c r="AA644" s="152"/>
      <c r="AB644" s="152"/>
      <c r="AC644" s="152"/>
      <c r="AD644" s="152"/>
      <c r="AE644" s="152"/>
      <c r="AF644" s="152"/>
      <c r="AG644" s="152" t="s">
        <v>210</v>
      </c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  <c r="BA644" s="183" t="str">
        <f>C644</f>
        <v>Podlahovina má protiskluzný povrch, je hygienicky nezávadná, s velmi dobrou mechanickou odolností vůči opotřebení provozem, má velmi dobrou odolnost chemickou, její finální povrchová vrstva je beze spár, vodotěsná bez schopnosti překlenutí trhlin.</v>
      </c>
      <c r="BB644" s="152"/>
      <c r="BC644" s="152"/>
      <c r="BD644" s="152"/>
      <c r="BE644" s="152"/>
      <c r="BF644" s="152"/>
      <c r="BG644" s="152"/>
      <c r="BH644" s="152"/>
    </row>
    <row r="645" spans="1:60" outlineLevel="1" x14ac:dyDescent="0.2">
      <c r="A645" s="159"/>
      <c r="B645" s="160"/>
      <c r="C645" s="194" t="s">
        <v>893</v>
      </c>
      <c r="D645" s="164"/>
      <c r="E645" s="165">
        <v>763</v>
      </c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52"/>
      <c r="Z645" s="152"/>
      <c r="AA645" s="152"/>
      <c r="AB645" s="152"/>
      <c r="AC645" s="152"/>
      <c r="AD645" s="152"/>
      <c r="AE645" s="152"/>
      <c r="AF645" s="152"/>
      <c r="AG645" s="152" t="s">
        <v>199</v>
      </c>
      <c r="AH645" s="152">
        <v>0</v>
      </c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  <c r="AV645" s="152"/>
      <c r="AW645" s="152"/>
      <c r="AX645" s="152"/>
      <c r="AY645" s="152"/>
      <c r="AZ645" s="152"/>
      <c r="BA645" s="152"/>
      <c r="BB645" s="152"/>
      <c r="BC645" s="152"/>
      <c r="BD645" s="152"/>
      <c r="BE645" s="152"/>
      <c r="BF645" s="152"/>
      <c r="BG645" s="152"/>
      <c r="BH645" s="152"/>
    </row>
    <row r="646" spans="1:60" outlineLevel="1" x14ac:dyDescent="0.2">
      <c r="A646" s="159"/>
      <c r="B646" s="160"/>
      <c r="C646" s="194" t="s">
        <v>894</v>
      </c>
      <c r="D646" s="164"/>
      <c r="E646" s="165">
        <v>240</v>
      </c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52"/>
      <c r="Z646" s="152"/>
      <c r="AA646" s="152"/>
      <c r="AB646" s="152"/>
      <c r="AC646" s="152"/>
      <c r="AD646" s="152"/>
      <c r="AE646" s="152"/>
      <c r="AF646" s="152"/>
      <c r="AG646" s="152" t="s">
        <v>199</v>
      </c>
      <c r="AH646" s="152">
        <v>0</v>
      </c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  <c r="AV646" s="152"/>
      <c r="AW646" s="152"/>
      <c r="AX646" s="152"/>
      <c r="AY646" s="152"/>
      <c r="AZ646" s="152"/>
      <c r="BA646" s="152"/>
      <c r="BB646" s="152"/>
      <c r="BC646" s="152"/>
      <c r="BD646" s="152"/>
      <c r="BE646" s="152"/>
      <c r="BF646" s="152"/>
      <c r="BG646" s="152"/>
      <c r="BH646" s="152"/>
    </row>
    <row r="647" spans="1:60" outlineLevel="1" x14ac:dyDescent="0.2">
      <c r="A647" s="159"/>
      <c r="B647" s="160"/>
      <c r="C647" s="194" t="s">
        <v>895</v>
      </c>
      <c r="D647" s="164"/>
      <c r="E647" s="165">
        <v>61.195</v>
      </c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52"/>
      <c r="Z647" s="152"/>
      <c r="AA647" s="152"/>
      <c r="AB647" s="152"/>
      <c r="AC647" s="152"/>
      <c r="AD647" s="152"/>
      <c r="AE647" s="152"/>
      <c r="AF647" s="152"/>
      <c r="AG647" s="152" t="s">
        <v>199</v>
      </c>
      <c r="AH647" s="152">
        <v>0</v>
      </c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  <c r="AV647" s="152"/>
      <c r="AW647" s="152"/>
      <c r="AX647" s="152"/>
      <c r="AY647" s="152"/>
      <c r="AZ647" s="152"/>
      <c r="BA647" s="152"/>
      <c r="BB647" s="152"/>
      <c r="BC647" s="152"/>
      <c r="BD647" s="152"/>
      <c r="BE647" s="152"/>
      <c r="BF647" s="152"/>
      <c r="BG647" s="152"/>
      <c r="BH647" s="152"/>
    </row>
    <row r="648" spans="1:60" outlineLevel="1" x14ac:dyDescent="0.2">
      <c r="A648" s="176">
        <v>246</v>
      </c>
      <c r="B648" s="177" t="s">
        <v>896</v>
      </c>
      <c r="C648" s="193" t="s">
        <v>877</v>
      </c>
      <c r="D648" s="178" t="s">
        <v>752</v>
      </c>
      <c r="E648" s="179">
        <v>1489.1949999999999</v>
      </c>
      <c r="F648" s="180"/>
      <c r="G648" s="181">
        <f>ROUND(E648*F648,2)</f>
        <v>0</v>
      </c>
      <c r="H648" s="180"/>
      <c r="I648" s="181">
        <f>ROUND(E648*H648,2)</f>
        <v>0</v>
      </c>
      <c r="J648" s="180"/>
      <c r="K648" s="181">
        <f>ROUND(E648*J648,2)</f>
        <v>0</v>
      </c>
      <c r="L648" s="181">
        <v>21</v>
      </c>
      <c r="M648" s="181">
        <f>G648*(1+L648/100)</f>
        <v>0</v>
      </c>
      <c r="N648" s="181">
        <v>0</v>
      </c>
      <c r="O648" s="181">
        <f>ROUND(E648*N648,2)</f>
        <v>0</v>
      </c>
      <c r="P648" s="181">
        <v>0</v>
      </c>
      <c r="Q648" s="181">
        <f>ROUND(E648*P648,2)</f>
        <v>0</v>
      </c>
      <c r="R648" s="181"/>
      <c r="S648" s="181" t="s">
        <v>254</v>
      </c>
      <c r="T648" s="182" t="s">
        <v>250</v>
      </c>
      <c r="U648" s="163">
        <v>0</v>
      </c>
      <c r="V648" s="163">
        <f>ROUND(E648*U648,2)</f>
        <v>0</v>
      </c>
      <c r="W648" s="163"/>
      <c r="X648" s="163" t="s">
        <v>194</v>
      </c>
      <c r="Y648" s="152"/>
      <c r="Z648" s="152"/>
      <c r="AA648" s="152"/>
      <c r="AB648" s="152"/>
      <c r="AC648" s="152"/>
      <c r="AD648" s="152"/>
      <c r="AE648" s="152"/>
      <c r="AF648" s="152"/>
      <c r="AG648" s="152" t="s">
        <v>195</v>
      </c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  <c r="AV648" s="152"/>
      <c r="AW648" s="152"/>
      <c r="AX648" s="152"/>
      <c r="AY648" s="152"/>
      <c r="AZ648" s="152"/>
      <c r="BA648" s="152"/>
      <c r="BB648" s="152"/>
      <c r="BC648" s="152"/>
      <c r="BD648" s="152"/>
      <c r="BE648" s="152"/>
      <c r="BF648" s="152"/>
      <c r="BG648" s="152"/>
      <c r="BH648" s="152"/>
    </row>
    <row r="649" spans="1:60" outlineLevel="1" x14ac:dyDescent="0.2">
      <c r="A649" s="159"/>
      <c r="B649" s="160"/>
      <c r="C649" s="259" t="s">
        <v>897</v>
      </c>
      <c r="D649" s="260"/>
      <c r="E649" s="260"/>
      <c r="F649" s="260"/>
      <c r="G649" s="260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52"/>
      <c r="Z649" s="152"/>
      <c r="AA649" s="152"/>
      <c r="AB649" s="152"/>
      <c r="AC649" s="152"/>
      <c r="AD649" s="152"/>
      <c r="AE649" s="152"/>
      <c r="AF649" s="152"/>
      <c r="AG649" s="152" t="s">
        <v>210</v>
      </c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  <c r="AV649" s="152"/>
      <c r="AW649" s="152"/>
      <c r="AX649" s="152"/>
      <c r="AY649" s="152"/>
      <c r="AZ649" s="152"/>
      <c r="BA649" s="152"/>
      <c r="BB649" s="152"/>
      <c r="BC649" s="152"/>
      <c r="BD649" s="152"/>
      <c r="BE649" s="152"/>
      <c r="BF649" s="152"/>
      <c r="BG649" s="152"/>
      <c r="BH649" s="152"/>
    </row>
    <row r="650" spans="1:60" outlineLevel="1" x14ac:dyDescent="0.2">
      <c r="A650" s="159"/>
      <c r="B650" s="160"/>
      <c r="C650" s="261" t="s">
        <v>1335</v>
      </c>
      <c r="D650" s="262"/>
      <c r="E650" s="262"/>
      <c r="F650" s="262"/>
      <c r="G650" s="262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52"/>
      <c r="Z650" s="152"/>
      <c r="AA650" s="152"/>
      <c r="AB650" s="152"/>
      <c r="AC650" s="152"/>
      <c r="AD650" s="152"/>
      <c r="AE650" s="152"/>
      <c r="AF650" s="152"/>
      <c r="AG650" s="152" t="s">
        <v>210</v>
      </c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  <c r="AV650" s="152"/>
      <c r="AW650" s="152"/>
      <c r="AX650" s="152"/>
      <c r="AY650" s="152"/>
      <c r="AZ650" s="152"/>
      <c r="BA650" s="152"/>
      <c r="BB650" s="152"/>
      <c r="BC650" s="152"/>
      <c r="BD650" s="152"/>
      <c r="BE650" s="152"/>
      <c r="BF650" s="152"/>
      <c r="BG650" s="152"/>
      <c r="BH650" s="152"/>
    </row>
    <row r="651" spans="1:60" ht="22.5" outlineLevel="1" x14ac:dyDescent="0.2">
      <c r="A651" s="159"/>
      <c r="B651" s="160"/>
      <c r="C651" s="261" t="s">
        <v>898</v>
      </c>
      <c r="D651" s="262"/>
      <c r="E651" s="262"/>
      <c r="F651" s="262"/>
      <c r="G651" s="262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52"/>
      <c r="Z651" s="152"/>
      <c r="AA651" s="152"/>
      <c r="AB651" s="152"/>
      <c r="AC651" s="152"/>
      <c r="AD651" s="152"/>
      <c r="AE651" s="152"/>
      <c r="AF651" s="152"/>
      <c r="AG651" s="152" t="s">
        <v>210</v>
      </c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  <c r="AV651" s="152"/>
      <c r="AW651" s="152"/>
      <c r="AX651" s="152"/>
      <c r="AY651" s="152"/>
      <c r="AZ651" s="152"/>
      <c r="BA651" s="183" t="str">
        <f>C651</f>
        <v>Přímopojížděný vodotěsný polyuretanový systém s překlenutím dodatečných dynamických trhlin s vodotěsnou membránou plnící zároveň funkci obrusné vrstvy:</v>
      </c>
      <c r="BB651" s="152"/>
      <c r="BC651" s="152"/>
      <c r="BD651" s="152"/>
      <c r="BE651" s="152"/>
      <c r="BF651" s="152"/>
      <c r="BG651" s="152"/>
      <c r="BH651" s="152"/>
    </row>
    <row r="652" spans="1:60" outlineLevel="1" x14ac:dyDescent="0.2">
      <c r="A652" s="159"/>
      <c r="B652" s="160"/>
      <c r="C652" s="261" t="s">
        <v>880</v>
      </c>
      <c r="D652" s="262"/>
      <c r="E652" s="262"/>
      <c r="F652" s="262"/>
      <c r="G652" s="262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52"/>
      <c r="Z652" s="152"/>
      <c r="AA652" s="152"/>
      <c r="AB652" s="152"/>
      <c r="AC652" s="152"/>
      <c r="AD652" s="152"/>
      <c r="AE652" s="152"/>
      <c r="AF652" s="152"/>
      <c r="AG652" s="152" t="s">
        <v>210</v>
      </c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  <c r="AV652" s="152"/>
      <c r="AW652" s="152"/>
      <c r="AX652" s="152"/>
      <c r="AY652" s="152"/>
      <c r="AZ652" s="152"/>
      <c r="BA652" s="152"/>
      <c r="BB652" s="152"/>
      <c r="BC652" s="152"/>
      <c r="BD652" s="152"/>
      <c r="BE652" s="152"/>
      <c r="BF652" s="152"/>
      <c r="BG652" s="152"/>
      <c r="BH652" s="152"/>
    </row>
    <row r="653" spans="1:60" outlineLevel="1" x14ac:dyDescent="0.2">
      <c r="A653" s="159"/>
      <c r="B653" s="160"/>
      <c r="C653" s="261" t="s">
        <v>881</v>
      </c>
      <c r="D653" s="262"/>
      <c r="E653" s="262"/>
      <c r="F653" s="262"/>
      <c r="G653" s="262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52"/>
      <c r="Z653" s="152"/>
      <c r="AA653" s="152"/>
      <c r="AB653" s="152"/>
      <c r="AC653" s="152"/>
      <c r="AD653" s="152"/>
      <c r="AE653" s="152"/>
      <c r="AF653" s="152"/>
      <c r="AG653" s="152" t="s">
        <v>210</v>
      </c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  <c r="AV653" s="152"/>
      <c r="AW653" s="152"/>
      <c r="AX653" s="152"/>
      <c r="AY653" s="152"/>
      <c r="AZ653" s="152"/>
      <c r="BA653" s="152"/>
      <c r="BB653" s="152"/>
      <c r="BC653" s="152"/>
      <c r="BD653" s="152"/>
      <c r="BE653" s="152"/>
      <c r="BF653" s="152"/>
      <c r="BG653" s="152"/>
      <c r="BH653" s="152"/>
    </row>
    <row r="654" spans="1:60" ht="22.5" outlineLevel="1" x14ac:dyDescent="0.2">
      <c r="A654" s="159"/>
      <c r="B654" s="160"/>
      <c r="C654" s="261" t="s">
        <v>899</v>
      </c>
      <c r="D654" s="262"/>
      <c r="E654" s="262"/>
      <c r="F654" s="262"/>
      <c r="G654" s="262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52"/>
      <c r="Z654" s="152"/>
      <c r="AA654" s="152"/>
      <c r="AB654" s="152"/>
      <c r="AC654" s="152"/>
      <c r="AD654" s="152"/>
      <c r="AE654" s="152"/>
      <c r="AF654" s="152"/>
      <c r="AG654" s="152" t="s">
        <v>210</v>
      </c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  <c r="AV654" s="152"/>
      <c r="AW654" s="152"/>
      <c r="AX654" s="152"/>
      <c r="AY654" s="152"/>
      <c r="AZ654" s="152"/>
      <c r="BA654" s="183" t="str">
        <f>C654</f>
        <v>- Penetrace bezrozpouštědlovou dvousložkovou nízkoviskózní  pryskyřicí s následným posypem sušeným křemenným pískem zrnitosti 0,3 - 0,8mm zrno vedle zrna</v>
      </c>
      <c r="BB654" s="152"/>
      <c r="BC654" s="152"/>
      <c r="BD654" s="152"/>
      <c r="BE654" s="152"/>
      <c r="BF654" s="152"/>
      <c r="BG654" s="152"/>
      <c r="BH654" s="152"/>
    </row>
    <row r="655" spans="1:60" ht="22.5" outlineLevel="1" x14ac:dyDescent="0.2">
      <c r="A655" s="159"/>
      <c r="B655" s="160"/>
      <c r="C655" s="261" t="s">
        <v>900</v>
      </c>
      <c r="D655" s="262"/>
      <c r="E655" s="262"/>
      <c r="F655" s="262"/>
      <c r="G655" s="262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52"/>
      <c r="Z655" s="152"/>
      <c r="AA655" s="152"/>
      <c r="AB655" s="152"/>
      <c r="AC655" s="152"/>
      <c r="AD655" s="152"/>
      <c r="AE655" s="152"/>
      <c r="AF655" s="152"/>
      <c r="AG655" s="152" t="s">
        <v>210</v>
      </c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  <c r="AV655" s="152"/>
      <c r="AW655" s="152"/>
      <c r="AX655" s="152"/>
      <c r="AY655" s="152"/>
      <c r="AZ655" s="152"/>
      <c r="BA655" s="183" t="str">
        <f>C655</f>
        <v>- Případná vyrovnávací vrstva polymermatlou z  dvousložkové pryskyřice a křemenných písků s následným posypem sušeným křemenným pískem zrnitosti 0,3 - 0,8mm zrno vedle zrna</v>
      </c>
      <c r="BB655" s="152"/>
      <c r="BC655" s="152"/>
      <c r="BD655" s="152"/>
      <c r="BE655" s="152"/>
      <c r="BF655" s="152"/>
      <c r="BG655" s="152"/>
      <c r="BH655" s="152"/>
    </row>
    <row r="656" spans="1:60" ht="22.5" outlineLevel="1" x14ac:dyDescent="0.2">
      <c r="A656" s="159"/>
      <c r="B656" s="160"/>
      <c r="C656" s="261" t="s">
        <v>901</v>
      </c>
      <c r="D656" s="262"/>
      <c r="E656" s="262"/>
      <c r="F656" s="262"/>
      <c r="G656" s="262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52"/>
      <c r="Z656" s="152"/>
      <c r="AA656" s="152"/>
      <c r="AB656" s="152"/>
      <c r="AC656" s="152"/>
      <c r="AD656" s="152"/>
      <c r="AE656" s="152"/>
      <c r="AF656" s="152"/>
      <c r="AG656" s="152" t="s">
        <v>210</v>
      </c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  <c r="AV656" s="152"/>
      <c r="AW656" s="152"/>
      <c r="AX656" s="152"/>
      <c r="AY656" s="152"/>
      <c r="AZ656" s="152"/>
      <c r="BA656" s="183" t="str">
        <f>C656</f>
        <v>- Vodotěsná polyuretanová vysoce elastická membrána o průtažnosti 800% se následným posypem sušeným křemenným pískem zrnitosti 0,3 - 0,8mm v přebytku (pro rampy hrubší frakce 0,6-1,2mm)</v>
      </c>
      <c r="BB656" s="152"/>
      <c r="BC656" s="152"/>
      <c r="BD656" s="152"/>
      <c r="BE656" s="152"/>
      <c r="BF656" s="152"/>
      <c r="BG656" s="152"/>
      <c r="BH656" s="152"/>
    </row>
    <row r="657" spans="1:60" outlineLevel="1" x14ac:dyDescent="0.2">
      <c r="A657" s="159"/>
      <c r="B657" s="160"/>
      <c r="C657" s="261" t="s">
        <v>1336</v>
      </c>
      <c r="D657" s="262"/>
      <c r="E657" s="262"/>
      <c r="F657" s="262"/>
      <c r="G657" s="262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52"/>
      <c r="Z657" s="152"/>
      <c r="AA657" s="152"/>
      <c r="AB657" s="152"/>
      <c r="AC657" s="152"/>
      <c r="AD657" s="152"/>
      <c r="AE657" s="152"/>
      <c r="AF657" s="152"/>
      <c r="AG657" s="152" t="s">
        <v>210</v>
      </c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  <c r="AV657" s="152"/>
      <c r="AW657" s="152"/>
      <c r="AX657" s="152"/>
      <c r="AY657" s="152"/>
      <c r="AZ657" s="152"/>
      <c r="BA657" s="152"/>
      <c r="BB657" s="152"/>
      <c r="BC657" s="152"/>
      <c r="BD657" s="152"/>
      <c r="BE657" s="152"/>
      <c r="BF657" s="152"/>
      <c r="BG657" s="152"/>
      <c r="BH657" s="152"/>
    </row>
    <row r="658" spans="1:60" outlineLevel="1" x14ac:dyDescent="0.2">
      <c r="A658" s="159"/>
      <c r="B658" s="160"/>
      <c r="C658" s="261" t="s">
        <v>902</v>
      </c>
      <c r="D658" s="262"/>
      <c r="E658" s="262"/>
      <c r="F658" s="262"/>
      <c r="G658" s="262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52"/>
      <c r="Z658" s="152"/>
      <c r="AA658" s="152"/>
      <c r="AB658" s="152"/>
      <c r="AC658" s="152"/>
      <c r="AD658" s="152"/>
      <c r="AE658" s="152"/>
      <c r="AF658" s="152"/>
      <c r="AG658" s="152" t="s">
        <v>210</v>
      </c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  <c r="AV658" s="152"/>
      <c r="AW658" s="152"/>
      <c r="AX658" s="152"/>
      <c r="AY658" s="152"/>
      <c r="AZ658" s="152"/>
      <c r="BA658" s="152"/>
      <c r="BB658" s="152"/>
      <c r="BC658" s="152"/>
      <c r="BD658" s="152"/>
      <c r="BE658" s="152"/>
      <c r="BF658" s="152"/>
      <c r="BG658" s="152"/>
      <c r="BH658" s="152"/>
    </row>
    <row r="659" spans="1:60" outlineLevel="1" x14ac:dyDescent="0.2">
      <c r="A659" s="159"/>
      <c r="B659" s="160"/>
      <c r="C659" s="261" t="s">
        <v>903</v>
      </c>
      <c r="D659" s="262"/>
      <c r="E659" s="262"/>
      <c r="F659" s="262"/>
      <c r="G659" s="262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52"/>
      <c r="Z659" s="152"/>
      <c r="AA659" s="152"/>
      <c r="AB659" s="152"/>
      <c r="AC659" s="152"/>
      <c r="AD659" s="152"/>
      <c r="AE659" s="152"/>
      <c r="AF659" s="152"/>
      <c r="AG659" s="152" t="s">
        <v>210</v>
      </c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152"/>
      <c r="AW659" s="152"/>
      <c r="AX659" s="152"/>
      <c r="AY659" s="152"/>
      <c r="AZ659" s="152"/>
      <c r="BA659" s="152"/>
      <c r="BB659" s="152"/>
      <c r="BC659" s="152"/>
      <c r="BD659" s="152"/>
      <c r="BE659" s="152"/>
      <c r="BF659" s="152"/>
      <c r="BG659" s="152"/>
      <c r="BH659" s="152"/>
    </row>
    <row r="660" spans="1:60" outlineLevel="1" x14ac:dyDescent="0.2">
      <c r="A660" s="159"/>
      <c r="B660" s="160"/>
      <c r="C660" s="261" t="s">
        <v>1337</v>
      </c>
      <c r="D660" s="262"/>
      <c r="E660" s="262"/>
      <c r="F660" s="262"/>
      <c r="G660" s="262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52"/>
      <c r="Z660" s="152"/>
      <c r="AA660" s="152"/>
      <c r="AB660" s="152"/>
      <c r="AC660" s="152"/>
      <c r="AD660" s="152"/>
      <c r="AE660" s="152"/>
      <c r="AF660" s="152"/>
      <c r="AG660" s="152" t="s">
        <v>210</v>
      </c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52"/>
      <c r="BB660" s="152"/>
      <c r="BC660" s="152"/>
      <c r="BD660" s="152"/>
      <c r="BE660" s="152"/>
      <c r="BF660" s="152"/>
      <c r="BG660" s="152"/>
      <c r="BH660" s="152"/>
    </row>
    <row r="661" spans="1:60" outlineLevel="1" x14ac:dyDescent="0.2">
      <c r="A661" s="159"/>
      <c r="B661" s="160"/>
      <c r="C661" s="261" t="s">
        <v>904</v>
      </c>
      <c r="D661" s="262"/>
      <c r="E661" s="262"/>
      <c r="F661" s="262"/>
      <c r="G661" s="262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52"/>
      <c r="Z661" s="152"/>
      <c r="AA661" s="152"/>
      <c r="AB661" s="152"/>
      <c r="AC661" s="152"/>
      <c r="AD661" s="152"/>
      <c r="AE661" s="152"/>
      <c r="AF661" s="152"/>
      <c r="AG661" s="152" t="s">
        <v>210</v>
      </c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  <c r="AV661" s="152"/>
      <c r="AW661" s="152"/>
      <c r="AX661" s="152"/>
      <c r="AY661" s="152"/>
      <c r="AZ661" s="152"/>
      <c r="BA661" s="152"/>
      <c r="BB661" s="152"/>
      <c r="BC661" s="152"/>
      <c r="BD661" s="152"/>
      <c r="BE661" s="152"/>
      <c r="BF661" s="152"/>
      <c r="BG661" s="152"/>
      <c r="BH661" s="152"/>
    </row>
    <row r="662" spans="1:60" outlineLevel="1" x14ac:dyDescent="0.2">
      <c r="A662" s="159"/>
      <c r="B662" s="160"/>
      <c r="C662" s="261" t="s">
        <v>905</v>
      </c>
      <c r="D662" s="262"/>
      <c r="E662" s="262"/>
      <c r="F662" s="262"/>
      <c r="G662" s="262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52"/>
      <c r="Z662" s="152"/>
      <c r="AA662" s="152"/>
      <c r="AB662" s="152"/>
      <c r="AC662" s="152"/>
      <c r="AD662" s="152"/>
      <c r="AE662" s="152"/>
      <c r="AF662" s="152"/>
      <c r="AG662" s="152" t="s">
        <v>210</v>
      </c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  <c r="AV662" s="152"/>
      <c r="AW662" s="152"/>
      <c r="AX662" s="152"/>
      <c r="AY662" s="152"/>
      <c r="AZ662" s="152"/>
      <c r="BA662" s="152"/>
      <c r="BB662" s="152"/>
      <c r="BC662" s="152"/>
      <c r="BD662" s="152"/>
      <c r="BE662" s="152"/>
      <c r="BF662" s="152"/>
      <c r="BG662" s="152"/>
      <c r="BH662" s="152"/>
    </row>
    <row r="663" spans="1:60" outlineLevel="1" x14ac:dyDescent="0.2">
      <c r="A663" s="159"/>
      <c r="B663" s="160"/>
      <c r="C663" s="261" t="s">
        <v>906</v>
      </c>
      <c r="D663" s="262"/>
      <c r="E663" s="262"/>
      <c r="F663" s="262"/>
      <c r="G663" s="262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52"/>
      <c r="Z663" s="152"/>
      <c r="AA663" s="152"/>
      <c r="AB663" s="152"/>
      <c r="AC663" s="152"/>
      <c r="AD663" s="152"/>
      <c r="AE663" s="152"/>
      <c r="AF663" s="152"/>
      <c r="AG663" s="152" t="s">
        <v>210</v>
      </c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  <c r="AV663" s="152"/>
      <c r="AW663" s="152"/>
      <c r="AX663" s="152"/>
      <c r="AY663" s="152"/>
      <c r="AZ663" s="152"/>
      <c r="BA663" s="152"/>
      <c r="BB663" s="152"/>
      <c r="BC663" s="152"/>
      <c r="BD663" s="152"/>
      <c r="BE663" s="152"/>
      <c r="BF663" s="152"/>
      <c r="BG663" s="152"/>
      <c r="BH663" s="152"/>
    </row>
    <row r="664" spans="1:60" outlineLevel="1" x14ac:dyDescent="0.2">
      <c r="A664" s="159"/>
      <c r="B664" s="160"/>
      <c r="C664" s="261" t="s">
        <v>907</v>
      </c>
      <c r="D664" s="262"/>
      <c r="E664" s="262"/>
      <c r="F664" s="262"/>
      <c r="G664" s="262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52"/>
      <c r="Z664" s="152"/>
      <c r="AA664" s="152"/>
      <c r="AB664" s="152"/>
      <c r="AC664" s="152"/>
      <c r="AD664" s="152"/>
      <c r="AE664" s="152"/>
      <c r="AF664" s="152"/>
      <c r="AG664" s="152" t="s">
        <v>210</v>
      </c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  <c r="AV664" s="152"/>
      <c r="AW664" s="152"/>
      <c r="AX664" s="152"/>
      <c r="AY664" s="152"/>
      <c r="AZ664" s="152"/>
      <c r="BA664" s="152"/>
      <c r="BB664" s="152"/>
      <c r="BC664" s="152"/>
      <c r="BD664" s="152"/>
      <c r="BE664" s="152"/>
      <c r="BF664" s="152"/>
      <c r="BG664" s="152"/>
      <c r="BH664" s="152"/>
    </row>
    <row r="665" spans="1:60" outlineLevel="1" x14ac:dyDescent="0.2">
      <c r="A665" s="159"/>
      <c r="B665" s="160"/>
      <c r="C665" s="261" t="s">
        <v>908</v>
      </c>
      <c r="D665" s="262"/>
      <c r="E665" s="262"/>
      <c r="F665" s="262"/>
      <c r="G665" s="262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52"/>
      <c r="Z665" s="152"/>
      <c r="AA665" s="152"/>
      <c r="AB665" s="152"/>
      <c r="AC665" s="152"/>
      <c r="AD665" s="152"/>
      <c r="AE665" s="152"/>
      <c r="AF665" s="152"/>
      <c r="AG665" s="152" t="s">
        <v>210</v>
      </c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  <c r="BA665" s="152"/>
      <c r="BB665" s="152"/>
      <c r="BC665" s="152"/>
      <c r="BD665" s="152"/>
      <c r="BE665" s="152"/>
      <c r="BF665" s="152"/>
      <c r="BG665" s="152"/>
      <c r="BH665" s="152"/>
    </row>
    <row r="666" spans="1:60" outlineLevel="1" x14ac:dyDescent="0.2">
      <c r="A666" s="159"/>
      <c r="B666" s="160"/>
      <c r="C666" s="261" t="s">
        <v>909</v>
      </c>
      <c r="D666" s="262"/>
      <c r="E666" s="262"/>
      <c r="F666" s="262"/>
      <c r="G666" s="262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52"/>
      <c r="Z666" s="152"/>
      <c r="AA666" s="152"/>
      <c r="AB666" s="152"/>
      <c r="AC666" s="152"/>
      <c r="AD666" s="152"/>
      <c r="AE666" s="152"/>
      <c r="AF666" s="152"/>
      <c r="AG666" s="152" t="s">
        <v>210</v>
      </c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  <c r="AV666" s="152"/>
      <c r="AW666" s="152"/>
      <c r="AX666" s="152"/>
      <c r="AY666" s="152"/>
      <c r="AZ666" s="152"/>
      <c r="BA666" s="152"/>
      <c r="BB666" s="152"/>
      <c r="BC666" s="152"/>
      <c r="BD666" s="152"/>
      <c r="BE666" s="152"/>
      <c r="BF666" s="152"/>
      <c r="BG666" s="152"/>
      <c r="BH666" s="152"/>
    </row>
    <row r="667" spans="1:60" outlineLevel="1" x14ac:dyDescent="0.2">
      <c r="A667" s="159"/>
      <c r="B667" s="160"/>
      <c r="C667" s="261" t="s">
        <v>1334</v>
      </c>
      <c r="D667" s="262"/>
      <c r="E667" s="262"/>
      <c r="F667" s="262"/>
      <c r="G667" s="262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52"/>
      <c r="Z667" s="152"/>
      <c r="AA667" s="152"/>
      <c r="AB667" s="152"/>
      <c r="AC667" s="152"/>
      <c r="AD667" s="152"/>
      <c r="AE667" s="152"/>
      <c r="AF667" s="152"/>
      <c r="AG667" s="152" t="s">
        <v>210</v>
      </c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  <c r="AV667" s="152"/>
      <c r="AW667" s="152"/>
      <c r="AX667" s="152"/>
      <c r="AY667" s="152"/>
      <c r="AZ667" s="152"/>
      <c r="BA667" s="152"/>
      <c r="BB667" s="152"/>
      <c r="BC667" s="152"/>
      <c r="BD667" s="152"/>
      <c r="BE667" s="152"/>
      <c r="BF667" s="152"/>
      <c r="BG667" s="152"/>
      <c r="BH667" s="152"/>
    </row>
    <row r="668" spans="1:60" outlineLevel="1" x14ac:dyDescent="0.2">
      <c r="A668" s="159"/>
      <c r="B668" s="160"/>
      <c r="C668" s="261" t="s">
        <v>891</v>
      </c>
      <c r="D668" s="262"/>
      <c r="E668" s="262"/>
      <c r="F668" s="262"/>
      <c r="G668" s="262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52"/>
      <c r="Z668" s="152"/>
      <c r="AA668" s="152"/>
      <c r="AB668" s="152"/>
      <c r="AC668" s="152"/>
      <c r="AD668" s="152"/>
      <c r="AE668" s="152"/>
      <c r="AF668" s="152"/>
      <c r="AG668" s="152" t="s">
        <v>210</v>
      </c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  <c r="AV668" s="152"/>
      <c r="AW668" s="152"/>
      <c r="AX668" s="152"/>
      <c r="AY668" s="152"/>
      <c r="AZ668" s="152"/>
      <c r="BA668" s="152"/>
      <c r="BB668" s="152"/>
      <c r="BC668" s="152"/>
      <c r="BD668" s="152"/>
      <c r="BE668" s="152"/>
      <c r="BF668" s="152"/>
      <c r="BG668" s="152"/>
      <c r="BH668" s="152"/>
    </row>
    <row r="669" spans="1:60" outlineLevel="1" x14ac:dyDescent="0.2">
      <c r="A669" s="159"/>
      <c r="B669" s="160"/>
      <c r="C669" s="195" t="s">
        <v>812</v>
      </c>
      <c r="D669" s="166"/>
      <c r="E669" s="167"/>
      <c r="F669" s="168"/>
      <c r="G669" s="168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52"/>
      <c r="Z669" s="152"/>
      <c r="AA669" s="152"/>
      <c r="AB669" s="152"/>
      <c r="AC669" s="152"/>
      <c r="AD669" s="152"/>
      <c r="AE669" s="152"/>
      <c r="AF669" s="152"/>
      <c r="AG669" s="152" t="s">
        <v>210</v>
      </c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  <c r="AV669" s="152"/>
      <c r="AW669" s="152"/>
      <c r="AX669" s="152"/>
      <c r="AY669" s="152"/>
      <c r="AZ669" s="152"/>
      <c r="BA669" s="152"/>
      <c r="BB669" s="152"/>
      <c r="BC669" s="152"/>
      <c r="BD669" s="152"/>
      <c r="BE669" s="152"/>
      <c r="BF669" s="152"/>
      <c r="BG669" s="152"/>
      <c r="BH669" s="152"/>
    </row>
    <row r="670" spans="1:60" ht="22.5" outlineLevel="1" x14ac:dyDescent="0.2">
      <c r="A670" s="159"/>
      <c r="B670" s="160"/>
      <c r="C670" s="261" t="s">
        <v>910</v>
      </c>
      <c r="D670" s="262"/>
      <c r="E670" s="262"/>
      <c r="F670" s="262"/>
      <c r="G670" s="262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52"/>
      <c r="Z670" s="152"/>
      <c r="AA670" s="152"/>
      <c r="AB670" s="152"/>
      <c r="AC670" s="152"/>
      <c r="AD670" s="152"/>
      <c r="AE670" s="152"/>
      <c r="AF670" s="152"/>
      <c r="AG670" s="152" t="s">
        <v>210</v>
      </c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  <c r="AV670" s="152"/>
      <c r="AW670" s="152"/>
      <c r="AX670" s="152"/>
      <c r="AY670" s="152"/>
      <c r="AZ670" s="152"/>
      <c r="BA670" s="183" t="str">
        <f>C670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</v>
      </c>
      <c r="BB670" s="152"/>
      <c r="BC670" s="152"/>
      <c r="BD670" s="152"/>
      <c r="BE670" s="152"/>
      <c r="BF670" s="152"/>
      <c r="BG670" s="152"/>
      <c r="BH670" s="152"/>
    </row>
    <row r="671" spans="1:60" outlineLevel="1" x14ac:dyDescent="0.2">
      <c r="A671" s="159"/>
      <c r="B671" s="160"/>
      <c r="C671" s="194" t="s">
        <v>911</v>
      </c>
      <c r="D671" s="164"/>
      <c r="E671" s="165">
        <v>1428</v>
      </c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52"/>
      <c r="Z671" s="152"/>
      <c r="AA671" s="152"/>
      <c r="AB671" s="152"/>
      <c r="AC671" s="152"/>
      <c r="AD671" s="152"/>
      <c r="AE671" s="152"/>
      <c r="AF671" s="152"/>
      <c r="AG671" s="152" t="s">
        <v>199</v>
      </c>
      <c r="AH671" s="152">
        <v>0</v>
      </c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  <c r="AV671" s="152"/>
      <c r="AW671" s="152"/>
      <c r="AX671" s="152"/>
      <c r="AY671" s="152"/>
      <c r="AZ671" s="152"/>
      <c r="BA671" s="152"/>
      <c r="BB671" s="152"/>
      <c r="BC671" s="152"/>
      <c r="BD671" s="152"/>
      <c r="BE671" s="152"/>
      <c r="BF671" s="152"/>
      <c r="BG671" s="152"/>
      <c r="BH671" s="152"/>
    </row>
    <row r="672" spans="1:60" outlineLevel="1" x14ac:dyDescent="0.2">
      <c r="A672" s="159"/>
      <c r="B672" s="160"/>
      <c r="C672" s="194" t="s">
        <v>895</v>
      </c>
      <c r="D672" s="164"/>
      <c r="E672" s="165">
        <v>61.195</v>
      </c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52"/>
      <c r="Z672" s="152"/>
      <c r="AA672" s="152"/>
      <c r="AB672" s="152"/>
      <c r="AC672" s="152"/>
      <c r="AD672" s="152"/>
      <c r="AE672" s="152"/>
      <c r="AF672" s="152"/>
      <c r="AG672" s="152" t="s">
        <v>199</v>
      </c>
      <c r="AH672" s="152">
        <v>0</v>
      </c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  <c r="AV672" s="152"/>
      <c r="AW672" s="152"/>
      <c r="AX672" s="152"/>
      <c r="AY672" s="152"/>
      <c r="AZ672" s="152"/>
      <c r="BA672" s="152"/>
      <c r="BB672" s="152"/>
      <c r="BC672" s="152"/>
      <c r="BD672" s="152"/>
      <c r="BE672" s="152"/>
      <c r="BF672" s="152"/>
      <c r="BG672" s="152"/>
      <c r="BH672" s="152"/>
    </row>
    <row r="673" spans="1:60" outlineLevel="1" x14ac:dyDescent="0.2">
      <c r="A673" s="176">
        <v>247</v>
      </c>
      <c r="B673" s="177" t="s">
        <v>912</v>
      </c>
      <c r="C673" s="193" t="s">
        <v>877</v>
      </c>
      <c r="D673" s="178" t="s">
        <v>752</v>
      </c>
      <c r="E673" s="179">
        <v>558</v>
      </c>
      <c r="F673" s="180"/>
      <c r="G673" s="181">
        <f>ROUND(E673*F673,2)</f>
        <v>0</v>
      </c>
      <c r="H673" s="180"/>
      <c r="I673" s="181">
        <f>ROUND(E673*H673,2)</f>
        <v>0</v>
      </c>
      <c r="J673" s="180"/>
      <c r="K673" s="181">
        <f>ROUND(E673*J673,2)</f>
        <v>0</v>
      </c>
      <c r="L673" s="181">
        <v>21</v>
      </c>
      <c r="M673" s="181">
        <f>G673*(1+L673/100)</f>
        <v>0</v>
      </c>
      <c r="N673" s="181">
        <v>0</v>
      </c>
      <c r="O673" s="181">
        <f>ROUND(E673*N673,2)</f>
        <v>0</v>
      </c>
      <c r="P673" s="181">
        <v>0</v>
      </c>
      <c r="Q673" s="181">
        <f>ROUND(E673*P673,2)</f>
        <v>0</v>
      </c>
      <c r="R673" s="181"/>
      <c r="S673" s="181" t="s">
        <v>254</v>
      </c>
      <c r="T673" s="182" t="s">
        <v>250</v>
      </c>
      <c r="U673" s="163">
        <v>0</v>
      </c>
      <c r="V673" s="163">
        <f>ROUND(E673*U673,2)</f>
        <v>0</v>
      </c>
      <c r="W673" s="163"/>
      <c r="X673" s="163" t="s">
        <v>194</v>
      </c>
      <c r="Y673" s="152"/>
      <c r="Z673" s="152"/>
      <c r="AA673" s="152"/>
      <c r="AB673" s="152"/>
      <c r="AC673" s="152"/>
      <c r="AD673" s="152"/>
      <c r="AE673" s="152"/>
      <c r="AF673" s="152"/>
      <c r="AG673" s="152" t="s">
        <v>195</v>
      </c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  <c r="AV673" s="152"/>
      <c r="AW673" s="152"/>
      <c r="AX673" s="152"/>
      <c r="AY673" s="152"/>
      <c r="AZ673" s="152"/>
      <c r="BA673" s="152"/>
      <c r="BB673" s="152"/>
      <c r="BC673" s="152"/>
      <c r="BD673" s="152"/>
      <c r="BE673" s="152"/>
      <c r="BF673" s="152"/>
      <c r="BG673" s="152"/>
      <c r="BH673" s="152"/>
    </row>
    <row r="674" spans="1:60" outlineLevel="1" x14ac:dyDescent="0.2">
      <c r="A674" s="159"/>
      <c r="B674" s="160"/>
      <c r="C674" s="259" t="s">
        <v>913</v>
      </c>
      <c r="D674" s="260"/>
      <c r="E674" s="260"/>
      <c r="F674" s="260"/>
      <c r="G674" s="260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52"/>
      <c r="Z674" s="152"/>
      <c r="AA674" s="152"/>
      <c r="AB674" s="152"/>
      <c r="AC674" s="152"/>
      <c r="AD674" s="152"/>
      <c r="AE674" s="152"/>
      <c r="AF674" s="152"/>
      <c r="AG674" s="152" t="s">
        <v>210</v>
      </c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  <c r="AV674" s="152"/>
      <c r="AW674" s="152"/>
      <c r="AX674" s="152"/>
      <c r="AY674" s="152"/>
      <c r="AZ674" s="152"/>
      <c r="BA674" s="152"/>
      <c r="BB674" s="152"/>
      <c r="BC674" s="152"/>
      <c r="BD674" s="152"/>
      <c r="BE674" s="152"/>
      <c r="BF674" s="152"/>
      <c r="BG674" s="152"/>
      <c r="BH674" s="152"/>
    </row>
    <row r="675" spans="1:60" outlineLevel="1" x14ac:dyDescent="0.2">
      <c r="A675" s="159"/>
      <c r="B675" s="160"/>
      <c r="C675" s="261" t="s">
        <v>1338</v>
      </c>
      <c r="D675" s="262"/>
      <c r="E675" s="262"/>
      <c r="F675" s="262"/>
      <c r="G675" s="262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52"/>
      <c r="Z675" s="152"/>
      <c r="AA675" s="152"/>
      <c r="AB675" s="152"/>
      <c r="AC675" s="152"/>
      <c r="AD675" s="152"/>
      <c r="AE675" s="152"/>
      <c r="AF675" s="152"/>
      <c r="AG675" s="152" t="s">
        <v>210</v>
      </c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  <c r="AV675" s="152"/>
      <c r="AW675" s="152"/>
      <c r="AX675" s="152"/>
      <c r="AY675" s="152"/>
      <c r="AZ675" s="152"/>
      <c r="BA675" s="152"/>
      <c r="BB675" s="152"/>
      <c r="BC675" s="152"/>
      <c r="BD675" s="152"/>
      <c r="BE675" s="152"/>
      <c r="BF675" s="152"/>
      <c r="BG675" s="152"/>
      <c r="BH675" s="152"/>
    </row>
    <row r="676" spans="1:60" ht="22.5" outlineLevel="1" x14ac:dyDescent="0.2">
      <c r="A676" s="159"/>
      <c r="B676" s="160"/>
      <c r="C676" s="261" t="s">
        <v>898</v>
      </c>
      <c r="D676" s="262"/>
      <c r="E676" s="262"/>
      <c r="F676" s="262"/>
      <c r="G676" s="262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52"/>
      <c r="Z676" s="152"/>
      <c r="AA676" s="152"/>
      <c r="AB676" s="152"/>
      <c r="AC676" s="152"/>
      <c r="AD676" s="152"/>
      <c r="AE676" s="152"/>
      <c r="AF676" s="152"/>
      <c r="AG676" s="152" t="s">
        <v>210</v>
      </c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  <c r="AV676" s="152"/>
      <c r="AW676" s="152"/>
      <c r="AX676" s="152"/>
      <c r="AY676" s="152"/>
      <c r="AZ676" s="152"/>
      <c r="BA676" s="183" t="str">
        <f>C676</f>
        <v>Přímopojížděný vodotěsný polyuretanový systém s překlenutím dodatečných dynamických trhlin s vodotěsnou membránou plnící zároveň funkci obrusné vrstvy:</v>
      </c>
      <c r="BB676" s="152"/>
      <c r="BC676" s="152"/>
      <c r="BD676" s="152"/>
      <c r="BE676" s="152"/>
      <c r="BF676" s="152"/>
      <c r="BG676" s="152"/>
      <c r="BH676" s="152"/>
    </row>
    <row r="677" spans="1:60" outlineLevel="1" x14ac:dyDescent="0.2">
      <c r="A677" s="159"/>
      <c r="B677" s="160"/>
      <c r="C677" s="261" t="s">
        <v>880</v>
      </c>
      <c r="D677" s="262"/>
      <c r="E677" s="262"/>
      <c r="F677" s="262"/>
      <c r="G677" s="262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52"/>
      <c r="Z677" s="152"/>
      <c r="AA677" s="152"/>
      <c r="AB677" s="152"/>
      <c r="AC677" s="152"/>
      <c r="AD677" s="152"/>
      <c r="AE677" s="152"/>
      <c r="AF677" s="152"/>
      <c r="AG677" s="152" t="s">
        <v>210</v>
      </c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  <c r="AV677" s="152"/>
      <c r="AW677" s="152"/>
      <c r="AX677" s="152"/>
      <c r="AY677" s="152"/>
      <c r="AZ677" s="152"/>
      <c r="BA677" s="152"/>
      <c r="BB677" s="152"/>
      <c r="BC677" s="152"/>
      <c r="BD677" s="152"/>
      <c r="BE677" s="152"/>
      <c r="BF677" s="152"/>
      <c r="BG677" s="152"/>
      <c r="BH677" s="152"/>
    </row>
    <row r="678" spans="1:60" outlineLevel="1" x14ac:dyDescent="0.2">
      <c r="A678" s="159"/>
      <c r="B678" s="160"/>
      <c r="C678" s="261" t="s">
        <v>881</v>
      </c>
      <c r="D678" s="262"/>
      <c r="E678" s="262"/>
      <c r="F678" s="262"/>
      <c r="G678" s="262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52"/>
      <c r="Z678" s="152"/>
      <c r="AA678" s="152"/>
      <c r="AB678" s="152"/>
      <c r="AC678" s="152"/>
      <c r="AD678" s="152"/>
      <c r="AE678" s="152"/>
      <c r="AF678" s="152"/>
      <c r="AG678" s="152" t="s">
        <v>210</v>
      </c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  <c r="AV678" s="152"/>
      <c r="AW678" s="152"/>
      <c r="AX678" s="152"/>
      <c r="AY678" s="152"/>
      <c r="AZ678" s="152"/>
      <c r="BA678" s="152"/>
      <c r="BB678" s="152"/>
      <c r="BC678" s="152"/>
      <c r="BD678" s="152"/>
      <c r="BE678" s="152"/>
      <c r="BF678" s="152"/>
      <c r="BG678" s="152"/>
      <c r="BH678" s="152"/>
    </row>
    <row r="679" spans="1:60" ht="22.5" outlineLevel="1" x14ac:dyDescent="0.2">
      <c r="A679" s="159"/>
      <c r="B679" s="160"/>
      <c r="C679" s="261" t="s">
        <v>899</v>
      </c>
      <c r="D679" s="262"/>
      <c r="E679" s="262"/>
      <c r="F679" s="262"/>
      <c r="G679" s="262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52"/>
      <c r="Z679" s="152"/>
      <c r="AA679" s="152"/>
      <c r="AB679" s="152"/>
      <c r="AC679" s="152"/>
      <c r="AD679" s="152"/>
      <c r="AE679" s="152"/>
      <c r="AF679" s="152"/>
      <c r="AG679" s="152" t="s">
        <v>210</v>
      </c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  <c r="AV679" s="152"/>
      <c r="AW679" s="152"/>
      <c r="AX679" s="152"/>
      <c r="AY679" s="152"/>
      <c r="AZ679" s="152"/>
      <c r="BA679" s="183" t="str">
        <f>C679</f>
        <v>- Penetrace bezrozpouštědlovou dvousložkovou nízkoviskózní  pryskyřicí s následným posypem sušeným křemenným pískem zrnitosti 0,3 - 0,8mm zrno vedle zrna</v>
      </c>
      <c r="BB679" s="152"/>
      <c r="BC679" s="152"/>
      <c r="BD679" s="152"/>
      <c r="BE679" s="152"/>
      <c r="BF679" s="152"/>
      <c r="BG679" s="152"/>
      <c r="BH679" s="152"/>
    </row>
    <row r="680" spans="1:60" ht="22.5" outlineLevel="1" x14ac:dyDescent="0.2">
      <c r="A680" s="159"/>
      <c r="B680" s="160"/>
      <c r="C680" s="261" t="s">
        <v>900</v>
      </c>
      <c r="D680" s="262"/>
      <c r="E680" s="262"/>
      <c r="F680" s="262"/>
      <c r="G680" s="262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52"/>
      <c r="Z680" s="152"/>
      <c r="AA680" s="152"/>
      <c r="AB680" s="152"/>
      <c r="AC680" s="152"/>
      <c r="AD680" s="152"/>
      <c r="AE680" s="152"/>
      <c r="AF680" s="152"/>
      <c r="AG680" s="152" t="s">
        <v>210</v>
      </c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  <c r="AV680" s="152"/>
      <c r="AW680" s="152"/>
      <c r="AX680" s="152"/>
      <c r="AY680" s="152"/>
      <c r="AZ680" s="152"/>
      <c r="BA680" s="183" t="str">
        <f>C680</f>
        <v>- Případná vyrovnávací vrstva polymermatlou z  dvousložkové pryskyřice a křemenných písků s následným posypem sušeným křemenným pískem zrnitosti 0,3 - 0,8mm zrno vedle zrna</v>
      </c>
      <c r="BB680" s="152"/>
      <c r="BC680" s="152"/>
      <c r="BD680" s="152"/>
      <c r="BE680" s="152"/>
      <c r="BF680" s="152"/>
      <c r="BG680" s="152"/>
      <c r="BH680" s="152"/>
    </row>
    <row r="681" spans="1:60" ht="22.5" outlineLevel="1" x14ac:dyDescent="0.2">
      <c r="A681" s="159"/>
      <c r="B681" s="160"/>
      <c r="C681" s="261" t="s">
        <v>901</v>
      </c>
      <c r="D681" s="262"/>
      <c r="E681" s="262"/>
      <c r="F681" s="262"/>
      <c r="G681" s="262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52"/>
      <c r="Z681" s="152"/>
      <c r="AA681" s="152"/>
      <c r="AB681" s="152"/>
      <c r="AC681" s="152"/>
      <c r="AD681" s="152"/>
      <c r="AE681" s="152"/>
      <c r="AF681" s="152"/>
      <c r="AG681" s="152" t="s">
        <v>210</v>
      </c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  <c r="AV681" s="152"/>
      <c r="AW681" s="152"/>
      <c r="AX681" s="152"/>
      <c r="AY681" s="152"/>
      <c r="AZ681" s="152"/>
      <c r="BA681" s="183" t="str">
        <f>C681</f>
        <v>- Vodotěsná polyuretanová vysoce elastická membrána o průtažnosti 800% se následným posypem sušeným křemenným pískem zrnitosti 0,3 - 0,8mm v přebytku (pro rampy hrubší frakce 0,6-1,2mm)</v>
      </c>
      <c r="BB681" s="152"/>
      <c r="BC681" s="152"/>
      <c r="BD681" s="152"/>
      <c r="BE681" s="152"/>
      <c r="BF681" s="152"/>
      <c r="BG681" s="152"/>
      <c r="BH681" s="152"/>
    </row>
    <row r="682" spans="1:60" outlineLevel="1" x14ac:dyDescent="0.2">
      <c r="A682" s="159"/>
      <c r="B682" s="160"/>
      <c r="C682" s="261" t="s">
        <v>1336</v>
      </c>
      <c r="D682" s="262"/>
      <c r="E682" s="262"/>
      <c r="F682" s="262"/>
      <c r="G682" s="262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52"/>
      <c r="Z682" s="152"/>
      <c r="AA682" s="152"/>
      <c r="AB682" s="152"/>
      <c r="AC682" s="152"/>
      <c r="AD682" s="152"/>
      <c r="AE682" s="152"/>
      <c r="AF682" s="152"/>
      <c r="AG682" s="152" t="s">
        <v>210</v>
      </c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  <c r="AV682" s="152"/>
      <c r="AW682" s="152"/>
      <c r="AX682" s="152"/>
      <c r="AY682" s="152"/>
      <c r="AZ682" s="152"/>
      <c r="BA682" s="152"/>
      <c r="BB682" s="152"/>
      <c r="BC682" s="152"/>
      <c r="BD682" s="152"/>
      <c r="BE682" s="152"/>
      <c r="BF682" s="152"/>
      <c r="BG682" s="152"/>
      <c r="BH682" s="152"/>
    </row>
    <row r="683" spans="1:60" outlineLevel="1" x14ac:dyDescent="0.2">
      <c r="A683" s="159"/>
      <c r="B683" s="160"/>
      <c r="C683" s="261" t="s">
        <v>902</v>
      </c>
      <c r="D683" s="262"/>
      <c r="E683" s="262"/>
      <c r="F683" s="262"/>
      <c r="G683" s="262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52"/>
      <c r="Z683" s="152"/>
      <c r="AA683" s="152"/>
      <c r="AB683" s="152"/>
      <c r="AC683" s="152"/>
      <c r="AD683" s="152"/>
      <c r="AE683" s="152"/>
      <c r="AF683" s="152"/>
      <c r="AG683" s="152" t="s">
        <v>210</v>
      </c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  <c r="AV683" s="152"/>
      <c r="AW683" s="152"/>
      <c r="AX683" s="152"/>
      <c r="AY683" s="152"/>
      <c r="AZ683" s="152"/>
      <c r="BA683" s="152"/>
      <c r="BB683" s="152"/>
      <c r="BC683" s="152"/>
      <c r="BD683" s="152"/>
      <c r="BE683" s="152"/>
      <c r="BF683" s="152"/>
      <c r="BG683" s="152"/>
      <c r="BH683" s="152"/>
    </row>
    <row r="684" spans="1:60" outlineLevel="1" x14ac:dyDescent="0.2">
      <c r="A684" s="159"/>
      <c r="B684" s="160"/>
      <c r="C684" s="261" t="s">
        <v>903</v>
      </c>
      <c r="D684" s="262"/>
      <c r="E684" s="262"/>
      <c r="F684" s="262"/>
      <c r="G684" s="262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52"/>
      <c r="Z684" s="152"/>
      <c r="AA684" s="152"/>
      <c r="AB684" s="152"/>
      <c r="AC684" s="152"/>
      <c r="AD684" s="152"/>
      <c r="AE684" s="152"/>
      <c r="AF684" s="152"/>
      <c r="AG684" s="152" t="s">
        <v>210</v>
      </c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  <c r="AV684" s="152"/>
      <c r="AW684" s="152"/>
      <c r="AX684" s="152"/>
      <c r="AY684" s="152"/>
      <c r="AZ684" s="152"/>
      <c r="BA684" s="152"/>
      <c r="BB684" s="152"/>
      <c r="BC684" s="152"/>
      <c r="BD684" s="152"/>
      <c r="BE684" s="152"/>
      <c r="BF684" s="152"/>
      <c r="BG684" s="152"/>
      <c r="BH684" s="152"/>
    </row>
    <row r="685" spans="1:60" outlineLevel="1" x14ac:dyDescent="0.2">
      <c r="A685" s="159"/>
      <c r="B685" s="160"/>
      <c r="C685" s="261" t="s">
        <v>1337</v>
      </c>
      <c r="D685" s="262"/>
      <c r="E685" s="262"/>
      <c r="F685" s="262"/>
      <c r="G685" s="262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52"/>
      <c r="Z685" s="152"/>
      <c r="AA685" s="152"/>
      <c r="AB685" s="152"/>
      <c r="AC685" s="152"/>
      <c r="AD685" s="152"/>
      <c r="AE685" s="152"/>
      <c r="AF685" s="152"/>
      <c r="AG685" s="152" t="s">
        <v>210</v>
      </c>
      <c r="AH685" s="152"/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  <c r="AV685" s="152"/>
      <c r="AW685" s="152"/>
      <c r="AX685" s="152"/>
      <c r="AY685" s="152"/>
      <c r="AZ685" s="152"/>
      <c r="BA685" s="152"/>
      <c r="BB685" s="152"/>
      <c r="BC685" s="152"/>
      <c r="BD685" s="152"/>
      <c r="BE685" s="152"/>
      <c r="BF685" s="152"/>
      <c r="BG685" s="152"/>
      <c r="BH685" s="152"/>
    </row>
    <row r="686" spans="1:60" outlineLevel="1" x14ac:dyDescent="0.2">
      <c r="A686" s="159"/>
      <c r="B686" s="160"/>
      <c r="C686" s="261" t="s">
        <v>904</v>
      </c>
      <c r="D686" s="262"/>
      <c r="E686" s="262"/>
      <c r="F686" s="262"/>
      <c r="G686" s="262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52"/>
      <c r="Z686" s="152"/>
      <c r="AA686" s="152"/>
      <c r="AB686" s="152"/>
      <c r="AC686" s="152"/>
      <c r="AD686" s="152"/>
      <c r="AE686" s="152"/>
      <c r="AF686" s="152"/>
      <c r="AG686" s="152" t="s">
        <v>210</v>
      </c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  <c r="AV686" s="152"/>
      <c r="AW686" s="152"/>
      <c r="AX686" s="152"/>
      <c r="AY686" s="152"/>
      <c r="AZ686" s="152"/>
      <c r="BA686" s="152"/>
      <c r="BB686" s="152"/>
      <c r="BC686" s="152"/>
      <c r="BD686" s="152"/>
      <c r="BE686" s="152"/>
      <c r="BF686" s="152"/>
      <c r="BG686" s="152"/>
      <c r="BH686" s="152"/>
    </row>
    <row r="687" spans="1:60" outlineLevel="1" x14ac:dyDescent="0.2">
      <c r="A687" s="159"/>
      <c r="B687" s="160"/>
      <c r="C687" s="261" t="s">
        <v>905</v>
      </c>
      <c r="D687" s="262"/>
      <c r="E687" s="262"/>
      <c r="F687" s="262"/>
      <c r="G687" s="262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52"/>
      <c r="Z687" s="152"/>
      <c r="AA687" s="152"/>
      <c r="AB687" s="152"/>
      <c r="AC687" s="152"/>
      <c r="AD687" s="152"/>
      <c r="AE687" s="152"/>
      <c r="AF687" s="152"/>
      <c r="AG687" s="152" t="s">
        <v>210</v>
      </c>
      <c r="AH687" s="152"/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  <c r="AV687" s="152"/>
      <c r="AW687" s="152"/>
      <c r="AX687" s="152"/>
      <c r="AY687" s="152"/>
      <c r="AZ687" s="152"/>
      <c r="BA687" s="152"/>
      <c r="BB687" s="152"/>
      <c r="BC687" s="152"/>
      <c r="BD687" s="152"/>
      <c r="BE687" s="152"/>
      <c r="BF687" s="152"/>
      <c r="BG687" s="152"/>
      <c r="BH687" s="152"/>
    </row>
    <row r="688" spans="1:60" outlineLevel="1" x14ac:dyDescent="0.2">
      <c r="A688" s="159"/>
      <c r="B688" s="160"/>
      <c r="C688" s="261" t="s">
        <v>914</v>
      </c>
      <c r="D688" s="262"/>
      <c r="E688" s="262"/>
      <c r="F688" s="262"/>
      <c r="G688" s="262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52"/>
      <c r="Z688" s="152"/>
      <c r="AA688" s="152"/>
      <c r="AB688" s="152"/>
      <c r="AC688" s="152"/>
      <c r="AD688" s="152"/>
      <c r="AE688" s="152"/>
      <c r="AF688" s="152"/>
      <c r="AG688" s="152" t="s">
        <v>210</v>
      </c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  <c r="AV688" s="152"/>
      <c r="AW688" s="152"/>
      <c r="AX688" s="152"/>
      <c r="AY688" s="152"/>
      <c r="AZ688" s="152"/>
      <c r="BA688" s="152"/>
      <c r="BB688" s="152"/>
      <c r="BC688" s="152"/>
      <c r="BD688" s="152"/>
      <c r="BE688" s="152"/>
      <c r="BF688" s="152"/>
      <c r="BG688" s="152"/>
      <c r="BH688" s="152"/>
    </row>
    <row r="689" spans="1:60" outlineLevel="1" x14ac:dyDescent="0.2">
      <c r="A689" s="159"/>
      <c r="B689" s="160"/>
      <c r="C689" s="261" t="s">
        <v>907</v>
      </c>
      <c r="D689" s="262"/>
      <c r="E689" s="262"/>
      <c r="F689" s="262"/>
      <c r="G689" s="262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52"/>
      <c r="Z689" s="152"/>
      <c r="AA689" s="152"/>
      <c r="AB689" s="152"/>
      <c r="AC689" s="152"/>
      <c r="AD689" s="152"/>
      <c r="AE689" s="152"/>
      <c r="AF689" s="152"/>
      <c r="AG689" s="152" t="s">
        <v>210</v>
      </c>
      <c r="AH689" s="152"/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  <c r="AV689" s="152"/>
      <c r="AW689" s="152"/>
      <c r="AX689" s="152"/>
      <c r="AY689" s="152"/>
      <c r="AZ689" s="152"/>
      <c r="BA689" s="152"/>
      <c r="BB689" s="152"/>
      <c r="BC689" s="152"/>
      <c r="BD689" s="152"/>
      <c r="BE689" s="152"/>
      <c r="BF689" s="152"/>
      <c r="BG689" s="152"/>
      <c r="BH689" s="152"/>
    </row>
    <row r="690" spans="1:60" outlineLevel="1" x14ac:dyDescent="0.2">
      <c r="A690" s="159"/>
      <c r="B690" s="160"/>
      <c r="C690" s="261" t="s">
        <v>908</v>
      </c>
      <c r="D690" s="262"/>
      <c r="E690" s="262"/>
      <c r="F690" s="262"/>
      <c r="G690" s="262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52"/>
      <c r="Z690" s="152"/>
      <c r="AA690" s="152"/>
      <c r="AB690" s="152"/>
      <c r="AC690" s="152"/>
      <c r="AD690" s="152"/>
      <c r="AE690" s="152"/>
      <c r="AF690" s="152"/>
      <c r="AG690" s="152" t="s">
        <v>210</v>
      </c>
      <c r="AH690" s="152"/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  <c r="AV690" s="152"/>
      <c r="AW690" s="152"/>
      <c r="AX690" s="152"/>
      <c r="AY690" s="152"/>
      <c r="AZ690" s="152"/>
      <c r="BA690" s="152"/>
      <c r="BB690" s="152"/>
      <c r="BC690" s="152"/>
      <c r="BD690" s="152"/>
      <c r="BE690" s="152"/>
      <c r="BF690" s="152"/>
      <c r="BG690" s="152"/>
      <c r="BH690" s="152"/>
    </row>
    <row r="691" spans="1:60" outlineLevel="1" x14ac:dyDescent="0.2">
      <c r="A691" s="159"/>
      <c r="B691" s="160"/>
      <c r="C691" s="261" t="s">
        <v>909</v>
      </c>
      <c r="D691" s="262"/>
      <c r="E691" s="262"/>
      <c r="F691" s="262"/>
      <c r="G691" s="262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52"/>
      <c r="Z691" s="152"/>
      <c r="AA691" s="152"/>
      <c r="AB691" s="152"/>
      <c r="AC691" s="152"/>
      <c r="AD691" s="152"/>
      <c r="AE691" s="152"/>
      <c r="AF691" s="152"/>
      <c r="AG691" s="152" t="s">
        <v>210</v>
      </c>
      <c r="AH691" s="152"/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  <c r="AV691" s="152"/>
      <c r="AW691" s="152"/>
      <c r="AX691" s="152"/>
      <c r="AY691" s="152"/>
      <c r="AZ691" s="152"/>
      <c r="BA691" s="152"/>
      <c r="BB691" s="152"/>
      <c r="BC691" s="152"/>
      <c r="BD691" s="152"/>
      <c r="BE691" s="152"/>
      <c r="BF691" s="152"/>
      <c r="BG691" s="152"/>
      <c r="BH691" s="152"/>
    </row>
    <row r="692" spans="1:60" outlineLevel="1" x14ac:dyDescent="0.2">
      <c r="A692" s="159"/>
      <c r="B692" s="160"/>
      <c r="C692" s="261" t="s">
        <v>1334</v>
      </c>
      <c r="D692" s="262"/>
      <c r="E692" s="262"/>
      <c r="F692" s="262"/>
      <c r="G692" s="262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52"/>
      <c r="Z692" s="152"/>
      <c r="AA692" s="152"/>
      <c r="AB692" s="152"/>
      <c r="AC692" s="152"/>
      <c r="AD692" s="152"/>
      <c r="AE692" s="152"/>
      <c r="AF692" s="152"/>
      <c r="AG692" s="152" t="s">
        <v>210</v>
      </c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  <c r="AV692" s="152"/>
      <c r="AW692" s="152"/>
      <c r="AX692" s="152"/>
      <c r="AY692" s="152"/>
      <c r="AZ692" s="152"/>
      <c r="BA692" s="152"/>
      <c r="BB692" s="152"/>
      <c r="BC692" s="152"/>
      <c r="BD692" s="152"/>
      <c r="BE692" s="152"/>
      <c r="BF692" s="152"/>
      <c r="BG692" s="152"/>
      <c r="BH692" s="152"/>
    </row>
    <row r="693" spans="1:60" outlineLevel="1" x14ac:dyDescent="0.2">
      <c r="A693" s="159"/>
      <c r="B693" s="160"/>
      <c r="C693" s="261" t="s">
        <v>891</v>
      </c>
      <c r="D693" s="262"/>
      <c r="E693" s="262"/>
      <c r="F693" s="262"/>
      <c r="G693" s="262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52"/>
      <c r="Z693" s="152"/>
      <c r="AA693" s="152"/>
      <c r="AB693" s="152"/>
      <c r="AC693" s="152"/>
      <c r="AD693" s="152"/>
      <c r="AE693" s="152"/>
      <c r="AF693" s="152"/>
      <c r="AG693" s="152" t="s">
        <v>210</v>
      </c>
      <c r="AH693" s="152"/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  <c r="AV693" s="152"/>
      <c r="AW693" s="152"/>
      <c r="AX693" s="152"/>
      <c r="AY693" s="152"/>
      <c r="AZ693" s="152"/>
      <c r="BA693" s="152"/>
      <c r="BB693" s="152"/>
      <c r="BC693" s="152"/>
      <c r="BD693" s="152"/>
      <c r="BE693" s="152"/>
      <c r="BF693" s="152"/>
      <c r="BG693" s="152"/>
      <c r="BH693" s="152"/>
    </row>
    <row r="694" spans="1:60" outlineLevel="1" x14ac:dyDescent="0.2">
      <c r="A694" s="159"/>
      <c r="B694" s="160"/>
      <c r="C694" s="195" t="s">
        <v>812</v>
      </c>
      <c r="D694" s="166"/>
      <c r="E694" s="167"/>
      <c r="F694" s="168"/>
      <c r="G694" s="168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52"/>
      <c r="Z694" s="152"/>
      <c r="AA694" s="152"/>
      <c r="AB694" s="152"/>
      <c r="AC694" s="152"/>
      <c r="AD694" s="152"/>
      <c r="AE694" s="152"/>
      <c r="AF694" s="152"/>
      <c r="AG694" s="152" t="s">
        <v>210</v>
      </c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  <c r="AV694" s="152"/>
      <c r="AW694" s="152"/>
      <c r="AX694" s="152"/>
      <c r="AY694" s="152"/>
      <c r="AZ694" s="152"/>
      <c r="BA694" s="152"/>
      <c r="BB694" s="152"/>
      <c r="BC694" s="152"/>
      <c r="BD694" s="152"/>
      <c r="BE694" s="152"/>
      <c r="BF694" s="152"/>
      <c r="BG694" s="152"/>
      <c r="BH694" s="152"/>
    </row>
    <row r="695" spans="1:60" ht="22.5" outlineLevel="1" x14ac:dyDescent="0.2">
      <c r="A695" s="159"/>
      <c r="B695" s="160"/>
      <c r="C695" s="261" t="s">
        <v>910</v>
      </c>
      <c r="D695" s="262"/>
      <c r="E695" s="262"/>
      <c r="F695" s="262"/>
      <c r="G695" s="262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52"/>
      <c r="Z695" s="152"/>
      <c r="AA695" s="152"/>
      <c r="AB695" s="152"/>
      <c r="AC695" s="152"/>
      <c r="AD695" s="152"/>
      <c r="AE695" s="152"/>
      <c r="AF695" s="152"/>
      <c r="AG695" s="152" t="s">
        <v>210</v>
      </c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  <c r="AV695" s="152"/>
      <c r="AW695" s="152"/>
      <c r="AX695" s="152"/>
      <c r="AY695" s="152"/>
      <c r="AZ695" s="152"/>
      <c r="BA695" s="183" t="str">
        <f>C695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</v>
      </c>
      <c r="BB695" s="152"/>
      <c r="BC695" s="152"/>
      <c r="BD695" s="152"/>
      <c r="BE695" s="152"/>
      <c r="BF695" s="152"/>
      <c r="BG695" s="152"/>
      <c r="BH695" s="152"/>
    </row>
    <row r="696" spans="1:60" outlineLevel="1" x14ac:dyDescent="0.2">
      <c r="A696" s="159"/>
      <c r="B696" s="160"/>
      <c r="C696" s="194" t="s">
        <v>915</v>
      </c>
      <c r="D696" s="164"/>
      <c r="E696" s="165">
        <v>558</v>
      </c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52"/>
      <c r="Z696" s="152"/>
      <c r="AA696" s="152"/>
      <c r="AB696" s="152"/>
      <c r="AC696" s="152"/>
      <c r="AD696" s="152"/>
      <c r="AE696" s="152"/>
      <c r="AF696" s="152"/>
      <c r="AG696" s="152" t="s">
        <v>199</v>
      </c>
      <c r="AH696" s="152">
        <v>0</v>
      </c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  <c r="AV696" s="152"/>
      <c r="AW696" s="152"/>
      <c r="AX696" s="152"/>
      <c r="AY696" s="152"/>
      <c r="AZ696" s="152"/>
      <c r="BA696" s="152"/>
      <c r="BB696" s="152"/>
      <c r="BC696" s="152"/>
      <c r="BD696" s="152"/>
      <c r="BE696" s="152"/>
      <c r="BF696" s="152"/>
      <c r="BG696" s="152"/>
      <c r="BH696" s="152"/>
    </row>
    <row r="697" spans="1:60" outlineLevel="1" x14ac:dyDescent="0.2">
      <c r="A697" s="176">
        <v>248</v>
      </c>
      <c r="B697" s="177" t="s">
        <v>916</v>
      </c>
      <c r="C697" s="193" t="s">
        <v>877</v>
      </c>
      <c r="D697" s="178" t="s">
        <v>752</v>
      </c>
      <c r="E697" s="179">
        <v>775.19500000000005</v>
      </c>
      <c r="F697" s="180"/>
      <c r="G697" s="181">
        <f>ROUND(E697*F697,2)</f>
        <v>0</v>
      </c>
      <c r="H697" s="180"/>
      <c r="I697" s="181">
        <f>ROUND(E697*H697,2)</f>
        <v>0</v>
      </c>
      <c r="J697" s="180"/>
      <c r="K697" s="181">
        <f>ROUND(E697*J697,2)</f>
        <v>0</v>
      </c>
      <c r="L697" s="181">
        <v>21</v>
      </c>
      <c r="M697" s="181">
        <f>G697*(1+L697/100)</f>
        <v>0</v>
      </c>
      <c r="N697" s="181">
        <v>0</v>
      </c>
      <c r="O697" s="181">
        <f>ROUND(E697*N697,2)</f>
        <v>0</v>
      </c>
      <c r="P697" s="181">
        <v>0</v>
      </c>
      <c r="Q697" s="181">
        <f>ROUND(E697*P697,2)</f>
        <v>0</v>
      </c>
      <c r="R697" s="181"/>
      <c r="S697" s="181" t="s">
        <v>254</v>
      </c>
      <c r="T697" s="182" t="s">
        <v>250</v>
      </c>
      <c r="U697" s="163">
        <v>0</v>
      </c>
      <c r="V697" s="163">
        <f>ROUND(E697*U697,2)</f>
        <v>0</v>
      </c>
      <c r="W697" s="163"/>
      <c r="X697" s="163" t="s">
        <v>194</v>
      </c>
      <c r="Y697" s="152"/>
      <c r="Z697" s="152"/>
      <c r="AA697" s="152"/>
      <c r="AB697" s="152"/>
      <c r="AC697" s="152"/>
      <c r="AD697" s="152"/>
      <c r="AE697" s="152"/>
      <c r="AF697" s="152"/>
      <c r="AG697" s="152" t="s">
        <v>195</v>
      </c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  <c r="AV697" s="152"/>
      <c r="AW697" s="152"/>
      <c r="AX697" s="152"/>
      <c r="AY697" s="152"/>
      <c r="AZ697" s="152"/>
      <c r="BA697" s="152"/>
      <c r="BB697" s="152"/>
      <c r="BC697" s="152"/>
      <c r="BD697" s="152"/>
      <c r="BE697" s="152"/>
      <c r="BF697" s="152"/>
      <c r="BG697" s="152"/>
      <c r="BH697" s="152"/>
    </row>
    <row r="698" spans="1:60" outlineLevel="1" x14ac:dyDescent="0.2">
      <c r="A698" s="159"/>
      <c r="B698" s="160"/>
      <c r="C698" s="259" t="s">
        <v>917</v>
      </c>
      <c r="D698" s="260"/>
      <c r="E698" s="260"/>
      <c r="F698" s="260"/>
      <c r="G698" s="260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52"/>
      <c r="Z698" s="152"/>
      <c r="AA698" s="152"/>
      <c r="AB698" s="152"/>
      <c r="AC698" s="152"/>
      <c r="AD698" s="152"/>
      <c r="AE698" s="152"/>
      <c r="AF698" s="152"/>
      <c r="AG698" s="152" t="s">
        <v>210</v>
      </c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  <c r="AV698" s="152"/>
      <c r="AW698" s="152"/>
      <c r="AX698" s="152"/>
      <c r="AY698" s="152"/>
      <c r="AZ698" s="152"/>
      <c r="BA698" s="183" t="str">
        <f>C698</f>
        <v>Konstrukce podlahy střechy parkovacího domu, včetně úpravy soklu do výšky 150 mm  dle projektové dokumentace</v>
      </c>
      <c r="BB698" s="152"/>
      <c r="BC698" s="152"/>
      <c r="BD698" s="152"/>
      <c r="BE698" s="152"/>
      <c r="BF698" s="152"/>
      <c r="BG698" s="152"/>
      <c r="BH698" s="152"/>
    </row>
    <row r="699" spans="1:60" ht="22.5" outlineLevel="1" x14ac:dyDescent="0.2">
      <c r="A699" s="159"/>
      <c r="B699" s="160"/>
      <c r="C699" s="261" t="s">
        <v>918</v>
      </c>
      <c r="D699" s="262"/>
      <c r="E699" s="262"/>
      <c r="F699" s="262"/>
      <c r="G699" s="262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52"/>
      <c r="Z699" s="152"/>
      <c r="AA699" s="152"/>
      <c r="AB699" s="152"/>
      <c r="AC699" s="152"/>
      <c r="AD699" s="152"/>
      <c r="AE699" s="152"/>
      <c r="AF699" s="152"/>
      <c r="AG699" s="152" t="s">
        <v>210</v>
      </c>
      <c r="AH699" s="152"/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  <c r="AV699" s="152"/>
      <c r="AW699" s="152"/>
      <c r="AX699" s="152"/>
      <c r="AY699" s="152"/>
      <c r="AZ699" s="152"/>
      <c r="BA699" s="183" t="str">
        <f>C699</f>
        <v>Přímopojížděný vodotěsný polyuretanový systém s překlenutím dodatečných dynamických trhlin, s  vodotěsnou vrstvou formou nástřiku plnící funkci provozní:</v>
      </c>
      <c r="BB699" s="152"/>
      <c r="BC699" s="152"/>
      <c r="BD699" s="152"/>
      <c r="BE699" s="152"/>
      <c r="BF699" s="152"/>
      <c r="BG699" s="152"/>
      <c r="BH699" s="152"/>
    </row>
    <row r="700" spans="1:60" outlineLevel="1" x14ac:dyDescent="0.2">
      <c r="A700" s="159"/>
      <c r="B700" s="160"/>
      <c r="C700" s="261" t="s">
        <v>880</v>
      </c>
      <c r="D700" s="262"/>
      <c r="E700" s="262"/>
      <c r="F700" s="262"/>
      <c r="G700" s="262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52"/>
      <c r="Z700" s="152"/>
      <c r="AA700" s="152"/>
      <c r="AB700" s="152"/>
      <c r="AC700" s="152"/>
      <c r="AD700" s="152"/>
      <c r="AE700" s="152"/>
      <c r="AF700" s="152"/>
      <c r="AG700" s="152" t="s">
        <v>210</v>
      </c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  <c r="AV700" s="152"/>
      <c r="AW700" s="152"/>
      <c r="AX700" s="152"/>
      <c r="AY700" s="152"/>
      <c r="AZ700" s="152"/>
      <c r="BA700" s="152"/>
      <c r="BB700" s="152"/>
      <c r="BC700" s="152"/>
      <c r="BD700" s="152"/>
      <c r="BE700" s="152"/>
      <c r="BF700" s="152"/>
      <c r="BG700" s="152"/>
      <c r="BH700" s="152"/>
    </row>
    <row r="701" spans="1:60" outlineLevel="1" x14ac:dyDescent="0.2">
      <c r="A701" s="159"/>
      <c r="B701" s="160"/>
      <c r="C701" s="261" t="s">
        <v>881</v>
      </c>
      <c r="D701" s="262"/>
      <c r="E701" s="262"/>
      <c r="F701" s="262"/>
      <c r="G701" s="262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52"/>
      <c r="Z701" s="152"/>
      <c r="AA701" s="152"/>
      <c r="AB701" s="152"/>
      <c r="AC701" s="152"/>
      <c r="AD701" s="152"/>
      <c r="AE701" s="152"/>
      <c r="AF701" s="152"/>
      <c r="AG701" s="152" t="s">
        <v>210</v>
      </c>
      <c r="AH701" s="152"/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  <c r="AV701" s="152"/>
      <c r="AW701" s="152"/>
      <c r="AX701" s="152"/>
      <c r="AY701" s="152"/>
      <c r="AZ701" s="152"/>
      <c r="BA701" s="152"/>
      <c r="BB701" s="152"/>
      <c r="BC701" s="152"/>
      <c r="BD701" s="152"/>
      <c r="BE701" s="152"/>
      <c r="BF701" s="152"/>
      <c r="BG701" s="152"/>
      <c r="BH701" s="152"/>
    </row>
    <row r="702" spans="1:60" ht="22.5" outlineLevel="1" x14ac:dyDescent="0.2">
      <c r="A702" s="159"/>
      <c r="B702" s="160"/>
      <c r="C702" s="261" t="s">
        <v>899</v>
      </c>
      <c r="D702" s="262"/>
      <c r="E702" s="262"/>
      <c r="F702" s="262"/>
      <c r="G702" s="262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52"/>
      <c r="Z702" s="152"/>
      <c r="AA702" s="152"/>
      <c r="AB702" s="152"/>
      <c r="AC702" s="152"/>
      <c r="AD702" s="152"/>
      <c r="AE702" s="152"/>
      <c r="AF702" s="152"/>
      <c r="AG702" s="152" t="s">
        <v>210</v>
      </c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  <c r="AV702" s="152"/>
      <c r="AW702" s="152"/>
      <c r="AX702" s="152"/>
      <c r="AY702" s="152"/>
      <c r="AZ702" s="152"/>
      <c r="BA702" s="183" t="str">
        <f>C702</f>
        <v>- Penetrace bezrozpouštědlovou dvousložkovou nízkoviskózní  pryskyřicí s následným posypem sušeným křemenným pískem zrnitosti 0,3 - 0,8mm zrno vedle zrna</v>
      </c>
      <c r="BB702" s="152"/>
      <c r="BC702" s="152"/>
      <c r="BD702" s="152"/>
      <c r="BE702" s="152"/>
      <c r="BF702" s="152"/>
      <c r="BG702" s="152"/>
      <c r="BH702" s="152"/>
    </row>
    <row r="703" spans="1:60" ht="22.5" outlineLevel="1" x14ac:dyDescent="0.2">
      <c r="A703" s="159"/>
      <c r="B703" s="160"/>
      <c r="C703" s="261" t="s">
        <v>919</v>
      </c>
      <c r="D703" s="262"/>
      <c r="E703" s="262"/>
      <c r="F703" s="262"/>
      <c r="G703" s="262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52"/>
      <c r="Z703" s="152"/>
      <c r="AA703" s="152"/>
      <c r="AB703" s="152"/>
      <c r="AC703" s="152"/>
      <c r="AD703" s="152"/>
      <c r="AE703" s="152"/>
      <c r="AF703" s="152"/>
      <c r="AG703" s="152" t="s">
        <v>210</v>
      </c>
      <c r="AH703" s="152"/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  <c r="AV703" s="152"/>
      <c r="AW703" s="152"/>
      <c r="AX703" s="152"/>
      <c r="AY703" s="152"/>
      <c r="AZ703" s="152"/>
      <c r="BA703" s="183" t="str">
        <f>C703</f>
        <v>- Případná vyrovnávací vrstva polymermatlou z dvousložkové pryskyřice a křemenných písků s následným posypem sušeným křemenným pískem zrnitosti 0,3 - 0,8mm zrno vedle zrna</v>
      </c>
      <c r="BB703" s="152"/>
      <c r="BC703" s="152"/>
      <c r="BD703" s="152"/>
      <c r="BE703" s="152"/>
      <c r="BF703" s="152"/>
      <c r="BG703" s="152"/>
      <c r="BH703" s="152"/>
    </row>
    <row r="704" spans="1:60" ht="22.5" outlineLevel="1" x14ac:dyDescent="0.2">
      <c r="A704" s="159"/>
      <c r="B704" s="160"/>
      <c r="C704" s="261" t="s">
        <v>920</v>
      </c>
      <c r="D704" s="262"/>
      <c r="E704" s="262"/>
      <c r="F704" s="262"/>
      <c r="G704" s="262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52"/>
      <c r="Z704" s="152"/>
      <c r="AA704" s="152"/>
      <c r="AB704" s="152"/>
      <c r="AC704" s="152"/>
      <c r="AD704" s="152"/>
      <c r="AE704" s="152"/>
      <c r="AF704" s="152"/>
      <c r="AG704" s="152" t="s">
        <v>210</v>
      </c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  <c r="AV704" s="152"/>
      <c r="AW704" s="152"/>
      <c r="AX704" s="152"/>
      <c r="AY704" s="152"/>
      <c r="AZ704" s="152"/>
      <c r="BA704" s="183" t="str">
        <f>C704</f>
        <v>- Vodotěsná polyurea vysoce elastická membrána strojně stříkaná o průtažnosti 400%, vytvrzující do 10s s možností zaizolování jakýchkoliv detailů</v>
      </c>
      <c r="BB704" s="152"/>
      <c r="BC704" s="152"/>
      <c r="BD704" s="152"/>
      <c r="BE704" s="152"/>
      <c r="BF704" s="152"/>
      <c r="BG704" s="152"/>
      <c r="BH704" s="152"/>
    </row>
    <row r="705" spans="1:60" outlineLevel="1" x14ac:dyDescent="0.2">
      <c r="A705" s="159"/>
      <c r="B705" s="160"/>
      <c r="C705" s="261" t="s">
        <v>921</v>
      </c>
      <c r="D705" s="262"/>
      <c r="E705" s="262"/>
      <c r="F705" s="262"/>
      <c r="G705" s="262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52"/>
      <c r="Z705" s="152"/>
      <c r="AA705" s="152"/>
      <c r="AB705" s="152"/>
      <c r="AC705" s="152"/>
      <c r="AD705" s="152"/>
      <c r="AE705" s="152"/>
      <c r="AF705" s="152"/>
      <c r="AG705" s="152" t="s">
        <v>210</v>
      </c>
      <c r="AH705" s="152"/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  <c r="AV705" s="152"/>
      <c r="AW705" s="152"/>
      <c r="AX705" s="152"/>
      <c r="AY705" s="152"/>
      <c r="AZ705" s="152"/>
      <c r="BA705" s="152"/>
      <c r="BB705" s="152"/>
      <c r="BC705" s="152"/>
      <c r="BD705" s="152"/>
      <c r="BE705" s="152"/>
      <c r="BF705" s="152"/>
      <c r="BG705" s="152"/>
      <c r="BH705" s="152"/>
    </row>
    <row r="706" spans="1:60" outlineLevel="1" x14ac:dyDescent="0.2">
      <c r="A706" s="159"/>
      <c r="B706" s="160"/>
      <c r="C706" s="261" t="s">
        <v>922</v>
      </c>
      <c r="D706" s="262"/>
      <c r="E706" s="262"/>
      <c r="F706" s="262"/>
      <c r="G706" s="262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52"/>
      <c r="Z706" s="152"/>
      <c r="AA706" s="152"/>
      <c r="AB706" s="152"/>
      <c r="AC706" s="152"/>
      <c r="AD706" s="152"/>
      <c r="AE706" s="152"/>
      <c r="AF706" s="152"/>
      <c r="AG706" s="152" t="s">
        <v>210</v>
      </c>
      <c r="AH706" s="152"/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  <c r="AV706" s="152"/>
      <c r="AW706" s="152"/>
      <c r="AX706" s="152"/>
      <c r="AY706" s="152"/>
      <c r="AZ706" s="152"/>
      <c r="BA706" s="183" t="str">
        <f>C706</f>
        <v>- Uzavírací elastický, otěruvzdorný, pigmentovaný a UV stabilní polyaspartický lak s průtažností 180%</v>
      </c>
      <c r="BB706" s="152"/>
      <c r="BC706" s="152"/>
      <c r="BD706" s="152"/>
      <c r="BE706" s="152"/>
      <c r="BF706" s="152"/>
      <c r="BG706" s="152"/>
      <c r="BH706" s="152"/>
    </row>
    <row r="707" spans="1:60" outlineLevel="1" x14ac:dyDescent="0.2">
      <c r="A707" s="159"/>
      <c r="B707" s="160"/>
      <c r="C707" s="261" t="s">
        <v>923</v>
      </c>
      <c r="D707" s="262"/>
      <c r="E707" s="262"/>
      <c r="F707" s="262"/>
      <c r="G707" s="262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52"/>
      <c r="Z707" s="152"/>
      <c r="AA707" s="152"/>
      <c r="AB707" s="152"/>
      <c r="AC707" s="152"/>
      <c r="AD707" s="152"/>
      <c r="AE707" s="152"/>
      <c r="AF707" s="152"/>
      <c r="AG707" s="152" t="s">
        <v>210</v>
      </c>
      <c r="AH707" s="152"/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  <c r="AV707" s="152"/>
      <c r="AW707" s="152"/>
      <c r="AX707" s="152"/>
      <c r="AY707" s="152"/>
      <c r="AZ707" s="152"/>
      <c r="BA707" s="152"/>
      <c r="BB707" s="152"/>
      <c r="BC707" s="152"/>
      <c r="BD707" s="152"/>
      <c r="BE707" s="152"/>
      <c r="BF707" s="152"/>
      <c r="BG707" s="152"/>
      <c r="BH707" s="152"/>
    </row>
    <row r="708" spans="1:60" outlineLevel="1" x14ac:dyDescent="0.2">
      <c r="A708" s="159"/>
      <c r="B708" s="160"/>
      <c r="C708" s="261" t="s">
        <v>924</v>
      </c>
      <c r="D708" s="262"/>
      <c r="E708" s="262"/>
      <c r="F708" s="262"/>
      <c r="G708" s="262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52"/>
      <c r="Z708" s="152"/>
      <c r="AA708" s="152"/>
      <c r="AB708" s="152"/>
      <c r="AC708" s="152"/>
      <c r="AD708" s="152"/>
      <c r="AE708" s="152"/>
      <c r="AF708" s="152"/>
      <c r="AG708" s="152" t="s">
        <v>210</v>
      </c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  <c r="AV708" s="152"/>
      <c r="AW708" s="152"/>
      <c r="AX708" s="152"/>
      <c r="AY708" s="152"/>
      <c r="AZ708" s="152"/>
      <c r="BA708" s="152"/>
      <c r="BB708" s="152"/>
      <c r="BC708" s="152"/>
      <c r="BD708" s="152"/>
      <c r="BE708" s="152"/>
      <c r="BF708" s="152"/>
      <c r="BG708" s="152"/>
      <c r="BH708" s="152"/>
    </row>
    <row r="709" spans="1:60" outlineLevel="1" x14ac:dyDescent="0.2">
      <c r="A709" s="159"/>
      <c r="B709" s="160"/>
      <c r="C709" s="261" t="s">
        <v>925</v>
      </c>
      <c r="D709" s="262"/>
      <c r="E709" s="262"/>
      <c r="F709" s="262"/>
      <c r="G709" s="262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52"/>
      <c r="Z709" s="152"/>
      <c r="AA709" s="152"/>
      <c r="AB709" s="152"/>
      <c r="AC709" s="152"/>
      <c r="AD709" s="152"/>
      <c r="AE709" s="152"/>
      <c r="AF709" s="152"/>
      <c r="AG709" s="152" t="s">
        <v>210</v>
      </c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  <c r="AV709" s="152"/>
      <c r="AW709" s="152"/>
      <c r="AX709" s="152"/>
      <c r="AY709" s="152"/>
      <c r="AZ709" s="152"/>
      <c r="BA709" s="152"/>
      <c r="BB709" s="152"/>
      <c r="BC709" s="152"/>
      <c r="BD709" s="152"/>
      <c r="BE709" s="152"/>
      <c r="BF709" s="152"/>
      <c r="BG709" s="152"/>
      <c r="BH709" s="152"/>
    </row>
    <row r="710" spans="1:60" outlineLevel="1" x14ac:dyDescent="0.2">
      <c r="A710" s="159"/>
      <c r="B710" s="160"/>
      <c r="C710" s="261" t="s">
        <v>904</v>
      </c>
      <c r="D710" s="262"/>
      <c r="E710" s="262"/>
      <c r="F710" s="262"/>
      <c r="G710" s="262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52"/>
      <c r="Z710" s="152"/>
      <c r="AA710" s="152"/>
      <c r="AB710" s="152"/>
      <c r="AC710" s="152"/>
      <c r="AD710" s="152"/>
      <c r="AE710" s="152"/>
      <c r="AF710" s="152"/>
      <c r="AG710" s="152" t="s">
        <v>210</v>
      </c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  <c r="AV710" s="152"/>
      <c r="AW710" s="152"/>
      <c r="AX710" s="152"/>
      <c r="AY710" s="152"/>
      <c r="AZ710" s="152"/>
      <c r="BA710" s="152"/>
      <c r="BB710" s="152"/>
      <c r="BC710" s="152"/>
      <c r="BD710" s="152"/>
      <c r="BE710" s="152"/>
      <c r="BF710" s="152"/>
      <c r="BG710" s="152"/>
      <c r="BH710" s="152"/>
    </row>
    <row r="711" spans="1:60" outlineLevel="1" x14ac:dyDescent="0.2">
      <c r="A711" s="159"/>
      <c r="B711" s="160"/>
      <c r="C711" s="261" t="s">
        <v>914</v>
      </c>
      <c r="D711" s="262"/>
      <c r="E711" s="262"/>
      <c r="F711" s="262"/>
      <c r="G711" s="262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52"/>
      <c r="Z711" s="152"/>
      <c r="AA711" s="152"/>
      <c r="AB711" s="152"/>
      <c r="AC711" s="152"/>
      <c r="AD711" s="152"/>
      <c r="AE711" s="152"/>
      <c r="AF711" s="152"/>
      <c r="AG711" s="152" t="s">
        <v>210</v>
      </c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  <c r="AV711" s="152"/>
      <c r="AW711" s="152"/>
      <c r="AX711" s="152"/>
      <c r="AY711" s="152"/>
      <c r="AZ711" s="152"/>
      <c r="BA711" s="152"/>
      <c r="BB711" s="152"/>
      <c r="BC711" s="152"/>
      <c r="BD711" s="152"/>
      <c r="BE711" s="152"/>
      <c r="BF711" s="152"/>
      <c r="BG711" s="152"/>
      <c r="BH711" s="152"/>
    </row>
    <row r="712" spans="1:60" outlineLevel="1" x14ac:dyDescent="0.2">
      <c r="A712" s="159"/>
      <c r="B712" s="160"/>
      <c r="C712" s="261" t="s">
        <v>926</v>
      </c>
      <c r="D712" s="262"/>
      <c r="E712" s="262"/>
      <c r="F712" s="262"/>
      <c r="G712" s="262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52"/>
      <c r="Z712" s="152"/>
      <c r="AA712" s="152"/>
      <c r="AB712" s="152"/>
      <c r="AC712" s="152"/>
      <c r="AD712" s="152"/>
      <c r="AE712" s="152"/>
      <c r="AF712" s="152"/>
      <c r="AG712" s="152" t="s">
        <v>210</v>
      </c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  <c r="AV712" s="152"/>
      <c r="AW712" s="152"/>
      <c r="AX712" s="152"/>
      <c r="AY712" s="152"/>
      <c r="AZ712" s="152"/>
      <c r="BA712" s="152"/>
      <c r="BB712" s="152"/>
      <c r="BC712" s="152"/>
      <c r="BD712" s="152"/>
      <c r="BE712" s="152"/>
      <c r="BF712" s="152"/>
      <c r="BG712" s="152"/>
      <c r="BH712" s="152"/>
    </row>
    <row r="713" spans="1:60" outlineLevel="1" x14ac:dyDescent="0.2">
      <c r="A713" s="159"/>
      <c r="B713" s="160"/>
      <c r="C713" s="261" t="s">
        <v>927</v>
      </c>
      <c r="D713" s="262"/>
      <c r="E713" s="262"/>
      <c r="F713" s="262"/>
      <c r="G713" s="262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52"/>
      <c r="Z713" s="152"/>
      <c r="AA713" s="152"/>
      <c r="AB713" s="152"/>
      <c r="AC713" s="152"/>
      <c r="AD713" s="152"/>
      <c r="AE713" s="152"/>
      <c r="AF713" s="152"/>
      <c r="AG713" s="152" t="s">
        <v>210</v>
      </c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  <c r="AV713" s="152"/>
      <c r="AW713" s="152"/>
      <c r="AX713" s="152"/>
      <c r="AY713" s="152"/>
      <c r="AZ713" s="152"/>
      <c r="BA713" s="152"/>
      <c r="BB713" s="152"/>
      <c r="BC713" s="152"/>
      <c r="BD713" s="152"/>
      <c r="BE713" s="152"/>
      <c r="BF713" s="152"/>
      <c r="BG713" s="152"/>
      <c r="BH713" s="152"/>
    </row>
    <row r="714" spans="1:60" outlineLevel="1" x14ac:dyDescent="0.2">
      <c r="A714" s="159"/>
      <c r="B714" s="160"/>
      <c r="C714" s="261" t="s">
        <v>1339</v>
      </c>
      <c r="D714" s="262"/>
      <c r="E714" s="262"/>
      <c r="F714" s="262"/>
      <c r="G714" s="262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52"/>
      <c r="Z714" s="152"/>
      <c r="AA714" s="152"/>
      <c r="AB714" s="152"/>
      <c r="AC714" s="152"/>
      <c r="AD714" s="152"/>
      <c r="AE714" s="152"/>
      <c r="AF714" s="152"/>
      <c r="AG714" s="152" t="s">
        <v>210</v>
      </c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  <c r="AV714" s="152"/>
      <c r="AW714" s="152"/>
      <c r="AX714" s="152"/>
      <c r="AY714" s="152"/>
      <c r="AZ714" s="152"/>
      <c r="BA714" s="152"/>
      <c r="BB714" s="152"/>
      <c r="BC714" s="152"/>
      <c r="BD714" s="152"/>
      <c r="BE714" s="152"/>
      <c r="BF714" s="152"/>
      <c r="BG714" s="152"/>
      <c r="BH714" s="152"/>
    </row>
    <row r="715" spans="1:60" outlineLevel="1" x14ac:dyDescent="0.2">
      <c r="A715" s="159"/>
      <c r="B715" s="160"/>
      <c r="C715" s="261" t="s">
        <v>891</v>
      </c>
      <c r="D715" s="262"/>
      <c r="E715" s="262"/>
      <c r="F715" s="262"/>
      <c r="G715" s="262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52"/>
      <c r="Z715" s="152"/>
      <c r="AA715" s="152"/>
      <c r="AB715" s="152"/>
      <c r="AC715" s="152"/>
      <c r="AD715" s="152"/>
      <c r="AE715" s="152"/>
      <c r="AF715" s="152"/>
      <c r="AG715" s="152" t="s">
        <v>210</v>
      </c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  <c r="AV715" s="152"/>
      <c r="AW715" s="152"/>
      <c r="AX715" s="152"/>
      <c r="AY715" s="152"/>
      <c r="AZ715" s="152"/>
      <c r="BA715" s="152"/>
      <c r="BB715" s="152"/>
      <c r="BC715" s="152"/>
      <c r="BD715" s="152"/>
      <c r="BE715" s="152"/>
      <c r="BF715" s="152"/>
      <c r="BG715" s="152"/>
      <c r="BH715" s="152"/>
    </row>
    <row r="716" spans="1:60" ht="33.75" outlineLevel="1" x14ac:dyDescent="0.2">
      <c r="A716" s="159"/>
      <c r="B716" s="160"/>
      <c r="C716" s="261" t="s">
        <v>928</v>
      </c>
      <c r="D716" s="262"/>
      <c r="E716" s="262"/>
      <c r="F716" s="262"/>
      <c r="G716" s="262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52"/>
      <c r="Z716" s="152"/>
      <c r="AA716" s="152"/>
      <c r="AB716" s="152"/>
      <c r="AC716" s="152"/>
      <c r="AD716" s="152"/>
      <c r="AE716" s="152"/>
      <c r="AF716" s="152"/>
      <c r="AG716" s="152" t="s">
        <v>210</v>
      </c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  <c r="AV716" s="152"/>
      <c r="AW716" s="152"/>
      <c r="AX716" s="152"/>
      <c r="AY716" s="152"/>
      <c r="AZ716" s="152"/>
      <c r="BA716" s="183" t="str">
        <f>C716</f>
        <v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v>
      </c>
      <c r="BB716" s="152"/>
      <c r="BC716" s="152"/>
      <c r="BD716" s="152"/>
      <c r="BE716" s="152"/>
      <c r="BF716" s="152"/>
      <c r="BG716" s="152"/>
      <c r="BH716" s="152"/>
    </row>
    <row r="717" spans="1:60" outlineLevel="1" x14ac:dyDescent="0.2">
      <c r="A717" s="159"/>
      <c r="B717" s="160"/>
      <c r="C717" s="194" t="s">
        <v>929</v>
      </c>
      <c r="D717" s="164"/>
      <c r="E717" s="165">
        <v>714</v>
      </c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52"/>
      <c r="Z717" s="152"/>
      <c r="AA717" s="152"/>
      <c r="AB717" s="152"/>
      <c r="AC717" s="152"/>
      <c r="AD717" s="152"/>
      <c r="AE717" s="152"/>
      <c r="AF717" s="152"/>
      <c r="AG717" s="152" t="s">
        <v>199</v>
      </c>
      <c r="AH717" s="152">
        <v>0</v>
      </c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  <c r="AV717" s="152"/>
      <c r="AW717" s="152"/>
      <c r="AX717" s="152"/>
      <c r="AY717" s="152"/>
      <c r="AZ717" s="152"/>
      <c r="BA717" s="152"/>
      <c r="BB717" s="152"/>
      <c r="BC717" s="152"/>
      <c r="BD717" s="152"/>
      <c r="BE717" s="152"/>
      <c r="BF717" s="152"/>
      <c r="BG717" s="152"/>
      <c r="BH717" s="152"/>
    </row>
    <row r="718" spans="1:60" outlineLevel="1" x14ac:dyDescent="0.2">
      <c r="A718" s="159"/>
      <c r="B718" s="160"/>
      <c r="C718" s="194" t="s">
        <v>895</v>
      </c>
      <c r="D718" s="164"/>
      <c r="E718" s="165">
        <v>61.195</v>
      </c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52"/>
      <c r="Z718" s="152"/>
      <c r="AA718" s="152"/>
      <c r="AB718" s="152"/>
      <c r="AC718" s="152"/>
      <c r="AD718" s="152"/>
      <c r="AE718" s="152"/>
      <c r="AF718" s="152"/>
      <c r="AG718" s="152" t="s">
        <v>199</v>
      </c>
      <c r="AH718" s="152">
        <v>0</v>
      </c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  <c r="AV718" s="152"/>
      <c r="AW718" s="152"/>
      <c r="AX718" s="152"/>
      <c r="AY718" s="152"/>
      <c r="AZ718" s="152"/>
      <c r="BA718" s="152"/>
      <c r="BB718" s="152"/>
      <c r="BC718" s="152"/>
      <c r="BD718" s="152"/>
      <c r="BE718" s="152"/>
      <c r="BF718" s="152"/>
      <c r="BG718" s="152"/>
      <c r="BH718" s="152"/>
    </row>
    <row r="719" spans="1:60" x14ac:dyDescent="0.2">
      <c r="A719" s="170" t="s">
        <v>187</v>
      </c>
      <c r="B719" s="171" t="s">
        <v>107</v>
      </c>
      <c r="C719" s="192" t="s">
        <v>108</v>
      </c>
      <c r="D719" s="172"/>
      <c r="E719" s="173"/>
      <c r="F719" s="174"/>
      <c r="G719" s="174">
        <f>SUMIF(AG720:AG754,"&lt;&gt;NOR",G720:G754)</f>
        <v>0</v>
      </c>
      <c r="H719" s="174"/>
      <c r="I719" s="174">
        <f>SUM(I720:I754)</f>
        <v>0</v>
      </c>
      <c r="J719" s="174"/>
      <c r="K719" s="174">
        <f>SUM(K720:K754)</f>
        <v>0</v>
      </c>
      <c r="L719" s="174"/>
      <c r="M719" s="174">
        <f>SUM(M720:M754)</f>
        <v>0</v>
      </c>
      <c r="N719" s="174"/>
      <c r="O719" s="174">
        <f>SUM(O720:O754)</f>
        <v>27.51</v>
      </c>
      <c r="P719" s="174"/>
      <c r="Q719" s="174">
        <f>SUM(Q720:Q754)</f>
        <v>0</v>
      </c>
      <c r="R719" s="174"/>
      <c r="S719" s="174"/>
      <c r="T719" s="175"/>
      <c r="U719" s="169"/>
      <c r="V719" s="169">
        <f>SUM(V720:V754)</f>
        <v>81.760000000000005</v>
      </c>
      <c r="W719" s="169"/>
      <c r="X719" s="169"/>
      <c r="AG719" t="s">
        <v>188</v>
      </c>
    </row>
    <row r="720" spans="1:60" ht="45" outlineLevel="1" x14ac:dyDescent="0.2">
      <c r="A720" s="176">
        <v>249</v>
      </c>
      <c r="B720" s="177" t="s">
        <v>930</v>
      </c>
      <c r="C720" s="193" t="s">
        <v>931</v>
      </c>
      <c r="D720" s="178" t="s">
        <v>207</v>
      </c>
      <c r="E720" s="179">
        <v>124.3</v>
      </c>
      <c r="F720" s="180"/>
      <c r="G720" s="181">
        <f>ROUND(E720*F720,2)</f>
        <v>0</v>
      </c>
      <c r="H720" s="180"/>
      <c r="I720" s="181">
        <f>ROUND(E720*H720,2)</f>
        <v>0</v>
      </c>
      <c r="J720" s="180"/>
      <c r="K720" s="181">
        <f>ROUND(E720*J720,2)</f>
        <v>0</v>
      </c>
      <c r="L720" s="181">
        <v>21</v>
      </c>
      <c r="M720" s="181">
        <f>G720*(1+L720/100)</f>
        <v>0</v>
      </c>
      <c r="N720" s="181">
        <v>0.22133</v>
      </c>
      <c r="O720" s="181">
        <f>ROUND(E720*N720,2)</f>
        <v>27.51</v>
      </c>
      <c r="P720" s="181">
        <v>0</v>
      </c>
      <c r="Q720" s="181">
        <f>ROUND(E720*P720,2)</f>
        <v>0</v>
      </c>
      <c r="R720" s="181" t="s">
        <v>192</v>
      </c>
      <c r="S720" s="181" t="s">
        <v>193</v>
      </c>
      <c r="T720" s="182" t="s">
        <v>193</v>
      </c>
      <c r="U720" s="163">
        <v>0.27200000000000002</v>
      </c>
      <c r="V720" s="163">
        <f>ROUND(E720*U720,2)</f>
        <v>33.81</v>
      </c>
      <c r="W720" s="163"/>
      <c r="X720" s="163" t="s">
        <v>194</v>
      </c>
      <c r="Y720" s="152"/>
      <c r="Z720" s="152"/>
      <c r="AA720" s="152"/>
      <c r="AB720" s="152"/>
      <c r="AC720" s="152"/>
      <c r="AD720" s="152"/>
      <c r="AE720" s="152"/>
      <c r="AF720" s="152"/>
      <c r="AG720" s="152" t="s">
        <v>195</v>
      </c>
      <c r="AH720" s="152"/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  <c r="AV720" s="152"/>
      <c r="AW720" s="152"/>
      <c r="AX720" s="152"/>
      <c r="AY720" s="152"/>
      <c r="AZ720" s="152"/>
      <c r="BA720" s="152"/>
      <c r="BB720" s="152"/>
      <c r="BC720" s="152"/>
      <c r="BD720" s="152"/>
      <c r="BE720" s="152"/>
      <c r="BF720" s="152"/>
      <c r="BG720" s="152"/>
      <c r="BH720" s="152"/>
    </row>
    <row r="721" spans="1:60" outlineLevel="1" x14ac:dyDescent="0.2">
      <c r="A721" s="159"/>
      <c r="B721" s="160"/>
      <c r="C721" s="257" t="s">
        <v>932</v>
      </c>
      <c r="D721" s="258"/>
      <c r="E721" s="258"/>
      <c r="F721" s="258"/>
      <c r="G721" s="258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52"/>
      <c r="Z721" s="152"/>
      <c r="AA721" s="152"/>
      <c r="AB721" s="152"/>
      <c r="AC721" s="152"/>
      <c r="AD721" s="152"/>
      <c r="AE721" s="152"/>
      <c r="AF721" s="152"/>
      <c r="AG721" s="152" t="s">
        <v>197</v>
      </c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  <c r="AV721" s="152"/>
      <c r="AW721" s="152"/>
      <c r="AX721" s="152"/>
      <c r="AY721" s="152"/>
      <c r="AZ721" s="152"/>
      <c r="BA721" s="152"/>
      <c r="BB721" s="152"/>
      <c r="BC721" s="152"/>
      <c r="BD721" s="152"/>
      <c r="BE721" s="152"/>
      <c r="BF721" s="152"/>
      <c r="BG721" s="152"/>
      <c r="BH721" s="152"/>
    </row>
    <row r="722" spans="1:60" outlineLevel="1" x14ac:dyDescent="0.2">
      <c r="A722" s="159"/>
      <c r="B722" s="160"/>
      <c r="C722" s="194" t="s">
        <v>933</v>
      </c>
      <c r="D722" s="164"/>
      <c r="E722" s="165">
        <v>39.5</v>
      </c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52"/>
      <c r="Z722" s="152"/>
      <c r="AA722" s="152"/>
      <c r="AB722" s="152"/>
      <c r="AC722" s="152"/>
      <c r="AD722" s="152"/>
      <c r="AE722" s="152"/>
      <c r="AF722" s="152"/>
      <c r="AG722" s="152" t="s">
        <v>199</v>
      </c>
      <c r="AH722" s="152">
        <v>0</v>
      </c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  <c r="AV722" s="152"/>
      <c r="AW722" s="152"/>
      <c r="AX722" s="152"/>
      <c r="AY722" s="152"/>
      <c r="AZ722" s="152"/>
      <c r="BA722" s="152"/>
      <c r="BB722" s="152"/>
      <c r="BC722" s="152"/>
      <c r="BD722" s="152"/>
      <c r="BE722" s="152"/>
      <c r="BF722" s="152"/>
      <c r="BG722" s="152"/>
      <c r="BH722" s="152"/>
    </row>
    <row r="723" spans="1:60" outlineLevel="1" x14ac:dyDescent="0.2">
      <c r="A723" s="159"/>
      <c r="B723" s="160"/>
      <c r="C723" s="194" t="s">
        <v>934</v>
      </c>
      <c r="D723" s="164"/>
      <c r="E723" s="165">
        <v>84.8</v>
      </c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52"/>
      <c r="Z723" s="152"/>
      <c r="AA723" s="152"/>
      <c r="AB723" s="152"/>
      <c r="AC723" s="152"/>
      <c r="AD723" s="152"/>
      <c r="AE723" s="152"/>
      <c r="AF723" s="152"/>
      <c r="AG723" s="152" t="s">
        <v>199</v>
      </c>
      <c r="AH723" s="152">
        <v>0</v>
      </c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  <c r="AV723" s="152"/>
      <c r="AW723" s="152"/>
      <c r="AX723" s="152"/>
      <c r="AY723" s="152"/>
      <c r="AZ723" s="152"/>
      <c r="BA723" s="152"/>
      <c r="BB723" s="152"/>
      <c r="BC723" s="152"/>
      <c r="BD723" s="152"/>
      <c r="BE723" s="152"/>
      <c r="BF723" s="152"/>
      <c r="BG723" s="152"/>
      <c r="BH723" s="152"/>
    </row>
    <row r="724" spans="1:60" outlineLevel="1" x14ac:dyDescent="0.2">
      <c r="A724" s="176">
        <v>250</v>
      </c>
      <c r="B724" s="177" t="s">
        <v>935</v>
      </c>
      <c r="C724" s="193" t="s">
        <v>936</v>
      </c>
      <c r="D724" s="178" t="s">
        <v>426</v>
      </c>
      <c r="E724" s="179">
        <v>4</v>
      </c>
      <c r="F724" s="180"/>
      <c r="G724" s="181">
        <f>ROUND(E724*F724,2)</f>
        <v>0</v>
      </c>
      <c r="H724" s="180"/>
      <c r="I724" s="181">
        <f>ROUND(E724*H724,2)</f>
        <v>0</v>
      </c>
      <c r="J724" s="180"/>
      <c r="K724" s="181">
        <f>ROUND(E724*J724,2)</f>
        <v>0</v>
      </c>
      <c r="L724" s="181">
        <v>21</v>
      </c>
      <c r="M724" s="181">
        <f>G724*(1+L724/100)</f>
        <v>0</v>
      </c>
      <c r="N724" s="181">
        <v>0</v>
      </c>
      <c r="O724" s="181">
        <f>ROUND(E724*N724,2)</f>
        <v>0</v>
      </c>
      <c r="P724" s="181">
        <v>0</v>
      </c>
      <c r="Q724" s="181">
        <f>ROUND(E724*P724,2)</f>
        <v>0</v>
      </c>
      <c r="R724" s="181"/>
      <c r="S724" s="181" t="s">
        <v>254</v>
      </c>
      <c r="T724" s="182" t="s">
        <v>250</v>
      </c>
      <c r="U724" s="163">
        <v>0</v>
      </c>
      <c r="V724" s="163">
        <f>ROUND(E724*U724,2)</f>
        <v>0</v>
      </c>
      <c r="W724" s="163"/>
      <c r="X724" s="163" t="s">
        <v>194</v>
      </c>
      <c r="Y724" s="152"/>
      <c r="Z724" s="152"/>
      <c r="AA724" s="152"/>
      <c r="AB724" s="152"/>
      <c r="AC724" s="152"/>
      <c r="AD724" s="152"/>
      <c r="AE724" s="152"/>
      <c r="AF724" s="152"/>
      <c r="AG724" s="152" t="s">
        <v>195</v>
      </c>
      <c r="AH724" s="152"/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  <c r="AV724" s="152"/>
      <c r="AW724" s="152"/>
      <c r="AX724" s="152"/>
      <c r="AY724" s="152"/>
      <c r="AZ724" s="152"/>
      <c r="BA724" s="152"/>
      <c r="BB724" s="152"/>
      <c r="BC724" s="152"/>
      <c r="BD724" s="152"/>
      <c r="BE724" s="152"/>
      <c r="BF724" s="152"/>
      <c r="BG724" s="152"/>
      <c r="BH724" s="152"/>
    </row>
    <row r="725" spans="1:60" outlineLevel="1" x14ac:dyDescent="0.2">
      <c r="A725" s="159"/>
      <c r="B725" s="160"/>
      <c r="C725" s="259" t="s">
        <v>937</v>
      </c>
      <c r="D725" s="260"/>
      <c r="E725" s="260"/>
      <c r="F725" s="260"/>
      <c r="G725" s="260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52"/>
      <c r="Z725" s="152"/>
      <c r="AA725" s="152"/>
      <c r="AB725" s="152"/>
      <c r="AC725" s="152"/>
      <c r="AD725" s="152"/>
      <c r="AE725" s="152"/>
      <c r="AF725" s="152"/>
      <c r="AG725" s="152" t="s">
        <v>210</v>
      </c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  <c r="AV725" s="152"/>
      <c r="AW725" s="152"/>
      <c r="AX725" s="152"/>
      <c r="AY725" s="152"/>
      <c r="AZ725" s="152"/>
      <c r="BA725" s="152"/>
      <c r="BB725" s="152"/>
      <c r="BC725" s="152"/>
      <c r="BD725" s="152"/>
      <c r="BE725" s="152"/>
      <c r="BF725" s="152"/>
      <c r="BG725" s="152"/>
      <c r="BH725" s="152"/>
    </row>
    <row r="726" spans="1:60" outlineLevel="1" x14ac:dyDescent="0.2">
      <c r="A726" s="159"/>
      <c r="B726" s="160"/>
      <c r="C726" s="194" t="s">
        <v>938</v>
      </c>
      <c r="D726" s="164"/>
      <c r="E726" s="165">
        <v>4</v>
      </c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52"/>
      <c r="Z726" s="152"/>
      <c r="AA726" s="152"/>
      <c r="AB726" s="152"/>
      <c r="AC726" s="152"/>
      <c r="AD726" s="152"/>
      <c r="AE726" s="152"/>
      <c r="AF726" s="152"/>
      <c r="AG726" s="152" t="s">
        <v>199</v>
      </c>
      <c r="AH726" s="152">
        <v>0</v>
      </c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  <c r="AV726" s="152"/>
      <c r="AW726" s="152"/>
      <c r="AX726" s="152"/>
      <c r="AY726" s="152"/>
      <c r="AZ726" s="152"/>
      <c r="BA726" s="152"/>
      <c r="BB726" s="152"/>
      <c r="BC726" s="152"/>
      <c r="BD726" s="152"/>
      <c r="BE726" s="152"/>
      <c r="BF726" s="152"/>
      <c r="BG726" s="152"/>
      <c r="BH726" s="152"/>
    </row>
    <row r="727" spans="1:60" outlineLevel="1" x14ac:dyDescent="0.2">
      <c r="A727" s="176">
        <v>251</v>
      </c>
      <c r="B727" s="177" t="s">
        <v>939</v>
      </c>
      <c r="C727" s="193" t="s">
        <v>940</v>
      </c>
      <c r="D727" s="178" t="s">
        <v>274</v>
      </c>
      <c r="E727" s="179">
        <v>11</v>
      </c>
      <c r="F727" s="180"/>
      <c r="G727" s="181">
        <f>ROUND(E727*F727,2)</f>
        <v>0</v>
      </c>
      <c r="H727" s="180"/>
      <c r="I727" s="181">
        <f>ROUND(E727*H727,2)</f>
        <v>0</v>
      </c>
      <c r="J727" s="180"/>
      <c r="K727" s="181">
        <f>ROUND(E727*J727,2)</f>
        <v>0</v>
      </c>
      <c r="L727" s="181">
        <v>21</v>
      </c>
      <c r="M727" s="181">
        <f>G727*(1+L727/100)</f>
        <v>0</v>
      </c>
      <c r="N727" s="181">
        <v>0</v>
      </c>
      <c r="O727" s="181">
        <f>ROUND(E727*N727,2)</f>
        <v>0</v>
      </c>
      <c r="P727" s="181">
        <v>0</v>
      </c>
      <c r="Q727" s="181">
        <f>ROUND(E727*P727,2)</f>
        <v>0</v>
      </c>
      <c r="R727" s="181"/>
      <c r="S727" s="181" t="s">
        <v>254</v>
      </c>
      <c r="T727" s="182" t="s">
        <v>250</v>
      </c>
      <c r="U727" s="163">
        <v>0.2</v>
      </c>
      <c r="V727" s="163">
        <f>ROUND(E727*U727,2)</f>
        <v>2.2000000000000002</v>
      </c>
      <c r="W727" s="163"/>
      <c r="X727" s="163" t="s">
        <v>194</v>
      </c>
      <c r="Y727" s="152"/>
      <c r="Z727" s="152"/>
      <c r="AA727" s="152"/>
      <c r="AB727" s="152"/>
      <c r="AC727" s="152"/>
      <c r="AD727" s="152"/>
      <c r="AE727" s="152"/>
      <c r="AF727" s="152"/>
      <c r="AG727" s="152" t="s">
        <v>195</v>
      </c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  <c r="AV727" s="152"/>
      <c r="AW727" s="152"/>
      <c r="AX727" s="152"/>
      <c r="AY727" s="152"/>
      <c r="AZ727" s="152"/>
      <c r="BA727" s="152"/>
      <c r="BB727" s="152"/>
      <c r="BC727" s="152"/>
      <c r="BD727" s="152"/>
      <c r="BE727" s="152"/>
      <c r="BF727" s="152"/>
      <c r="BG727" s="152"/>
      <c r="BH727" s="152"/>
    </row>
    <row r="728" spans="1:60" outlineLevel="1" x14ac:dyDescent="0.2">
      <c r="A728" s="159"/>
      <c r="B728" s="160"/>
      <c r="C728" s="259" t="s">
        <v>941</v>
      </c>
      <c r="D728" s="260"/>
      <c r="E728" s="260"/>
      <c r="F728" s="260"/>
      <c r="G728" s="260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52"/>
      <c r="Z728" s="152"/>
      <c r="AA728" s="152"/>
      <c r="AB728" s="152"/>
      <c r="AC728" s="152"/>
      <c r="AD728" s="152"/>
      <c r="AE728" s="152"/>
      <c r="AF728" s="152"/>
      <c r="AG728" s="152" t="s">
        <v>210</v>
      </c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  <c r="AV728" s="152"/>
      <c r="AW728" s="152"/>
      <c r="AX728" s="152"/>
      <c r="AY728" s="152"/>
      <c r="AZ728" s="152"/>
      <c r="BA728" s="152"/>
      <c r="BB728" s="152"/>
      <c r="BC728" s="152"/>
      <c r="BD728" s="152"/>
      <c r="BE728" s="152"/>
      <c r="BF728" s="152"/>
      <c r="BG728" s="152"/>
      <c r="BH728" s="152"/>
    </row>
    <row r="729" spans="1:60" outlineLevel="1" x14ac:dyDescent="0.2">
      <c r="A729" s="159"/>
      <c r="B729" s="160"/>
      <c r="C729" s="194" t="s">
        <v>942</v>
      </c>
      <c r="D729" s="164"/>
      <c r="E729" s="165">
        <v>11</v>
      </c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52"/>
      <c r="Z729" s="152"/>
      <c r="AA729" s="152"/>
      <c r="AB729" s="152"/>
      <c r="AC729" s="152"/>
      <c r="AD729" s="152"/>
      <c r="AE729" s="152"/>
      <c r="AF729" s="152"/>
      <c r="AG729" s="152" t="s">
        <v>199</v>
      </c>
      <c r="AH729" s="152">
        <v>0</v>
      </c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  <c r="AV729" s="152"/>
      <c r="AW729" s="152"/>
      <c r="AX729" s="152"/>
      <c r="AY729" s="152"/>
      <c r="AZ729" s="152"/>
      <c r="BA729" s="152"/>
      <c r="BB729" s="152"/>
      <c r="BC729" s="152"/>
      <c r="BD729" s="152"/>
      <c r="BE729" s="152"/>
      <c r="BF729" s="152"/>
      <c r="BG729" s="152"/>
      <c r="BH729" s="152"/>
    </row>
    <row r="730" spans="1:60" outlineLevel="1" x14ac:dyDescent="0.2">
      <c r="A730" s="176">
        <v>252</v>
      </c>
      <c r="B730" s="177" t="s">
        <v>943</v>
      </c>
      <c r="C730" s="193" t="s">
        <v>944</v>
      </c>
      <c r="D730" s="178" t="s">
        <v>207</v>
      </c>
      <c r="E730" s="179">
        <v>594</v>
      </c>
      <c r="F730" s="180"/>
      <c r="G730" s="181">
        <f>ROUND(E730*F730,2)</f>
        <v>0</v>
      </c>
      <c r="H730" s="180"/>
      <c r="I730" s="181">
        <f>ROUND(E730*H730,2)</f>
        <v>0</v>
      </c>
      <c r="J730" s="180"/>
      <c r="K730" s="181">
        <f>ROUND(E730*J730,2)</f>
        <v>0</v>
      </c>
      <c r="L730" s="181">
        <v>21</v>
      </c>
      <c r="M730" s="181">
        <f>G730*(1+L730/100)</f>
        <v>0</v>
      </c>
      <c r="N730" s="181">
        <v>0</v>
      </c>
      <c r="O730" s="181">
        <f>ROUND(E730*N730,2)</f>
        <v>0</v>
      </c>
      <c r="P730" s="181">
        <v>0</v>
      </c>
      <c r="Q730" s="181">
        <f>ROUND(E730*P730,2)</f>
        <v>0</v>
      </c>
      <c r="R730" s="181"/>
      <c r="S730" s="181" t="s">
        <v>254</v>
      </c>
      <c r="T730" s="182" t="s">
        <v>250</v>
      </c>
      <c r="U730" s="163">
        <v>2.1999999999999999E-2</v>
      </c>
      <c r="V730" s="163">
        <f>ROUND(E730*U730,2)</f>
        <v>13.07</v>
      </c>
      <c r="W730" s="163"/>
      <c r="X730" s="163" t="s">
        <v>194</v>
      </c>
      <c r="Y730" s="152"/>
      <c r="Z730" s="152"/>
      <c r="AA730" s="152"/>
      <c r="AB730" s="152"/>
      <c r="AC730" s="152"/>
      <c r="AD730" s="152"/>
      <c r="AE730" s="152"/>
      <c r="AF730" s="152"/>
      <c r="AG730" s="152" t="s">
        <v>195</v>
      </c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  <c r="AV730" s="152"/>
      <c r="AW730" s="152"/>
      <c r="AX730" s="152"/>
      <c r="AY730" s="152"/>
      <c r="AZ730" s="152"/>
      <c r="BA730" s="152"/>
      <c r="BB730" s="152"/>
      <c r="BC730" s="152"/>
      <c r="BD730" s="152"/>
      <c r="BE730" s="152"/>
      <c r="BF730" s="152"/>
      <c r="BG730" s="152"/>
      <c r="BH730" s="152"/>
    </row>
    <row r="731" spans="1:60" outlineLevel="1" x14ac:dyDescent="0.2">
      <c r="A731" s="159"/>
      <c r="B731" s="160"/>
      <c r="C731" s="259" t="s">
        <v>945</v>
      </c>
      <c r="D731" s="260"/>
      <c r="E731" s="260"/>
      <c r="F731" s="260"/>
      <c r="G731" s="260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52"/>
      <c r="Z731" s="152"/>
      <c r="AA731" s="152"/>
      <c r="AB731" s="152"/>
      <c r="AC731" s="152"/>
      <c r="AD731" s="152"/>
      <c r="AE731" s="152"/>
      <c r="AF731" s="152"/>
      <c r="AG731" s="152" t="s">
        <v>210</v>
      </c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  <c r="AV731" s="152"/>
      <c r="AW731" s="152"/>
      <c r="AX731" s="152"/>
      <c r="AY731" s="152"/>
      <c r="AZ731" s="152"/>
      <c r="BA731" s="152"/>
      <c r="BB731" s="152"/>
      <c r="BC731" s="152"/>
      <c r="BD731" s="152"/>
      <c r="BE731" s="152"/>
      <c r="BF731" s="152"/>
      <c r="BG731" s="152"/>
      <c r="BH731" s="152"/>
    </row>
    <row r="732" spans="1:60" outlineLevel="1" x14ac:dyDescent="0.2">
      <c r="A732" s="159"/>
      <c r="B732" s="160"/>
      <c r="C732" s="261" t="s">
        <v>946</v>
      </c>
      <c r="D732" s="262"/>
      <c r="E732" s="262"/>
      <c r="F732" s="262"/>
      <c r="G732" s="262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52"/>
      <c r="Z732" s="152"/>
      <c r="AA732" s="152"/>
      <c r="AB732" s="152"/>
      <c r="AC732" s="152"/>
      <c r="AD732" s="152"/>
      <c r="AE732" s="152"/>
      <c r="AF732" s="152"/>
      <c r="AG732" s="152" t="s">
        <v>210</v>
      </c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  <c r="AV732" s="152"/>
      <c r="AW732" s="152"/>
      <c r="AX732" s="152"/>
      <c r="AY732" s="152"/>
      <c r="AZ732" s="152"/>
      <c r="BA732" s="183" t="str">
        <f>C732</f>
        <v>Použitý materiál bude vyhovovat pro použití na navržený systém pro přímo pojížděné izolace (stěrkový systém) viz. technická zpráva</v>
      </c>
      <c r="BB732" s="152"/>
      <c r="BC732" s="152"/>
      <c r="BD732" s="152"/>
      <c r="BE732" s="152"/>
      <c r="BF732" s="152"/>
      <c r="BG732" s="152"/>
      <c r="BH732" s="152"/>
    </row>
    <row r="733" spans="1:60" outlineLevel="1" x14ac:dyDescent="0.2">
      <c r="A733" s="159"/>
      <c r="B733" s="160"/>
      <c r="C733" s="194" t="s">
        <v>947</v>
      </c>
      <c r="D733" s="164"/>
      <c r="E733" s="165">
        <v>190</v>
      </c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52"/>
      <c r="Z733" s="152"/>
      <c r="AA733" s="152"/>
      <c r="AB733" s="152"/>
      <c r="AC733" s="152"/>
      <c r="AD733" s="152"/>
      <c r="AE733" s="152"/>
      <c r="AF733" s="152"/>
      <c r="AG733" s="152" t="s">
        <v>199</v>
      </c>
      <c r="AH733" s="152">
        <v>0</v>
      </c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  <c r="AV733" s="152"/>
      <c r="AW733" s="152"/>
      <c r="AX733" s="152"/>
      <c r="AY733" s="152"/>
      <c r="AZ733" s="152"/>
      <c r="BA733" s="152"/>
      <c r="BB733" s="152"/>
      <c r="BC733" s="152"/>
      <c r="BD733" s="152"/>
      <c r="BE733" s="152"/>
      <c r="BF733" s="152"/>
      <c r="BG733" s="152"/>
      <c r="BH733" s="152"/>
    </row>
    <row r="734" spans="1:60" outlineLevel="1" x14ac:dyDescent="0.2">
      <c r="A734" s="159"/>
      <c r="B734" s="160"/>
      <c r="C734" s="194" t="s">
        <v>948</v>
      </c>
      <c r="D734" s="164"/>
      <c r="E734" s="165">
        <v>130</v>
      </c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52"/>
      <c r="Z734" s="152"/>
      <c r="AA734" s="152"/>
      <c r="AB734" s="152"/>
      <c r="AC734" s="152"/>
      <c r="AD734" s="152"/>
      <c r="AE734" s="152"/>
      <c r="AF734" s="152"/>
      <c r="AG734" s="152" t="s">
        <v>199</v>
      </c>
      <c r="AH734" s="152">
        <v>0</v>
      </c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  <c r="AV734" s="152"/>
      <c r="AW734" s="152"/>
      <c r="AX734" s="152"/>
      <c r="AY734" s="152"/>
      <c r="AZ734" s="152"/>
      <c r="BA734" s="152"/>
      <c r="BB734" s="152"/>
      <c r="BC734" s="152"/>
      <c r="BD734" s="152"/>
      <c r="BE734" s="152"/>
      <c r="BF734" s="152"/>
      <c r="BG734" s="152"/>
      <c r="BH734" s="152"/>
    </row>
    <row r="735" spans="1:60" outlineLevel="1" x14ac:dyDescent="0.2">
      <c r="A735" s="159"/>
      <c r="B735" s="160"/>
      <c r="C735" s="194" t="s">
        <v>949</v>
      </c>
      <c r="D735" s="164"/>
      <c r="E735" s="165">
        <v>130</v>
      </c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52"/>
      <c r="Z735" s="152"/>
      <c r="AA735" s="152"/>
      <c r="AB735" s="152"/>
      <c r="AC735" s="152"/>
      <c r="AD735" s="152"/>
      <c r="AE735" s="152"/>
      <c r="AF735" s="152"/>
      <c r="AG735" s="152" t="s">
        <v>199</v>
      </c>
      <c r="AH735" s="152">
        <v>0</v>
      </c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  <c r="AV735" s="152"/>
      <c r="AW735" s="152"/>
      <c r="AX735" s="152"/>
      <c r="AY735" s="152"/>
      <c r="AZ735" s="152"/>
      <c r="BA735" s="152"/>
      <c r="BB735" s="152"/>
      <c r="BC735" s="152"/>
      <c r="BD735" s="152"/>
      <c r="BE735" s="152"/>
      <c r="BF735" s="152"/>
      <c r="BG735" s="152"/>
      <c r="BH735" s="152"/>
    </row>
    <row r="736" spans="1:60" outlineLevel="1" x14ac:dyDescent="0.2">
      <c r="A736" s="159"/>
      <c r="B736" s="160"/>
      <c r="C736" s="194" t="s">
        <v>950</v>
      </c>
      <c r="D736" s="164"/>
      <c r="E736" s="165">
        <v>144</v>
      </c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52"/>
      <c r="Z736" s="152"/>
      <c r="AA736" s="152"/>
      <c r="AB736" s="152"/>
      <c r="AC736" s="152"/>
      <c r="AD736" s="152"/>
      <c r="AE736" s="152"/>
      <c r="AF736" s="152"/>
      <c r="AG736" s="152" t="s">
        <v>199</v>
      </c>
      <c r="AH736" s="152">
        <v>0</v>
      </c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  <c r="AV736" s="152"/>
      <c r="AW736" s="152"/>
      <c r="AX736" s="152"/>
      <c r="AY736" s="152"/>
      <c r="AZ736" s="152"/>
      <c r="BA736" s="152"/>
      <c r="BB736" s="152"/>
      <c r="BC736" s="152"/>
      <c r="BD736" s="152"/>
      <c r="BE736" s="152"/>
      <c r="BF736" s="152"/>
      <c r="BG736" s="152"/>
      <c r="BH736" s="152"/>
    </row>
    <row r="737" spans="1:60" outlineLevel="1" x14ac:dyDescent="0.2">
      <c r="A737" s="176">
        <v>253</v>
      </c>
      <c r="B737" s="177" t="s">
        <v>951</v>
      </c>
      <c r="C737" s="193" t="s">
        <v>952</v>
      </c>
      <c r="D737" s="178" t="s">
        <v>207</v>
      </c>
      <c r="E737" s="179">
        <v>298</v>
      </c>
      <c r="F737" s="180"/>
      <c r="G737" s="181">
        <f>ROUND(E737*F737,2)</f>
        <v>0</v>
      </c>
      <c r="H737" s="180"/>
      <c r="I737" s="181">
        <f>ROUND(E737*H737,2)</f>
        <v>0</v>
      </c>
      <c r="J737" s="180"/>
      <c r="K737" s="181">
        <f>ROUND(E737*J737,2)</f>
        <v>0</v>
      </c>
      <c r="L737" s="181">
        <v>21</v>
      </c>
      <c r="M737" s="181">
        <f>G737*(1+L737/100)</f>
        <v>0</v>
      </c>
      <c r="N737" s="181">
        <v>0</v>
      </c>
      <c r="O737" s="181">
        <f>ROUND(E737*N737,2)</f>
        <v>0</v>
      </c>
      <c r="P737" s="181">
        <v>0</v>
      </c>
      <c r="Q737" s="181">
        <f>ROUND(E737*P737,2)</f>
        <v>0</v>
      </c>
      <c r="R737" s="181"/>
      <c r="S737" s="181" t="s">
        <v>254</v>
      </c>
      <c r="T737" s="182" t="s">
        <v>250</v>
      </c>
      <c r="U737" s="163">
        <v>4.2999999999999997E-2</v>
      </c>
      <c r="V737" s="163">
        <f>ROUND(E737*U737,2)</f>
        <v>12.81</v>
      </c>
      <c r="W737" s="163"/>
      <c r="X737" s="163" t="s">
        <v>194</v>
      </c>
      <c r="Y737" s="152"/>
      <c r="Z737" s="152"/>
      <c r="AA737" s="152"/>
      <c r="AB737" s="152"/>
      <c r="AC737" s="152"/>
      <c r="AD737" s="152"/>
      <c r="AE737" s="152"/>
      <c r="AF737" s="152"/>
      <c r="AG737" s="152" t="s">
        <v>195</v>
      </c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  <c r="AV737" s="152"/>
      <c r="AW737" s="152"/>
      <c r="AX737" s="152"/>
      <c r="AY737" s="152"/>
      <c r="AZ737" s="152"/>
      <c r="BA737" s="152"/>
      <c r="BB737" s="152"/>
      <c r="BC737" s="152"/>
      <c r="BD737" s="152"/>
      <c r="BE737" s="152"/>
      <c r="BF737" s="152"/>
      <c r="BG737" s="152"/>
      <c r="BH737" s="152"/>
    </row>
    <row r="738" spans="1:60" outlineLevel="1" x14ac:dyDescent="0.2">
      <c r="A738" s="159"/>
      <c r="B738" s="160"/>
      <c r="C738" s="259" t="s">
        <v>953</v>
      </c>
      <c r="D738" s="260"/>
      <c r="E738" s="260"/>
      <c r="F738" s="260"/>
      <c r="G738" s="260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52"/>
      <c r="Z738" s="152"/>
      <c r="AA738" s="152"/>
      <c r="AB738" s="152"/>
      <c r="AC738" s="152"/>
      <c r="AD738" s="152"/>
      <c r="AE738" s="152"/>
      <c r="AF738" s="152"/>
      <c r="AG738" s="152" t="s">
        <v>210</v>
      </c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  <c r="AV738" s="152"/>
      <c r="AW738" s="152"/>
      <c r="AX738" s="152"/>
      <c r="AY738" s="152"/>
      <c r="AZ738" s="152"/>
      <c r="BA738" s="152"/>
      <c r="BB738" s="152"/>
      <c r="BC738" s="152"/>
      <c r="BD738" s="152"/>
      <c r="BE738" s="152"/>
      <c r="BF738" s="152"/>
      <c r="BG738" s="152"/>
      <c r="BH738" s="152"/>
    </row>
    <row r="739" spans="1:60" outlineLevel="1" x14ac:dyDescent="0.2">
      <c r="A739" s="159"/>
      <c r="B739" s="160"/>
      <c r="C739" s="261" t="s">
        <v>946</v>
      </c>
      <c r="D739" s="262"/>
      <c r="E739" s="262"/>
      <c r="F739" s="262"/>
      <c r="G739" s="262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52"/>
      <c r="Z739" s="152"/>
      <c r="AA739" s="152"/>
      <c r="AB739" s="152"/>
      <c r="AC739" s="152"/>
      <c r="AD739" s="152"/>
      <c r="AE739" s="152"/>
      <c r="AF739" s="152"/>
      <c r="AG739" s="152" t="s">
        <v>210</v>
      </c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  <c r="AV739" s="152"/>
      <c r="AW739" s="152"/>
      <c r="AX739" s="152"/>
      <c r="AY739" s="152"/>
      <c r="AZ739" s="152"/>
      <c r="BA739" s="183" t="str">
        <f>C739</f>
        <v>Použitý materiál bude vyhovovat pro použití na navržený systém pro přímo pojížděné izolace (stěrkový systém) viz. technická zpráva</v>
      </c>
      <c r="BB739" s="152"/>
      <c r="BC739" s="152"/>
      <c r="BD739" s="152"/>
      <c r="BE739" s="152"/>
      <c r="BF739" s="152"/>
      <c r="BG739" s="152"/>
      <c r="BH739" s="152"/>
    </row>
    <row r="740" spans="1:60" outlineLevel="1" x14ac:dyDescent="0.2">
      <c r="A740" s="159"/>
      <c r="B740" s="160"/>
      <c r="C740" s="194" t="s">
        <v>954</v>
      </c>
      <c r="D740" s="164"/>
      <c r="E740" s="165">
        <v>60</v>
      </c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52"/>
      <c r="Z740" s="152"/>
      <c r="AA740" s="152"/>
      <c r="AB740" s="152"/>
      <c r="AC740" s="152"/>
      <c r="AD740" s="152"/>
      <c r="AE740" s="152"/>
      <c r="AF740" s="152"/>
      <c r="AG740" s="152" t="s">
        <v>199</v>
      </c>
      <c r="AH740" s="152">
        <v>0</v>
      </c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  <c r="AV740" s="152"/>
      <c r="AW740" s="152"/>
      <c r="AX740" s="152"/>
      <c r="AY740" s="152"/>
      <c r="AZ740" s="152"/>
      <c r="BA740" s="152"/>
      <c r="BB740" s="152"/>
      <c r="BC740" s="152"/>
      <c r="BD740" s="152"/>
      <c r="BE740" s="152"/>
      <c r="BF740" s="152"/>
      <c r="BG740" s="152"/>
      <c r="BH740" s="152"/>
    </row>
    <row r="741" spans="1:60" outlineLevel="1" x14ac:dyDescent="0.2">
      <c r="A741" s="159"/>
      <c r="B741" s="160"/>
      <c r="C741" s="194" t="s">
        <v>955</v>
      </c>
      <c r="D741" s="164"/>
      <c r="E741" s="165">
        <v>80</v>
      </c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52"/>
      <c r="Z741" s="152"/>
      <c r="AA741" s="152"/>
      <c r="AB741" s="152"/>
      <c r="AC741" s="152"/>
      <c r="AD741" s="152"/>
      <c r="AE741" s="152"/>
      <c r="AF741" s="152"/>
      <c r="AG741" s="152" t="s">
        <v>199</v>
      </c>
      <c r="AH741" s="152">
        <v>0</v>
      </c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  <c r="AV741" s="152"/>
      <c r="AW741" s="152"/>
      <c r="AX741" s="152"/>
      <c r="AY741" s="152"/>
      <c r="AZ741" s="152"/>
      <c r="BA741" s="152"/>
      <c r="BB741" s="152"/>
      <c r="BC741" s="152"/>
      <c r="BD741" s="152"/>
      <c r="BE741" s="152"/>
      <c r="BF741" s="152"/>
      <c r="BG741" s="152"/>
      <c r="BH741" s="152"/>
    </row>
    <row r="742" spans="1:60" outlineLevel="1" x14ac:dyDescent="0.2">
      <c r="A742" s="159"/>
      <c r="B742" s="160"/>
      <c r="C742" s="194" t="s">
        <v>956</v>
      </c>
      <c r="D742" s="164"/>
      <c r="E742" s="165">
        <v>80</v>
      </c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52"/>
      <c r="Z742" s="152"/>
      <c r="AA742" s="152"/>
      <c r="AB742" s="152"/>
      <c r="AC742" s="152"/>
      <c r="AD742" s="152"/>
      <c r="AE742" s="152"/>
      <c r="AF742" s="152"/>
      <c r="AG742" s="152" t="s">
        <v>199</v>
      </c>
      <c r="AH742" s="152">
        <v>0</v>
      </c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  <c r="AV742" s="152"/>
      <c r="AW742" s="152"/>
      <c r="AX742" s="152"/>
      <c r="AY742" s="152"/>
      <c r="AZ742" s="152"/>
      <c r="BA742" s="152"/>
      <c r="BB742" s="152"/>
      <c r="BC742" s="152"/>
      <c r="BD742" s="152"/>
      <c r="BE742" s="152"/>
      <c r="BF742" s="152"/>
      <c r="BG742" s="152"/>
      <c r="BH742" s="152"/>
    </row>
    <row r="743" spans="1:60" outlineLevel="1" x14ac:dyDescent="0.2">
      <c r="A743" s="159"/>
      <c r="B743" s="160"/>
      <c r="C743" s="194" t="s">
        <v>957</v>
      </c>
      <c r="D743" s="164"/>
      <c r="E743" s="165">
        <v>78</v>
      </c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52"/>
      <c r="Z743" s="152"/>
      <c r="AA743" s="152"/>
      <c r="AB743" s="152"/>
      <c r="AC743" s="152"/>
      <c r="AD743" s="152"/>
      <c r="AE743" s="152"/>
      <c r="AF743" s="152"/>
      <c r="AG743" s="152" t="s">
        <v>199</v>
      </c>
      <c r="AH743" s="152">
        <v>0</v>
      </c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  <c r="AV743" s="152"/>
      <c r="AW743" s="152"/>
      <c r="AX743" s="152"/>
      <c r="AY743" s="152"/>
      <c r="AZ743" s="152"/>
      <c r="BA743" s="152"/>
      <c r="BB743" s="152"/>
      <c r="BC743" s="152"/>
      <c r="BD743" s="152"/>
      <c r="BE743" s="152"/>
      <c r="BF743" s="152"/>
      <c r="BG743" s="152"/>
      <c r="BH743" s="152"/>
    </row>
    <row r="744" spans="1:60" outlineLevel="1" x14ac:dyDescent="0.2">
      <c r="A744" s="176">
        <v>254</v>
      </c>
      <c r="B744" s="177" t="s">
        <v>958</v>
      </c>
      <c r="C744" s="193" t="s">
        <v>959</v>
      </c>
      <c r="D744" s="178" t="s">
        <v>191</v>
      </c>
      <c r="E744" s="179">
        <v>13.742000000000001</v>
      </c>
      <c r="F744" s="180"/>
      <c r="G744" s="181">
        <f>ROUND(E744*F744,2)</f>
        <v>0</v>
      </c>
      <c r="H744" s="180"/>
      <c r="I744" s="181">
        <f>ROUND(E744*H744,2)</f>
        <v>0</v>
      </c>
      <c r="J744" s="180"/>
      <c r="K744" s="181">
        <f>ROUND(E744*J744,2)</f>
        <v>0</v>
      </c>
      <c r="L744" s="181">
        <v>21</v>
      </c>
      <c r="M744" s="181">
        <f>G744*(1+L744/100)</f>
        <v>0</v>
      </c>
      <c r="N744" s="181">
        <v>0</v>
      </c>
      <c r="O744" s="181">
        <f>ROUND(E744*N744,2)</f>
        <v>0</v>
      </c>
      <c r="P744" s="181">
        <v>0</v>
      </c>
      <c r="Q744" s="181">
        <f>ROUND(E744*P744,2)</f>
        <v>0</v>
      </c>
      <c r="R744" s="181"/>
      <c r="S744" s="181" t="s">
        <v>254</v>
      </c>
      <c r="T744" s="182" t="s">
        <v>250</v>
      </c>
      <c r="U744" s="163">
        <v>0.3</v>
      </c>
      <c r="V744" s="163">
        <f>ROUND(E744*U744,2)</f>
        <v>4.12</v>
      </c>
      <c r="W744" s="163"/>
      <c r="X744" s="163" t="s">
        <v>194</v>
      </c>
      <c r="Y744" s="152"/>
      <c r="Z744" s="152"/>
      <c r="AA744" s="152"/>
      <c r="AB744" s="152"/>
      <c r="AC744" s="152"/>
      <c r="AD744" s="152"/>
      <c r="AE744" s="152"/>
      <c r="AF744" s="152"/>
      <c r="AG744" s="152" t="s">
        <v>195</v>
      </c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  <c r="AV744" s="152"/>
      <c r="AW744" s="152"/>
      <c r="AX744" s="152"/>
      <c r="AY744" s="152"/>
      <c r="AZ744" s="152"/>
      <c r="BA744" s="152"/>
      <c r="BB744" s="152"/>
      <c r="BC744" s="152"/>
      <c r="BD744" s="152"/>
      <c r="BE744" s="152"/>
      <c r="BF744" s="152"/>
      <c r="BG744" s="152"/>
      <c r="BH744" s="152"/>
    </row>
    <row r="745" spans="1:60" outlineLevel="1" x14ac:dyDescent="0.2">
      <c r="A745" s="159"/>
      <c r="B745" s="160"/>
      <c r="C745" s="259" t="s">
        <v>960</v>
      </c>
      <c r="D745" s="260"/>
      <c r="E745" s="260"/>
      <c r="F745" s="260"/>
      <c r="G745" s="260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52"/>
      <c r="Z745" s="152"/>
      <c r="AA745" s="152"/>
      <c r="AB745" s="152"/>
      <c r="AC745" s="152"/>
      <c r="AD745" s="152"/>
      <c r="AE745" s="152"/>
      <c r="AF745" s="152"/>
      <c r="AG745" s="152" t="s">
        <v>210</v>
      </c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  <c r="AV745" s="152"/>
      <c r="AW745" s="152"/>
      <c r="AX745" s="152"/>
      <c r="AY745" s="152"/>
      <c r="AZ745" s="152"/>
      <c r="BA745" s="183" t="str">
        <f>C745</f>
        <v>Použitý materiál bude vhodný pro použití na navržený systém přímopojížděné izolace (stěrkový systém) viz technická zpráva</v>
      </c>
      <c r="BB745" s="152"/>
      <c r="BC745" s="152"/>
      <c r="BD745" s="152"/>
      <c r="BE745" s="152"/>
      <c r="BF745" s="152"/>
      <c r="BG745" s="152"/>
      <c r="BH745" s="152"/>
    </row>
    <row r="746" spans="1:60" outlineLevel="1" x14ac:dyDescent="0.2">
      <c r="A746" s="159"/>
      <c r="B746" s="160"/>
      <c r="C746" s="194" t="s">
        <v>961</v>
      </c>
      <c r="D746" s="164"/>
      <c r="E746" s="165">
        <v>3.8159999999999998</v>
      </c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52"/>
      <c r="Z746" s="152"/>
      <c r="AA746" s="152"/>
      <c r="AB746" s="152"/>
      <c r="AC746" s="152"/>
      <c r="AD746" s="152"/>
      <c r="AE746" s="152"/>
      <c r="AF746" s="152"/>
      <c r="AG746" s="152" t="s">
        <v>199</v>
      </c>
      <c r="AH746" s="152">
        <v>0</v>
      </c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  <c r="AV746" s="152"/>
      <c r="AW746" s="152"/>
      <c r="AX746" s="152"/>
      <c r="AY746" s="152"/>
      <c r="AZ746" s="152"/>
      <c r="BA746" s="152"/>
      <c r="BB746" s="152"/>
      <c r="BC746" s="152"/>
      <c r="BD746" s="152"/>
      <c r="BE746" s="152"/>
      <c r="BF746" s="152"/>
      <c r="BG746" s="152"/>
      <c r="BH746" s="152"/>
    </row>
    <row r="747" spans="1:60" outlineLevel="1" x14ac:dyDescent="0.2">
      <c r="A747" s="159"/>
      <c r="B747" s="160"/>
      <c r="C747" s="194" t="s">
        <v>962</v>
      </c>
      <c r="D747" s="164"/>
      <c r="E747" s="165">
        <v>1.95</v>
      </c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52"/>
      <c r="Z747" s="152"/>
      <c r="AA747" s="152"/>
      <c r="AB747" s="152"/>
      <c r="AC747" s="152"/>
      <c r="AD747" s="152"/>
      <c r="AE747" s="152"/>
      <c r="AF747" s="152"/>
      <c r="AG747" s="152" t="s">
        <v>199</v>
      </c>
      <c r="AH747" s="152">
        <v>0</v>
      </c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  <c r="AV747" s="152"/>
      <c r="AW747" s="152"/>
      <c r="AX747" s="152"/>
      <c r="AY747" s="152"/>
      <c r="AZ747" s="152"/>
      <c r="BA747" s="152"/>
      <c r="BB747" s="152"/>
      <c r="BC747" s="152"/>
      <c r="BD747" s="152"/>
      <c r="BE747" s="152"/>
      <c r="BF747" s="152"/>
      <c r="BG747" s="152"/>
      <c r="BH747" s="152"/>
    </row>
    <row r="748" spans="1:60" outlineLevel="1" x14ac:dyDescent="0.2">
      <c r="A748" s="159"/>
      <c r="B748" s="160"/>
      <c r="C748" s="194" t="s">
        <v>963</v>
      </c>
      <c r="D748" s="164"/>
      <c r="E748" s="165">
        <v>7.976</v>
      </c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52"/>
      <c r="Z748" s="152"/>
      <c r="AA748" s="152"/>
      <c r="AB748" s="152"/>
      <c r="AC748" s="152"/>
      <c r="AD748" s="152"/>
      <c r="AE748" s="152"/>
      <c r="AF748" s="152"/>
      <c r="AG748" s="152" t="s">
        <v>199</v>
      </c>
      <c r="AH748" s="152">
        <v>0</v>
      </c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  <c r="AV748" s="152"/>
      <c r="AW748" s="152"/>
      <c r="AX748" s="152"/>
      <c r="AY748" s="152"/>
      <c r="AZ748" s="152"/>
      <c r="BA748" s="152"/>
      <c r="BB748" s="152"/>
      <c r="BC748" s="152"/>
      <c r="BD748" s="152"/>
      <c r="BE748" s="152"/>
      <c r="BF748" s="152"/>
      <c r="BG748" s="152"/>
      <c r="BH748" s="152"/>
    </row>
    <row r="749" spans="1:60" outlineLevel="1" x14ac:dyDescent="0.2">
      <c r="A749" s="176">
        <v>255</v>
      </c>
      <c r="B749" s="177" t="s">
        <v>964</v>
      </c>
      <c r="C749" s="193" t="s">
        <v>965</v>
      </c>
      <c r="D749" s="178" t="s">
        <v>191</v>
      </c>
      <c r="E749" s="179">
        <v>52.5</v>
      </c>
      <c r="F749" s="180"/>
      <c r="G749" s="181">
        <f>ROUND(E749*F749,2)</f>
        <v>0</v>
      </c>
      <c r="H749" s="180"/>
      <c r="I749" s="181">
        <f>ROUND(E749*H749,2)</f>
        <v>0</v>
      </c>
      <c r="J749" s="180"/>
      <c r="K749" s="181">
        <f>ROUND(E749*J749,2)</f>
        <v>0</v>
      </c>
      <c r="L749" s="181">
        <v>21</v>
      </c>
      <c r="M749" s="181">
        <f>G749*(1+L749/100)</f>
        <v>0</v>
      </c>
      <c r="N749" s="181">
        <v>0</v>
      </c>
      <c r="O749" s="181">
        <f>ROUND(E749*N749,2)</f>
        <v>0</v>
      </c>
      <c r="P749" s="181">
        <v>0</v>
      </c>
      <c r="Q749" s="181">
        <f>ROUND(E749*P749,2)</f>
        <v>0</v>
      </c>
      <c r="R749" s="181"/>
      <c r="S749" s="181" t="s">
        <v>254</v>
      </c>
      <c r="T749" s="182" t="s">
        <v>285</v>
      </c>
      <c r="U749" s="163">
        <v>0.3</v>
      </c>
      <c r="V749" s="163">
        <f>ROUND(E749*U749,2)</f>
        <v>15.75</v>
      </c>
      <c r="W749" s="163"/>
      <c r="X749" s="163" t="s">
        <v>194</v>
      </c>
      <c r="Y749" s="152"/>
      <c r="Z749" s="152"/>
      <c r="AA749" s="152"/>
      <c r="AB749" s="152"/>
      <c r="AC749" s="152"/>
      <c r="AD749" s="152"/>
      <c r="AE749" s="152"/>
      <c r="AF749" s="152"/>
      <c r="AG749" s="152" t="s">
        <v>195</v>
      </c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  <c r="AV749" s="152"/>
      <c r="AW749" s="152"/>
      <c r="AX749" s="152"/>
      <c r="AY749" s="152"/>
      <c r="AZ749" s="152"/>
      <c r="BA749" s="152"/>
      <c r="BB749" s="152"/>
      <c r="BC749" s="152"/>
      <c r="BD749" s="152"/>
      <c r="BE749" s="152"/>
      <c r="BF749" s="152"/>
      <c r="BG749" s="152"/>
      <c r="BH749" s="152"/>
    </row>
    <row r="750" spans="1:60" outlineLevel="1" x14ac:dyDescent="0.2">
      <c r="A750" s="159"/>
      <c r="B750" s="160"/>
      <c r="C750" s="259" t="s">
        <v>946</v>
      </c>
      <c r="D750" s="260"/>
      <c r="E750" s="260"/>
      <c r="F750" s="260"/>
      <c r="G750" s="260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52"/>
      <c r="Z750" s="152"/>
      <c r="AA750" s="152"/>
      <c r="AB750" s="152"/>
      <c r="AC750" s="152"/>
      <c r="AD750" s="152"/>
      <c r="AE750" s="152"/>
      <c r="AF750" s="152"/>
      <c r="AG750" s="152" t="s">
        <v>210</v>
      </c>
      <c r="AH750" s="152"/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  <c r="AV750" s="152"/>
      <c r="AW750" s="152"/>
      <c r="AX750" s="152"/>
      <c r="AY750" s="152"/>
      <c r="AZ750" s="152"/>
      <c r="BA750" s="183" t="str">
        <f>C750</f>
        <v>Použitý materiál bude vyhovovat pro použití na navržený systém pro přímo pojížděné izolace (stěrkový systém) viz. technická zpráva</v>
      </c>
      <c r="BB750" s="152"/>
      <c r="BC750" s="152"/>
      <c r="BD750" s="152"/>
      <c r="BE750" s="152"/>
      <c r="BF750" s="152"/>
      <c r="BG750" s="152"/>
      <c r="BH750" s="152"/>
    </row>
    <row r="751" spans="1:60" outlineLevel="1" x14ac:dyDescent="0.2">
      <c r="A751" s="159"/>
      <c r="B751" s="160"/>
      <c r="C751" s="194" t="s">
        <v>966</v>
      </c>
      <c r="D751" s="164"/>
      <c r="E751" s="165">
        <v>13</v>
      </c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52"/>
      <c r="Z751" s="152"/>
      <c r="AA751" s="152"/>
      <c r="AB751" s="152"/>
      <c r="AC751" s="152"/>
      <c r="AD751" s="152"/>
      <c r="AE751" s="152"/>
      <c r="AF751" s="152"/>
      <c r="AG751" s="152" t="s">
        <v>199</v>
      </c>
      <c r="AH751" s="152">
        <v>0</v>
      </c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  <c r="AV751" s="152"/>
      <c r="AW751" s="152"/>
      <c r="AX751" s="152"/>
      <c r="AY751" s="152"/>
      <c r="AZ751" s="152"/>
      <c r="BA751" s="152"/>
      <c r="BB751" s="152"/>
      <c r="BC751" s="152"/>
      <c r="BD751" s="152"/>
      <c r="BE751" s="152"/>
      <c r="BF751" s="152"/>
      <c r="BG751" s="152"/>
      <c r="BH751" s="152"/>
    </row>
    <row r="752" spans="1:60" outlineLevel="1" x14ac:dyDescent="0.2">
      <c r="A752" s="159"/>
      <c r="B752" s="160"/>
      <c r="C752" s="194" t="s">
        <v>967</v>
      </c>
      <c r="D752" s="164"/>
      <c r="E752" s="165">
        <v>15</v>
      </c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52"/>
      <c r="Z752" s="152"/>
      <c r="AA752" s="152"/>
      <c r="AB752" s="152"/>
      <c r="AC752" s="152"/>
      <c r="AD752" s="152"/>
      <c r="AE752" s="152"/>
      <c r="AF752" s="152"/>
      <c r="AG752" s="152" t="s">
        <v>199</v>
      </c>
      <c r="AH752" s="152">
        <v>0</v>
      </c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  <c r="AV752" s="152"/>
      <c r="AW752" s="152"/>
      <c r="AX752" s="152"/>
      <c r="AY752" s="152"/>
      <c r="AZ752" s="152"/>
      <c r="BA752" s="152"/>
      <c r="BB752" s="152"/>
      <c r="BC752" s="152"/>
      <c r="BD752" s="152"/>
      <c r="BE752" s="152"/>
      <c r="BF752" s="152"/>
      <c r="BG752" s="152"/>
      <c r="BH752" s="152"/>
    </row>
    <row r="753" spans="1:60" outlineLevel="1" x14ac:dyDescent="0.2">
      <c r="A753" s="159"/>
      <c r="B753" s="160"/>
      <c r="C753" s="194" t="s">
        <v>968</v>
      </c>
      <c r="D753" s="164"/>
      <c r="E753" s="165">
        <v>15</v>
      </c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52"/>
      <c r="Z753" s="152"/>
      <c r="AA753" s="152"/>
      <c r="AB753" s="152"/>
      <c r="AC753" s="152"/>
      <c r="AD753" s="152"/>
      <c r="AE753" s="152"/>
      <c r="AF753" s="152"/>
      <c r="AG753" s="152" t="s">
        <v>199</v>
      </c>
      <c r="AH753" s="152">
        <v>0</v>
      </c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  <c r="AV753" s="152"/>
      <c r="AW753" s="152"/>
      <c r="AX753" s="152"/>
      <c r="AY753" s="152"/>
      <c r="AZ753" s="152"/>
      <c r="BA753" s="152"/>
      <c r="BB753" s="152"/>
      <c r="BC753" s="152"/>
      <c r="BD753" s="152"/>
      <c r="BE753" s="152"/>
      <c r="BF753" s="152"/>
      <c r="BG753" s="152"/>
      <c r="BH753" s="152"/>
    </row>
    <row r="754" spans="1:60" outlineLevel="1" x14ac:dyDescent="0.2">
      <c r="A754" s="159"/>
      <c r="B754" s="160"/>
      <c r="C754" s="194" t="s">
        <v>969</v>
      </c>
      <c r="D754" s="164"/>
      <c r="E754" s="165">
        <v>9.5</v>
      </c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63"/>
      <c r="Y754" s="152"/>
      <c r="Z754" s="152"/>
      <c r="AA754" s="152"/>
      <c r="AB754" s="152"/>
      <c r="AC754" s="152"/>
      <c r="AD754" s="152"/>
      <c r="AE754" s="152"/>
      <c r="AF754" s="152"/>
      <c r="AG754" s="152" t="s">
        <v>199</v>
      </c>
      <c r="AH754" s="152">
        <v>0</v>
      </c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  <c r="AV754" s="152"/>
      <c r="AW754" s="152"/>
      <c r="AX754" s="152"/>
      <c r="AY754" s="152"/>
      <c r="AZ754" s="152"/>
      <c r="BA754" s="152"/>
      <c r="BB754" s="152"/>
      <c r="BC754" s="152"/>
      <c r="BD754" s="152"/>
      <c r="BE754" s="152"/>
      <c r="BF754" s="152"/>
      <c r="BG754" s="152"/>
      <c r="BH754" s="152"/>
    </row>
    <row r="755" spans="1:60" x14ac:dyDescent="0.2">
      <c r="A755" s="170" t="s">
        <v>187</v>
      </c>
      <c r="B755" s="171" t="s">
        <v>109</v>
      </c>
      <c r="C755" s="192" t="s">
        <v>110</v>
      </c>
      <c r="D755" s="172"/>
      <c r="E755" s="173"/>
      <c r="F755" s="174"/>
      <c r="G755" s="174">
        <f>SUMIF(AG756:AG760,"&lt;&gt;NOR",G756:G760)</f>
        <v>0</v>
      </c>
      <c r="H755" s="174"/>
      <c r="I755" s="174">
        <f>SUM(I756:I760)</f>
        <v>0</v>
      </c>
      <c r="J755" s="174"/>
      <c r="K755" s="174">
        <f>SUM(K756:K760)</f>
        <v>0</v>
      </c>
      <c r="L755" s="174"/>
      <c r="M755" s="174">
        <f>SUM(M756:M760)</f>
        <v>0</v>
      </c>
      <c r="N755" s="174"/>
      <c r="O755" s="174">
        <f>SUM(O756:O760)</f>
        <v>0.37</v>
      </c>
      <c r="P755" s="174"/>
      <c r="Q755" s="174">
        <f>SUM(Q756:Q760)</f>
        <v>0</v>
      </c>
      <c r="R755" s="174"/>
      <c r="S755" s="174"/>
      <c r="T755" s="175"/>
      <c r="U755" s="169"/>
      <c r="V755" s="169">
        <f>SUM(V756:V760)</f>
        <v>53.64</v>
      </c>
      <c r="W755" s="169"/>
      <c r="X755" s="169"/>
      <c r="AG755" t="s">
        <v>188</v>
      </c>
    </row>
    <row r="756" spans="1:60" outlineLevel="1" x14ac:dyDescent="0.2">
      <c r="A756" s="176">
        <v>256</v>
      </c>
      <c r="B756" s="177" t="s">
        <v>970</v>
      </c>
      <c r="C756" s="193" t="s">
        <v>971</v>
      </c>
      <c r="D756" s="178" t="s">
        <v>191</v>
      </c>
      <c r="E756" s="179">
        <v>303.04000000000002</v>
      </c>
      <c r="F756" s="180"/>
      <c r="G756" s="181">
        <f>ROUND(E756*F756,2)</f>
        <v>0</v>
      </c>
      <c r="H756" s="180"/>
      <c r="I756" s="181">
        <f>ROUND(E756*H756,2)</f>
        <v>0</v>
      </c>
      <c r="J756" s="180"/>
      <c r="K756" s="181">
        <f>ROUND(E756*J756,2)</f>
        <v>0</v>
      </c>
      <c r="L756" s="181">
        <v>21</v>
      </c>
      <c r="M756" s="181">
        <f>G756*(1+L756/100)</f>
        <v>0</v>
      </c>
      <c r="N756" s="181">
        <v>1.2099999999999999E-3</v>
      </c>
      <c r="O756" s="181">
        <f>ROUND(E756*N756,2)</f>
        <v>0.37</v>
      </c>
      <c r="P756" s="181">
        <v>0</v>
      </c>
      <c r="Q756" s="181">
        <f>ROUND(E756*P756,2)</f>
        <v>0</v>
      </c>
      <c r="R756" s="181" t="s">
        <v>972</v>
      </c>
      <c r="S756" s="181" t="s">
        <v>193</v>
      </c>
      <c r="T756" s="182" t="s">
        <v>193</v>
      </c>
      <c r="U756" s="163">
        <v>0.17699999999999999</v>
      </c>
      <c r="V756" s="163">
        <f>ROUND(E756*U756,2)</f>
        <v>53.64</v>
      </c>
      <c r="W756" s="163"/>
      <c r="X756" s="163" t="s">
        <v>194</v>
      </c>
      <c r="Y756" s="152"/>
      <c r="Z756" s="152"/>
      <c r="AA756" s="152"/>
      <c r="AB756" s="152"/>
      <c r="AC756" s="152"/>
      <c r="AD756" s="152"/>
      <c r="AE756" s="152"/>
      <c r="AF756" s="152"/>
      <c r="AG756" s="152" t="s">
        <v>195</v>
      </c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  <c r="AV756" s="152"/>
      <c r="AW756" s="152"/>
      <c r="AX756" s="152"/>
      <c r="AY756" s="152"/>
      <c r="AZ756" s="152"/>
      <c r="BA756" s="152"/>
      <c r="BB756" s="152"/>
      <c r="BC756" s="152"/>
      <c r="BD756" s="152"/>
      <c r="BE756" s="152"/>
      <c r="BF756" s="152"/>
      <c r="BG756" s="152"/>
      <c r="BH756" s="152"/>
    </row>
    <row r="757" spans="1:60" outlineLevel="1" x14ac:dyDescent="0.2">
      <c r="A757" s="159"/>
      <c r="B757" s="160"/>
      <c r="C757" s="194" t="s">
        <v>973</v>
      </c>
      <c r="D757" s="164"/>
      <c r="E757" s="165">
        <v>303.04000000000002</v>
      </c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52"/>
      <c r="Z757" s="152"/>
      <c r="AA757" s="152"/>
      <c r="AB757" s="152"/>
      <c r="AC757" s="152"/>
      <c r="AD757" s="152"/>
      <c r="AE757" s="152"/>
      <c r="AF757" s="152"/>
      <c r="AG757" s="152" t="s">
        <v>199</v>
      </c>
      <c r="AH757" s="152">
        <v>0</v>
      </c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  <c r="AV757" s="152"/>
      <c r="AW757" s="152"/>
      <c r="AX757" s="152"/>
      <c r="AY757" s="152"/>
      <c r="AZ757" s="152"/>
      <c r="BA757" s="152"/>
      <c r="BB757" s="152"/>
      <c r="BC757" s="152"/>
      <c r="BD757" s="152"/>
      <c r="BE757" s="152"/>
      <c r="BF757" s="152"/>
      <c r="BG757" s="152"/>
      <c r="BH757" s="152"/>
    </row>
    <row r="758" spans="1:60" outlineLevel="1" x14ac:dyDescent="0.2">
      <c r="A758" s="176">
        <v>257</v>
      </c>
      <c r="B758" s="177" t="s">
        <v>974</v>
      </c>
      <c r="C758" s="193" t="s">
        <v>975</v>
      </c>
      <c r="D758" s="178" t="s">
        <v>976</v>
      </c>
      <c r="E758" s="179">
        <v>72</v>
      </c>
      <c r="F758" s="180"/>
      <c r="G758" s="181">
        <f>ROUND(E758*F758,2)</f>
        <v>0</v>
      </c>
      <c r="H758" s="180"/>
      <c r="I758" s="181">
        <f>ROUND(E758*H758,2)</f>
        <v>0</v>
      </c>
      <c r="J758" s="180"/>
      <c r="K758" s="181">
        <f>ROUND(E758*J758,2)</f>
        <v>0</v>
      </c>
      <c r="L758" s="181">
        <v>21</v>
      </c>
      <c r="M758" s="181">
        <f>G758*(1+L758/100)</f>
        <v>0</v>
      </c>
      <c r="N758" s="181">
        <v>0</v>
      </c>
      <c r="O758" s="181">
        <f>ROUND(E758*N758,2)</f>
        <v>0</v>
      </c>
      <c r="P758" s="181">
        <v>0</v>
      </c>
      <c r="Q758" s="181">
        <f>ROUND(E758*P758,2)</f>
        <v>0</v>
      </c>
      <c r="R758" s="181"/>
      <c r="S758" s="181" t="s">
        <v>254</v>
      </c>
      <c r="T758" s="182" t="s">
        <v>255</v>
      </c>
      <c r="U758" s="163">
        <v>0</v>
      </c>
      <c r="V758" s="163">
        <f>ROUND(E758*U758,2)</f>
        <v>0</v>
      </c>
      <c r="W758" s="163"/>
      <c r="X758" s="163" t="s">
        <v>194</v>
      </c>
      <c r="Y758" s="152"/>
      <c r="Z758" s="152"/>
      <c r="AA758" s="152"/>
      <c r="AB758" s="152"/>
      <c r="AC758" s="152"/>
      <c r="AD758" s="152"/>
      <c r="AE758" s="152"/>
      <c r="AF758" s="152"/>
      <c r="AG758" s="152" t="s">
        <v>195</v>
      </c>
      <c r="AH758" s="152"/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  <c r="AV758" s="152"/>
      <c r="AW758" s="152"/>
      <c r="AX758" s="152"/>
      <c r="AY758" s="152"/>
      <c r="AZ758" s="152"/>
      <c r="BA758" s="152"/>
      <c r="BB758" s="152"/>
      <c r="BC758" s="152"/>
      <c r="BD758" s="152"/>
      <c r="BE758" s="152"/>
      <c r="BF758" s="152"/>
      <c r="BG758" s="152"/>
      <c r="BH758" s="152"/>
    </row>
    <row r="759" spans="1:60" outlineLevel="1" x14ac:dyDescent="0.2">
      <c r="A759" s="159"/>
      <c r="B759" s="160"/>
      <c r="C759" s="259" t="s">
        <v>977</v>
      </c>
      <c r="D759" s="260"/>
      <c r="E759" s="260"/>
      <c r="F759" s="260"/>
      <c r="G759" s="260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63"/>
      <c r="Y759" s="152"/>
      <c r="Z759" s="152"/>
      <c r="AA759" s="152"/>
      <c r="AB759" s="152"/>
      <c r="AC759" s="152"/>
      <c r="AD759" s="152"/>
      <c r="AE759" s="152"/>
      <c r="AF759" s="152"/>
      <c r="AG759" s="152" t="s">
        <v>210</v>
      </c>
      <c r="AH759" s="152"/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  <c r="AV759" s="152"/>
      <c r="AW759" s="152"/>
      <c r="AX759" s="152"/>
      <c r="AY759" s="152"/>
      <c r="AZ759" s="152"/>
      <c r="BA759" s="152"/>
      <c r="BB759" s="152"/>
      <c r="BC759" s="152"/>
      <c r="BD759" s="152"/>
      <c r="BE759" s="152"/>
      <c r="BF759" s="152"/>
      <c r="BG759" s="152"/>
      <c r="BH759" s="152"/>
    </row>
    <row r="760" spans="1:60" outlineLevel="1" x14ac:dyDescent="0.2">
      <c r="A760" s="159"/>
      <c r="B760" s="160"/>
      <c r="C760" s="194" t="s">
        <v>978</v>
      </c>
      <c r="D760" s="164"/>
      <c r="E760" s="165">
        <v>72</v>
      </c>
      <c r="F760" s="163"/>
      <c r="G760" s="163"/>
      <c r="H760" s="163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52"/>
      <c r="Z760" s="152"/>
      <c r="AA760" s="152"/>
      <c r="AB760" s="152"/>
      <c r="AC760" s="152"/>
      <c r="AD760" s="152"/>
      <c r="AE760" s="152"/>
      <c r="AF760" s="152"/>
      <c r="AG760" s="152" t="s">
        <v>199</v>
      </c>
      <c r="AH760" s="152">
        <v>0</v>
      </c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  <c r="AV760" s="152"/>
      <c r="AW760" s="152"/>
      <c r="AX760" s="152"/>
      <c r="AY760" s="152"/>
      <c r="AZ760" s="152"/>
      <c r="BA760" s="152"/>
      <c r="BB760" s="152"/>
      <c r="BC760" s="152"/>
      <c r="BD760" s="152"/>
      <c r="BE760" s="152"/>
      <c r="BF760" s="152"/>
      <c r="BG760" s="152"/>
      <c r="BH760" s="152"/>
    </row>
    <row r="761" spans="1:60" x14ac:dyDescent="0.2">
      <c r="A761" s="170" t="s">
        <v>187</v>
      </c>
      <c r="B761" s="171" t="s">
        <v>111</v>
      </c>
      <c r="C761" s="192" t="s">
        <v>112</v>
      </c>
      <c r="D761" s="172"/>
      <c r="E761" s="173"/>
      <c r="F761" s="174"/>
      <c r="G761" s="174">
        <f>SUMIF(AG762:AG764,"&lt;&gt;NOR",G762:G764)</f>
        <v>0</v>
      </c>
      <c r="H761" s="174"/>
      <c r="I761" s="174">
        <f>SUM(I762:I764)</f>
        <v>0</v>
      </c>
      <c r="J761" s="174"/>
      <c r="K761" s="174">
        <f>SUM(K762:K764)</f>
        <v>0</v>
      </c>
      <c r="L761" s="174"/>
      <c r="M761" s="174">
        <f>SUM(M762:M764)</f>
        <v>0</v>
      </c>
      <c r="N761" s="174"/>
      <c r="O761" s="174">
        <f>SUM(O762:O764)</f>
        <v>33.159999999999997</v>
      </c>
      <c r="P761" s="174"/>
      <c r="Q761" s="174">
        <f>SUM(Q762:Q764)</f>
        <v>0</v>
      </c>
      <c r="R761" s="174"/>
      <c r="S761" s="174"/>
      <c r="T761" s="175"/>
      <c r="U761" s="169"/>
      <c r="V761" s="169">
        <f>SUM(V762:V764)</f>
        <v>68.31</v>
      </c>
      <c r="W761" s="169"/>
      <c r="X761" s="169"/>
      <c r="AG761" t="s">
        <v>188</v>
      </c>
    </row>
    <row r="762" spans="1:60" outlineLevel="1" x14ac:dyDescent="0.2">
      <c r="A762" s="176">
        <v>258</v>
      </c>
      <c r="B762" s="177" t="s">
        <v>979</v>
      </c>
      <c r="C762" s="193" t="s">
        <v>980</v>
      </c>
      <c r="D762" s="178" t="s">
        <v>207</v>
      </c>
      <c r="E762" s="179">
        <v>94.81</v>
      </c>
      <c r="F762" s="180"/>
      <c r="G762" s="181">
        <f>ROUND(E762*F762,2)</f>
        <v>0</v>
      </c>
      <c r="H762" s="180"/>
      <c r="I762" s="181">
        <f>ROUND(E762*H762,2)</f>
        <v>0</v>
      </c>
      <c r="J762" s="180"/>
      <c r="K762" s="181">
        <f>ROUND(E762*J762,2)</f>
        <v>0</v>
      </c>
      <c r="L762" s="181">
        <v>21</v>
      </c>
      <c r="M762" s="181">
        <f>G762*(1+L762/100)</f>
        <v>0</v>
      </c>
      <c r="N762" s="181">
        <v>0.34977000000000003</v>
      </c>
      <c r="O762" s="181">
        <f>ROUND(E762*N762,2)</f>
        <v>33.159999999999997</v>
      </c>
      <c r="P762" s="181">
        <v>0</v>
      </c>
      <c r="Q762" s="181">
        <f>ROUND(E762*P762,2)</f>
        <v>0</v>
      </c>
      <c r="R762" s="181"/>
      <c r="S762" s="181" t="s">
        <v>254</v>
      </c>
      <c r="T762" s="182" t="s">
        <v>255</v>
      </c>
      <c r="U762" s="163">
        <v>0.72050000000000003</v>
      </c>
      <c r="V762" s="163">
        <f>ROUND(E762*U762,2)</f>
        <v>68.31</v>
      </c>
      <c r="W762" s="163"/>
      <c r="X762" s="163" t="s">
        <v>194</v>
      </c>
      <c r="Y762" s="152"/>
      <c r="Z762" s="152"/>
      <c r="AA762" s="152"/>
      <c r="AB762" s="152"/>
      <c r="AC762" s="152"/>
      <c r="AD762" s="152"/>
      <c r="AE762" s="152"/>
      <c r="AF762" s="152"/>
      <c r="AG762" s="152" t="s">
        <v>195</v>
      </c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  <c r="AV762" s="152"/>
      <c r="AW762" s="152"/>
      <c r="AX762" s="152"/>
      <c r="AY762" s="152"/>
      <c r="AZ762" s="152"/>
      <c r="BA762" s="152"/>
      <c r="BB762" s="152"/>
      <c r="BC762" s="152"/>
      <c r="BD762" s="152"/>
      <c r="BE762" s="152"/>
      <c r="BF762" s="152"/>
      <c r="BG762" s="152"/>
      <c r="BH762" s="152"/>
    </row>
    <row r="763" spans="1:60" outlineLevel="1" x14ac:dyDescent="0.2">
      <c r="A763" s="159"/>
      <c r="B763" s="160"/>
      <c r="C763" s="259" t="s">
        <v>981</v>
      </c>
      <c r="D763" s="260"/>
      <c r="E763" s="260"/>
      <c r="F763" s="260"/>
      <c r="G763" s="260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52"/>
      <c r="Z763" s="152"/>
      <c r="AA763" s="152"/>
      <c r="AB763" s="152"/>
      <c r="AC763" s="152"/>
      <c r="AD763" s="152"/>
      <c r="AE763" s="152"/>
      <c r="AF763" s="152"/>
      <c r="AG763" s="152" t="s">
        <v>210</v>
      </c>
      <c r="AH763" s="152"/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  <c r="AV763" s="152"/>
      <c r="AW763" s="152"/>
      <c r="AX763" s="152"/>
      <c r="AY763" s="152"/>
      <c r="AZ763" s="152"/>
      <c r="BA763" s="183" t="str">
        <f>C763</f>
        <v>Podklad z drceného kameniva tl. 150 mm,štěrkový podsyp 4-8 mm tl. 40mm, dlažba 500x500 mm. Včetně obrubníku.</v>
      </c>
      <c r="BB763" s="152"/>
      <c r="BC763" s="152"/>
      <c r="BD763" s="152"/>
      <c r="BE763" s="152"/>
      <c r="BF763" s="152"/>
      <c r="BG763" s="152"/>
      <c r="BH763" s="152"/>
    </row>
    <row r="764" spans="1:60" outlineLevel="1" x14ac:dyDescent="0.2">
      <c r="A764" s="159"/>
      <c r="B764" s="160"/>
      <c r="C764" s="194" t="s">
        <v>982</v>
      </c>
      <c r="D764" s="164"/>
      <c r="E764" s="165">
        <v>94.81</v>
      </c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52"/>
      <c r="Z764" s="152"/>
      <c r="AA764" s="152"/>
      <c r="AB764" s="152"/>
      <c r="AC764" s="152"/>
      <c r="AD764" s="152"/>
      <c r="AE764" s="152"/>
      <c r="AF764" s="152"/>
      <c r="AG764" s="152" t="s">
        <v>199</v>
      </c>
      <c r="AH764" s="152">
        <v>0</v>
      </c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  <c r="AV764" s="152"/>
      <c r="AW764" s="152"/>
      <c r="AX764" s="152"/>
      <c r="AY764" s="152"/>
      <c r="AZ764" s="152"/>
      <c r="BA764" s="152"/>
      <c r="BB764" s="152"/>
      <c r="BC764" s="152"/>
      <c r="BD764" s="152"/>
      <c r="BE764" s="152"/>
      <c r="BF764" s="152"/>
      <c r="BG764" s="152"/>
      <c r="BH764" s="152"/>
    </row>
    <row r="765" spans="1:60" x14ac:dyDescent="0.2">
      <c r="A765" s="170" t="s">
        <v>187</v>
      </c>
      <c r="B765" s="171" t="s">
        <v>113</v>
      </c>
      <c r="C765" s="192" t="s">
        <v>114</v>
      </c>
      <c r="D765" s="172"/>
      <c r="E765" s="173"/>
      <c r="F765" s="174"/>
      <c r="G765" s="174">
        <f>SUMIF(AG766:AG773,"&lt;&gt;NOR",G766:G773)</f>
        <v>0</v>
      </c>
      <c r="H765" s="174"/>
      <c r="I765" s="174">
        <f>SUM(I766:I773)</f>
        <v>0</v>
      </c>
      <c r="J765" s="174"/>
      <c r="K765" s="174">
        <f>SUM(K766:K773)</f>
        <v>0</v>
      </c>
      <c r="L765" s="174"/>
      <c r="M765" s="174">
        <f>SUM(M766:M773)</f>
        <v>0</v>
      </c>
      <c r="N765" s="174"/>
      <c r="O765" s="174">
        <f>SUM(O766:O773)</f>
        <v>0</v>
      </c>
      <c r="P765" s="174"/>
      <c r="Q765" s="174">
        <f>SUM(Q766:Q773)</f>
        <v>39.629999999999995</v>
      </c>
      <c r="R765" s="174"/>
      <c r="S765" s="174"/>
      <c r="T765" s="175"/>
      <c r="U765" s="169"/>
      <c r="V765" s="169">
        <f>SUM(V766:V773)</f>
        <v>216.18</v>
      </c>
      <c r="W765" s="169"/>
      <c r="X765" s="169"/>
      <c r="AG765" t="s">
        <v>188</v>
      </c>
    </row>
    <row r="766" spans="1:60" outlineLevel="1" x14ac:dyDescent="0.2">
      <c r="A766" s="176">
        <v>259</v>
      </c>
      <c r="B766" s="177" t="s">
        <v>983</v>
      </c>
      <c r="C766" s="193" t="s">
        <v>984</v>
      </c>
      <c r="D766" s="178" t="s">
        <v>207</v>
      </c>
      <c r="E766" s="179">
        <v>2.4</v>
      </c>
      <c r="F766" s="180"/>
      <c r="G766" s="181">
        <f>ROUND(E766*F766,2)</f>
        <v>0</v>
      </c>
      <c r="H766" s="180"/>
      <c r="I766" s="181">
        <f>ROUND(E766*H766,2)</f>
        <v>0</v>
      </c>
      <c r="J766" s="180"/>
      <c r="K766" s="181">
        <f>ROUND(E766*J766,2)</f>
        <v>0</v>
      </c>
      <c r="L766" s="181">
        <v>21</v>
      </c>
      <c r="M766" s="181">
        <f>G766*(1+L766/100)</f>
        <v>0</v>
      </c>
      <c r="N766" s="181">
        <v>0</v>
      </c>
      <c r="O766" s="181">
        <f>ROUND(E766*N766,2)</f>
        <v>0</v>
      </c>
      <c r="P766" s="181">
        <v>0.56899999999999995</v>
      </c>
      <c r="Q766" s="181">
        <f>ROUND(E766*P766,2)</f>
        <v>1.37</v>
      </c>
      <c r="R766" s="181" t="s">
        <v>244</v>
      </c>
      <c r="S766" s="181" t="s">
        <v>193</v>
      </c>
      <c r="T766" s="182" t="s">
        <v>285</v>
      </c>
      <c r="U766" s="163">
        <v>3.3180000000000001</v>
      </c>
      <c r="V766" s="163">
        <f>ROUND(E766*U766,2)</f>
        <v>7.96</v>
      </c>
      <c r="W766" s="163"/>
      <c r="X766" s="163" t="s">
        <v>194</v>
      </c>
      <c r="Y766" s="152"/>
      <c r="Z766" s="152"/>
      <c r="AA766" s="152"/>
      <c r="AB766" s="152"/>
      <c r="AC766" s="152"/>
      <c r="AD766" s="152"/>
      <c r="AE766" s="152"/>
      <c r="AF766" s="152"/>
      <c r="AG766" s="152" t="s">
        <v>195</v>
      </c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  <c r="AV766" s="152"/>
      <c r="AW766" s="152"/>
      <c r="AX766" s="152"/>
      <c r="AY766" s="152"/>
      <c r="AZ766" s="152"/>
      <c r="BA766" s="152"/>
      <c r="BB766" s="152"/>
      <c r="BC766" s="152"/>
      <c r="BD766" s="152"/>
      <c r="BE766" s="152"/>
      <c r="BF766" s="152"/>
      <c r="BG766" s="152"/>
      <c r="BH766" s="152"/>
    </row>
    <row r="767" spans="1:60" outlineLevel="1" x14ac:dyDescent="0.2">
      <c r="A767" s="159"/>
      <c r="B767" s="160"/>
      <c r="C767" s="257" t="s">
        <v>985</v>
      </c>
      <c r="D767" s="258"/>
      <c r="E767" s="258"/>
      <c r="F767" s="258"/>
      <c r="G767" s="258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3"/>
      <c r="X767" s="163"/>
      <c r="Y767" s="152"/>
      <c r="Z767" s="152"/>
      <c r="AA767" s="152"/>
      <c r="AB767" s="152"/>
      <c r="AC767" s="152"/>
      <c r="AD767" s="152"/>
      <c r="AE767" s="152"/>
      <c r="AF767" s="152"/>
      <c r="AG767" s="152" t="s">
        <v>197</v>
      </c>
      <c r="AH767" s="152"/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  <c r="AV767" s="152"/>
      <c r="AW767" s="152"/>
      <c r="AX767" s="152"/>
      <c r="AY767" s="152"/>
      <c r="AZ767" s="152"/>
      <c r="BA767" s="152"/>
      <c r="BB767" s="152"/>
      <c r="BC767" s="152"/>
      <c r="BD767" s="152"/>
      <c r="BE767" s="152"/>
      <c r="BF767" s="152"/>
      <c r="BG767" s="152"/>
      <c r="BH767" s="152"/>
    </row>
    <row r="768" spans="1:60" outlineLevel="1" x14ac:dyDescent="0.2">
      <c r="A768" s="159"/>
      <c r="B768" s="160"/>
      <c r="C768" s="194" t="s">
        <v>986</v>
      </c>
      <c r="D768" s="164"/>
      <c r="E768" s="165">
        <v>2.4</v>
      </c>
      <c r="F768" s="163"/>
      <c r="G768" s="163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52"/>
      <c r="Z768" s="152"/>
      <c r="AA768" s="152"/>
      <c r="AB768" s="152"/>
      <c r="AC768" s="152"/>
      <c r="AD768" s="152"/>
      <c r="AE768" s="152"/>
      <c r="AF768" s="152"/>
      <c r="AG768" s="152" t="s">
        <v>199</v>
      </c>
      <c r="AH768" s="152">
        <v>0</v>
      </c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  <c r="AV768" s="152"/>
      <c r="AW768" s="152"/>
      <c r="AX768" s="152"/>
      <c r="AY768" s="152"/>
      <c r="AZ768" s="152"/>
      <c r="BA768" s="152"/>
      <c r="BB768" s="152"/>
      <c r="BC768" s="152"/>
      <c r="BD768" s="152"/>
      <c r="BE768" s="152"/>
      <c r="BF768" s="152"/>
      <c r="BG768" s="152"/>
      <c r="BH768" s="152"/>
    </row>
    <row r="769" spans="1:60" outlineLevel="1" x14ac:dyDescent="0.2">
      <c r="A769" s="176">
        <v>260</v>
      </c>
      <c r="B769" s="177" t="s">
        <v>987</v>
      </c>
      <c r="C769" s="193" t="s">
        <v>988</v>
      </c>
      <c r="D769" s="178" t="s">
        <v>207</v>
      </c>
      <c r="E769" s="179">
        <v>20.399999999999999</v>
      </c>
      <c r="F769" s="180"/>
      <c r="G769" s="181">
        <f>ROUND(E769*F769,2)</f>
        <v>0</v>
      </c>
      <c r="H769" s="180"/>
      <c r="I769" s="181">
        <f>ROUND(E769*H769,2)</f>
        <v>0</v>
      </c>
      <c r="J769" s="180"/>
      <c r="K769" s="181">
        <f>ROUND(E769*J769,2)</f>
        <v>0</v>
      </c>
      <c r="L769" s="181">
        <v>21</v>
      </c>
      <c r="M769" s="181">
        <f>G769*(1+L769/100)</f>
        <v>0</v>
      </c>
      <c r="N769" s="181">
        <v>0</v>
      </c>
      <c r="O769" s="181">
        <f>ROUND(E769*N769,2)</f>
        <v>0</v>
      </c>
      <c r="P769" s="181">
        <v>1.6990000000000001</v>
      </c>
      <c r="Q769" s="181">
        <f>ROUND(E769*P769,2)</f>
        <v>34.659999999999997</v>
      </c>
      <c r="R769" s="181" t="s">
        <v>244</v>
      </c>
      <c r="S769" s="181" t="s">
        <v>193</v>
      </c>
      <c r="T769" s="182" t="s">
        <v>285</v>
      </c>
      <c r="U769" s="163">
        <v>9.9</v>
      </c>
      <c r="V769" s="163">
        <f>ROUND(E769*U769,2)</f>
        <v>201.96</v>
      </c>
      <c r="W769" s="163"/>
      <c r="X769" s="163" t="s">
        <v>194</v>
      </c>
      <c r="Y769" s="152"/>
      <c r="Z769" s="152"/>
      <c r="AA769" s="152"/>
      <c r="AB769" s="152"/>
      <c r="AC769" s="152"/>
      <c r="AD769" s="152"/>
      <c r="AE769" s="152"/>
      <c r="AF769" s="152"/>
      <c r="AG769" s="152" t="s">
        <v>195</v>
      </c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  <c r="AV769" s="152"/>
      <c r="AW769" s="152"/>
      <c r="AX769" s="152"/>
      <c r="AY769" s="152"/>
      <c r="AZ769" s="152"/>
      <c r="BA769" s="152"/>
      <c r="BB769" s="152"/>
      <c r="BC769" s="152"/>
      <c r="BD769" s="152"/>
      <c r="BE769" s="152"/>
      <c r="BF769" s="152"/>
      <c r="BG769" s="152"/>
      <c r="BH769" s="152"/>
    </row>
    <row r="770" spans="1:60" outlineLevel="1" x14ac:dyDescent="0.2">
      <c r="A770" s="159"/>
      <c r="B770" s="160"/>
      <c r="C770" s="257" t="s">
        <v>985</v>
      </c>
      <c r="D770" s="258"/>
      <c r="E770" s="258"/>
      <c r="F770" s="258"/>
      <c r="G770" s="258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3"/>
      <c r="X770" s="163"/>
      <c r="Y770" s="152"/>
      <c r="Z770" s="152"/>
      <c r="AA770" s="152"/>
      <c r="AB770" s="152"/>
      <c r="AC770" s="152"/>
      <c r="AD770" s="152"/>
      <c r="AE770" s="152"/>
      <c r="AF770" s="152"/>
      <c r="AG770" s="152" t="s">
        <v>197</v>
      </c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  <c r="AV770" s="152"/>
      <c r="AW770" s="152"/>
      <c r="AX770" s="152"/>
      <c r="AY770" s="152"/>
      <c r="AZ770" s="152"/>
      <c r="BA770" s="152"/>
      <c r="BB770" s="152"/>
      <c r="BC770" s="152"/>
      <c r="BD770" s="152"/>
      <c r="BE770" s="152"/>
      <c r="BF770" s="152"/>
      <c r="BG770" s="152"/>
      <c r="BH770" s="152"/>
    </row>
    <row r="771" spans="1:60" outlineLevel="1" x14ac:dyDescent="0.2">
      <c r="A771" s="159"/>
      <c r="B771" s="160"/>
      <c r="C771" s="194" t="s">
        <v>989</v>
      </c>
      <c r="D771" s="164"/>
      <c r="E771" s="165">
        <v>20.399999999999999</v>
      </c>
      <c r="F771" s="163"/>
      <c r="G771" s="163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3"/>
      <c r="X771" s="163"/>
      <c r="Y771" s="152"/>
      <c r="Z771" s="152"/>
      <c r="AA771" s="152"/>
      <c r="AB771" s="152"/>
      <c r="AC771" s="152"/>
      <c r="AD771" s="152"/>
      <c r="AE771" s="152"/>
      <c r="AF771" s="152"/>
      <c r="AG771" s="152" t="s">
        <v>199</v>
      </c>
      <c r="AH771" s="152">
        <v>0</v>
      </c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  <c r="AV771" s="152"/>
      <c r="AW771" s="152"/>
      <c r="AX771" s="152"/>
      <c r="AY771" s="152"/>
      <c r="AZ771" s="152"/>
      <c r="BA771" s="152"/>
      <c r="BB771" s="152"/>
      <c r="BC771" s="152"/>
      <c r="BD771" s="152"/>
      <c r="BE771" s="152"/>
      <c r="BF771" s="152"/>
      <c r="BG771" s="152"/>
      <c r="BH771" s="152"/>
    </row>
    <row r="772" spans="1:60" outlineLevel="1" x14ac:dyDescent="0.2">
      <c r="A772" s="176">
        <v>261</v>
      </c>
      <c r="B772" s="177" t="s">
        <v>990</v>
      </c>
      <c r="C772" s="193" t="s">
        <v>991</v>
      </c>
      <c r="D772" s="178" t="s">
        <v>207</v>
      </c>
      <c r="E772" s="179">
        <v>28</v>
      </c>
      <c r="F772" s="180"/>
      <c r="G772" s="181">
        <f>ROUND(E772*F772,2)</f>
        <v>0</v>
      </c>
      <c r="H772" s="180"/>
      <c r="I772" s="181">
        <f>ROUND(E772*H772,2)</f>
        <v>0</v>
      </c>
      <c r="J772" s="180"/>
      <c r="K772" s="181">
        <f>ROUND(E772*J772,2)</f>
        <v>0</v>
      </c>
      <c r="L772" s="181">
        <v>21</v>
      </c>
      <c r="M772" s="181">
        <f>G772*(1+L772/100)</f>
        <v>0</v>
      </c>
      <c r="N772" s="181">
        <v>0</v>
      </c>
      <c r="O772" s="181">
        <f>ROUND(E772*N772,2)</f>
        <v>0</v>
      </c>
      <c r="P772" s="181">
        <v>0.1285</v>
      </c>
      <c r="Q772" s="181">
        <f>ROUND(E772*P772,2)</f>
        <v>3.6</v>
      </c>
      <c r="R772" s="181" t="s">
        <v>192</v>
      </c>
      <c r="S772" s="181" t="s">
        <v>193</v>
      </c>
      <c r="T772" s="182" t="s">
        <v>193</v>
      </c>
      <c r="U772" s="163">
        <v>0.22345999999999999</v>
      </c>
      <c r="V772" s="163">
        <f>ROUND(E772*U772,2)</f>
        <v>6.26</v>
      </c>
      <c r="W772" s="163"/>
      <c r="X772" s="163" t="s">
        <v>194</v>
      </c>
      <c r="Y772" s="152"/>
      <c r="Z772" s="152"/>
      <c r="AA772" s="152"/>
      <c r="AB772" s="152"/>
      <c r="AC772" s="152"/>
      <c r="AD772" s="152"/>
      <c r="AE772" s="152"/>
      <c r="AF772" s="152"/>
      <c r="AG772" s="152" t="s">
        <v>195</v>
      </c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  <c r="AV772" s="152"/>
      <c r="AW772" s="152"/>
      <c r="AX772" s="152"/>
      <c r="AY772" s="152"/>
      <c r="AZ772" s="152"/>
      <c r="BA772" s="152"/>
      <c r="BB772" s="152"/>
      <c r="BC772" s="152"/>
      <c r="BD772" s="152"/>
      <c r="BE772" s="152"/>
      <c r="BF772" s="152"/>
      <c r="BG772" s="152"/>
      <c r="BH772" s="152"/>
    </row>
    <row r="773" spans="1:60" outlineLevel="1" x14ac:dyDescent="0.2">
      <c r="A773" s="159"/>
      <c r="B773" s="160"/>
      <c r="C773" s="194" t="s">
        <v>992</v>
      </c>
      <c r="D773" s="164"/>
      <c r="E773" s="165">
        <v>28</v>
      </c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63"/>
      <c r="Y773" s="152"/>
      <c r="Z773" s="152"/>
      <c r="AA773" s="152"/>
      <c r="AB773" s="152"/>
      <c r="AC773" s="152"/>
      <c r="AD773" s="152"/>
      <c r="AE773" s="152"/>
      <c r="AF773" s="152"/>
      <c r="AG773" s="152" t="s">
        <v>199</v>
      </c>
      <c r="AH773" s="152">
        <v>0</v>
      </c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  <c r="AV773" s="152"/>
      <c r="AW773" s="152"/>
      <c r="AX773" s="152"/>
      <c r="AY773" s="152"/>
      <c r="AZ773" s="152"/>
      <c r="BA773" s="152"/>
      <c r="BB773" s="152"/>
      <c r="BC773" s="152"/>
      <c r="BD773" s="152"/>
      <c r="BE773" s="152"/>
      <c r="BF773" s="152"/>
      <c r="BG773" s="152"/>
      <c r="BH773" s="152"/>
    </row>
    <row r="774" spans="1:60" x14ac:dyDescent="0.2">
      <c r="A774" s="170" t="s">
        <v>187</v>
      </c>
      <c r="B774" s="171" t="s">
        <v>115</v>
      </c>
      <c r="C774" s="192" t="s">
        <v>116</v>
      </c>
      <c r="D774" s="172"/>
      <c r="E774" s="173"/>
      <c r="F774" s="174"/>
      <c r="G774" s="174">
        <f>SUMIF(AG775:AG775,"&lt;&gt;NOR",G775:G775)</f>
        <v>0</v>
      </c>
      <c r="H774" s="174"/>
      <c r="I774" s="174">
        <f>SUM(I775:I775)</f>
        <v>0</v>
      </c>
      <c r="J774" s="174"/>
      <c r="K774" s="174">
        <f>SUM(K775:K775)</f>
        <v>0</v>
      </c>
      <c r="L774" s="174"/>
      <c r="M774" s="174">
        <f>SUM(M775:M775)</f>
        <v>0</v>
      </c>
      <c r="N774" s="174"/>
      <c r="O774" s="174">
        <f>SUM(O775:O775)</f>
        <v>0</v>
      </c>
      <c r="P774" s="174"/>
      <c r="Q774" s="174">
        <f>SUM(Q775:Q775)</f>
        <v>0</v>
      </c>
      <c r="R774" s="174"/>
      <c r="S774" s="174"/>
      <c r="T774" s="175"/>
      <c r="U774" s="169"/>
      <c r="V774" s="169">
        <f>SUM(V775:V775)</f>
        <v>369.19</v>
      </c>
      <c r="W774" s="169"/>
      <c r="X774" s="169"/>
      <c r="AG774" t="s">
        <v>188</v>
      </c>
    </row>
    <row r="775" spans="1:60" outlineLevel="1" x14ac:dyDescent="0.2">
      <c r="A775" s="184">
        <v>262</v>
      </c>
      <c r="B775" s="185" t="s">
        <v>993</v>
      </c>
      <c r="C775" s="196" t="s">
        <v>994</v>
      </c>
      <c r="D775" s="186" t="s">
        <v>280</v>
      </c>
      <c r="E775" s="187">
        <v>2907.0221900000001</v>
      </c>
      <c r="F775" s="188"/>
      <c r="G775" s="189">
        <f>ROUND(E775*F775,2)</f>
        <v>0</v>
      </c>
      <c r="H775" s="188"/>
      <c r="I775" s="189">
        <f>ROUND(E775*H775,2)</f>
        <v>0</v>
      </c>
      <c r="J775" s="188"/>
      <c r="K775" s="189">
        <f>ROUND(E775*J775,2)</f>
        <v>0</v>
      </c>
      <c r="L775" s="189">
        <v>21</v>
      </c>
      <c r="M775" s="189">
        <f>G775*(1+L775/100)</f>
        <v>0</v>
      </c>
      <c r="N775" s="189">
        <v>0</v>
      </c>
      <c r="O775" s="189">
        <f>ROUND(E775*N775,2)</f>
        <v>0</v>
      </c>
      <c r="P775" s="189">
        <v>0</v>
      </c>
      <c r="Q775" s="189">
        <f>ROUND(E775*P775,2)</f>
        <v>0</v>
      </c>
      <c r="R775" s="189"/>
      <c r="S775" s="189" t="s">
        <v>193</v>
      </c>
      <c r="T775" s="190" t="s">
        <v>193</v>
      </c>
      <c r="U775" s="163">
        <v>0.127</v>
      </c>
      <c r="V775" s="163">
        <f>ROUND(E775*U775,2)</f>
        <v>369.19</v>
      </c>
      <c r="W775" s="163"/>
      <c r="X775" s="163" t="s">
        <v>995</v>
      </c>
      <c r="Y775" s="152"/>
      <c r="Z775" s="152"/>
      <c r="AA775" s="152"/>
      <c r="AB775" s="152"/>
      <c r="AC775" s="152"/>
      <c r="AD775" s="152"/>
      <c r="AE775" s="152"/>
      <c r="AF775" s="152"/>
      <c r="AG775" s="152" t="s">
        <v>996</v>
      </c>
      <c r="AH775" s="152"/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  <c r="AV775" s="152"/>
      <c r="AW775" s="152"/>
      <c r="AX775" s="152"/>
      <c r="AY775" s="152"/>
      <c r="AZ775" s="152"/>
      <c r="BA775" s="152"/>
      <c r="BB775" s="152"/>
      <c r="BC775" s="152"/>
      <c r="BD775" s="152"/>
      <c r="BE775" s="152"/>
      <c r="BF775" s="152"/>
      <c r="BG775" s="152"/>
      <c r="BH775" s="152"/>
    </row>
    <row r="776" spans="1:60" x14ac:dyDescent="0.2">
      <c r="A776" s="170" t="s">
        <v>187</v>
      </c>
      <c r="B776" s="171" t="s">
        <v>119</v>
      </c>
      <c r="C776" s="192" t="s">
        <v>120</v>
      </c>
      <c r="D776" s="172"/>
      <c r="E776" s="173"/>
      <c r="F776" s="174"/>
      <c r="G776" s="174">
        <f>SUMIF(AG777:AG796,"&lt;&gt;NOR",G777:G796)</f>
        <v>0</v>
      </c>
      <c r="H776" s="174"/>
      <c r="I776" s="174">
        <f>SUM(I777:I796)</f>
        <v>0</v>
      </c>
      <c r="J776" s="174"/>
      <c r="K776" s="174">
        <f>SUM(K777:K796)</f>
        <v>0</v>
      </c>
      <c r="L776" s="174"/>
      <c r="M776" s="174">
        <f>SUM(M777:M796)</f>
        <v>0</v>
      </c>
      <c r="N776" s="174"/>
      <c r="O776" s="174">
        <f>SUM(O777:O796)</f>
        <v>1.2600000000000002</v>
      </c>
      <c r="P776" s="174"/>
      <c r="Q776" s="174">
        <f>SUM(Q777:Q796)</f>
        <v>0</v>
      </c>
      <c r="R776" s="174"/>
      <c r="S776" s="174"/>
      <c r="T776" s="175"/>
      <c r="U776" s="169"/>
      <c r="V776" s="169">
        <f>SUM(V777:V796)</f>
        <v>76.010000000000005</v>
      </c>
      <c r="W776" s="169"/>
      <c r="X776" s="169"/>
      <c r="AG776" t="s">
        <v>188</v>
      </c>
    </row>
    <row r="777" spans="1:60" ht="22.5" outlineLevel="1" x14ac:dyDescent="0.2">
      <c r="A777" s="176">
        <v>263</v>
      </c>
      <c r="B777" s="177" t="s">
        <v>997</v>
      </c>
      <c r="C777" s="193" t="s">
        <v>998</v>
      </c>
      <c r="D777" s="178" t="s">
        <v>191</v>
      </c>
      <c r="E777" s="179">
        <v>77.44</v>
      </c>
      <c r="F777" s="180"/>
      <c r="G777" s="181">
        <f>ROUND(E777*F777,2)</f>
        <v>0</v>
      </c>
      <c r="H777" s="180"/>
      <c r="I777" s="181">
        <f>ROUND(E777*H777,2)</f>
        <v>0</v>
      </c>
      <c r="J777" s="180"/>
      <c r="K777" s="181">
        <f>ROUND(E777*J777,2)</f>
        <v>0</v>
      </c>
      <c r="L777" s="181">
        <v>21</v>
      </c>
      <c r="M777" s="181">
        <f>G777*(1+L777/100)</f>
        <v>0</v>
      </c>
      <c r="N777" s="181">
        <v>3.3E-4</v>
      </c>
      <c r="O777" s="181">
        <f>ROUND(E777*N777,2)</f>
        <v>0.03</v>
      </c>
      <c r="P777" s="181">
        <v>0</v>
      </c>
      <c r="Q777" s="181">
        <f>ROUND(E777*P777,2)</f>
        <v>0</v>
      </c>
      <c r="R777" s="181" t="s">
        <v>999</v>
      </c>
      <c r="S777" s="181" t="s">
        <v>193</v>
      </c>
      <c r="T777" s="182" t="s">
        <v>193</v>
      </c>
      <c r="U777" s="163">
        <v>2.75E-2</v>
      </c>
      <c r="V777" s="163">
        <f>ROUND(E777*U777,2)</f>
        <v>2.13</v>
      </c>
      <c r="W777" s="163"/>
      <c r="X777" s="163" t="s">
        <v>194</v>
      </c>
      <c r="Y777" s="152"/>
      <c r="Z777" s="152"/>
      <c r="AA777" s="152"/>
      <c r="AB777" s="152"/>
      <c r="AC777" s="152"/>
      <c r="AD777" s="152"/>
      <c r="AE777" s="152"/>
      <c r="AF777" s="152"/>
      <c r="AG777" s="152" t="s">
        <v>195</v>
      </c>
      <c r="AH777" s="152"/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  <c r="AV777" s="152"/>
      <c r="AW777" s="152"/>
      <c r="AX777" s="152"/>
      <c r="AY777" s="152"/>
      <c r="AZ777" s="152"/>
      <c r="BA777" s="152"/>
      <c r="BB777" s="152"/>
      <c r="BC777" s="152"/>
      <c r="BD777" s="152"/>
      <c r="BE777" s="152"/>
      <c r="BF777" s="152"/>
      <c r="BG777" s="152"/>
      <c r="BH777" s="152"/>
    </row>
    <row r="778" spans="1:60" outlineLevel="1" x14ac:dyDescent="0.2">
      <c r="A778" s="159"/>
      <c r="B778" s="160"/>
      <c r="C778" s="194" t="s">
        <v>1000</v>
      </c>
      <c r="D778" s="164"/>
      <c r="E778" s="165">
        <v>52.5</v>
      </c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3"/>
      <c r="X778" s="163"/>
      <c r="Y778" s="152"/>
      <c r="Z778" s="152"/>
      <c r="AA778" s="152"/>
      <c r="AB778" s="152"/>
      <c r="AC778" s="152"/>
      <c r="AD778" s="152"/>
      <c r="AE778" s="152"/>
      <c r="AF778" s="152"/>
      <c r="AG778" s="152" t="s">
        <v>199</v>
      </c>
      <c r="AH778" s="152">
        <v>5</v>
      </c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  <c r="AV778" s="152"/>
      <c r="AW778" s="152"/>
      <c r="AX778" s="152"/>
      <c r="AY778" s="152"/>
      <c r="AZ778" s="152"/>
      <c r="BA778" s="152"/>
      <c r="BB778" s="152"/>
      <c r="BC778" s="152"/>
      <c r="BD778" s="152"/>
      <c r="BE778" s="152"/>
      <c r="BF778" s="152"/>
      <c r="BG778" s="152"/>
      <c r="BH778" s="152"/>
    </row>
    <row r="779" spans="1:60" outlineLevel="1" x14ac:dyDescent="0.2">
      <c r="A779" s="159"/>
      <c r="B779" s="160"/>
      <c r="C779" s="194" t="s">
        <v>1001</v>
      </c>
      <c r="D779" s="164"/>
      <c r="E779" s="165">
        <v>24.94</v>
      </c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  <c r="V779" s="163"/>
      <c r="W779" s="163"/>
      <c r="X779" s="163"/>
      <c r="Y779" s="152"/>
      <c r="Z779" s="152"/>
      <c r="AA779" s="152"/>
      <c r="AB779" s="152"/>
      <c r="AC779" s="152"/>
      <c r="AD779" s="152"/>
      <c r="AE779" s="152"/>
      <c r="AF779" s="152"/>
      <c r="AG779" s="152" t="s">
        <v>199</v>
      </c>
      <c r="AH779" s="152">
        <v>0</v>
      </c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  <c r="AV779" s="152"/>
      <c r="AW779" s="152"/>
      <c r="AX779" s="152"/>
      <c r="AY779" s="152"/>
      <c r="AZ779" s="152"/>
      <c r="BA779" s="152"/>
      <c r="BB779" s="152"/>
      <c r="BC779" s="152"/>
      <c r="BD779" s="152"/>
      <c r="BE779" s="152"/>
      <c r="BF779" s="152"/>
      <c r="BG779" s="152"/>
      <c r="BH779" s="152"/>
    </row>
    <row r="780" spans="1:60" ht="33.75" outlineLevel="1" x14ac:dyDescent="0.2">
      <c r="A780" s="176">
        <v>264</v>
      </c>
      <c r="B780" s="177" t="s">
        <v>1002</v>
      </c>
      <c r="C780" s="193" t="s">
        <v>1003</v>
      </c>
      <c r="D780" s="178" t="s">
        <v>191</v>
      </c>
      <c r="E780" s="179">
        <v>17.25</v>
      </c>
      <c r="F780" s="180"/>
      <c r="G780" s="181">
        <f>ROUND(E780*F780,2)</f>
        <v>0</v>
      </c>
      <c r="H780" s="180"/>
      <c r="I780" s="181">
        <f>ROUND(E780*H780,2)</f>
        <v>0</v>
      </c>
      <c r="J780" s="180"/>
      <c r="K780" s="181">
        <f>ROUND(E780*J780,2)</f>
        <v>0</v>
      </c>
      <c r="L780" s="181">
        <v>21</v>
      </c>
      <c r="M780" s="181">
        <f>G780*(1+L780/100)</f>
        <v>0</v>
      </c>
      <c r="N780" s="181">
        <v>5.1999999999999995E-4</v>
      </c>
      <c r="O780" s="181">
        <f>ROUND(E780*N780,2)</f>
        <v>0.01</v>
      </c>
      <c r="P780" s="181">
        <v>0</v>
      </c>
      <c r="Q780" s="181">
        <f>ROUND(E780*P780,2)</f>
        <v>0</v>
      </c>
      <c r="R780" s="181" t="s">
        <v>999</v>
      </c>
      <c r="S780" s="181" t="s">
        <v>193</v>
      </c>
      <c r="T780" s="182" t="s">
        <v>193</v>
      </c>
      <c r="U780" s="163">
        <v>4.9000000000000002E-2</v>
      </c>
      <c r="V780" s="163">
        <f>ROUND(E780*U780,2)</f>
        <v>0.85</v>
      </c>
      <c r="W780" s="163"/>
      <c r="X780" s="163" t="s">
        <v>194</v>
      </c>
      <c r="Y780" s="152"/>
      <c r="Z780" s="152"/>
      <c r="AA780" s="152"/>
      <c r="AB780" s="152"/>
      <c r="AC780" s="152"/>
      <c r="AD780" s="152"/>
      <c r="AE780" s="152"/>
      <c r="AF780" s="152"/>
      <c r="AG780" s="152" t="s">
        <v>195</v>
      </c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  <c r="AV780" s="152"/>
      <c r="AW780" s="152"/>
      <c r="AX780" s="152"/>
      <c r="AY780" s="152"/>
      <c r="AZ780" s="152"/>
      <c r="BA780" s="152"/>
      <c r="BB780" s="152"/>
      <c r="BC780" s="152"/>
      <c r="BD780" s="152"/>
      <c r="BE780" s="152"/>
      <c r="BF780" s="152"/>
      <c r="BG780" s="152"/>
      <c r="BH780" s="152"/>
    </row>
    <row r="781" spans="1:60" outlineLevel="1" x14ac:dyDescent="0.2">
      <c r="A781" s="159"/>
      <c r="B781" s="160"/>
      <c r="C781" s="194" t="s">
        <v>1004</v>
      </c>
      <c r="D781" s="164"/>
      <c r="E781" s="165">
        <v>17.25</v>
      </c>
      <c r="F781" s="163"/>
      <c r="G781" s="163"/>
      <c r="H781" s="163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  <c r="V781" s="163"/>
      <c r="W781" s="163"/>
      <c r="X781" s="163"/>
      <c r="Y781" s="152"/>
      <c r="Z781" s="152"/>
      <c r="AA781" s="152"/>
      <c r="AB781" s="152"/>
      <c r="AC781" s="152"/>
      <c r="AD781" s="152"/>
      <c r="AE781" s="152"/>
      <c r="AF781" s="152"/>
      <c r="AG781" s="152" t="s">
        <v>199</v>
      </c>
      <c r="AH781" s="152">
        <v>5</v>
      </c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  <c r="AV781" s="152"/>
      <c r="AW781" s="152"/>
      <c r="AX781" s="152"/>
      <c r="AY781" s="152"/>
      <c r="AZ781" s="152"/>
      <c r="BA781" s="152"/>
      <c r="BB781" s="152"/>
      <c r="BC781" s="152"/>
      <c r="BD781" s="152"/>
      <c r="BE781" s="152"/>
      <c r="BF781" s="152"/>
      <c r="BG781" s="152"/>
      <c r="BH781" s="152"/>
    </row>
    <row r="782" spans="1:60" ht="22.5" outlineLevel="1" x14ac:dyDescent="0.2">
      <c r="A782" s="176">
        <v>265</v>
      </c>
      <c r="B782" s="177" t="s">
        <v>1005</v>
      </c>
      <c r="C782" s="193" t="s">
        <v>1006</v>
      </c>
      <c r="D782" s="178" t="s">
        <v>191</v>
      </c>
      <c r="E782" s="179">
        <v>24.94</v>
      </c>
      <c r="F782" s="180"/>
      <c r="G782" s="181">
        <f>ROUND(E782*F782,2)</f>
        <v>0</v>
      </c>
      <c r="H782" s="180"/>
      <c r="I782" s="181">
        <f>ROUND(E782*H782,2)</f>
        <v>0</v>
      </c>
      <c r="J782" s="180"/>
      <c r="K782" s="181">
        <f>ROUND(E782*J782,2)</f>
        <v>0</v>
      </c>
      <c r="L782" s="181">
        <v>21</v>
      </c>
      <c r="M782" s="181">
        <f>G782*(1+L782/100)</f>
        <v>0</v>
      </c>
      <c r="N782" s="181">
        <v>4.0999999999999999E-4</v>
      </c>
      <c r="O782" s="181">
        <f>ROUND(E782*N782,2)</f>
        <v>0.01</v>
      </c>
      <c r="P782" s="181">
        <v>0</v>
      </c>
      <c r="Q782" s="181">
        <f>ROUND(E782*P782,2)</f>
        <v>0</v>
      </c>
      <c r="R782" s="181" t="s">
        <v>999</v>
      </c>
      <c r="S782" s="181" t="s">
        <v>193</v>
      </c>
      <c r="T782" s="182" t="s">
        <v>285</v>
      </c>
      <c r="U782" s="163">
        <v>0.22991</v>
      </c>
      <c r="V782" s="163">
        <f>ROUND(E782*U782,2)</f>
        <v>5.73</v>
      </c>
      <c r="W782" s="163"/>
      <c r="X782" s="163" t="s">
        <v>194</v>
      </c>
      <c r="Y782" s="152"/>
      <c r="Z782" s="152"/>
      <c r="AA782" s="152"/>
      <c r="AB782" s="152"/>
      <c r="AC782" s="152"/>
      <c r="AD782" s="152"/>
      <c r="AE782" s="152"/>
      <c r="AF782" s="152"/>
      <c r="AG782" s="152" t="s">
        <v>195</v>
      </c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  <c r="AV782" s="152"/>
      <c r="AW782" s="152"/>
      <c r="AX782" s="152"/>
      <c r="AY782" s="152"/>
      <c r="AZ782" s="152"/>
      <c r="BA782" s="152"/>
      <c r="BB782" s="152"/>
      <c r="BC782" s="152"/>
      <c r="BD782" s="152"/>
      <c r="BE782" s="152"/>
      <c r="BF782" s="152"/>
      <c r="BG782" s="152"/>
      <c r="BH782" s="152"/>
    </row>
    <row r="783" spans="1:60" outlineLevel="1" x14ac:dyDescent="0.2">
      <c r="A783" s="159"/>
      <c r="B783" s="160"/>
      <c r="C783" s="259" t="s">
        <v>1007</v>
      </c>
      <c r="D783" s="260"/>
      <c r="E783" s="260"/>
      <c r="F783" s="260"/>
      <c r="G783" s="260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63"/>
      <c r="Y783" s="152"/>
      <c r="Z783" s="152"/>
      <c r="AA783" s="152"/>
      <c r="AB783" s="152"/>
      <c r="AC783" s="152"/>
      <c r="AD783" s="152"/>
      <c r="AE783" s="152"/>
      <c r="AF783" s="152"/>
      <c r="AG783" s="152" t="s">
        <v>210</v>
      </c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  <c r="AV783" s="152"/>
      <c r="AW783" s="152"/>
      <c r="AX783" s="152"/>
      <c r="AY783" s="152"/>
      <c r="AZ783" s="152"/>
      <c r="BA783" s="152"/>
      <c r="BB783" s="152"/>
      <c r="BC783" s="152"/>
      <c r="BD783" s="152"/>
      <c r="BE783" s="152"/>
      <c r="BF783" s="152"/>
      <c r="BG783" s="152"/>
      <c r="BH783" s="152"/>
    </row>
    <row r="784" spans="1:60" outlineLevel="1" x14ac:dyDescent="0.2">
      <c r="A784" s="159"/>
      <c r="B784" s="160"/>
      <c r="C784" s="194" t="s">
        <v>258</v>
      </c>
      <c r="D784" s="164"/>
      <c r="E784" s="165">
        <v>24.94</v>
      </c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3"/>
      <c r="X784" s="163"/>
      <c r="Y784" s="152"/>
      <c r="Z784" s="152"/>
      <c r="AA784" s="152"/>
      <c r="AB784" s="152"/>
      <c r="AC784" s="152"/>
      <c r="AD784" s="152"/>
      <c r="AE784" s="152"/>
      <c r="AF784" s="152"/>
      <c r="AG784" s="152" t="s">
        <v>199</v>
      </c>
      <c r="AH784" s="152">
        <v>5</v>
      </c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  <c r="AV784" s="152"/>
      <c r="AW784" s="152"/>
      <c r="AX784" s="152"/>
      <c r="AY784" s="152"/>
      <c r="AZ784" s="152"/>
      <c r="BA784" s="152"/>
      <c r="BB784" s="152"/>
      <c r="BC784" s="152"/>
      <c r="BD784" s="152"/>
      <c r="BE784" s="152"/>
      <c r="BF784" s="152"/>
      <c r="BG784" s="152"/>
      <c r="BH784" s="152"/>
    </row>
    <row r="785" spans="1:60" ht="22.5" outlineLevel="1" x14ac:dyDescent="0.2">
      <c r="A785" s="176">
        <v>266</v>
      </c>
      <c r="B785" s="177" t="s">
        <v>1008</v>
      </c>
      <c r="C785" s="193" t="s">
        <v>1009</v>
      </c>
      <c r="D785" s="178" t="s">
        <v>191</v>
      </c>
      <c r="E785" s="179">
        <v>52.5</v>
      </c>
      <c r="F785" s="180"/>
      <c r="G785" s="181">
        <f>ROUND(E785*F785,2)</f>
        <v>0</v>
      </c>
      <c r="H785" s="180"/>
      <c r="I785" s="181">
        <f>ROUND(E785*H785,2)</f>
        <v>0</v>
      </c>
      <c r="J785" s="180"/>
      <c r="K785" s="181">
        <f>ROUND(E785*J785,2)</f>
        <v>0</v>
      </c>
      <c r="L785" s="181">
        <v>21</v>
      </c>
      <c r="M785" s="181">
        <f>G785*(1+L785/100)</f>
        <v>0</v>
      </c>
      <c r="N785" s="181">
        <v>1.1169999999999999E-2</v>
      </c>
      <c r="O785" s="181">
        <f>ROUND(E785*N785,2)</f>
        <v>0.59</v>
      </c>
      <c r="P785" s="181">
        <v>0</v>
      </c>
      <c r="Q785" s="181">
        <f>ROUND(E785*P785,2)</f>
        <v>0</v>
      </c>
      <c r="R785" s="181" t="s">
        <v>999</v>
      </c>
      <c r="S785" s="181" t="s">
        <v>193</v>
      </c>
      <c r="T785" s="182" t="s">
        <v>193</v>
      </c>
      <c r="U785" s="163">
        <v>0.45982000000000001</v>
      </c>
      <c r="V785" s="163">
        <f>ROUND(E785*U785,2)</f>
        <v>24.14</v>
      </c>
      <c r="W785" s="163"/>
      <c r="X785" s="163" t="s">
        <v>194</v>
      </c>
      <c r="Y785" s="152"/>
      <c r="Z785" s="152"/>
      <c r="AA785" s="152"/>
      <c r="AB785" s="152"/>
      <c r="AC785" s="152"/>
      <c r="AD785" s="152"/>
      <c r="AE785" s="152"/>
      <c r="AF785" s="152"/>
      <c r="AG785" s="152" t="s">
        <v>195</v>
      </c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  <c r="AV785" s="152"/>
      <c r="AW785" s="152"/>
      <c r="AX785" s="152"/>
      <c r="AY785" s="152"/>
      <c r="AZ785" s="152"/>
      <c r="BA785" s="152"/>
      <c r="BB785" s="152"/>
      <c r="BC785" s="152"/>
      <c r="BD785" s="152"/>
      <c r="BE785" s="152"/>
      <c r="BF785" s="152"/>
      <c r="BG785" s="152"/>
      <c r="BH785" s="152"/>
    </row>
    <row r="786" spans="1:60" outlineLevel="1" x14ac:dyDescent="0.2">
      <c r="A786" s="159"/>
      <c r="B786" s="160"/>
      <c r="C786" s="194" t="s">
        <v>1010</v>
      </c>
      <c r="D786" s="164"/>
      <c r="E786" s="165">
        <v>52.5</v>
      </c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3"/>
      <c r="X786" s="163"/>
      <c r="Y786" s="152"/>
      <c r="Z786" s="152"/>
      <c r="AA786" s="152"/>
      <c r="AB786" s="152"/>
      <c r="AC786" s="152"/>
      <c r="AD786" s="152"/>
      <c r="AE786" s="152"/>
      <c r="AF786" s="152"/>
      <c r="AG786" s="152" t="s">
        <v>199</v>
      </c>
      <c r="AH786" s="152">
        <v>0</v>
      </c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  <c r="AV786" s="152"/>
      <c r="AW786" s="152"/>
      <c r="AX786" s="152"/>
      <c r="AY786" s="152"/>
      <c r="AZ786" s="152"/>
      <c r="BA786" s="152"/>
      <c r="BB786" s="152"/>
      <c r="BC786" s="152"/>
      <c r="BD786" s="152"/>
      <c r="BE786" s="152"/>
      <c r="BF786" s="152"/>
      <c r="BG786" s="152"/>
      <c r="BH786" s="152"/>
    </row>
    <row r="787" spans="1:60" ht="22.5" outlineLevel="1" x14ac:dyDescent="0.2">
      <c r="A787" s="176">
        <v>267</v>
      </c>
      <c r="B787" s="177" t="s">
        <v>1011</v>
      </c>
      <c r="C787" s="193" t="s">
        <v>1012</v>
      </c>
      <c r="D787" s="178" t="s">
        <v>191</v>
      </c>
      <c r="E787" s="179">
        <v>17.25</v>
      </c>
      <c r="F787" s="180"/>
      <c r="G787" s="181">
        <f>ROUND(E787*F787,2)</f>
        <v>0</v>
      </c>
      <c r="H787" s="180"/>
      <c r="I787" s="181">
        <f>ROUND(E787*H787,2)</f>
        <v>0</v>
      </c>
      <c r="J787" s="180"/>
      <c r="K787" s="181">
        <f>ROUND(E787*J787,2)</f>
        <v>0</v>
      </c>
      <c r="L787" s="181">
        <v>21</v>
      </c>
      <c r="M787" s="181">
        <f>G787*(1+L787/100)</f>
        <v>0</v>
      </c>
      <c r="N787" s="181">
        <v>1.179E-2</v>
      </c>
      <c r="O787" s="181">
        <f>ROUND(E787*N787,2)</f>
        <v>0.2</v>
      </c>
      <c r="P787" s="181">
        <v>0</v>
      </c>
      <c r="Q787" s="181">
        <f>ROUND(E787*P787,2)</f>
        <v>0</v>
      </c>
      <c r="R787" s="181" t="s">
        <v>999</v>
      </c>
      <c r="S787" s="181" t="s">
        <v>193</v>
      </c>
      <c r="T787" s="182" t="s">
        <v>193</v>
      </c>
      <c r="U787" s="163">
        <v>0.53200000000000003</v>
      </c>
      <c r="V787" s="163">
        <f>ROUND(E787*U787,2)</f>
        <v>9.18</v>
      </c>
      <c r="W787" s="163"/>
      <c r="X787" s="163" t="s">
        <v>194</v>
      </c>
      <c r="Y787" s="152"/>
      <c r="Z787" s="152"/>
      <c r="AA787" s="152"/>
      <c r="AB787" s="152"/>
      <c r="AC787" s="152"/>
      <c r="AD787" s="152"/>
      <c r="AE787" s="152"/>
      <c r="AF787" s="152"/>
      <c r="AG787" s="152" t="s">
        <v>195</v>
      </c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  <c r="AV787" s="152"/>
      <c r="AW787" s="152"/>
      <c r="AX787" s="152"/>
      <c r="AY787" s="152"/>
      <c r="AZ787" s="152"/>
      <c r="BA787" s="152"/>
      <c r="BB787" s="152"/>
      <c r="BC787" s="152"/>
      <c r="BD787" s="152"/>
      <c r="BE787" s="152"/>
      <c r="BF787" s="152"/>
      <c r="BG787" s="152"/>
      <c r="BH787" s="152"/>
    </row>
    <row r="788" spans="1:60" outlineLevel="1" x14ac:dyDescent="0.2">
      <c r="A788" s="159"/>
      <c r="B788" s="160"/>
      <c r="C788" s="194" t="s">
        <v>1013</v>
      </c>
      <c r="D788" s="164"/>
      <c r="E788" s="165">
        <v>17.25</v>
      </c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3"/>
      <c r="X788" s="163"/>
      <c r="Y788" s="152"/>
      <c r="Z788" s="152"/>
      <c r="AA788" s="152"/>
      <c r="AB788" s="152"/>
      <c r="AC788" s="152"/>
      <c r="AD788" s="152"/>
      <c r="AE788" s="152"/>
      <c r="AF788" s="152"/>
      <c r="AG788" s="152" t="s">
        <v>199</v>
      </c>
      <c r="AH788" s="152">
        <v>0</v>
      </c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  <c r="AV788" s="152"/>
      <c r="AW788" s="152"/>
      <c r="AX788" s="152"/>
      <c r="AY788" s="152"/>
      <c r="AZ788" s="152"/>
      <c r="BA788" s="152"/>
      <c r="BB788" s="152"/>
      <c r="BC788" s="152"/>
      <c r="BD788" s="152"/>
      <c r="BE788" s="152"/>
      <c r="BF788" s="152"/>
      <c r="BG788" s="152"/>
      <c r="BH788" s="152"/>
    </row>
    <row r="789" spans="1:60" outlineLevel="1" x14ac:dyDescent="0.2">
      <c r="A789" s="176">
        <v>268</v>
      </c>
      <c r="B789" s="177" t="s">
        <v>1014</v>
      </c>
      <c r="C789" s="193" t="s">
        <v>1015</v>
      </c>
      <c r="D789" s="178" t="s">
        <v>191</v>
      </c>
      <c r="E789" s="179">
        <v>82.9</v>
      </c>
      <c r="F789" s="180"/>
      <c r="G789" s="181">
        <f>ROUND(E789*F789,2)</f>
        <v>0</v>
      </c>
      <c r="H789" s="180"/>
      <c r="I789" s="181">
        <f>ROUND(E789*H789,2)</f>
        <v>0</v>
      </c>
      <c r="J789" s="180"/>
      <c r="K789" s="181">
        <f>ROUND(E789*J789,2)</f>
        <v>0</v>
      </c>
      <c r="L789" s="181">
        <v>21</v>
      </c>
      <c r="M789" s="181">
        <f>G789*(1+L789/100)</f>
        <v>0</v>
      </c>
      <c r="N789" s="181">
        <v>3.3999999999999998E-3</v>
      </c>
      <c r="O789" s="181">
        <f>ROUND(E789*N789,2)</f>
        <v>0.28000000000000003</v>
      </c>
      <c r="P789" s="181">
        <v>0</v>
      </c>
      <c r="Q789" s="181">
        <f>ROUND(E789*P789,2)</f>
        <v>0</v>
      </c>
      <c r="R789" s="181" t="s">
        <v>999</v>
      </c>
      <c r="S789" s="181" t="s">
        <v>193</v>
      </c>
      <c r="T789" s="182" t="s">
        <v>193</v>
      </c>
      <c r="U789" s="163">
        <v>0.38500000000000001</v>
      </c>
      <c r="V789" s="163">
        <f>ROUND(E789*U789,2)</f>
        <v>31.92</v>
      </c>
      <c r="W789" s="163"/>
      <c r="X789" s="163" t="s">
        <v>194</v>
      </c>
      <c r="Y789" s="152"/>
      <c r="Z789" s="152"/>
      <c r="AA789" s="152"/>
      <c r="AB789" s="152"/>
      <c r="AC789" s="152"/>
      <c r="AD789" s="152"/>
      <c r="AE789" s="152"/>
      <c r="AF789" s="152"/>
      <c r="AG789" s="152" t="s">
        <v>195</v>
      </c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  <c r="AV789" s="152"/>
      <c r="AW789" s="152"/>
      <c r="AX789" s="152"/>
      <c r="AY789" s="152"/>
      <c r="AZ789" s="152"/>
      <c r="BA789" s="152"/>
      <c r="BB789" s="152"/>
      <c r="BC789" s="152"/>
      <c r="BD789" s="152"/>
      <c r="BE789" s="152"/>
      <c r="BF789" s="152"/>
      <c r="BG789" s="152"/>
      <c r="BH789" s="152"/>
    </row>
    <row r="790" spans="1:60" outlineLevel="1" x14ac:dyDescent="0.2">
      <c r="A790" s="159"/>
      <c r="B790" s="160"/>
      <c r="C790" s="259" t="s">
        <v>1016</v>
      </c>
      <c r="D790" s="260"/>
      <c r="E790" s="260"/>
      <c r="F790" s="260"/>
      <c r="G790" s="260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52"/>
      <c r="Z790" s="152"/>
      <c r="AA790" s="152"/>
      <c r="AB790" s="152"/>
      <c r="AC790" s="152"/>
      <c r="AD790" s="152"/>
      <c r="AE790" s="152"/>
      <c r="AF790" s="152"/>
      <c r="AG790" s="152" t="s">
        <v>210</v>
      </c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  <c r="AV790" s="152"/>
      <c r="AW790" s="152"/>
      <c r="AX790" s="152"/>
      <c r="AY790" s="152"/>
      <c r="AZ790" s="152"/>
      <c r="BA790" s="152"/>
      <c r="BB790" s="152"/>
      <c r="BC790" s="152"/>
      <c r="BD790" s="152"/>
      <c r="BE790" s="152"/>
      <c r="BF790" s="152"/>
      <c r="BG790" s="152"/>
      <c r="BH790" s="152"/>
    </row>
    <row r="791" spans="1:60" outlineLevel="1" x14ac:dyDescent="0.2">
      <c r="A791" s="159"/>
      <c r="B791" s="160"/>
      <c r="C791" s="194" t="s">
        <v>1017</v>
      </c>
      <c r="D791" s="164"/>
      <c r="E791" s="165">
        <v>82.9</v>
      </c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3"/>
      <c r="X791" s="163"/>
      <c r="Y791" s="152"/>
      <c r="Z791" s="152"/>
      <c r="AA791" s="152"/>
      <c r="AB791" s="152"/>
      <c r="AC791" s="152"/>
      <c r="AD791" s="152"/>
      <c r="AE791" s="152"/>
      <c r="AF791" s="152"/>
      <c r="AG791" s="152" t="s">
        <v>199</v>
      </c>
      <c r="AH791" s="152">
        <v>0</v>
      </c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  <c r="AV791" s="152"/>
      <c r="AW791" s="152"/>
      <c r="AX791" s="152"/>
      <c r="AY791" s="152"/>
      <c r="AZ791" s="152"/>
      <c r="BA791" s="152"/>
      <c r="BB791" s="152"/>
      <c r="BC791" s="152"/>
      <c r="BD791" s="152"/>
      <c r="BE791" s="152"/>
      <c r="BF791" s="152"/>
      <c r="BG791" s="152"/>
      <c r="BH791" s="152"/>
    </row>
    <row r="792" spans="1:60" ht="22.5" outlineLevel="1" x14ac:dyDescent="0.2">
      <c r="A792" s="176">
        <v>269</v>
      </c>
      <c r="B792" s="177" t="s">
        <v>1018</v>
      </c>
      <c r="C792" s="193" t="s">
        <v>1019</v>
      </c>
      <c r="D792" s="178" t="s">
        <v>191</v>
      </c>
      <c r="E792" s="179">
        <v>28.681000000000001</v>
      </c>
      <c r="F792" s="180"/>
      <c r="G792" s="181">
        <f>ROUND(E792*F792,2)</f>
        <v>0</v>
      </c>
      <c r="H792" s="180"/>
      <c r="I792" s="181">
        <f>ROUND(E792*H792,2)</f>
        <v>0</v>
      </c>
      <c r="J792" s="180"/>
      <c r="K792" s="181">
        <f>ROUND(E792*J792,2)</f>
        <v>0</v>
      </c>
      <c r="L792" s="181">
        <v>21</v>
      </c>
      <c r="M792" s="181">
        <f>G792*(1+L792/100)</f>
        <v>0</v>
      </c>
      <c r="N792" s="181">
        <v>4.8999999999999998E-3</v>
      </c>
      <c r="O792" s="181">
        <f>ROUND(E792*N792,2)</f>
        <v>0.14000000000000001</v>
      </c>
      <c r="P792" s="181">
        <v>0</v>
      </c>
      <c r="Q792" s="181">
        <f>ROUND(E792*P792,2)</f>
        <v>0</v>
      </c>
      <c r="R792" s="181" t="s">
        <v>281</v>
      </c>
      <c r="S792" s="181" t="s">
        <v>193</v>
      </c>
      <c r="T792" s="182" t="s">
        <v>285</v>
      </c>
      <c r="U792" s="163">
        <v>0</v>
      </c>
      <c r="V792" s="163">
        <f>ROUND(E792*U792,2)</f>
        <v>0</v>
      </c>
      <c r="W792" s="163"/>
      <c r="X792" s="163" t="s">
        <v>275</v>
      </c>
      <c r="Y792" s="152"/>
      <c r="Z792" s="152"/>
      <c r="AA792" s="152"/>
      <c r="AB792" s="152"/>
      <c r="AC792" s="152"/>
      <c r="AD792" s="152"/>
      <c r="AE792" s="152"/>
      <c r="AF792" s="152"/>
      <c r="AG792" s="152" t="s">
        <v>276</v>
      </c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  <c r="AV792" s="152"/>
      <c r="AW792" s="152"/>
      <c r="AX792" s="152"/>
      <c r="AY792" s="152"/>
      <c r="AZ792" s="152"/>
      <c r="BA792" s="152"/>
      <c r="BB792" s="152"/>
      <c r="BC792" s="152"/>
      <c r="BD792" s="152"/>
      <c r="BE792" s="152"/>
      <c r="BF792" s="152"/>
      <c r="BG792" s="152"/>
      <c r="BH792" s="152"/>
    </row>
    <row r="793" spans="1:60" outlineLevel="1" x14ac:dyDescent="0.2">
      <c r="A793" s="159"/>
      <c r="B793" s="160"/>
      <c r="C793" s="194" t="s">
        <v>812</v>
      </c>
      <c r="D793" s="164"/>
      <c r="E793" s="165"/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3"/>
      <c r="X793" s="163"/>
      <c r="Y793" s="152"/>
      <c r="Z793" s="152"/>
      <c r="AA793" s="152"/>
      <c r="AB793" s="152"/>
      <c r="AC793" s="152"/>
      <c r="AD793" s="152"/>
      <c r="AE793" s="152"/>
      <c r="AF793" s="152"/>
      <c r="AG793" s="152" t="s">
        <v>199</v>
      </c>
      <c r="AH793" s="152">
        <v>0</v>
      </c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  <c r="AV793" s="152"/>
      <c r="AW793" s="152"/>
      <c r="AX793" s="152"/>
      <c r="AY793" s="152"/>
      <c r="AZ793" s="152"/>
      <c r="BA793" s="152"/>
      <c r="BB793" s="152"/>
      <c r="BC793" s="152"/>
      <c r="BD793" s="152"/>
      <c r="BE793" s="152"/>
      <c r="BF793" s="152"/>
      <c r="BG793" s="152"/>
      <c r="BH793" s="152"/>
    </row>
    <row r="794" spans="1:60" outlineLevel="1" x14ac:dyDescent="0.2">
      <c r="A794" s="159"/>
      <c r="B794" s="160"/>
      <c r="C794" s="194" t="s">
        <v>1020</v>
      </c>
      <c r="D794" s="164"/>
      <c r="E794" s="165">
        <v>28.681000000000001</v>
      </c>
      <c r="F794" s="163"/>
      <c r="G794" s="163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  <c r="V794" s="163"/>
      <c r="W794" s="163"/>
      <c r="X794" s="163"/>
      <c r="Y794" s="152"/>
      <c r="Z794" s="152"/>
      <c r="AA794" s="152"/>
      <c r="AB794" s="152"/>
      <c r="AC794" s="152"/>
      <c r="AD794" s="152"/>
      <c r="AE794" s="152"/>
      <c r="AF794" s="152"/>
      <c r="AG794" s="152" t="s">
        <v>199</v>
      </c>
      <c r="AH794" s="152">
        <v>0</v>
      </c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  <c r="AV794" s="152"/>
      <c r="AW794" s="152"/>
      <c r="AX794" s="152"/>
      <c r="AY794" s="152"/>
      <c r="AZ794" s="152"/>
      <c r="BA794" s="152"/>
      <c r="BB794" s="152"/>
      <c r="BC794" s="152"/>
      <c r="BD794" s="152"/>
      <c r="BE794" s="152"/>
      <c r="BF794" s="152"/>
      <c r="BG794" s="152"/>
      <c r="BH794" s="152"/>
    </row>
    <row r="795" spans="1:60" outlineLevel="1" x14ac:dyDescent="0.2">
      <c r="A795" s="176">
        <v>270</v>
      </c>
      <c r="B795" s="177" t="s">
        <v>1021</v>
      </c>
      <c r="C795" s="193" t="s">
        <v>1022</v>
      </c>
      <c r="D795" s="178" t="s">
        <v>280</v>
      </c>
      <c r="E795" s="179">
        <v>1.25695</v>
      </c>
      <c r="F795" s="180"/>
      <c r="G795" s="181">
        <f>ROUND(E795*F795,2)</f>
        <v>0</v>
      </c>
      <c r="H795" s="180"/>
      <c r="I795" s="181">
        <f>ROUND(E795*H795,2)</f>
        <v>0</v>
      </c>
      <c r="J795" s="180"/>
      <c r="K795" s="181">
        <f>ROUND(E795*J795,2)</f>
        <v>0</v>
      </c>
      <c r="L795" s="181">
        <v>21</v>
      </c>
      <c r="M795" s="181">
        <f>G795*(1+L795/100)</f>
        <v>0</v>
      </c>
      <c r="N795" s="181">
        <v>0</v>
      </c>
      <c r="O795" s="181">
        <f>ROUND(E795*N795,2)</f>
        <v>0</v>
      </c>
      <c r="P795" s="181">
        <v>0</v>
      </c>
      <c r="Q795" s="181">
        <f>ROUND(E795*P795,2)</f>
        <v>0</v>
      </c>
      <c r="R795" s="181" t="s">
        <v>999</v>
      </c>
      <c r="S795" s="181" t="s">
        <v>193</v>
      </c>
      <c r="T795" s="182" t="s">
        <v>193</v>
      </c>
      <c r="U795" s="163">
        <v>1.637</v>
      </c>
      <c r="V795" s="163">
        <f>ROUND(E795*U795,2)</f>
        <v>2.06</v>
      </c>
      <c r="W795" s="163"/>
      <c r="X795" s="163" t="s">
        <v>995</v>
      </c>
      <c r="Y795" s="152"/>
      <c r="Z795" s="152"/>
      <c r="AA795" s="152"/>
      <c r="AB795" s="152"/>
      <c r="AC795" s="152"/>
      <c r="AD795" s="152"/>
      <c r="AE795" s="152"/>
      <c r="AF795" s="152"/>
      <c r="AG795" s="152" t="s">
        <v>996</v>
      </c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  <c r="AV795" s="152"/>
      <c r="AW795" s="152"/>
      <c r="AX795" s="152"/>
      <c r="AY795" s="152"/>
      <c r="AZ795" s="152"/>
      <c r="BA795" s="152"/>
      <c r="BB795" s="152"/>
      <c r="BC795" s="152"/>
      <c r="BD795" s="152"/>
      <c r="BE795" s="152"/>
      <c r="BF795" s="152"/>
      <c r="BG795" s="152"/>
      <c r="BH795" s="152"/>
    </row>
    <row r="796" spans="1:60" outlineLevel="1" x14ac:dyDescent="0.2">
      <c r="A796" s="159"/>
      <c r="B796" s="160"/>
      <c r="C796" s="257" t="s">
        <v>1023</v>
      </c>
      <c r="D796" s="258"/>
      <c r="E796" s="258"/>
      <c r="F796" s="258"/>
      <c r="G796" s="258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52"/>
      <c r="Z796" s="152"/>
      <c r="AA796" s="152"/>
      <c r="AB796" s="152"/>
      <c r="AC796" s="152"/>
      <c r="AD796" s="152"/>
      <c r="AE796" s="152"/>
      <c r="AF796" s="152"/>
      <c r="AG796" s="152" t="s">
        <v>197</v>
      </c>
      <c r="AH796" s="152"/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  <c r="AV796" s="152"/>
      <c r="AW796" s="152"/>
      <c r="AX796" s="152"/>
      <c r="AY796" s="152"/>
      <c r="AZ796" s="152"/>
      <c r="BA796" s="152"/>
      <c r="BB796" s="152"/>
      <c r="BC796" s="152"/>
      <c r="BD796" s="152"/>
      <c r="BE796" s="152"/>
      <c r="BF796" s="152"/>
      <c r="BG796" s="152"/>
      <c r="BH796" s="152"/>
    </row>
    <row r="797" spans="1:60" x14ac:dyDescent="0.2">
      <c r="A797" s="170" t="s">
        <v>187</v>
      </c>
      <c r="B797" s="171" t="s">
        <v>121</v>
      </c>
      <c r="C797" s="192" t="s">
        <v>122</v>
      </c>
      <c r="D797" s="172"/>
      <c r="E797" s="173"/>
      <c r="F797" s="174"/>
      <c r="G797" s="174">
        <f>SUMIF(AG798:AG821,"&lt;&gt;NOR",G798:G821)</f>
        <v>0</v>
      </c>
      <c r="H797" s="174"/>
      <c r="I797" s="174">
        <f>SUM(I798:I821)</f>
        <v>0</v>
      </c>
      <c r="J797" s="174"/>
      <c r="K797" s="174">
        <f>SUM(K798:K821)</f>
        <v>0</v>
      </c>
      <c r="L797" s="174"/>
      <c r="M797" s="174">
        <f>SUM(M798:M821)</f>
        <v>0</v>
      </c>
      <c r="N797" s="174"/>
      <c r="O797" s="174">
        <f>SUM(O798:O821)</f>
        <v>0.99</v>
      </c>
      <c r="P797" s="174"/>
      <c r="Q797" s="174">
        <f>SUM(Q798:Q821)</f>
        <v>0</v>
      </c>
      <c r="R797" s="174"/>
      <c r="S797" s="174"/>
      <c r="T797" s="175"/>
      <c r="U797" s="169"/>
      <c r="V797" s="169">
        <f>SUM(V798:V821)</f>
        <v>168.6</v>
      </c>
      <c r="W797" s="169"/>
      <c r="X797" s="169"/>
      <c r="AG797" t="s">
        <v>188</v>
      </c>
    </row>
    <row r="798" spans="1:60" outlineLevel="1" x14ac:dyDescent="0.2">
      <c r="A798" s="176">
        <v>271</v>
      </c>
      <c r="B798" s="177" t="s">
        <v>1024</v>
      </c>
      <c r="C798" s="193" t="s">
        <v>1025</v>
      </c>
      <c r="D798" s="178" t="s">
        <v>191</v>
      </c>
      <c r="E798" s="179">
        <v>348.83199999999999</v>
      </c>
      <c r="F798" s="180"/>
      <c r="G798" s="181">
        <f>ROUND(E798*F798,2)</f>
        <v>0</v>
      </c>
      <c r="H798" s="180"/>
      <c r="I798" s="181">
        <f>ROUND(E798*H798,2)</f>
        <v>0</v>
      </c>
      <c r="J798" s="180"/>
      <c r="K798" s="181">
        <f>ROUND(E798*J798,2)</f>
        <v>0</v>
      </c>
      <c r="L798" s="181">
        <v>21</v>
      </c>
      <c r="M798" s="181">
        <f>G798*(1+L798/100)</f>
        <v>0</v>
      </c>
      <c r="N798" s="181">
        <v>3.0000000000000001E-5</v>
      </c>
      <c r="O798" s="181">
        <f>ROUND(E798*N798,2)</f>
        <v>0.01</v>
      </c>
      <c r="P798" s="181">
        <v>0</v>
      </c>
      <c r="Q798" s="181">
        <f>ROUND(E798*P798,2)</f>
        <v>0</v>
      </c>
      <c r="R798" s="181" t="s">
        <v>999</v>
      </c>
      <c r="S798" s="181" t="s">
        <v>193</v>
      </c>
      <c r="T798" s="182" t="s">
        <v>193</v>
      </c>
      <c r="U798" s="163">
        <v>0.317</v>
      </c>
      <c r="V798" s="163">
        <f>ROUND(E798*U798,2)</f>
        <v>110.58</v>
      </c>
      <c r="W798" s="163"/>
      <c r="X798" s="163" t="s">
        <v>194</v>
      </c>
      <c r="Y798" s="152"/>
      <c r="Z798" s="152"/>
      <c r="AA798" s="152"/>
      <c r="AB798" s="152"/>
      <c r="AC798" s="152"/>
      <c r="AD798" s="152"/>
      <c r="AE798" s="152"/>
      <c r="AF798" s="152"/>
      <c r="AG798" s="152" t="s">
        <v>195</v>
      </c>
      <c r="AH798" s="152"/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  <c r="AV798" s="152"/>
      <c r="AW798" s="152"/>
      <c r="AX798" s="152"/>
      <c r="AY798" s="152"/>
      <c r="AZ798" s="152"/>
      <c r="BA798" s="152"/>
      <c r="BB798" s="152"/>
      <c r="BC798" s="152"/>
      <c r="BD798" s="152"/>
      <c r="BE798" s="152"/>
      <c r="BF798" s="152"/>
      <c r="BG798" s="152"/>
      <c r="BH798" s="152"/>
    </row>
    <row r="799" spans="1:60" outlineLevel="1" x14ac:dyDescent="0.2">
      <c r="A799" s="159"/>
      <c r="B799" s="160"/>
      <c r="C799" s="259" t="s">
        <v>1026</v>
      </c>
      <c r="D799" s="260"/>
      <c r="E799" s="260"/>
      <c r="F799" s="260"/>
      <c r="G799" s="260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3"/>
      <c r="X799" s="163"/>
      <c r="Y799" s="152"/>
      <c r="Z799" s="152"/>
      <c r="AA799" s="152"/>
      <c r="AB799" s="152"/>
      <c r="AC799" s="152"/>
      <c r="AD799" s="152"/>
      <c r="AE799" s="152"/>
      <c r="AF799" s="152"/>
      <c r="AG799" s="152" t="s">
        <v>210</v>
      </c>
      <c r="AH799" s="152"/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  <c r="AV799" s="152"/>
      <c r="AW799" s="152"/>
      <c r="AX799" s="152"/>
      <c r="AY799" s="152"/>
      <c r="AZ799" s="152"/>
      <c r="BA799" s="152"/>
      <c r="BB799" s="152"/>
      <c r="BC799" s="152"/>
      <c r="BD799" s="152"/>
      <c r="BE799" s="152"/>
      <c r="BF799" s="152"/>
      <c r="BG799" s="152"/>
      <c r="BH799" s="152"/>
    </row>
    <row r="800" spans="1:60" outlineLevel="1" x14ac:dyDescent="0.2">
      <c r="A800" s="159"/>
      <c r="B800" s="160"/>
      <c r="C800" s="194" t="s">
        <v>1027</v>
      </c>
      <c r="D800" s="164"/>
      <c r="E800" s="165">
        <v>348.83199999999999</v>
      </c>
      <c r="F800" s="163"/>
      <c r="G800" s="163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3"/>
      <c r="X800" s="163"/>
      <c r="Y800" s="152"/>
      <c r="Z800" s="152"/>
      <c r="AA800" s="152"/>
      <c r="AB800" s="152"/>
      <c r="AC800" s="152"/>
      <c r="AD800" s="152"/>
      <c r="AE800" s="152"/>
      <c r="AF800" s="152"/>
      <c r="AG800" s="152" t="s">
        <v>199</v>
      </c>
      <c r="AH800" s="152">
        <v>5</v>
      </c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  <c r="AV800" s="152"/>
      <c r="AW800" s="152"/>
      <c r="AX800" s="152"/>
      <c r="AY800" s="152"/>
      <c r="AZ800" s="152"/>
      <c r="BA800" s="152"/>
      <c r="BB800" s="152"/>
      <c r="BC800" s="152"/>
      <c r="BD800" s="152"/>
      <c r="BE800" s="152"/>
      <c r="BF800" s="152"/>
      <c r="BG800" s="152"/>
      <c r="BH800" s="152"/>
    </row>
    <row r="801" spans="1:60" ht="33.75" outlineLevel="1" x14ac:dyDescent="0.2">
      <c r="A801" s="176">
        <v>272</v>
      </c>
      <c r="B801" s="177" t="s">
        <v>1028</v>
      </c>
      <c r="C801" s="193" t="s">
        <v>1029</v>
      </c>
      <c r="D801" s="178" t="s">
        <v>207</v>
      </c>
      <c r="E801" s="179">
        <v>97.38</v>
      </c>
      <c r="F801" s="180"/>
      <c r="G801" s="181">
        <f>ROUND(E801*F801,2)</f>
        <v>0</v>
      </c>
      <c r="H801" s="180"/>
      <c r="I801" s="181">
        <f>ROUND(E801*H801,2)</f>
        <v>0</v>
      </c>
      <c r="J801" s="180"/>
      <c r="K801" s="181">
        <f>ROUND(E801*J801,2)</f>
        <v>0</v>
      </c>
      <c r="L801" s="181">
        <v>21</v>
      </c>
      <c r="M801" s="181">
        <f>G801*(1+L801/100)</f>
        <v>0</v>
      </c>
      <c r="N801" s="181">
        <v>7.6000000000000004E-4</v>
      </c>
      <c r="O801" s="181">
        <f>ROUND(E801*N801,2)</f>
        <v>7.0000000000000007E-2</v>
      </c>
      <c r="P801" s="181">
        <v>0</v>
      </c>
      <c r="Q801" s="181">
        <f>ROUND(E801*P801,2)</f>
        <v>0</v>
      </c>
      <c r="R801" s="181" t="s">
        <v>999</v>
      </c>
      <c r="S801" s="181" t="s">
        <v>193</v>
      </c>
      <c r="T801" s="182" t="s">
        <v>193</v>
      </c>
      <c r="U801" s="163">
        <v>0.189</v>
      </c>
      <c r="V801" s="163">
        <f>ROUND(E801*U801,2)</f>
        <v>18.399999999999999</v>
      </c>
      <c r="W801" s="163"/>
      <c r="X801" s="163" t="s">
        <v>194</v>
      </c>
      <c r="Y801" s="152"/>
      <c r="Z801" s="152"/>
      <c r="AA801" s="152"/>
      <c r="AB801" s="152"/>
      <c r="AC801" s="152"/>
      <c r="AD801" s="152"/>
      <c r="AE801" s="152"/>
      <c r="AF801" s="152"/>
      <c r="AG801" s="152" t="s">
        <v>195</v>
      </c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  <c r="AV801" s="152"/>
      <c r="AW801" s="152"/>
      <c r="AX801" s="152"/>
      <c r="AY801" s="152"/>
      <c r="AZ801" s="152"/>
      <c r="BA801" s="152"/>
      <c r="BB801" s="152"/>
      <c r="BC801" s="152"/>
      <c r="BD801" s="152"/>
      <c r="BE801" s="152"/>
      <c r="BF801" s="152"/>
      <c r="BG801" s="152"/>
      <c r="BH801" s="152"/>
    </row>
    <row r="802" spans="1:60" outlineLevel="1" x14ac:dyDescent="0.2">
      <c r="A802" s="159"/>
      <c r="B802" s="160"/>
      <c r="C802" s="197" t="s">
        <v>812</v>
      </c>
      <c r="D802" s="161"/>
      <c r="E802" s="162"/>
      <c r="F802" s="163"/>
      <c r="G802" s="163"/>
      <c r="H802" s="163"/>
      <c r="I802" s="163"/>
      <c r="J802" s="163"/>
      <c r="K802" s="163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  <c r="V802" s="163"/>
      <c r="W802" s="163"/>
      <c r="X802" s="163"/>
      <c r="Y802" s="152"/>
      <c r="Z802" s="152"/>
      <c r="AA802" s="152"/>
      <c r="AB802" s="152"/>
      <c r="AC802" s="152"/>
      <c r="AD802" s="152"/>
      <c r="AE802" s="152"/>
      <c r="AF802" s="152"/>
      <c r="AG802" s="152" t="s">
        <v>197</v>
      </c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  <c r="AV802" s="152"/>
      <c r="AW802" s="152"/>
      <c r="AX802" s="152"/>
      <c r="AY802" s="152"/>
      <c r="AZ802" s="152"/>
      <c r="BA802" s="152"/>
      <c r="BB802" s="152"/>
      <c r="BC802" s="152"/>
      <c r="BD802" s="152"/>
      <c r="BE802" s="152"/>
      <c r="BF802" s="152"/>
      <c r="BG802" s="152"/>
      <c r="BH802" s="152"/>
    </row>
    <row r="803" spans="1:60" outlineLevel="1" x14ac:dyDescent="0.2">
      <c r="A803" s="159"/>
      <c r="B803" s="160"/>
      <c r="C803" s="263" t="s">
        <v>1030</v>
      </c>
      <c r="D803" s="264"/>
      <c r="E803" s="264"/>
      <c r="F803" s="264"/>
      <c r="G803" s="264"/>
      <c r="H803" s="163"/>
      <c r="I803" s="163"/>
      <c r="J803" s="163"/>
      <c r="K803" s="163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  <c r="V803" s="163"/>
      <c r="W803" s="163"/>
      <c r="X803" s="163"/>
      <c r="Y803" s="152"/>
      <c r="Z803" s="152"/>
      <c r="AA803" s="152"/>
      <c r="AB803" s="152"/>
      <c r="AC803" s="152"/>
      <c r="AD803" s="152"/>
      <c r="AE803" s="152"/>
      <c r="AF803" s="152"/>
      <c r="AG803" s="152" t="s">
        <v>197</v>
      </c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  <c r="AV803" s="152"/>
      <c r="AW803" s="152"/>
      <c r="AX803" s="152"/>
      <c r="AY803" s="152"/>
      <c r="AZ803" s="152"/>
      <c r="BA803" s="152"/>
      <c r="BB803" s="152"/>
      <c r="BC803" s="152"/>
      <c r="BD803" s="152"/>
      <c r="BE803" s="152"/>
      <c r="BF803" s="152"/>
      <c r="BG803" s="152"/>
      <c r="BH803" s="152"/>
    </row>
    <row r="804" spans="1:60" outlineLevel="1" x14ac:dyDescent="0.2">
      <c r="A804" s="159"/>
      <c r="B804" s="160"/>
      <c r="C804" s="261" t="s">
        <v>1031</v>
      </c>
      <c r="D804" s="262"/>
      <c r="E804" s="262"/>
      <c r="F804" s="262"/>
      <c r="G804" s="262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3"/>
      <c r="X804" s="163"/>
      <c r="Y804" s="152"/>
      <c r="Z804" s="152"/>
      <c r="AA804" s="152"/>
      <c r="AB804" s="152"/>
      <c r="AC804" s="152"/>
      <c r="AD804" s="152"/>
      <c r="AE804" s="152"/>
      <c r="AF804" s="152"/>
      <c r="AG804" s="152" t="s">
        <v>210</v>
      </c>
      <c r="AH804" s="152"/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  <c r="AV804" s="152"/>
      <c r="AW804" s="152"/>
      <c r="AX804" s="152"/>
      <c r="AY804" s="152"/>
      <c r="AZ804" s="152"/>
      <c r="BA804" s="152"/>
      <c r="BB804" s="152"/>
      <c r="BC804" s="152"/>
      <c r="BD804" s="152"/>
      <c r="BE804" s="152"/>
      <c r="BF804" s="152"/>
      <c r="BG804" s="152"/>
      <c r="BH804" s="152"/>
    </row>
    <row r="805" spans="1:60" outlineLevel="1" x14ac:dyDescent="0.2">
      <c r="A805" s="159"/>
      <c r="B805" s="160"/>
      <c r="C805" s="194" t="s">
        <v>1032</v>
      </c>
      <c r="D805" s="164"/>
      <c r="E805" s="165">
        <v>97.38</v>
      </c>
      <c r="F805" s="163"/>
      <c r="G805" s="163"/>
      <c r="H805" s="163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52"/>
      <c r="Z805" s="152"/>
      <c r="AA805" s="152"/>
      <c r="AB805" s="152"/>
      <c r="AC805" s="152"/>
      <c r="AD805" s="152"/>
      <c r="AE805" s="152"/>
      <c r="AF805" s="152"/>
      <c r="AG805" s="152" t="s">
        <v>199</v>
      </c>
      <c r="AH805" s="152">
        <v>5</v>
      </c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  <c r="AV805" s="152"/>
      <c r="AW805" s="152"/>
      <c r="AX805" s="152"/>
      <c r="AY805" s="152"/>
      <c r="AZ805" s="152"/>
      <c r="BA805" s="152"/>
      <c r="BB805" s="152"/>
      <c r="BC805" s="152"/>
      <c r="BD805" s="152"/>
      <c r="BE805" s="152"/>
      <c r="BF805" s="152"/>
      <c r="BG805" s="152"/>
      <c r="BH805" s="152"/>
    </row>
    <row r="806" spans="1:60" ht="22.5" outlineLevel="1" x14ac:dyDescent="0.2">
      <c r="A806" s="176">
        <v>273</v>
      </c>
      <c r="B806" s="177" t="s">
        <v>1033</v>
      </c>
      <c r="C806" s="193" t="s">
        <v>1034</v>
      </c>
      <c r="D806" s="178" t="s">
        <v>191</v>
      </c>
      <c r="E806" s="179">
        <v>24.94</v>
      </c>
      <c r="F806" s="180"/>
      <c r="G806" s="181">
        <f>ROUND(E806*F806,2)</f>
        <v>0</v>
      </c>
      <c r="H806" s="180"/>
      <c r="I806" s="181">
        <f>ROUND(E806*H806,2)</f>
        <v>0</v>
      </c>
      <c r="J806" s="180"/>
      <c r="K806" s="181">
        <f>ROUND(E806*J806,2)</f>
        <v>0</v>
      </c>
      <c r="L806" s="181">
        <v>21</v>
      </c>
      <c r="M806" s="181">
        <f>G806*(1+L806/100)</f>
        <v>0</v>
      </c>
      <c r="N806" s="181">
        <v>0</v>
      </c>
      <c r="O806" s="181">
        <f>ROUND(E806*N806,2)</f>
        <v>0</v>
      </c>
      <c r="P806" s="181">
        <v>0</v>
      </c>
      <c r="Q806" s="181">
        <f>ROUND(E806*P806,2)</f>
        <v>0</v>
      </c>
      <c r="R806" s="181" t="s">
        <v>999</v>
      </c>
      <c r="S806" s="181" t="s">
        <v>193</v>
      </c>
      <c r="T806" s="182" t="s">
        <v>193</v>
      </c>
      <c r="U806" s="163">
        <v>1.0145999999999999</v>
      </c>
      <c r="V806" s="163">
        <f>ROUND(E806*U806,2)</f>
        <v>25.3</v>
      </c>
      <c r="W806" s="163"/>
      <c r="X806" s="163" t="s">
        <v>194</v>
      </c>
      <c r="Y806" s="152"/>
      <c r="Z806" s="152"/>
      <c r="AA806" s="152"/>
      <c r="AB806" s="152"/>
      <c r="AC806" s="152"/>
      <c r="AD806" s="152"/>
      <c r="AE806" s="152"/>
      <c r="AF806" s="152"/>
      <c r="AG806" s="152" t="s">
        <v>195</v>
      </c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  <c r="AV806" s="152"/>
      <c r="AW806" s="152"/>
      <c r="AX806" s="152"/>
      <c r="AY806" s="152"/>
      <c r="AZ806" s="152"/>
      <c r="BA806" s="152"/>
      <c r="BB806" s="152"/>
      <c r="BC806" s="152"/>
      <c r="BD806" s="152"/>
      <c r="BE806" s="152"/>
      <c r="BF806" s="152"/>
      <c r="BG806" s="152"/>
      <c r="BH806" s="152"/>
    </row>
    <row r="807" spans="1:60" outlineLevel="1" x14ac:dyDescent="0.2">
      <c r="A807" s="159"/>
      <c r="B807" s="160"/>
      <c r="C807" s="259" t="s">
        <v>1035</v>
      </c>
      <c r="D807" s="260"/>
      <c r="E807" s="260"/>
      <c r="F807" s="260"/>
      <c r="G807" s="260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52"/>
      <c r="Z807" s="152"/>
      <c r="AA807" s="152"/>
      <c r="AB807" s="152"/>
      <c r="AC807" s="152"/>
      <c r="AD807" s="152"/>
      <c r="AE807" s="152"/>
      <c r="AF807" s="152"/>
      <c r="AG807" s="152" t="s">
        <v>210</v>
      </c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  <c r="AV807" s="152"/>
      <c r="AW807" s="152"/>
      <c r="AX807" s="152"/>
      <c r="AY807" s="152"/>
      <c r="AZ807" s="152"/>
      <c r="BA807" s="152"/>
      <c r="BB807" s="152"/>
      <c r="BC807" s="152"/>
      <c r="BD807" s="152"/>
      <c r="BE807" s="152"/>
      <c r="BF807" s="152"/>
      <c r="BG807" s="152"/>
      <c r="BH807" s="152"/>
    </row>
    <row r="808" spans="1:60" outlineLevel="1" x14ac:dyDescent="0.2">
      <c r="A808" s="159"/>
      <c r="B808" s="160"/>
      <c r="C808" s="194" t="s">
        <v>1036</v>
      </c>
      <c r="D808" s="164"/>
      <c r="E808" s="165">
        <v>24.94</v>
      </c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52"/>
      <c r="Z808" s="152"/>
      <c r="AA808" s="152"/>
      <c r="AB808" s="152"/>
      <c r="AC808" s="152"/>
      <c r="AD808" s="152"/>
      <c r="AE808" s="152"/>
      <c r="AF808" s="152"/>
      <c r="AG808" s="152" t="s">
        <v>199</v>
      </c>
      <c r="AH808" s="152">
        <v>0</v>
      </c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  <c r="AV808" s="152"/>
      <c r="AW808" s="152"/>
      <c r="AX808" s="152"/>
      <c r="AY808" s="152"/>
      <c r="AZ808" s="152"/>
      <c r="BA808" s="152"/>
      <c r="BB808" s="152"/>
      <c r="BC808" s="152"/>
      <c r="BD808" s="152"/>
      <c r="BE808" s="152"/>
      <c r="BF808" s="152"/>
      <c r="BG808" s="152"/>
      <c r="BH808" s="152"/>
    </row>
    <row r="809" spans="1:60" outlineLevel="1" x14ac:dyDescent="0.2">
      <c r="A809" s="176">
        <v>274</v>
      </c>
      <c r="B809" s="177" t="s">
        <v>1037</v>
      </c>
      <c r="C809" s="193" t="s">
        <v>1038</v>
      </c>
      <c r="D809" s="178" t="s">
        <v>191</v>
      </c>
      <c r="E809" s="179">
        <v>24.94</v>
      </c>
      <c r="F809" s="180"/>
      <c r="G809" s="181">
        <f>ROUND(E809*F809,2)</f>
        <v>0</v>
      </c>
      <c r="H809" s="180"/>
      <c r="I809" s="181">
        <f>ROUND(E809*H809,2)</f>
        <v>0</v>
      </c>
      <c r="J809" s="180"/>
      <c r="K809" s="181">
        <f>ROUND(E809*J809,2)</f>
        <v>0</v>
      </c>
      <c r="L809" s="181">
        <v>21</v>
      </c>
      <c r="M809" s="181">
        <f>G809*(1+L809/100)</f>
        <v>0</v>
      </c>
      <c r="N809" s="181">
        <v>0</v>
      </c>
      <c r="O809" s="181">
        <f>ROUND(E809*N809,2)</f>
        <v>0</v>
      </c>
      <c r="P809" s="181">
        <v>0</v>
      </c>
      <c r="Q809" s="181">
        <f>ROUND(E809*P809,2)</f>
        <v>0</v>
      </c>
      <c r="R809" s="181" t="s">
        <v>999</v>
      </c>
      <c r="S809" s="181" t="s">
        <v>193</v>
      </c>
      <c r="T809" s="182" t="s">
        <v>193</v>
      </c>
      <c r="U809" s="163">
        <v>0.1</v>
      </c>
      <c r="V809" s="163">
        <f>ROUND(E809*U809,2)</f>
        <v>2.4900000000000002</v>
      </c>
      <c r="W809" s="163"/>
      <c r="X809" s="163" t="s">
        <v>194</v>
      </c>
      <c r="Y809" s="152"/>
      <c r="Z809" s="152"/>
      <c r="AA809" s="152"/>
      <c r="AB809" s="152"/>
      <c r="AC809" s="152"/>
      <c r="AD809" s="152"/>
      <c r="AE809" s="152"/>
      <c r="AF809" s="152"/>
      <c r="AG809" s="152" t="s">
        <v>195</v>
      </c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  <c r="AV809" s="152"/>
      <c r="AW809" s="152"/>
      <c r="AX809" s="152"/>
      <c r="AY809" s="152"/>
      <c r="AZ809" s="152"/>
      <c r="BA809" s="152"/>
      <c r="BB809" s="152"/>
      <c r="BC809" s="152"/>
      <c r="BD809" s="152"/>
      <c r="BE809" s="152"/>
      <c r="BF809" s="152"/>
      <c r="BG809" s="152"/>
      <c r="BH809" s="152"/>
    </row>
    <row r="810" spans="1:60" outlineLevel="1" x14ac:dyDescent="0.2">
      <c r="A810" s="159"/>
      <c r="B810" s="160"/>
      <c r="C810" s="194" t="s">
        <v>258</v>
      </c>
      <c r="D810" s="164"/>
      <c r="E810" s="165">
        <v>24.94</v>
      </c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3"/>
      <c r="X810" s="163"/>
      <c r="Y810" s="152"/>
      <c r="Z810" s="152"/>
      <c r="AA810" s="152"/>
      <c r="AB810" s="152"/>
      <c r="AC810" s="152"/>
      <c r="AD810" s="152"/>
      <c r="AE810" s="152"/>
      <c r="AF810" s="152"/>
      <c r="AG810" s="152" t="s">
        <v>199</v>
      </c>
      <c r="AH810" s="152">
        <v>5</v>
      </c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  <c r="AV810" s="152"/>
      <c r="AW810" s="152"/>
      <c r="AX810" s="152"/>
      <c r="AY810" s="152"/>
      <c r="AZ810" s="152"/>
      <c r="BA810" s="152"/>
      <c r="BB810" s="152"/>
      <c r="BC810" s="152"/>
      <c r="BD810" s="152"/>
      <c r="BE810" s="152"/>
      <c r="BF810" s="152"/>
      <c r="BG810" s="152"/>
      <c r="BH810" s="152"/>
    </row>
    <row r="811" spans="1:60" outlineLevel="1" x14ac:dyDescent="0.2">
      <c r="A811" s="176">
        <v>275</v>
      </c>
      <c r="B811" s="177" t="s">
        <v>1039</v>
      </c>
      <c r="C811" s="193" t="s">
        <v>1040</v>
      </c>
      <c r="D811" s="178" t="s">
        <v>191</v>
      </c>
      <c r="E811" s="179">
        <v>24.94</v>
      </c>
      <c r="F811" s="180"/>
      <c r="G811" s="181">
        <f>ROUND(E811*F811,2)</f>
        <v>0</v>
      </c>
      <c r="H811" s="180"/>
      <c r="I811" s="181">
        <f>ROUND(E811*H811,2)</f>
        <v>0</v>
      </c>
      <c r="J811" s="180"/>
      <c r="K811" s="181">
        <f>ROUND(E811*J811,2)</f>
        <v>0</v>
      </c>
      <c r="L811" s="181">
        <v>21</v>
      </c>
      <c r="M811" s="181">
        <f>G811*(1+L811/100)</f>
        <v>0</v>
      </c>
      <c r="N811" s="181">
        <v>3.0000000000000001E-5</v>
      </c>
      <c r="O811" s="181">
        <f>ROUND(E811*N811,2)</f>
        <v>0</v>
      </c>
      <c r="P811" s="181">
        <v>0</v>
      </c>
      <c r="Q811" s="181">
        <f>ROUND(E811*P811,2)</f>
        <v>0</v>
      </c>
      <c r="R811" s="181" t="s">
        <v>999</v>
      </c>
      <c r="S811" s="181" t="s">
        <v>193</v>
      </c>
      <c r="T811" s="182" t="s">
        <v>193</v>
      </c>
      <c r="U811" s="163">
        <v>0.11765</v>
      </c>
      <c r="V811" s="163">
        <f>ROUND(E811*U811,2)</f>
        <v>2.93</v>
      </c>
      <c r="W811" s="163"/>
      <c r="X811" s="163" t="s">
        <v>194</v>
      </c>
      <c r="Y811" s="152"/>
      <c r="Z811" s="152"/>
      <c r="AA811" s="152"/>
      <c r="AB811" s="152"/>
      <c r="AC811" s="152"/>
      <c r="AD811" s="152"/>
      <c r="AE811" s="152"/>
      <c r="AF811" s="152"/>
      <c r="AG811" s="152" t="s">
        <v>195</v>
      </c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  <c r="AV811" s="152"/>
      <c r="AW811" s="152"/>
      <c r="AX811" s="152"/>
      <c r="AY811" s="152"/>
      <c r="AZ811" s="152"/>
      <c r="BA811" s="152"/>
      <c r="BB811" s="152"/>
      <c r="BC811" s="152"/>
      <c r="BD811" s="152"/>
      <c r="BE811" s="152"/>
      <c r="BF811" s="152"/>
      <c r="BG811" s="152"/>
      <c r="BH811" s="152"/>
    </row>
    <row r="812" spans="1:60" outlineLevel="1" x14ac:dyDescent="0.2">
      <c r="A812" s="159"/>
      <c r="B812" s="160"/>
      <c r="C812" s="194" t="s">
        <v>258</v>
      </c>
      <c r="D812" s="164"/>
      <c r="E812" s="165">
        <v>24.94</v>
      </c>
      <c r="F812" s="163"/>
      <c r="G812" s="163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3"/>
      <c r="X812" s="163"/>
      <c r="Y812" s="152"/>
      <c r="Z812" s="152"/>
      <c r="AA812" s="152"/>
      <c r="AB812" s="152"/>
      <c r="AC812" s="152"/>
      <c r="AD812" s="152"/>
      <c r="AE812" s="152"/>
      <c r="AF812" s="152"/>
      <c r="AG812" s="152" t="s">
        <v>199</v>
      </c>
      <c r="AH812" s="152">
        <v>5</v>
      </c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  <c r="AV812" s="152"/>
      <c r="AW812" s="152"/>
      <c r="AX812" s="152"/>
      <c r="AY812" s="152"/>
      <c r="AZ812" s="152"/>
      <c r="BA812" s="152"/>
      <c r="BB812" s="152"/>
      <c r="BC812" s="152"/>
      <c r="BD812" s="152"/>
      <c r="BE812" s="152"/>
      <c r="BF812" s="152"/>
      <c r="BG812" s="152"/>
      <c r="BH812" s="152"/>
    </row>
    <row r="813" spans="1:60" outlineLevel="1" x14ac:dyDescent="0.2">
      <c r="A813" s="176">
        <v>276</v>
      </c>
      <c r="B813" s="177" t="s">
        <v>1041</v>
      </c>
      <c r="C813" s="193" t="s">
        <v>1042</v>
      </c>
      <c r="D813" s="178" t="s">
        <v>191</v>
      </c>
      <c r="E813" s="179">
        <v>24.94</v>
      </c>
      <c r="F813" s="180"/>
      <c r="G813" s="181">
        <f>ROUND(E813*F813,2)</f>
        <v>0</v>
      </c>
      <c r="H813" s="180"/>
      <c r="I813" s="181">
        <f>ROUND(E813*H813,2)</f>
        <v>0</v>
      </c>
      <c r="J813" s="180"/>
      <c r="K813" s="181">
        <f>ROUND(E813*J813,2)</f>
        <v>0</v>
      </c>
      <c r="L813" s="181">
        <v>21</v>
      </c>
      <c r="M813" s="181">
        <f>G813*(1+L813/100)</f>
        <v>0</v>
      </c>
      <c r="N813" s="181">
        <v>7.1000000000000002E-4</v>
      </c>
      <c r="O813" s="181">
        <f>ROUND(E813*N813,2)</f>
        <v>0.02</v>
      </c>
      <c r="P813" s="181">
        <v>0</v>
      </c>
      <c r="Q813" s="181">
        <f>ROUND(E813*P813,2)</f>
        <v>0</v>
      </c>
      <c r="R813" s="181" t="s">
        <v>999</v>
      </c>
      <c r="S813" s="181" t="s">
        <v>193</v>
      </c>
      <c r="T813" s="182" t="s">
        <v>193</v>
      </c>
      <c r="U813" s="163">
        <v>0.28999999999999998</v>
      </c>
      <c r="V813" s="163">
        <f>ROUND(E813*U813,2)</f>
        <v>7.23</v>
      </c>
      <c r="W813" s="163"/>
      <c r="X813" s="163" t="s">
        <v>194</v>
      </c>
      <c r="Y813" s="152"/>
      <c r="Z813" s="152"/>
      <c r="AA813" s="152"/>
      <c r="AB813" s="152"/>
      <c r="AC813" s="152"/>
      <c r="AD813" s="152"/>
      <c r="AE813" s="152"/>
      <c r="AF813" s="152"/>
      <c r="AG813" s="152" t="s">
        <v>195</v>
      </c>
      <c r="AH813" s="152"/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  <c r="AV813" s="152"/>
      <c r="AW813" s="152"/>
      <c r="AX813" s="152"/>
      <c r="AY813" s="152"/>
      <c r="AZ813" s="152"/>
      <c r="BA813" s="152"/>
      <c r="BB813" s="152"/>
      <c r="BC813" s="152"/>
      <c r="BD813" s="152"/>
      <c r="BE813" s="152"/>
      <c r="BF813" s="152"/>
      <c r="BG813" s="152"/>
      <c r="BH813" s="152"/>
    </row>
    <row r="814" spans="1:60" outlineLevel="1" x14ac:dyDescent="0.2">
      <c r="A814" s="159"/>
      <c r="B814" s="160"/>
      <c r="C814" s="259" t="s">
        <v>1043</v>
      </c>
      <c r="D814" s="260"/>
      <c r="E814" s="260"/>
      <c r="F814" s="260"/>
      <c r="G814" s="260"/>
      <c r="H814" s="163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  <c r="V814" s="163"/>
      <c r="W814" s="163"/>
      <c r="X814" s="163"/>
      <c r="Y814" s="152"/>
      <c r="Z814" s="152"/>
      <c r="AA814" s="152"/>
      <c r="AB814" s="152"/>
      <c r="AC814" s="152"/>
      <c r="AD814" s="152"/>
      <c r="AE814" s="152"/>
      <c r="AF814" s="152"/>
      <c r="AG814" s="152" t="s">
        <v>210</v>
      </c>
      <c r="AH814" s="152"/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  <c r="AV814" s="152"/>
      <c r="AW814" s="152"/>
      <c r="AX814" s="152"/>
      <c r="AY814" s="152"/>
      <c r="AZ814" s="152"/>
      <c r="BA814" s="152"/>
      <c r="BB814" s="152"/>
      <c r="BC814" s="152"/>
      <c r="BD814" s="152"/>
      <c r="BE814" s="152"/>
      <c r="BF814" s="152"/>
      <c r="BG814" s="152"/>
      <c r="BH814" s="152"/>
    </row>
    <row r="815" spans="1:60" outlineLevel="1" x14ac:dyDescent="0.2">
      <c r="A815" s="159"/>
      <c r="B815" s="160"/>
      <c r="C815" s="194" t="s">
        <v>258</v>
      </c>
      <c r="D815" s="164"/>
      <c r="E815" s="165">
        <v>24.94</v>
      </c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3"/>
      <c r="X815" s="163"/>
      <c r="Y815" s="152"/>
      <c r="Z815" s="152"/>
      <c r="AA815" s="152"/>
      <c r="AB815" s="152"/>
      <c r="AC815" s="152"/>
      <c r="AD815" s="152"/>
      <c r="AE815" s="152"/>
      <c r="AF815" s="152"/>
      <c r="AG815" s="152" t="s">
        <v>199</v>
      </c>
      <c r="AH815" s="152">
        <v>5</v>
      </c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  <c r="AV815" s="152"/>
      <c r="AW815" s="152"/>
      <c r="AX815" s="152"/>
      <c r="AY815" s="152"/>
      <c r="AZ815" s="152"/>
      <c r="BA815" s="152"/>
      <c r="BB815" s="152"/>
      <c r="BC815" s="152"/>
      <c r="BD815" s="152"/>
      <c r="BE815" s="152"/>
      <c r="BF815" s="152"/>
      <c r="BG815" s="152"/>
      <c r="BH815" s="152"/>
    </row>
    <row r="816" spans="1:60" outlineLevel="1" x14ac:dyDescent="0.2">
      <c r="A816" s="176">
        <v>277</v>
      </c>
      <c r="B816" s="177" t="s">
        <v>1044</v>
      </c>
      <c r="C816" s="193" t="s">
        <v>1045</v>
      </c>
      <c r="D816" s="178" t="s">
        <v>191</v>
      </c>
      <c r="E816" s="179">
        <v>348.83199999999999</v>
      </c>
      <c r="F816" s="180"/>
      <c r="G816" s="181">
        <f>ROUND(E816*F816,2)</f>
        <v>0</v>
      </c>
      <c r="H816" s="180"/>
      <c r="I816" s="181">
        <f>ROUND(E816*H816,2)</f>
        <v>0</v>
      </c>
      <c r="J816" s="180"/>
      <c r="K816" s="181">
        <f>ROUND(E816*J816,2)</f>
        <v>0</v>
      </c>
      <c r="L816" s="181">
        <v>21</v>
      </c>
      <c r="M816" s="181">
        <f>G816*(1+L816/100)</f>
        <v>0</v>
      </c>
      <c r="N816" s="181">
        <v>2.5400000000000002E-3</v>
      </c>
      <c r="O816" s="181">
        <f>ROUND(E816*N816,2)</f>
        <v>0.89</v>
      </c>
      <c r="P816" s="181">
        <v>0</v>
      </c>
      <c r="Q816" s="181">
        <f>ROUND(E816*P816,2)</f>
        <v>0</v>
      </c>
      <c r="R816" s="181"/>
      <c r="S816" s="181" t="s">
        <v>254</v>
      </c>
      <c r="T816" s="182" t="s">
        <v>193</v>
      </c>
      <c r="U816" s="163">
        <v>0</v>
      </c>
      <c r="V816" s="163">
        <f>ROUND(E816*U816,2)</f>
        <v>0</v>
      </c>
      <c r="W816" s="163"/>
      <c r="X816" s="163" t="s">
        <v>275</v>
      </c>
      <c r="Y816" s="152"/>
      <c r="Z816" s="152"/>
      <c r="AA816" s="152"/>
      <c r="AB816" s="152"/>
      <c r="AC816" s="152"/>
      <c r="AD816" s="152"/>
      <c r="AE816" s="152"/>
      <c r="AF816" s="152"/>
      <c r="AG816" s="152" t="s">
        <v>276</v>
      </c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  <c r="AV816" s="152"/>
      <c r="AW816" s="152"/>
      <c r="AX816" s="152"/>
      <c r="AY816" s="152"/>
      <c r="AZ816" s="152"/>
      <c r="BA816" s="152"/>
      <c r="BB816" s="152"/>
      <c r="BC816" s="152"/>
      <c r="BD816" s="152"/>
      <c r="BE816" s="152"/>
      <c r="BF816" s="152"/>
      <c r="BG816" s="152"/>
      <c r="BH816" s="152"/>
    </row>
    <row r="817" spans="1:60" outlineLevel="1" x14ac:dyDescent="0.2">
      <c r="A817" s="159"/>
      <c r="B817" s="160"/>
      <c r="C817" s="194" t="s">
        <v>1046</v>
      </c>
      <c r="D817" s="164"/>
      <c r="E817" s="165">
        <v>348.83199999999999</v>
      </c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3"/>
      <c r="X817" s="163"/>
      <c r="Y817" s="152"/>
      <c r="Z817" s="152"/>
      <c r="AA817" s="152"/>
      <c r="AB817" s="152"/>
      <c r="AC817" s="152"/>
      <c r="AD817" s="152"/>
      <c r="AE817" s="152"/>
      <c r="AF817" s="152"/>
      <c r="AG817" s="152" t="s">
        <v>199</v>
      </c>
      <c r="AH817" s="152">
        <v>5</v>
      </c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  <c r="AV817" s="152"/>
      <c r="AW817" s="152"/>
      <c r="AX817" s="152"/>
      <c r="AY817" s="152"/>
      <c r="AZ817" s="152"/>
      <c r="BA817" s="152"/>
      <c r="BB817" s="152"/>
      <c r="BC817" s="152"/>
      <c r="BD817" s="152"/>
      <c r="BE817" s="152"/>
      <c r="BF817" s="152"/>
      <c r="BG817" s="152"/>
      <c r="BH817" s="152"/>
    </row>
    <row r="818" spans="1:60" outlineLevel="1" x14ac:dyDescent="0.2">
      <c r="A818" s="176">
        <v>278</v>
      </c>
      <c r="B818" s="177" t="s">
        <v>1047</v>
      </c>
      <c r="C818" s="193" t="s">
        <v>1048</v>
      </c>
      <c r="D818" s="178" t="s">
        <v>191</v>
      </c>
      <c r="E818" s="179">
        <v>24.94</v>
      </c>
      <c r="F818" s="180"/>
      <c r="G818" s="181">
        <f>ROUND(E818*F818,2)</f>
        <v>0</v>
      </c>
      <c r="H818" s="180"/>
      <c r="I818" s="181">
        <f>ROUND(E818*H818,2)</f>
        <v>0</v>
      </c>
      <c r="J818" s="180"/>
      <c r="K818" s="181">
        <f>ROUND(E818*J818,2)</f>
        <v>0</v>
      </c>
      <c r="L818" s="181">
        <v>21</v>
      </c>
      <c r="M818" s="181">
        <f>G818*(1+L818/100)</f>
        <v>0</v>
      </c>
      <c r="N818" s="181">
        <v>0</v>
      </c>
      <c r="O818" s="181">
        <f>ROUND(E818*N818,2)</f>
        <v>0</v>
      </c>
      <c r="P818" s="181">
        <v>0</v>
      </c>
      <c r="Q818" s="181">
        <f>ROUND(E818*P818,2)</f>
        <v>0</v>
      </c>
      <c r="R818" s="181"/>
      <c r="S818" s="181" t="s">
        <v>254</v>
      </c>
      <c r="T818" s="182" t="s">
        <v>285</v>
      </c>
      <c r="U818" s="163">
        <v>0</v>
      </c>
      <c r="V818" s="163">
        <f>ROUND(E818*U818,2)</f>
        <v>0</v>
      </c>
      <c r="W818" s="163"/>
      <c r="X818" s="163" t="s">
        <v>275</v>
      </c>
      <c r="Y818" s="152"/>
      <c r="Z818" s="152"/>
      <c r="AA818" s="152"/>
      <c r="AB818" s="152"/>
      <c r="AC818" s="152"/>
      <c r="AD818" s="152"/>
      <c r="AE818" s="152"/>
      <c r="AF818" s="152"/>
      <c r="AG818" s="152" t="s">
        <v>276</v>
      </c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  <c r="AV818" s="152"/>
      <c r="AW818" s="152"/>
      <c r="AX818" s="152"/>
      <c r="AY818" s="152"/>
      <c r="AZ818" s="152"/>
      <c r="BA818" s="152"/>
      <c r="BB818" s="152"/>
      <c r="BC818" s="152"/>
      <c r="BD818" s="152"/>
      <c r="BE818" s="152"/>
      <c r="BF818" s="152"/>
      <c r="BG818" s="152"/>
      <c r="BH818" s="152"/>
    </row>
    <row r="819" spans="1:60" outlineLevel="1" x14ac:dyDescent="0.2">
      <c r="A819" s="159"/>
      <c r="B819" s="160"/>
      <c r="C819" s="194" t="s">
        <v>258</v>
      </c>
      <c r="D819" s="164"/>
      <c r="E819" s="165">
        <v>24.94</v>
      </c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3"/>
      <c r="X819" s="163"/>
      <c r="Y819" s="152"/>
      <c r="Z819" s="152"/>
      <c r="AA819" s="152"/>
      <c r="AB819" s="152"/>
      <c r="AC819" s="152"/>
      <c r="AD819" s="152"/>
      <c r="AE819" s="152"/>
      <c r="AF819" s="152"/>
      <c r="AG819" s="152" t="s">
        <v>199</v>
      </c>
      <c r="AH819" s="152">
        <v>5</v>
      </c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  <c r="AV819" s="152"/>
      <c r="AW819" s="152"/>
      <c r="AX819" s="152"/>
      <c r="AY819" s="152"/>
      <c r="AZ819" s="152"/>
      <c r="BA819" s="152"/>
      <c r="BB819" s="152"/>
      <c r="BC819" s="152"/>
      <c r="BD819" s="152"/>
      <c r="BE819" s="152"/>
      <c r="BF819" s="152"/>
      <c r="BG819" s="152"/>
      <c r="BH819" s="152"/>
    </row>
    <row r="820" spans="1:60" outlineLevel="1" x14ac:dyDescent="0.2">
      <c r="A820" s="176">
        <v>279</v>
      </c>
      <c r="B820" s="177" t="s">
        <v>1049</v>
      </c>
      <c r="C820" s="193" t="s">
        <v>1050</v>
      </c>
      <c r="D820" s="178" t="s">
        <v>280</v>
      </c>
      <c r="E820" s="179">
        <v>0.98895999999999995</v>
      </c>
      <c r="F820" s="180"/>
      <c r="G820" s="181">
        <f>ROUND(E820*F820,2)</f>
        <v>0</v>
      </c>
      <c r="H820" s="180"/>
      <c r="I820" s="181">
        <f>ROUND(E820*H820,2)</f>
        <v>0</v>
      </c>
      <c r="J820" s="180"/>
      <c r="K820" s="181">
        <f>ROUND(E820*J820,2)</f>
        <v>0</v>
      </c>
      <c r="L820" s="181">
        <v>21</v>
      </c>
      <c r="M820" s="181">
        <f>G820*(1+L820/100)</f>
        <v>0</v>
      </c>
      <c r="N820" s="181">
        <v>0</v>
      </c>
      <c r="O820" s="181">
        <f>ROUND(E820*N820,2)</f>
        <v>0</v>
      </c>
      <c r="P820" s="181">
        <v>0</v>
      </c>
      <c r="Q820" s="181">
        <f>ROUND(E820*P820,2)</f>
        <v>0</v>
      </c>
      <c r="R820" s="181" t="s">
        <v>999</v>
      </c>
      <c r="S820" s="181" t="s">
        <v>193</v>
      </c>
      <c r="T820" s="182" t="s">
        <v>193</v>
      </c>
      <c r="U820" s="163">
        <v>1.6850000000000001</v>
      </c>
      <c r="V820" s="163">
        <f>ROUND(E820*U820,2)</f>
        <v>1.67</v>
      </c>
      <c r="W820" s="163"/>
      <c r="X820" s="163" t="s">
        <v>995</v>
      </c>
      <c r="Y820" s="152"/>
      <c r="Z820" s="152"/>
      <c r="AA820" s="152"/>
      <c r="AB820" s="152"/>
      <c r="AC820" s="152"/>
      <c r="AD820" s="152"/>
      <c r="AE820" s="152"/>
      <c r="AF820" s="152"/>
      <c r="AG820" s="152" t="s">
        <v>996</v>
      </c>
      <c r="AH820" s="152"/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  <c r="AV820" s="152"/>
      <c r="AW820" s="152"/>
      <c r="AX820" s="152"/>
      <c r="AY820" s="152"/>
      <c r="AZ820" s="152"/>
      <c r="BA820" s="152"/>
      <c r="BB820" s="152"/>
      <c r="BC820" s="152"/>
      <c r="BD820" s="152"/>
      <c r="BE820" s="152"/>
      <c r="BF820" s="152"/>
      <c r="BG820" s="152"/>
      <c r="BH820" s="152"/>
    </row>
    <row r="821" spans="1:60" outlineLevel="1" x14ac:dyDescent="0.2">
      <c r="A821" s="159"/>
      <c r="B821" s="160"/>
      <c r="C821" s="257" t="s">
        <v>1051</v>
      </c>
      <c r="D821" s="258"/>
      <c r="E821" s="258"/>
      <c r="F821" s="258"/>
      <c r="G821" s="258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63"/>
      <c r="Y821" s="152"/>
      <c r="Z821" s="152"/>
      <c r="AA821" s="152"/>
      <c r="AB821" s="152"/>
      <c r="AC821" s="152"/>
      <c r="AD821" s="152"/>
      <c r="AE821" s="152"/>
      <c r="AF821" s="152"/>
      <c r="AG821" s="152" t="s">
        <v>197</v>
      </c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  <c r="AV821" s="152"/>
      <c r="AW821" s="152"/>
      <c r="AX821" s="152"/>
      <c r="AY821" s="152"/>
      <c r="AZ821" s="152"/>
      <c r="BA821" s="152"/>
      <c r="BB821" s="152"/>
      <c r="BC821" s="152"/>
      <c r="BD821" s="152"/>
      <c r="BE821" s="152"/>
      <c r="BF821" s="152"/>
      <c r="BG821" s="152"/>
      <c r="BH821" s="152"/>
    </row>
    <row r="822" spans="1:60" x14ac:dyDescent="0.2">
      <c r="A822" s="170" t="s">
        <v>187</v>
      </c>
      <c r="B822" s="171" t="s">
        <v>123</v>
      </c>
      <c r="C822" s="192" t="s">
        <v>124</v>
      </c>
      <c r="D822" s="172"/>
      <c r="E822" s="173"/>
      <c r="F822" s="174"/>
      <c r="G822" s="174">
        <f>SUMIF(AG823:AG846,"&lt;&gt;NOR",G823:G846)</f>
        <v>0</v>
      </c>
      <c r="H822" s="174"/>
      <c r="I822" s="174">
        <f>SUM(I823:I846)</f>
        <v>0</v>
      </c>
      <c r="J822" s="174"/>
      <c r="K822" s="174">
        <f>SUM(K823:K846)</f>
        <v>0</v>
      </c>
      <c r="L822" s="174"/>
      <c r="M822" s="174">
        <f>SUM(M823:M846)</f>
        <v>0</v>
      </c>
      <c r="N822" s="174"/>
      <c r="O822" s="174">
        <f>SUM(O823:O846)</f>
        <v>1.4000000000000001</v>
      </c>
      <c r="P822" s="174"/>
      <c r="Q822" s="174">
        <f>SUM(Q823:Q846)</f>
        <v>0</v>
      </c>
      <c r="R822" s="174"/>
      <c r="S822" s="174"/>
      <c r="T822" s="175"/>
      <c r="U822" s="169"/>
      <c r="V822" s="169">
        <f>SUM(V823:V846)</f>
        <v>72.87</v>
      </c>
      <c r="W822" s="169"/>
      <c r="X822" s="169"/>
      <c r="AG822" t="s">
        <v>188</v>
      </c>
    </row>
    <row r="823" spans="1:60" outlineLevel="1" x14ac:dyDescent="0.2">
      <c r="A823" s="176">
        <v>280</v>
      </c>
      <c r="B823" s="177" t="s">
        <v>1052</v>
      </c>
      <c r="C823" s="193" t="s">
        <v>1053</v>
      </c>
      <c r="D823" s="178" t="s">
        <v>191</v>
      </c>
      <c r="E823" s="179">
        <v>34.6</v>
      </c>
      <c r="F823" s="180"/>
      <c r="G823" s="181">
        <f>ROUND(E823*F823,2)</f>
        <v>0</v>
      </c>
      <c r="H823" s="180"/>
      <c r="I823" s="181">
        <f>ROUND(E823*H823,2)</f>
        <v>0</v>
      </c>
      <c r="J823" s="180"/>
      <c r="K823" s="181">
        <f>ROUND(E823*J823,2)</f>
        <v>0</v>
      </c>
      <c r="L823" s="181">
        <v>21</v>
      </c>
      <c r="M823" s="181">
        <f>G823*(1+L823/100)</f>
        <v>0</v>
      </c>
      <c r="N823" s="181">
        <v>5.2999999999999998E-4</v>
      </c>
      <c r="O823" s="181">
        <f>ROUND(E823*N823,2)</f>
        <v>0.02</v>
      </c>
      <c r="P823" s="181">
        <v>0</v>
      </c>
      <c r="Q823" s="181">
        <f>ROUND(E823*P823,2)</f>
        <v>0</v>
      </c>
      <c r="R823" s="181" t="s">
        <v>1054</v>
      </c>
      <c r="S823" s="181" t="s">
        <v>193</v>
      </c>
      <c r="T823" s="182" t="s">
        <v>193</v>
      </c>
      <c r="U823" s="163">
        <v>0.23100000000000001</v>
      </c>
      <c r="V823" s="163">
        <f>ROUND(E823*U823,2)</f>
        <v>7.99</v>
      </c>
      <c r="W823" s="163"/>
      <c r="X823" s="163" t="s">
        <v>194</v>
      </c>
      <c r="Y823" s="152"/>
      <c r="Z823" s="152"/>
      <c r="AA823" s="152"/>
      <c r="AB823" s="152"/>
      <c r="AC823" s="152"/>
      <c r="AD823" s="152"/>
      <c r="AE823" s="152"/>
      <c r="AF823" s="152"/>
      <c r="AG823" s="152" t="s">
        <v>195</v>
      </c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  <c r="AV823" s="152"/>
      <c r="AW823" s="152"/>
      <c r="AX823" s="152"/>
      <c r="AY823" s="152"/>
      <c r="AZ823" s="152"/>
      <c r="BA823" s="152"/>
      <c r="BB823" s="152"/>
      <c r="BC823" s="152"/>
      <c r="BD823" s="152"/>
      <c r="BE823" s="152"/>
      <c r="BF823" s="152"/>
      <c r="BG823" s="152"/>
      <c r="BH823" s="152"/>
    </row>
    <row r="824" spans="1:60" outlineLevel="1" x14ac:dyDescent="0.2">
      <c r="A824" s="159"/>
      <c r="B824" s="160"/>
      <c r="C824" s="194" t="s">
        <v>1055</v>
      </c>
      <c r="D824" s="164"/>
      <c r="E824" s="165">
        <v>34.6</v>
      </c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52"/>
      <c r="Z824" s="152"/>
      <c r="AA824" s="152"/>
      <c r="AB824" s="152"/>
      <c r="AC824" s="152"/>
      <c r="AD824" s="152"/>
      <c r="AE824" s="152"/>
      <c r="AF824" s="152"/>
      <c r="AG824" s="152" t="s">
        <v>199</v>
      </c>
      <c r="AH824" s="152">
        <v>0</v>
      </c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  <c r="AV824" s="152"/>
      <c r="AW824" s="152"/>
      <c r="AX824" s="152"/>
      <c r="AY824" s="152"/>
      <c r="AZ824" s="152"/>
      <c r="BA824" s="152"/>
      <c r="BB824" s="152"/>
      <c r="BC824" s="152"/>
      <c r="BD824" s="152"/>
      <c r="BE824" s="152"/>
      <c r="BF824" s="152"/>
      <c r="BG824" s="152"/>
      <c r="BH824" s="152"/>
    </row>
    <row r="825" spans="1:60" ht="22.5" outlineLevel="1" x14ac:dyDescent="0.2">
      <c r="A825" s="176">
        <v>281</v>
      </c>
      <c r="B825" s="177" t="s">
        <v>1056</v>
      </c>
      <c r="C825" s="193" t="s">
        <v>1057</v>
      </c>
      <c r="D825" s="178" t="s">
        <v>191</v>
      </c>
      <c r="E825" s="179">
        <v>383.43200000000002</v>
      </c>
      <c r="F825" s="180"/>
      <c r="G825" s="181">
        <f>ROUND(E825*F825,2)</f>
        <v>0</v>
      </c>
      <c r="H825" s="180"/>
      <c r="I825" s="181">
        <f>ROUND(E825*H825,2)</f>
        <v>0</v>
      </c>
      <c r="J825" s="180"/>
      <c r="K825" s="181">
        <f>ROUND(E825*J825,2)</f>
        <v>0</v>
      </c>
      <c r="L825" s="181">
        <v>21</v>
      </c>
      <c r="M825" s="181">
        <f>G825*(1+L825/100)</f>
        <v>0</v>
      </c>
      <c r="N825" s="181">
        <v>1.4999999999999999E-4</v>
      </c>
      <c r="O825" s="181">
        <f>ROUND(E825*N825,2)</f>
        <v>0.06</v>
      </c>
      <c r="P825" s="181">
        <v>0</v>
      </c>
      <c r="Q825" s="181">
        <f>ROUND(E825*P825,2)</f>
        <v>0</v>
      </c>
      <c r="R825" s="181" t="s">
        <v>1054</v>
      </c>
      <c r="S825" s="181" t="s">
        <v>193</v>
      </c>
      <c r="T825" s="182" t="s">
        <v>285</v>
      </c>
      <c r="U825" s="163">
        <v>0.14000000000000001</v>
      </c>
      <c r="V825" s="163">
        <f>ROUND(E825*U825,2)</f>
        <v>53.68</v>
      </c>
      <c r="W825" s="163"/>
      <c r="X825" s="163" t="s">
        <v>194</v>
      </c>
      <c r="Y825" s="152"/>
      <c r="Z825" s="152"/>
      <c r="AA825" s="152"/>
      <c r="AB825" s="152"/>
      <c r="AC825" s="152"/>
      <c r="AD825" s="152"/>
      <c r="AE825" s="152"/>
      <c r="AF825" s="152"/>
      <c r="AG825" s="152" t="s">
        <v>195</v>
      </c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  <c r="AV825" s="152"/>
      <c r="AW825" s="152"/>
      <c r="AX825" s="152"/>
      <c r="AY825" s="152"/>
      <c r="AZ825" s="152"/>
      <c r="BA825" s="152"/>
      <c r="BB825" s="152"/>
      <c r="BC825" s="152"/>
      <c r="BD825" s="152"/>
      <c r="BE825" s="152"/>
      <c r="BF825" s="152"/>
      <c r="BG825" s="152"/>
      <c r="BH825" s="152"/>
    </row>
    <row r="826" spans="1:60" outlineLevel="1" x14ac:dyDescent="0.2">
      <c r="A826" s="159"/>
      <c r="B826" s="160"/>
      <c r="C826" s="259" t="s">
        <v>1058</v>
      </c>
      <c r="D826" s="260"/>
      <c r="E826" s="260"/>
      <c r="F826" s="260"/>
      <c r="G826" s="260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63"/>
      <c r="Y826" s="152"/>
      <c r="Z826" s="152"/>
      <c r="AA826" s="152"/>
      <c r="AB826" s="152"/>
      <c r="AC826" s="152"/>
      <c r="AD826" s="152"/>
      <c r="AE826" s="152"/>
      <c r="AF826" s="152"/>
      <c r="AG826" s="152" t="s">
        <v>210</v>
      </c>
      <c r="AH826" s="152"/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  <c r="AV826" s="152"/>
      <c r="AW826" s="152"/>
      <c r="AX826" s="152"/>
      <c r="AY826" s="152"/>
      <c r="AZ826" s="152"/>
      <c r="BA826" s="152"/>
      <c r="BB826" s="152"/>
      <c r="BC826" s="152"/>
      <c r="BD826" s="152"/>
      <c r="BE826" s="152"/>
      <c r="BF826" s="152"/>
      <c r="BG826" s="152"/>
      <c r="BH826" s="152"/>
    </row>
    <row r="827" spans="1:60" outlineLevel="1" x14ac:dyDescent="0.2">
      <c r="A827" s="159"/>
      <c r="B827" s="160"/>
      <c r="C827" s="194" t="s">
        <v>1059</v>
      </c>
      <c r="D827" s="164"/>
      <c r="E827" s="165">
        <v>348.83199999999999</v>
      </c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  <c r="V827" s="163"/>
      <c r="W827" s="163"/>
      <c r="X827" s="163"/>
      <c r="Y827" s="152"/>
      <c r="Z827" s="152"/>
      <c r="AA827" s="152"/>
      <c r="AB827" s="152"/>
      <c r="AC827" s="152"/>
      <c r="AD827" s="152"/>
      <c r="AE827" s="152"/>
      <c r="AF827" s="152"/>
      <c r="AG827" s="152" t="s">
        <v>199</v>
      </c>
      <c r="AH827" s="152">
        <v>5</v>
      </c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  <c r="AV827" s="152"/>
      <c r="AW827" s="152"/>
      <c r="AX827" s="152"/>
      <c r="AY827" s="152"/>
      <c r="AZ827" s="152"/>
      <c r="BA827" s="152"/>
      <c r="BB827" s="152"/>
      <c r="BC827" s="152"/>
      <c r="BD827" s="152"/>
      <c r="BE827" s="152"/>
      <c r="BF827" s="152"/>
      <c r="BG827" s="152"/>
      <c r="BH827" s="152"/>
    </row>
    <row r="828" spans="1:60" outlineLevel="1" x14ac:dyDescent="0.2">
      <c r="A828" s="159"/>
      <c r="B828" s="160"/>
      <c r="C828" s="194" t="s">
        <v>1055</v>
      </c>
      <c r="D828" s="164"/>
      <c r="E828" s="165">
        <v>34.6</v>
      </c>
      <c r="F828" s="163"/>
      <c r="G828" s="163"/>
      <c r="H828" s="163"/>
      <c r="I828" s="163"/>
      <c r="J828" s="163"/>
      <c r="K828" s="163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  <c r="V828" s="163"/>
      <c r="W828" s="163"/>
      <c r="X828" s="163"/>
      <c r="Y828" s="152"/>
      <c r="Z828" s="152"/>
      <c r="AA828" s="152"/>
      <c r="AB828" s="152"/>
      <c r="AC828" s="152"/>
      <c r="AD828" s="152"/>
      <c r="AE828" s="152"/>
      <c r="AF828" s="152"/>
      <c r="AG828" s="152" t="s">
        <v>199</v>
      </c>
      <c r="AH828" s="152">
        <v>0</v>
      </c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  <c r="AV828" s="152"/>
      <c r="AW828" s="152"/>
      <c r="AX828" s="152"/>
      <c r="AY828" s="152"/>
      <c r="AZ828" s="152"/>
      <c r="BA828" s="152"/>
      <c r="BB828" s="152"/>
      <c r="BC828" s="152"/>
      <c r="BD828" s="152"/>
      <c r="BE828" s="152"/>
      <c r="BF828" s="152"/>
      <c r="BG828" s="152"/>
      <c r="BH828" s="152"/>
    </row>
    <row r="829" spans="1:60" outlineLevel="1" x14ac:dyDescent="0.2">
      <c r="A829" s="176">
        <v>282</v>
      </c>
      <c r="B829" s="177" t="s">
        <v>1060</v>
      </c>
      <c r="C829" s="193" t="s">
        <v>1061</v>
      </c>
      <c r="D829" s="178" t="s">
        <v>191</v>
      </c>
      <c r="E829" s="179">
        <v>34.6</v>
      </c>
      <c r="F829" s="180"/>
      <c r="G829" s="181">
        <f>ROUND(E829*F829,2)</f>
        <v>0</v>
      </c>
      <c r="H829" s="180"/>
      <c r="I829" s="181">
        <f>ROUND(E829*H829,2)</f>
        <v>0</v>
      </c>
      <c r="J829" s="180"/>
      <c r="K829" s="181">
        <f>ROUND(E829*J829,2)</f>
        <v>0</v>
      </c>
      <c r="L829" s="181">
        <v>21</v>
      </c>
      <c r="M829" s="181">
        <f>G829*(1+L829/100)</f>
        <v>0</v>
      </c>
      <c r="N829" s="181">
        <v>2.0400000000000001E-3</v>
      </c>
      <c r="O829" s="181">
        <f>ROUND(E829*N829,2)</f>
        <v>7.0000000000000007E-2</v>
      </c>
      <c r="P829" s="181">
        <v>0</v>
      </c>
      <c r="Q829" s="181">
        <f>ROUND(E829*P829,2)</f>
        <v>0</v>
      </c>
      <c r="R829" s="181" t="s">
        <v>1054</v>
      </c>
      <c r="S829" s="181" t="s">
        <v>193</v>
      </c>
      <c r="T829" s="182" t="s">
        <v>193</v>
      </c>
      <c r="U829" s="163">
        <v>0.08</v>
      </c>
      <c r="V829" s="163">
        <f>ROUND(E829*U829,2)</f>
        <v>2.77</v>
      </c>
      <c r="W829" s="163"/>
      <c r="X829" s="163" t="s">
        <v>194</v>
      </c>
      <c r="Y829" s="152"/>
      <c r="Z829" s="152"/>
      <c r="AA829" s="152"/>
      <c r="AB829" s="152"/>
      <c r="AC829" s="152"/>
      <c r="AD829" s="152"/>
      <c r="AE829" s="152"/>
      <c r="AF829" s="152"/>
      <c r="AG829" s="152" t="s">
        <v>195</v>
      </c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  <c r="AV829" s="152"/>
      <c r="AW829" s="152"/>
      <c r="AX829" s="152"/>
      <c r="AY829" s="152"/>
      <c r="AZ829" s="152"/>
      <c r="BA829" s="152"/>
      <c r="BB829" s="152"/>
      <c r="BC829" s="152"/>
      <c r="BD829" s="152"/>
      <c r="BE829" s="152"/>
      <c r="BF829" s="152"/>
      <c r="BG829" s="152"/>
      <c r="BH829" s="152"/>
    </row>
    <row r="830" spans="1:60" outlineLevel="1" x14ac:dyDescent="0.2">
      <c r="A830" s="159"/>
      <c r="B830" s="160"/>
      <c r="C830" s="194" t="s">
        <v>1055</v>
      </c>
      <c r="D830" s="164"/>
      <c r="E830" s="165">
        <v>34.6</v>
      </c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52"/>
      <c r="Z830" s="152"/>
      <c r="AA830" s="152"/>
      <c r="AB830" s="152"/>
      <c r="AC830" s="152"/>
      <c r="AD830" s="152"/>
      <c r="AE830" s="152"/>
      <c r="AF830" s="152"/>
      <c r="AG830" s="152" t="s">
        <v>199</v>
      </c>
      <c r="AH830" s="152">
        <v>0</v>
      </c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  <c r="AV830" s="152"/>
      <c r="AW830" s="152"/>
      <c r="AX830" s="152"/>
      <c r="AY830" s="152"/>
      <c r="AZ830" s="152"/>
      <c r="BA830" s="152"/>
      <c r="BB830" s="152"/>
      <c r="BC830" s="152"/>
      <c r="BD830" s="152"/>
      <c r="BE830" s="152"/>
      <c r="BF830" s="152"/>
      <c r="BG830" s="152"/>
      <c r="BH830" s="152"/>
    </row>
    <row r="831" spans="1:60" ht="22.5" outlineLevel="1" x14ac:dyDescent="0.2">
      <c r="A831" s="176">
        <v>283</v>
      </c>
      <c r="B831" s="177" t="s">
        <v>1062</v>
      </c>
      <c r="C831" s="193" t="s">
        <v>1063</v>
      </c>
      <c r="D831" s="178" t="s">
        <v>191</v>
      </c>
      <c r="E831" s="179">
        <v>34.6</v>
      </c>
      <c r="F831" s="180"/>
      <c r="G831" s="181">
        <f>ROUND(E831*F831,2)</f>
        <v>0</v>
      </c>
      <c r="H831" s="180"/>
      <c r="I831" s="181">
        <f>ROUND(E831*H831,2)</f>
        <v>0</v>
      </c>
      <c r="J831" s="180"/>
      <c r="K831" s="181">
        <f>ROUND(E831*J831,2)</f>
        <v>0</v>
      </c>
      <c r="L831" s="181">
        <v>21</v>
      </c>
      <c r="M831" s="181">
        <f>G831*(1+L831/100)</f>
        <v>0</v>
      </c>
      <c r="N831" s="181">
        <v>1.0000000000000001E-5</v>
      </c>
      <c r="O831" s="181">
        <f>ROUND(E831*N831,2)</f>
        <v>0</v>
      </c>
      <c r="P831" s="181">
        <v>0</v>
      </c>
      <c r="Q831" s="181">
        <f>ROUND(E831*P831,2)</f>
        <v>0</v>
      </c>
      <c r="R831" s="181" t="s">
        <v>1054</v>
      </c>
      <c r="S831" s="181" t="s">
        <v>193</v>
      </c>
      <c r="T831" s="182" t="s">
        <v>193</v>
      </c>
      <c r="U831" s="163">
        <v>7.0000000000000007E-2</v>
      </c>
      <c r="V831" s="163">
        <f>ROUND(E831*U831,2)</f>
        <v>2.42</v>
      </c>
      <c r="W831" s="163"/>
      <c r="X831" s="163" t="s">
        <v>194</v>
      </c>
      <c r="Y831" s="152"/>
      <c r="Z831" s="152"/>
      <c r="AA831" s="152"/>
      <c r="AB831" s="152"/>
      <c r="AC831" s="152"/>
      <c r="AD831" s="152"/>
      <c r="AE831" s="152"/>
      <c r="AF831" s="152"/>
      <c r="AG831" s="152" t="s">
        <v>195</v>
      </c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  <c r="AV831" s="152"/>
      <c r="AW831" s="152"/>
      <c r="AX831" s="152"/>
      <c r="AY831" s="152"/>
      <c r="AZ831" s="152"/>
      <c r="BA831" s="152"/>
      <c r="BB831" s="152"/>
      <c r="BC831" s="152"/>
      <c r="BD831" s="152"/>
      <c r="BE831" s="152"/>
      <c r="BF831" s="152"/>
      <c r="BG831" s="152"/>
      <c r="BH831" s="152"/>
    </row>
    <row r="832" spans="1:60" outlineLevel="1" x14ac:dyDescent="0.2">
      <c r="A832" s="159"/>
      <c r="B832" s="160"/>
      <c r="C832" s="194" t="s">
        <v>1055</v>
      </c>
      <c r="D832" s="164"/>
      <c r="E832" s="165">
        <v>34.6</v>
      </c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3"/>
      <c r="X832" s="163"/>
      <c r="Y832" s="152"/>
      <c r="Z832" s="152"/>
      <c r="AA832" s="152"/>
      <c r="AB832" s="152"/>
      <c r="AC832" s="152"/>
      <c r="AD832" s="152"/>
      <c r="AE832" s="152"/>
      <c r="AF832" s="152"/>
      <c r="AG832" s="152" t="s">
        <v>199</v>
      </c>
      <c r="AH832" s="152">
        <v>0</v>
      </c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  <c r="AV832" s="152"/>
      <c r="AW832" s="152"/>
      <c r="AX832" s="152"/>
      <c r="AY832" s="152"/>
      <c r="AZ832" s="152"/>
      <c r="BA832" s="152"/>
      <c r="BB832" s="152"/>
      <c r="BC832" s="152"/>
      <c r="BD832" s="152"/>
      <c r="BE832" s="152"/>
      <c r="BF832" s="152"/>
      <c r="BG832" s="152"/>
      <c r="BH832" s="152"/>
    </row>
    <row r="833" spans="1:60" outlineLevel="1" x14ac:dyDescent="0.2">
      <c r="A833" s="176">
        <v>284</v>
      </c>
      <c r="B833" s="177" t="s">
        <v>1064</v>
      </c>
      <c r="C833" s="193" t="s">
        <v>1065</v>
      </c>
      <c r="D833" s="178" t="s">
        <v>191</v>
      </c>
      <c r="E833" s="179">
        <v>373.77199999999999</v>
      </c>
      <c r="F833" s="180"/>
      <c r="G833" s="181">
        <f>ROUND(E833*F833,2)</f>
        <v>0</v>
      </c>
      <c r="H833" s="180"/>
      <c r="I833" s="181">
        <f>ROUND(E833*H833,2)</f>
        <v>0</v>
      </c>
      <c r="J833" s="180"/>
      <c r="K833" s="181">
        <f>ROUND(E833*J833,2)</f>
        <v>0</v>
      </c>
      <c r="L833" s="181">
        <v>21</v>
      </c>
      <c r="M833" s="181">
        <f>G833*(1+L833/100)</f>
        <v>0</v>
      </c>
      <c r="N833" s="181">
        <v>3.2000000000000002E-3</v>
      </c>
      <c r="O833" s="181">
        <f>ROUND(E833*N833,2)</f>
        <v>1.2</v>
      </c>
      <c r="P833" s="181">
        <v>0</v>
      </c>
      <c r="Q833" s="181">
        <f>ROUND(E833*P833,2)</f>
        <v>0</v>
      </c>
      <c r="R833" s="181"/>
      <c r="S833" s="181" t="s">
        <v>254</v>
      </c>
      <c r="T833" s="182" t="s">
        <v>193</v>
      </c>
      <c r="U833" s="163">
        <v>0</v>
      </c>
      <c r="V833" s="163">
        <f>ROUND(E833*U833,2)</f>
        <v>0</v>
      </c>
      <c r="W833" s="163"/>
      <c r="X833" s="163" t="s">
        <v>194</v>
      </c>
      <c r="Y833" s="152"/>
      <c r="Z833" s="152"/>
      <c r="AA833" s="152"/>
      <c r="AB833" s="152"/>
      <c r="AC833" s="152"/>
      <c r="AD833" s="152"/>
      <c r="AE833" s="152"/>
      <c r="AF833" s="152"/>
      <c r="AG833" s="152" t="s">
        <v>195</v>
      </c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  <c r="AV833" s="152"/>
      <c r="AW833" s="152"/>
      <c r="AX833" s="152"/>
      <c r="AY833" s="152"/>
      <c r="AZ833" s="152"/>
      <c r="BA833" s="152"/>
      <c r="BB833" s="152"/>
      <c r="BC833" s="152"/>
      <c r="BD833" s="152"/>
      <c r="BE833" s="152"/>
      <c r="BF833" s="152"/>
      <c r="BG833" s="152"/>
      <c r="BH833" s="152"/>
    </row>
    <row r="834" spans="1:60" outlineLevel="1" x14ac:dyDescent="0.2">
      <c r="A834" s="159"/>
      <c r="B834" s="160"/>
      <c r="C834" s="259" t="s">
        <v>1066</v>
      </c>
      <c r="D834" s="260"/>
      <c r="E834" s="260"/>
      <c r="F834" s="260"/>
      <c r="G834" s="260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  <c r="T834" s="163"/>
      <c r="U834" s="163"/>
      <c r="V834" s="163"/>
      <c r="W834" s="163"/>
      <c r="X834" s="163"/>
      <c r="Y834" s="152"/>
      <c r="Z834" s="152"/>
      <c r="AA834" s="152"/>
      <c r="AB834" s="152"/>
      <c r="AC834" s="152"/>
      <c r="AD834" s="152"/>
      <c r="AE834" s="152"/>
      <c r="AF834" s="152"/>
      <c r="AG834" s="152" t="s">
        <v>210</v>
      </c>
      <c r="AH834" s="152"/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  <c r="AV834" s="152"/>
      <c r="AW834" s="152"/>
      <c r="AX834" s="152"/>
      <c r="AY834" s="152"/>
      <c r="AZ834" s="152"/>
      <c r="BA834" s="152"/>
      <c r="BB834" s="152"/>
      <c r="BC834" s="152"/>
      <c r="BD834" s="152"/>
      <c r="BE834" s="152"/>
      <c r="BF834" s="152"/>
      <c r="BG834" s="152"/>
      <c r="BH834" s="152"/>
    </row>
    <row r="835" spans="1:60" outlineLevel="1" x14ac:dyDescent="0.2">
      <c r="A835" s="159"/>
      <c r="B835" s="160"/>
      <c r="C835" s="261" t="s">
        <v>1067</v>
      </c>
      <c r="D835" s="262"/>
      <c r="E835" s="262"/>
      <c r="F835" s="262"/>
      <c r="G835" s="262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3"/>
      <c r="X835" s="163"/>
      <c r="Y835" s="152"/>
      <c r="Z835" s="152"/>
      <c r="AA835" s="152"/>
      <c r="AB835" s="152"/>
      <c r="AC835" s="152"/>
      <c r="AD835" s="152"/>
      <c r="AE835" s="152"/>
      <c r="AF835" s="152"/>
      <c r="AG835" s="152" t="s">
        <v>210</v>
      </c>
      <c r="AH835" s="152"/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  <c r="AV835" s="152"/>
      <c r="AW835" s="152"/>
      <c r="AX835" s="152"/>
      <c r="AY835" s="152"/>
      <c r="AZ835" s="152"/>
      <c r="BA835" s="152"/>
      <c r="BB835" s="152"/>
      <c r="BC835" s="152"/>
      <c r="BD835" s="152"/>
      <c r="BE835" s="152"/>
      <c r="BF835" s="152"/>
      <c r="BG835" s="152"/>
      <c r="BH835" s="152"/>
    </row>
    <row r="836" spans="1:60" outlineLevel="1" x14ac:dyDescent="0.2">
      <c r="A836" s="159"/>
      <c r="B836" s="160"/>
      <c r="C836" s="194" t="s">
        <v>1068</v>
      </c>
      <c r="D836" s="164"/>
      <c r="E836" s="165">
        <v>24.94</v>
      </c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  <c r="T836" s="163"/>
      <c r="U836" s="163"/>
      <c r="V836" s="163"/>
      <c r="W836" s="163"/>
      <c r="X836" s="163"/>
      <c r="Y836" s="152"/>
      <c r="Z836" s="152"/>
      <c r="AA836" s="152"/>
      <c r="AB836" s="152"/>
      <c r="AC836" s="152"/>
      <c r="AD836" s="152"/>
      <c r="AE836" s="152"/>
      <c r="AF836" s="152"/>
      <c r="AG836" s="152" t="s">
        <v>199</v>
      </c>
      <c r="AH836" s="152">
        <v>5</v>
      </c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  <c r="AV836" s="152"/>
      <c r="AW836" s="152"/>
      <c r="AX836" s="152"/>
      <c r="AY836" s="152"/>
      <c r="AZ836" s="152"/>
      <c r="BA836" s="152"/>
      <c r="BB836" s="152"/>
      <c r="BC836" s="152"/>
      <c r="BD836" s="152"/>
      <c r="BE836" s="152"/>
      <c r="BF836" s="152"/>
      <c r="BG836" s="152"/>
      <c r="BH836" s="152"/>
    </row>
    <row r="837" spans="1:60" outlineLevel="1" x14ac:dyDescent="0.2">
      <c r="A837" s="159"/>
      <c r="B837" s="160"/>
      <c r="C837" s="194" t="s">
        <v>1046</v>
      </c>
      <c r="D837" s="164"/>
      <c r="E837" s="165">
        <v>348.83199999999999</v>
      </c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3"/>
      <c r="X837" s="163"/>
      <c r="Y837" s="152"/>
      <c r="Z837" s="152"/>
      <c r="AA837" s="152"/>
      <c r="AB837" s="152"/>
      <c r="AC837" s="152"/>
      <c r="AD837" s="152"/>
      <c r="AE837" s="152"/>
      <c r="AF837" s="152"/>
      <c r="AG837" s="152" t="s">
        <v>199</v>
      </c>
      <c r="AH837" s="152">
        <v>5</v>
      </c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  <c r="AV837" s="152"/>
      <c r="AW837" s="152"/>
      <c r="AX837" s="152"/>
      <c r="AY837" s="152"/>
      <c r="AZ837" s="152"/>
      <c r="BA837" s="152"/>
      <c r="BB837" s="152"/>
      <c r="BC837" s="152"/>
      <c r="BD837" s="152"/>
      <c r="BE837" s="152"/>
      <c r="BF837" s="152"/>
      <c r="BG837" s="152"/>
      <c r="BH837" s="152"/>
    </row>
    <row r="838" spans="1:60" outlineLevel="1" x14ac:dyDescent="0.2">
      <c r="A838" s="176">
        <v>285</v>
      </c>
      <c r="B838" s="177" t="s">
        <v>1069</v>
      </c>
      <c r="C838" s="193" t="s">
        <v>1070</v>
      </c>
      <c r="D838" s="178" t="s">
        <v>752</v>
      </c>
      <c r="E838" s="179">
        <v>24.94</v>
      </c>
      <c r="F838" s="180"/>
      <c r="G838" s="181">
        <f>ROUND(E838*F838,2)</f>
        <v>0</v>
      </c>
      <c r="H838" s="180"/>
      <c r="I838" s="181">
        <f>ROUND(E838*H838,2)</f>
        <v>0</v>
      </c>
      <c r="J838" s="180"/>
      <c r="K838" s="181">
        <f>ROUND(E838*J838,2)</f>
        <v>0</v>
      </c>
      <c r="L838" s="181">
        <v>21</v>
      </c>
      <c r="M838" s="181">
        <f>G838*(1+L838/100)</f>
        <v>0</v>
      </c>
      <c r="N838" s="181">
        <v>0</v>
      </c>
      <c r="O838" s="181">
        <f>ROUND(E838*N838,2)</f>
        <v>0</v>
      </c>
      <c r="P838" s="181">
        <v>0</v>
      </c>
      <c r="Q838" s="181">
        <f>ROUND(E838*P838,2)</f>
        <v>0</v>
      </c>
      <c r="R838" s="181"/>
      <c r="S838" s="181" t="s">
        <v>254</v>
      </c>
      <c r="T838" s="182" t="s">
        <v>250</v>
      </c>
      <c r="U838" s="163">
        <v>0</v>
      </c>
      <c r="V838" s="163">
        <f>ROUND(E838*U838,2)</f>
        <v>0</v>
      </c>
      <c r="W838" s="163"/>
      <c r="X838" s="163" t="s">
        <v>194</v>
      </c>
      <c r="Y838" s="152"/>
      <c r="Z838" s="152"/>
      <c r="AA838" s="152"/>
      <c r="AB838" s="152"/>
      <c r="AC838" s="152"/>
      <c r="AD838" s="152"/>
      <c r="AE838" s="152"/>
      <c r="AF838" s="152"/>
      <c r="AG838" s="152" t="s">
        <v>195</v>
      </c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  <c r="AV838" s="152"/>
      <c r="AW838" s="152"/>
      <c r="AX838" s="152"/>
      <c r="AY838" s="152"/>
      <c r="AZ838" s="152"/>
      <c r="BA838" s="152"/>
      <c r="BB838" s="152"/>
      <c r="BC838" s="152"/>
      <c r="BD838" s="152"/>
      <c r="BE838" s="152"/>
      <c r="BF838" s="152"/>
      <c r="BG838" s="152"/>
      <c r="BH838" s="152"/>
    </row>
    <row r="839" spans="1:60" outlineLevel="1" x14ac:dyDescent="0.2">
      <c r="A839" s="159"/>
      <c r="B839" s="160"/>
      <c r="C839" s="194" t="s">
        <v>1068</v>
      </c>
      <c r="D839" s="164"/>
      <c r="E839" s="165">
        <v>24.94</v>
      </c>
      <c r="F839" s="163"/>
      <c r="G839" s="163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3"/>
      <c r="X839" s="163"/>
      <c r="Y839" s="152"/>
      <c r="Z839" s="152"/>
      <c r="AA839" s="152"/>
      <c r="AB839" s="152"/>
      <c r="AC839" s="152"/>
      <c r="AD839" s="152"/>
      <c r="AE839" s="152"/>
      <c r="AF839" s="152"/>
      <c r="AG839" s="152" t="s">
        <v>199</v>
      </c>
      <c r="AH839" s="152">
        <v>5</v>
      </c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  <c r="AV839" s="152"/>
      <c r="AW839" s="152"/>
      <c r="AX839" s="152"/>
      <c r="AY839" s="152"/>
      <c r="AZ839" s="152"/>
      <c r="BA839" s="152"/>
      <c r="BB839" s="152"/>
      <c r="BC839" s="152"/>
      <c r="BD839" s="152"/>
      <c r="BE839" s="152"/>
      <c r="BF839" s="152"/>
      <c r="BG839" s="152"/>
      <c r="BH839" s="152"/>
    </row>
    <row r="840" spans="1:60" ht="22.5" outlineLevel="1" x14ac:dyDescent="0.2">
      <c r="A840" s="176">
        <v>286</v>
      </c>
      <c r="B840" s="177" t="s">
        <v>1071</v>
      </c>
      <c r="C840" s="193" t="s">
        <v>1072</v>
      </c>
      <c r="D840" s="178" t="s">
        <v>207</v>
      </c>
      <c r="E840" s="179">
        <v>69.400000000000006</v>
      </c>
      <c r="F840" s="180"/>
      <c r="G840" s="181">
        <f>ROUND(E840*F840,2)</f>
        <v>0</v>
      </c>
      <c r="H840" s="180"/>
      <c r="I840" s="181">
        <f>ROUND(E840*H840,2)</f>
        <v>0</v>
      </c>
      <c r="J840" s="180"/>
      <c r="K840" s="181">
        <f>ROUND(E840*J840,2)</f>
        <v>0</v>
      </c>
      <c r="L840" s="181">
        <v>21</v>
      </c>
      <c r="M840" s="181">
        <f>G840*(1+L840/100)</f>
        <v>0</v>
      </c>
      <c r="N840" s="181">
        <v>0</v>
      </c>
      <c r="O840" s="181">
        <f>ROUND(E840*N840,2)</f>
        <v>0</v>
      </c>
      <c r="P840" s="181">
        <v>0</v>
      </c>
      <c r="Q840" s="181">
        <f>ROUND(E840*P840,2)</f>
        <v>0</v>
      </c>
      <c r="R840" s="181"/>
      <c r="S840" s="181" t="s">
        <v>254</v>
      </c>
      <c r="T840" s="182" t="s">
        <v>250</v>
      </c>
      <c r="U840" s="163">
        <v>0.05</v>
      </c>
      <c r="V840" s="163">
        <f>ROUND(E840*U840,2)</f>
        <v>3.47</v>
      </c>
      <c r="W840" s="163"/>
      <c r="X840" s="163" t="s">
        <v>194</v>
      </c>
      <c r="Y840" s="152"/>
      <c r="Z840" s="152"/>
      <c r="AA840" s="152"/>
      <c r="AB840" s="152"/>
      <c r="AC840" s="152"/>
      <c r="AD840" s="152"/>
      <c r="AE840" s="152"/>
      <c r="AF840" s="152"/>
      <c r="AG840" s="152" t="s">
        <v>195</v>
      </c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  <c r="AV840" s="152"/>
      <c r="AW840" s="152"/>
      <c r="AX840" s="152"/>
      <c r="AY840" s="152"/>
      <c r="AZ840" s="152"/>
      <c r="BA840" s="152"/>
      <c r="BB840" s="152"/>
      <c r="BC840" s="152"/>
      <c r="BD840" s="152"/>
      <c r="BE840" s="152"/>
      <c r="BF840" s="152"/>
      <c r="BG840" s="152"/>
      <c r="BH840" s="152"/>
    </row>
    <row r="841" spans="1:60" outlineLevel="1" x14ac:dyDescent="0.2">
      <c r="A841" s="159"/>
      <c r="B841" s="160"/>
      <c r="C841" s="194" t="s">
        <v>1073</v>
      </c>
      <c r="D841" s="164"/>
      <c r="E841" s="165">
        <v>34.799999999999997</v>
      </c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3"/>
      <c r="X841" s="163"/>
      <c r="Y841" s="152"/>
      <c r="Z841" s="152"/>
      <c r="AA841" s="152"/>
      <c r="AB841" s="152"/>
      <c r="AC841" s="152"/>
      <c r="AD841" s="152"/>
      <c r="AE841" s="152"/>
      <c r="AF841" s="152"/>
      <c r="AG841" s="152" t="s">
        <v>199</v>
      </c>
      <c r="AH841" s="152">
        <v>0</v>
      </c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  <c r="AV841" s="152"/>
      <c r="AW841" s="152"/>
      <c r="AX841" s="152"/>
      <c r="AY841" s="152"/>
      <c r="AZ841" s="152"/>
      <c r="BA841" s="152"/>
      <c r="BB841" s="152"/>
      <c r="BC841" s="152"/>
      <c r="BD841" s="152"/>
      <c r="BE841" s="152"/>
      <c r="BF841" s="152"/>
      <c r="BG841" s="152"/>
      <c r="BH841" s="152"/>
    </row>
    <row r="842" spans="1:60" outlineLevel="1" x14ac:dyDescent="0.2">
      <c r="A842" s="159"/>
      <c r="B842" s="160"/>
      <c r="C842" s="194" t="s">
        <v>1074</v>
      </c>
      <c r="D842" s="164"/>
      <c r="E842" s="165">
        <v>34.6</v>
      </c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3"/>
      <c r="X842" s="163"/>
      <c r="Y842" s="152"/>
      <c r="Z842" s="152"/>
      <c r="AA842" s="152"/>
      <c r="AB842" s="152"/>
      <c r="AC842" s="152"/>
      <c r="AD842" s="152"/>
      <c r="AE842" s="152"/>
      <c r="AF842" s="152"/>
      <c r="AG842" s="152" t="s">
        <v>199</v>
      </c>
      <c r="AH842" s="152">
        <v>0</v>
      </c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  <c r="AV842" s="152"/>
      <c r="AW842" s="152"/>
      <c r="AX842" s="152"/>
      <c r="AY842" s="152"/>
      <c r="AZ842" s="152"/>
      <c r="BA842" s="152"/>
      <c r="BB842" s="152"/>
      <c r="BC842" s="152"/>
      <c r="BD842" s="152"/>
      <c r="BE842" s="152"/>
      <c r="BF842" s="152"/>
      <c r="BG842" s="152"/>
      <c r="BH842" s="152"/>
    </row>
    <row r="843" spans="1:60" ht="22.5" outlineLevel="1" x14ac:dyDescent="0.2">
      <c r="A843" s="176">
        <v>287</v>
      </c>
      <c r="B843" s="177" t="s">
        <v>1075</v>
      </c>
      <c r="C843" s="193" t="s">
        <v>1076</v>
      </c>
      <c r="D843" s="178" t="s">
        <v>191</v>
      </c>
      <c r="E843" s="179">
        <v>38.81</v>
      </c>
      <c r="F843" s="180"/>
      <c r="G843" s="181">
        <f>ROUND(E843*F843,2)</f>
        <v>0</v>
      </c>
      <c r="H843" s="180"/>
      <c r="I843" s="181">
        <f>ROUND(E843*H843,2)</f>
        <v>0</v>
      </c>
      <c r="J843" s="180"/>
      <c r="K843" s="181">
        <f>ROUND(E843*J843,2)</f>
        <v>0</v>
      </c>
      <c r="L843" s="181">
        <v>21</v>
      </c>
      <c r="M843" s="181">
        <f>G843*(1+L843/100)</f>
        <v>0</v>
      </c>
      <c r="N843" s="181">
        <v>1.1999999999999999E-3</v>
      </c>
      <c r="O843" s="181">
        <f>ROUND(E843*N843,2)</f>
        <v>0.05</v>
      </c>
      <c r="P843" s="181">
        <v>0</v>
      </c>
      <c r="Q843" s="181">
        <f>ROUND(E843*P843,2)</f>
        <v>0</v>
      </c>
      <c r="R843" s="181" t="s">
        <v>281</v>
      </c>
      <c r="S843" s="181" t="s">
        <v>193</v>
      </c>
      <c r="T843" s="182" t="s">
        <v>193</v>
      </c>
      <c r="U843" s="163">
        <v>0</v>
      </c>
      <c r="V843" s="163">
        <f>ROUND(E843*U843,2)</f>
        <v>0</v>
      </c>
      <c r="W843" s="163"/>
      <c r="X843" s="163" t="s">
        <v>275</v>
      </c>
      <c r="Y843" s="152"/>
      <c r="Z843" s="152"/>
      <c r="AA843" s="152"/>
      <c r="AB843" s="152"/>
      <c r="AC843" s="152"/>
      <c r="AD843" s="152"/>
      <c r="AE843" s="152"/>
      <c r="AF843" s="152"/>
      <c r="AG843" s="152" t="s">
        <v>276</v>
      </c>
      <c r="AH843" s="152"/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  <c r="AV843" s="152"/>
      <c r="AW843" s="152"/>
      <c r="AX843" s="152"/>
      <c r="AY843" s="152"/>
      <c r="AZ843" s="152"/>
      <c r="BA843" s="152"/>
      <c r="BB843" s="152"/>
      <c r="BC843" s="152"/>
      <c r="BD843" s="152"/>
      <c r="BE843" s="152"/>
      <c r="BF843" s="152"/>
      <c r="BG843" s="152"/>
      <c r="BH843" s="152"/>
    </row>
    <row r="844" spans="1:60" outlineLevel="1" x14ac:dyDescent="0.2">
      <c r="A844" s="159"/>
      <c r="B844" s="160"/>
      <c r="C844" s="194" t="s">
        <v>1077</v>
      </c>
      <c r="D844" s="164"/>
      <c r="E844" s="165">
        <v>38.81</v>
      </c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  <c r="T844" s="163"/>
      <c r="U844" s="163"/>
      <c r="V844" s="163"/>
      <c r="W844" s="163"/>
      <c r="X844" s="163"/>
      <c r="Y844" s="152"/>
      <c r="Z844" s="152"/>
      <c r="AA844" s="152"/>
      <c r="AB844" s="152"/>
      <c r="AC844" s="152"/>
      <c r="AD844" s="152"/>
      <c r="AE844" s="152"/>
      <c r="AF844" s="152"/>
      <c r="AG844" s="152" t="s">
        <v>199</v>
      </c>
      <c r="AH844" s="152">
        <v>0</v>
      </c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  <c r="AV844" s="152"/>
      <c r="AW844" s="152"/>
      <c r="AX844" s="152"/>
      <c r="AY844" s="152"/>
      <c r="AZ844" s="152"/>
      <c r="BA844" s="152"/>
      <c r="BB844" s="152"/>
      <c r="BC844" s="152"/>
      <c r="BD844" s="152"/>
      <c r="BE844" s="152"/>
      <c r="BF844" s="152"/>
      <c r="BG844" s="152"/>
      <c r="BH844" s="152"/>
    </row>
    <row r="845" spans="1:60" outlineLevel="1" x14ac:dyDescent="0.2">
      <c r="A845" s="176">
        <v>288</v>
      </c>
      <c r="B845" s="177" t="s">
        <v>1078</v>
      </c>
      <c r="C845" s="193" t="s">
        <v>1079</v>
      </c>
      <c r="D845" s="178" t="s">
        <v>280</v>
      </c>
      <c r="E845" s="179">
        <v>1.3894299999999999</v>
      </c>
      <c r="F845" s="180"/>
      <c r="G845" s="181">
        <f>ROUND(E845*F845,2)</f>
        <v>0</v>
      </c>
      <c r="H845" s="180"/>
      <c r="I845" s="181">
        <f>ROUND(E845*H845,2)</f>
        <v>0</v>
      </c>
      <c r="J845" s="180"/>
      <c r="K845" s="181">
        <f>ROUND(E845*J845,2)</f>
        <v>0</v>
      </c>
      <c r="L845" s="181">
        <v>21</v>
      </c>
      <c r="M845" s="181">
        <f>G845*(1+L845/100)</f>
        <v>0</v>
      </c>
      <c r="N845" s="181">
        <v>0</v>
      </c>
      <c r="O845" s="181">
        <f>ROUND(E845*N845,2)</f>
        <v>0</v>
      </c>
      <c r="P845" s="181">
        <v>0</v>
      </c>
      <c r="Q845" s="181">
        <f>ROUND(E845*P845,2)</f>
        <v>0</v>
      </c>
      <c r="R845" s="181" t="s">
        <v>1054</v>
      </c>
      <c r="S845" s="181" t="s">
        <v>193</v>
      </c>
      <c r="T845" s="182" t="s">
        <v>193</v>
      </c>
      <c r="U845" s="163">
        <v>1.831</v>
      </c>
      <c r="V845" s="163">
        <f>ROUND(E845*U845,2)</f>
        <v>2.54</v>
      </c>
      <c r="W845" s="163"/>
      <c r="X845" s="163" t="s">
        <v>995</v>
      </c>
      <c r="Y845" s="152"/>
      <c r="Z845" s="152"/>
      <c r="AA845" s="152"/>
      <c r="AB845" s="152"/>
      <c r="AC845" s="152"/>
      <c r="AD845" s="152"/>
      <c r="AE845" s="152"/>
      <c r="AF845" s="152"/>
      <c r="AG845" s="152" t="s">
        <v>996</v>
      </c>
      <c r="AH845" s="152"/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  <c r="AV845" s="152"/>
      <c r="AW845" s="152"/>
      <c r="AX845" s="152"/>
      <c r="AY845" s="152"/>
      <c r="AZ845" s="152"/>
      <c r="BA845" s="152"/>
      <c r="BB845" s="152"/>
      <c r="BC845" s="152"/>
      <c r="BD845" s="152"/>
      <c r="BE845" s="152"/>
      <c r="BF845" s="152"/>
      <c r="BG845" s="152"/>
      <c r="BH845" s="152"/>
    </row>
    <row r="846" spans="1:60" outlineLevel="1" x14ac:dyDescent="0.2">
      <c r="A846" s="159"/>
      <c r="B846" s="160"/>
      <c r="C846" s="257" t="s">
        <v>1051</v>
      </c>
      <c r="D846" s="258"/>
      <c r="E846" s="258"/>
      <c r="F846" s="258"/>
      <c r="G846" s="258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3"/>
      <c r="X846" s="163"/>
      <c r="Y846" s="152"/>
      <c r="Z846" s="152"/>
      <c r="AA846" s="152"/>
      <c r="AB846" s="152"/>
      <c r="AC846" s="152"/>
      <c r="AD846" s="152"/>
      <c r="AE846" s="152"/>
      <c r="AF846" s="152"/>
      <c r="AG846" s="152" t="s">
        <v>197</v>
      </c>
      <c r="AH846" s="152"/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  <c r="AV846" s="152"/>
      <c r="AW846" s="152"/>
      <c r="AX846" s="152"/>
      <c r="AY846" s="152"/>
      <c r="AZ846" s="152"/>
      <c r="BA846" s="152"/>
      <c r="BB846" s="152"/>
      <c r="BC846" s="152"/>
      <c r="BD846" s="152"/>
      <c r="BE846" s="152"/>
      <c r="BF846" s="152"/>
      <c r="BG846" s="152"/>
      <c r="BH846" s="152"/>
    </row>
    <row r="847" spans="1:60" x14ac:dyDescent="0.2">
      <c r="A847" s="170" t="s">
        <v>187</v>
      </c>
      <c r="B847" s="171" t="s">
        <v>135</v>
      </c>
      <c r="C847" s="192" t="s">
        <v>136</v>
      </c>
      <c r="D847" s="172"/>
      <c r="E847" s="173"/>
      <c r="F847" s="174"/>
      <c r="G847" s="174">
        <f>SUMIF(AG848:AG887,"&lt;&gt;NOR",G848:G887)</f>
        <v>0</v>
      </c>
      <c r="H847" s="174"/>
      <c r="I847" s="174">
        <f>SUM(I848:I887)</f>
        <v>0</v>
      </c>
      <c r="J847" s="174"/>
      <c r="K847" s="174">
        <f>SUM(K848:K887)</f>
        <v>0</v>
      </c>
      <c r="L847" s="174"/>
      <c r="M847" s="174">
        <f>SUM(M848:M887)</f>
        <v>0</v>
      </c>
      <c r="N847" s="174"/>
      <c r="O847" s="174">
        <f>SUM(O848:O887)</f>
        <v>0.19000000000000003</v>
      </c>
      <c r="P847" s="174"/>
      <c r="Q847" s="174">
        <f>SUM(Q848:Q887)</f>
        <v>0</v>
      </c>
      <c r="R847" s="174"/>
      <c r="S847" s="174"/>
      <c r="T847" s="175"/>
      <c r="U847" s="169"/>
      <c r="V847" s="169">
        <f>SUM(V848:V887)</f>
        <v>38.83</v>
      </c>
      <c r="W847" s="169"/>
      <c r="X847" s="169"/>
      <c r="AG847" t="s">
        <v>188</v>
      </c>
    </row>
    <row r="848" spans="1:60" ht="22.5" outlineLevel="1" x14ac:dyDescent="0.2">
      <c r="A848" s="176">
        <v>289</v>
      </c>
      <c r="B848" s="177" t="s">
        <v>1080</v>
      </c>
      <c r="C848" s="193" t="s">
        <v>1081</v>
      </c>
      <c r="D848" s="178" t="s">
        <v>207</v>
      </c>
      <c r="E848" s="179">
        <v>16</v>
      </c>
      <c r="F848" s="180"/>
      <c r="G848" s="181">
        <f>ROUND(E848*F848,2)</f>
        <v>0</v>
      </c>
      <c r="H848" s="180"/>
      <c r="I848" s="181">
        <f>ROUND(E848*H848,2)</f>
        <v>0</v>
      </c>
      <c r="J848" s="180"/>
      <c r="K848" s="181">
        <f>ROUND(E848*J848,2)</f>
        <v>0</v>
      </c>
      <c r="L848" s="181">
        <v>21</v>
      </c>
      <c r="M848" s="181">
        <f>G848*(1+L848/100)</f>
        <v>0</v>
      </c>
      <c r="N848" s="181">
        <v>3.1700000000000001E-3</v>
      </c>
      <c r="O848" s="181">
        <f>ROUND(E848*N848,2)</f>
        <v>0.05</v>
      </c>
      <c r="P848" s="181">
        <v>0</v>
      </c>
      <c r="Q848" s="181">
        <f>ROUND(E848*P848,2)</f>
        <v>0</v>
      </c>
      <c r="R848" s="181" t="s">
        <v>1082</v>
      </c>
      <c r="S848" s="181" t="s">
        <v>193</v>
      </c>
      <c r="T848" s="182" t="s">
        <v>193</v>
      </c>
      <c r="U848" s="163">
        <v>0.219</v>
      </c>
      <c r="V848" s="163">
        <f>ROUND(E848*U848,2)</f>
        <v>3.5</v>
      </c>
      <c r="W848" s="163"/>
      <c r="X848" s="163" t="s">
        <v>194</v>
      </c>
      <c r="Y848" s="152"/>
      <c r="Z848" s="152"/>
      <c r="AA848" s="152"/>
      <c r="AB848" s="152"/>
      <c r="AC848" s="152"/>
      <c r="AD848" s="152"/>
      <c r="AE848" s="152"/>
      <c r="AF848" s="152"/>
      <c r="AG848" s="152" t="s">
        <v>195</v>
      </c>
      <c r="AH848" s="152"/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  <c r="AV848" s="152"/>
      <c r="AW848" s="152"/>
      <c r="AX848" s="152"/>
      <c r="AY848" s="152"/>
      <c r="AZ848" s="152"/>
      <c r="BA848" s="152"/>
      <c r="BB848" s="152"/>
      <c r="BC848" s="152"/>
      <c r="BD848" s="152"/>
      <c r="BE848" s="152"/>
      <c r="BF848" s="152"/>
      <c r="BG848" s="152"/>
      <c r="BH848" s="152"/>
    </row>
    <row r="849" spans="1:60" outlineLevel="1" x14ac:dyDescent="0.2">
      <c r="A849" s="159"/>
      <c r="B849" s="160"/>
      <c r="C849" s="259" t="s">
        <v>1083</v>
      </c>
      <c r="D849" s="260"/>
      <c r="E849" s="260"/>
      <c r="F849" s="260"/>
      <c r="G849" s="260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3"/>
      <c r="X849" s="163"/>
      <c r="Y849" s="152"/>
      <c r="Z849" s="152"/>
      <c r="AA849" s="152"/>
      <c r="AB849" s="152"/>
      <c r="AC849" s="152"/>
      <c r="AD849" s="152"/>
      <c r="AE849" s="152"/>
      <c r="AF849" s="152"/>
      <c r="AG849" s="152" t="s">
        <v>210</v>
      </c>
      <c r="AH849" s="152"/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  <c r="AV849" s="152"/>
      <c r="AW849" s="152"/>
      <c r="AX849" s="152"/>
      <c r="AY849" s="152"/>
      <c r="AZ849" s="152"/>
      <c r="BA849" s="152"/>
      <c r="BB849" s="152"/>
      <c r="BC849" s="152"/>
      <c r="BD849" s="152"/>
      <c r="BE849" s="152"/>
      <c r="BF849" s="152"/>
      <c r="BG849" s="152"/>
      <c r="BH849" s="152"/>
    </row>
    <row r="850" spans="1:60" outlineLevel="1" x14ac:dyDescent="0.2">
      <c r="A850" s="159"/>
      <c r="B850" s="160"/>
      <c r="C850" s="194" t="s">
        <v>1084</v>
      </c>
      <c r="D850" s="164"/>
      <c r="E850" s="165">
        <v>16</v>
      </c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52"/>
      <c r="Z850" s="152"/>
      <c r="AA850" s="152"/>
      <c r="AB850" s="152"/>
      <c r="AC850" s="152"/>
      <c r="AD850" s="152"/>
      <c r="AE850" s="152"/>
      <c r="AF850" s="152"/>
      <c r="AG850" s="152" t="s">
        <v>199</v>
      </c>
      <c r="AH850" s="152">
        <v>0</v>
      </c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  <c r="AV850" s="152"/>
      <c r="AW850" s="152"/>
      <c r="AX850" s="152"/>
      <c r="AY850" s="152"/>
      <c r="AZ850" s="152"/>
      <c r="BA850" s="152"/>
      <c r="BB850" s="152"/>
      <c r="BC850" s="152"/>
      <c r="BD850" s="152"/>
      <c r="BE850" s="152"/>
      <c r="BF850" s="152"/>
      <c r="BG850" s="152"/>
      <c r="BH850" s="152"/>
    </row>
    <row r="851" spans="1:60" ht="22.5" outlineLevel="1" x14ac:dyDescent="0.2">
      <c r="A851" s="176">
        <v>290</v>
      </c>
      <c r="B851" s="177" t="s">
        <v>1085</v>
      </c>
      <c r="C851" s="193" t="s">
        <v>1086</v>
      </c>
      <c r="D851" s="178" t="s">
        <v>207</v>
      </c>
      <c r="E851" s="179">
        <v>27.75</v>
      </c>
      <c r="F851" s="180"/>
      <c r="G851" s="181">
        <f>ROUND(E851*F851,2)</f>
        <v>0</v>
      </c>
      <c r="H851" s="180"/>
      <c r="I851" s="181">
        <f>ROUND(E851*H851,2)</f>
        <v>0</v>
      </c>
      <c r="J851" s="180"/>
      <c r="K851" s="181">
        <f>ROUND(E851*J851,2)</f>
        <v>0</v>
      </c>
      <c r="L851" s="181">
        <v>21</v>
      </c>
      <c r="M851" s="181">
        <f>G851*(1+L851/100)</f>
        <v>0</v>
      </c>
      <c r="N851" s="181">
        <v>7.6000000000000004E-4</v>
      </c>
      <c r="O851" s="181">
        <f>ROUND(E851*N851,2)</f>
        <v>0.02</v>
      </c>
      <c r="P851" s="181">
        <v>0</v>
      </c>
      <c r="Q851" s="181">
        <f>ROUND(E851*P851,2)</f>
        <v>0</v>
      </c>
      <c r="R851" s="181"/>
      <c r="S851" s="181" t="s">
        <v>254</v>
      </c>
      <c r="T851" s="182" t="s">
        <v>250</v>
      </c>
      <c r="U851" s="163">
        <v>0.189</v>
      </c>
      <c r="V851" s="163">
        <f>ROUND(E851*U851,2)</f>
        <v>5.24</v>
      </c>
      <c r="W851" s="163"/>
      <c r="X851" s="163" t="s">
        <v>194</v>
      </c>
      <c r="Y851" s="152"/>
      <c r="Z851" s="152"/>
      <c r="AA851" s="152"/>
      <c r="AB851" s="152"/>
      <c r="AC851" s="152"/>
      <c r="AD851" s="152"/>
      <c r="AE851" s="152"/>
      <c r="AF851" s="152"/>
      <c r="AG851" s="152" t="s">
        <v>195</v>
      </c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  <c r="AV851" s="152"/>
      <c r="AW851" s="152"/>
      <c r="AX851" s="152"/>
      <c r="AY851" s="152"/>
      <c r="AZ851" s="152"/>
      <c r="BA851" s="152"/>
      <c r="BB851" s="152"/>
      <c r="BC851" s="152"/>
      <c r="BD851" s="152"/>
      <c r="BE851" s="152"/>
      <c r="BF851" s="152"/>
      <c r="BG851" s="152"/>
      <c r="BH851" s="152"/>
    </row>
    <row r="852" spans="1:60" outlineLevel="1" x14ac:dyDescent="0.2">
      <c r="A852" s="159"/>
      <c r="B852" s="160"/>
      <c r="C852" s="259" t="s">
        <v>1087</v>
      </c>
      <c r="D852" s="260"/>
      <c r="E852" s="260"/>
      <c r="F852" s="260"/>
      <c r="G852" s="260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52"/>
      <c r="Z852" s="152"/>
      <c r="AA852" s="152"/>
      <c r="AB852" s="152"/>
      <c r="AC852" s="152"/>
      <c r="AD852" s="152"/>
      <c r="AE852" s="152"/>
      <c r="AF852" s="152"/>
      <c r="AG852" s="152" t="s">
        <v>210</v>
      </c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  <c r="AV852" s="152"/>
      <c r="AW852" s="152"/>
      <c r="AX852" s="152"/>
      <c r="AY852" s="152"/>
      <c r="AZ852" s="152"/>
      <c r="BA852" s="152"/>
      <c r="BB852" s="152"/>
      <c r="BC852" s="152"/>
      <c r="BD852" s="152"/>
      <c r="BE852" s="152"/>
      <c r="BF852" s="152"/>
      <c r="BG852" s="152"/>
      <c r="BH852" s="152"/>
    </row>
    <row r="853" spans="1:60" outlineLevel="1" x14ac:dyDescent="0.2">
      <c r="A853" s="159"/>
      <c r="B853" s="160"/>
      <c r="C853" s="194" t="s">
        <v>1088</v>
      </c>
      <c r="D853" s="164"/>
      <c r="E853" s="165">
        <v>27.75</v>
      </c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52"/>
      <c r="Z853" s="152"/>
      <c r="AA853" s="152"/>
      <c r="AB853" s="152"/>
      <c r="AC853" s="152"/>
      <c r="AD853" s="152"/>
      <c r="AE853" s="152"/>
      <c r="AF853" s="152"/>
      <c r="AG853" s="152" t="s">
        <v>199</v>
      </c>
      <c r="AH853" s="152">
        <v>0</v>
      </c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  <c r="AV853" s="152"/>
      <c r="AW853" s="152"/>
      <c r="AX853" s="152"/>
      <c r="AY853" s="152"/>
      <c r="AZ853" s="152"/>
      <c r="BA853" s="152"/>
      <c r="BB853" s="152"/>
      <c r="BC853" s="152"/>
      <c r="BD853" s="152"/>
      <c r="BE853" s="152"/>
      <c r="BF853" s="152"/>
      <c r="BG853" s="152"/>
      <c r="BH853" s="152"/>
    </row>
    <row r="854" spans="1:60" ht="22.5" outlineLevel="1" x14ac:dyDescent="0.2">
      <c r="A854" s="176">
        <v>291</v>
      </c>
      <c r="B854" s="177" t="s">
        <v>1089</v>
      </c>
      <c r="C854" s="193" t="s">
        <v>1090</v>
      </c>
      <c r="D854" s="178" t="s">
        <v>1091</v>
      </c>
      <c r="E854" s="179">
        <v>8.56</v>
      </c>
      <c r="F854" s="180"/>
      <c r="G854" s="181">
        <f>ROUND(E854*F854,2)</f>
        <v>0</v>
      </c>
      <c r="H854" s="180"/>
      <c r="I854" s="181">
        <f>ROUND(E854*H854,2)</f>
        <v>0</v>
      </c>
      <c r="J854" s="180"/>
      <c r="K854" s="181">
        <f>ROUND(E854*J854,2)</f>
        <v>0</v>
      </c>
      <c r="L854" s="181">
        <v>21</v>
      </c>
      <c r="M854" s="181">
        <f>G854*(1+L854/100)</f>
        <v>0</v>
      </c>
      <c r="N854" s="181">
        <v>0</v>
      </c>
      <c r="O854" s="181">
        <f>ROUND(E854*N854,2)</f>
        <v>0</v>
      </c>
      <c r="P854" s="181">
        <v>0</v>
      </c>
      <c r="Q854" s="181">
        <f>ROUND(E854*P854,2)</f>
        <v>0</v>
      </c>
      <c r="R854" s="181"/>
      <c r="S854" s="181" t="s">
        <v>254</v>
      </c>
      <c r="T854" s="182" t="s">
        <v>255</v>
      </c>
      <c r="U854" s="163">
        <v>0</v>
      </c>
      <c r="V854" s="163">
        <f>ROUND(E854*U854,2)</f>
        <v>0</v>
      </c>
      <c r="W854" s="163"/>
      <c r="X854" s="163" t="s">
        <v>194</v>
      </c>
      <c r="Y854" s="152"/>
      <c r="Z854" s="152"/>
      <c r="AA854" s="152"/>
      <c r="AB854" s="152"/>
      <c r="AC854" s="152"/>
      <c r="AD854" s="152"/>
      <c r="AE854" s="152"/>
      <c r="AF854" s="152"/>
      <c r="AG854" s="152" t="s">
        <v>195</v>
      </c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  <c r="AV854" s="152"/>
      <c r="AW854" s="152"/>
      <c r="AX854" s="152"/>
      <c r="AY854" s="152"/>
      <c r="AZ854" s="152"/>
      <c r="BA854" s="152"/>
      <c r="BB854" s="152"/>
      <c r="BC854" s="152"/>
      <c r="BD854" s="152"/>
      <c r="BE854" s="152"/>
      <c r="BF854" s="152"/>
      <c r="BG854" s="152"/>
      <c r="BH854" s="152"/>
    </row>
    <row r="855" spans="1:60" outlineLevel="1" x14ac:dyDescent="0.2">
      <c r="A855" s="159"/>
      <c r="B855" s="160"/>
      <c r="C855" s="259" t="s">
        <v>1096</v>
      </c>
      <c r="D855" s="260"/>
      <c r="E855" s="260"/>
      <c r="F855" s="260"/>
      <c r="G855" s="260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52"/>
      <c r="Z855" s="152"/>
      <c r="AA855" s="152"/>
      <c r="AB855" s="152"/>
      <c r="AC855" s="152"/>
      <c r="AD855" s="152"/>
      <c r="AE855" s="152"/>
      <c r="AF855" s="152"/>
      <c r="AG855" s="152" t="s">
        <v>210</v>
      </c>
      <c r="AH855" s="152"/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  <c r="AV855" s="152"/>
      <c r="AW855" s="152"/>
      <c r="AX855" s="152"/>
      <c r="AY855" s="152"/>
      <c r="AZ855" s="152"/>
      <c r="BA855" s="152"/>
      <c r="BB855" s="152"/>
      <c r="BC855" s="152"/>
      <c r="BD855" s="152"/>
      <c r="BE855" s="152"/>
      <c r="BF855" s="152"/>
      <c r="BG855" s="152"/>
      <c r="BH855" s="152"/>
    </row>
    <row r="856" spans="1:60" outlineLevel="1" x14ac:dyDescent="0.2">
      <c r="A856" s="159"/>
      <c r="B856" s="160"/>
      <c r="C856" s="261" t="s">
        <v>1092</v>
      </c>
      <c r="D856" s="262"/>
      <c r="E856" s="262"/>
      <c r="F856" s="262"/>
      <c r="G856" s="262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63"/>
      <c r="Y856" s="152"/>
      <c r="Z856" s="152"/>
      <c r="AA856" s="152"/>
      <c r="AB856" s="152"/>
      <c r="AC856" s="152"/>
      <c r="AD856" s="152"/>
      <c r="AE856" s="152"/>
      <c r="AF856" s="152"/>
      <c r="AG856" s="152" t="s">
        <v>210</v>
      </c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  <c r="AV856" s="152"/>
      <c r="AW856" s="152"/>
      <c r="AX856" s="152"/>
      <c r="AY856" s="152"/>
      <c r="AZ856" s="152"/>
      <c r="BA856" s="152"/>
      <c r="BB856" s="152"/>
      <c r="BC856" s="152"/>
      <c r="BD856" s="152"/>
      <c r="BE856" s="152"/>
      <c r="BF856" s="152"/>
      <c r="BG856" s="152"/>
      <c r="BH856" s="152"/>
    </row>
    <row r="857" spans="1:60" outlineLevel="1" x14ac:dyDescent="0.2">
      <c r="A857" s="159"/>
      <c r="B857" s="160"/>
      <c r="C857" s="194" t="s">
        <v>1093</v>
      </c>
      <c r="D857" s="164"/>
      <c r="E857" s="165">
        <v>8.56</v>
      </c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3"/>
      <c r="X857" s="163"/>
      <c r="Y857" s="152"/>
      <c r="Z857" s="152"/>
      <c r="AA857" s="152"/>
      <c r="AB857" s="152"/>
      <c r="AC857" s="152"/>
      <c r="AD857" s="152"/>
      <c r="AE857" s="152"/>
      <c r="AF857" s="152"/>
      <c r="AG857" s="152" t="s">
        <v>199</v>
      </c>
      <c r="AH857" s="152">
        <v>0</v>
      </c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  <c r="AV857" s="152"/>
      <c r="AW857" s="152"/>
      <c r="AX857" s="152"/>
      <c r="AY857" s="152"/>
      <c r="AZ857" s="152"/>
      <c r="BA857" s="152"/>
      <c r="BB857" s="152"/>
      <c r="BC857" s="152"/>
      <c r="BD857" s="152"/>
      <c r="BE857" s="152"/>
      <c r="BF857" s="152"/>
      <c r="BG857" s="152"/>
      <c r="BH857" s="152"/>
    </row>
    <row r="858" spans="1:60" outlineLevel="1" x14ac:dyDescent="0.2">
      <c r="A858" s="176">
        <v>292</v>
      </c>
      <c r="B858" s="177" t="s">
        <v>1094</v>
      </c>
      <c r="C858" s="193" t="s">
        <v>1095</v>
      </c>
      <c r="D858" s="178" t="s">
        <v>1091</v>
      </c>
      <c r="E858" s="179">
        <v>8.56</v>
      </c>
      <c r="F858" s="180"/>
      <c r="G858" s="181">
        <f>ROUND(E858*F858,2)</f>
        <v>0</v>
      </c>
      <c r="H858" s="180"/>
      <c r="I858" s="181">
        <f>ROUND(E858*H858,2)</f>
        <v>0</v>
      </c>
      <c r="J858" s="180"/>
      <c r="K858" s="181">
        <f>ROUND(E858*J858,2)</f>
        <v>0</v>
      </c>
      <c r="L858" s="181">
        <v>21</v>
      </c>
      <c r="M858" s="181">
        <f>G858*(1+L858/100)</f>
        <v>0</v>
      </c>
      <c r="N858" s="181">
        <v>0</v>
      </c>
      <c r="O858" s="181">
        <f>ROUND(E858*N858,2)</f>
        <v>0</v>
      </c>
      <c r="P858" s="181">
        <v>0</v>
      </c>
      <c r="Q858" s="181">
        <f>ROUND(E858*P858,2)</f>
        <v>0</v>
      </c>
      <c r="R858" s="181"/>
      <c r="S858" s="181" t="s">
        <v>254</v>
      </c>
      <c r="T858" s="182" t="s">
        <v>255</v>
      </c>
      <c r="U858" s="163">
        <v>0</v>
      </c>
      <c r="V858" s="163">
        <f>ROUND(E858*U858,2)</f>
        <v>0</v>
      </c>
      <c r="W858" s="163"/>
      <c r="X858" s="163" t="s">
        <v>194</v>
      </c>
      <c r="Y858" s="152"/>
      <c r="Z858" s="152"/>
      <c r="AA858" s="152"/>
      <c r="AB858" s="152"/>
      <c r="AC858" s="152"/>
      <c r="AD858" s="152"/>
      <c r="AE858" s="152"/>
      <c r="AF858" s="152"/>
      <c r="AG858" s="152" t="s">
        <v>195</v>
      </c>
      <c r="AH858" s="152"/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  <c r="AV858" s="152"/>
      <c r="AW858" s="152"/>
      <c r="AX858" s="152"/>
      <c r="AY858" s="152"/>
      <c r="AZ858" s="152"/>
      <c r="BA858" s="152"/>
      <c r="BB858" s="152"/>
      <c r="BC858" s="152"/>
      <c r="BD858" s="152"/>
      <c r="BE858" s="152"/>
      <c r="BF858" s="152"/>
      <c r="BG858" s="152"/>
      <c r="BH858" s="152"/>
    </row>
    <row r="859" spans="1:60" outlineLevel="1" x14ac:dyDescent="0.2">
      <c r="A859" s="159"/>
      <c r="B859" s="160"/>
      <c r="C859" s="259" t="s">
        <v>1096</v>
      </c>
      <c r="D859" s="260"/>
      <c r="E859" s="260"/>
      <c r="F859" s="260"/>
      <c r="G859" s="260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3"/>
      <c r="X859" s="163"/>
      <c r="Y859" s="152"/>
      <c r="Z859" s="152"/>
      <c r="AA859" s="152"/>
      <c r="AB859" s="152"/>
      <c r="AC859" s="152"/>
      <c r="AD859" s="152"/>
      <c r="AE859" s="152"/>
      <c r="AF859" s="152"/>
      <c r="AG859" s="152" t="s">
        <v>210</v>
      </c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  <c r="AV859" s="152"/>
      <c r="AW859" s="152"/>
      <c r="AX859" s="152"/>
      <c r="AY859" s="152"/>
      <c r="AZ859" s="152"/>
      <c r="BA859" s="152"/>
      <c r="BB859" s="152"/>
      <c r="BC859" s="152"/>
      <c r="BD859" s="152"/>
      <c r="BE859" s="152"/>
      <c r="BF859" s="152"/>
      <c r="BG859" s="152"/>
      <c r="BH859" s="152"/>
    </row>
    <row r="860" spans="1:60" outlineLevel="1" x14ac:dyDescent="0.2">
      <c r="A860" s="159"/>
      <c r="B860" s="160"/>
      <c r="C860" s="261" t="s">
        <v>1097</v>
      </c>
      <c r="D860" s="262"/>
      <c r="E860" s="262"/>
      <c r="F860" s="262"/>
      <c r="G860" s="262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63"/>
      <c r="Y860" s="152"/>
      <c r="Z860" s="152"/>
      <c r="AA860" s="152"/>
      <c r="AB860" s="152"/>
      <c r="AC860" s="152"/>
      <c r="AD860" s="152"/>
      <c r="AE860" s="152"/>
      <c r="AF860" s="152"/>
      <c r="AG860" s="152" t="s">
        <v>210</v>
      </c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  <c r="AV860" s="152"/>
      <c r="AW860" s="152"/>
      <c r="AX860" s="152"/>
      <c r="AY860" s="152"/>
      <c r="AZ860" s="152"/>
      <c r="BA860" s="152"/>
      <c r="BB860" s="152"/>
      <c r="BC860" s="152"/>
      <c r="BD860" s="152"/>
      <c r="BE860" s="152"/>
      <c r="BF860" s="152"/>
      <c r="BG860" s="152"/>
      <c r="BH860" s="152"/>
    </row>
    <row r="861" spans="1:60" outlineLevel="1" x14ac:dyDescent="0.2">
      <c r="A861" s="159"/>
      <c r="B861" s="160"/>
      <c r="C861" s="194" t="s">
        <v>1093</v>
      </c>
      <c r="D861" s="164"/>
      <c r="E861" s="165">
        <v>8.56</v>
      </c>
      <c r="F861" s="163"/>
      <c r="G861" s="163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3"/>
      <c r="X861" s="163"/>
      <c r="Y861" s="152"/>
      <c r="Z861" s="152"/>
      <c r="AA861" s="152"/>
      <c r="AB861" s="152"/>
      <c r="AC861" s="152"/>
      <c r="AD861" s="152"/>
      <c r="AE861" s="152"/>
      <c r="AF861" s="152"/>
      <c r="AG861" s="152" t="s">
        <v>199</v>
      </c>
      <c r="AH861" s="152">
        <v>0</v>
      </c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  <c r="AV861" s="152"/>
      <c r="AW861" s="152"/>
      <c r="AX861" s="152"/>
      <c r="AY861" s="152"/>
      <c r="AZ861" s="152"/>
      <c r="BA861" s="152"/>
      <c r="BB861" s="152"/>
      <c r="BC861" s="152"/>
      <c r="BD861" s="152"/>
      <c r="BE861" s="152"/>
      <c r="BF861" s="152"/>
      <c r="BG861" s="152"/>
      <c r="BH861" s="152"/>
    </row>
    <row r="862" spans="1:60" outlineLevel="1" x14ac:dyDescent="0.2">
      <c r="A862" s="176">
        <v>293</v>
      </c>
      <c r="B862" s="177" t="s">
        <v>1098</v>
      </c>
      <c r="C862" s="193" t="s">
        <v>1099</v>
      </c>
      <c r="D862" s="178" t="s">
        <v>207</v>
      </c>
      <c r="E862" s="179">
        <v>18</v>
      </c>
      <c r="F862" s="180"/>
      <c r="G862" s="181">
        <f>ROUND(E862*F862,2)</f>
        <v>0</v>
      </c>
      <c r="H862" s="180"/>
      <c r="I862" s="181">
        <f>ROUND(E862*H862,2)</f>
        <v>0</v>
      </c>
      <c r="J862" s="180"/>
      <c r="K862" s="181">
        <f>ROUND(E862*J862,2)</f>
        <v>0</v>
      </c>
      <c r="L862" s="181">
        <v>21</v>
      </c>
      <c r="M862" s="181">
        <f>G862*(1+L862/100)</f>
        <v>0</v>
      </c>
      <c r="N862" s="181">
        <v>2.4499999999999999E-3</v>
      </c>
      <c r="O862" s="181">
        <f>ROUND(E862*N862,2)</f>
        <v>0.04</v>
      </c>
      <c r="P862" s="181">
        <v>0</v>
      </c>
      <c r="Q862" s="181">
        <f>ROUND(E862*P862,2)</f>
        <v>0</v>
      </c>
      <c r="R862" s="181"/>
      <c r="S862" s="181" t="s">
        <v>254</v>
      </c>
      <c r="T862" s="182" t="s">
        <v>255</v>
      </c>
      <c r="U862" s="163">
        <v>0.55300000000000005</v>
      </c>
      <c r="V862" s="163">
        <f>ROUND(E862*U862,2)</f>
        <v>9.9499999999999993</v>
      </c>
      <c r="W862" s="163"/>
      <c r="X862" s="163" t="s">
        <v>194</v>
      </c>
      <c r="Y862" s="152"/>
      <c r="Z862" s="152"/>
      <c r="AA862" s="152"/>
      <c r="AB862" s="152"/>
      <c r="AC862" s="152"/>
      <c r="AD862" s="152"/>
      <c r="AE862" s="152"/>
      <c r="AF862" s="152"/>
      <c r="AG862" s="152" t="s">
        <v>195</v>
      </c>
      <c r="AH862" s="152"/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  <c r="AV862" s="152"/>
      <c r="AW862" s="152"/>
      <c r="AX862" s="152"/>
      <c r="AY862" s="152"/>
      <c r="AZ862" s="152"/>
      <c r="BA862" s="152"/>
      <c r="BB862" s="152"/>
      <c r="BC862" s="152"/>
      <c r="BD862" s="152"/>
      <c r="BE862" s="152"/>
      <c r="BF862" s="152"/>
      <c r="BG862" s="152"/>
      <c r="BH862" s="152"/>
    </row>
    <row r="863" spans="1:60" outlineLevel="1" x14ac:dyDescent="0.2">
      <c r="A863" s="159"/>
      <c r="B863" s="160"/>
      <c r="C863" s="259" t="s">
        <v>1100</v>
      </c>
      <c r="D863" s="260"/>
      <c r="E863" s="260"/>
      <c r="F863" s="260"/>
      <c r="G863" s="260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3"/>
      <c r="X863" s="163"/>
      <c r="Y863" s="152"/>
      <c r="Z863" s="152"/>
      <c r="AA863" s="152"/>
      <c r="AB863" s="152"/>
      <c r="AC863" s="152"/>
      <c r="AD863" s="152"/>
      <c r="AE863" s="152"/>
      <c r="AF863" s="152"/>
      <c r="AG863" s="152" t="s">
        <v>210</v>
      </c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  <c r="AV863" s="152"/>
      <c r="AW863" s="152"/>
      <c r="AX863" s="152"/>
      <c r="AY863" s="152"/>
      <c r="AZ863" s="152"/>
      <c r="BA863" s="152"/>
      <c r="BB863" s="152"/>
      <c r="BC863" s="152"/>
      <c r="BD863" s="152"/>
      <c r="BE863" s="152"/>
      <c r="BF863" s="152"/>
      <c r="BG863" s="152"/>
      <c r="BH863" s="152"/>
    </row>
    <row r="864" spans="1:60" outlineLevel="1" x14ac:dyDescent="0.2">
      <c r="A864" s="159"/>
      <c r="B864" s="160"/>
      <c r="C864" s="194" t="s">
        <v>1101</v>
      </c>
      <c r="D864" s="164"/>
      <c r="E864" s="165">
        <v>18</v>
      </c>
      <c r="F864" s="163"/>
      <c r="G864" s="163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3"/>
      <c r="X864" s="163"/>
      <c r="Y864" s="152"/>
      <c r="Z864" s="152"/>
      <c r="AA864" s="152"/>
      <c r="AB864" s="152"/>
      <c r="AC864" s="152"/>
      <c r="AD864" s="152"/>
      <c r="AE864" s="152"/>
      <c r="AF864" s="152"/>
      <c r="AG864" s="152" t="s">
        <v>199</v>
      </c>
      <c r="AH864" s="152">
        <v>0</v>
      </c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  <c r="AV864" s="152"/>
      <c r="AW864" s="152"/>
      <c r="AX864" s="152"/>
      <c r="AY864" s="152"/>
      <c r="AZ864" s="152"/>
      <c r="BA864" s="152"/>
      <c r="BB864" s="152"/>
      <c r="BC864" s="152"/>
      <c r="BD864" s="152"/>
      <c r="BE864" s="152"/>
      <c r="BF864" s="152"/>
      <c r="BG864" s="152"/>
      <c r="BH864" s="152"/>
    </row>
    <row r="865" spans="1:60" outlineLevel="1" x14ac:dyDescent="0.2">
      <c r="A865" s="176">
        <v>294</v>
      </c>
      <c r="B865" s="177" t="s">
        <v>1102</v>
      </c>
      <c r="C865" s="193" t="s">
        <v>1103</v>
      </c>
      <c r="D865" s="178" t="s">
        <v>207</v>
      </c>
      <c r="E865" s="179">
        <v>11.25</v>
      </c>
      <c r="F865" s="180"/>
      <c r="G865" s="181">
        <f>ROUND(E865*F865,2)</f>
        <v>0</v>
      </c>
      <c r="H865" s="180"/>
      <c r="I865" s="181">
        <f>ROUND(E865*H865,2)</f>
        <v>0</v>
      </c>
      <c r="J865" s="180"/>
      <c r="K865" s="181">
        <f>ROUND(E865*J865,2)</f>
        <v>0</v>
      </c>
      <c r="L865" s="181">
        <v>21</v>
      </c>
      <c r="M865" s="181">
        <f>G865*(1+L865/100)</f>
        <v>0</v>
      </c>
      <c r="N865" s="181">
        <v>3.0799999999999998E-3</v>
      </c>
      <c r="O865" s="181">
        <f>ROUND(E865*N865,2)</f>
        <v>0.03</v>
      </c>
      <c r="P865" s="181">
        <v>0</v>
      </c>
      <c r="Q865" s="181">
        <f>ROUND(E865*P865,2)</f>
        <v>0</v>
      </c>
      <c r="R865" s="181"/>
      <c r="S865" s="181" t="s">
        <v>254</v>
      </c>
      <c r="T865" s="182" t="s">
        <v>255</v>
      </c>
      <c r="U865" s="163">
        <v>0.57499999999999996</v>
      </c>
      <c r="V865" s="163">
        <f>ROUND(E865*U865,2)</f>
        <v>6.47</v>
      </c>
      <c r="W865" s="163"/>
      <c r="X865" s="163" t="s">
        <v>194</v>
      </c>
      <c r="Y865" s="152"/>
      <c r="Z865" s="152"/>
      <c r="AA865" s="152"/>
      <c r="AB865" s="152"/>
      <c r="AC865" s="152"/>
      <c r="AD865" s="152"/>
      <c r="AE865" s="152"/>
      <c r="AF865" s="152"/>
      <c r="AG865" s="152" t="s">
        <v>195</v>
      </c>
      <c r="AH865" s="152"/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  <c r="AV865" s="152"/>
      <c r="AW865" s="152"/>
      <c r="AX865" s="152"/>
      <c r="AY865" s="152"/>
      <c r="AZ865" s="152"/>
      <c r="BA865" s="152"/>
      <c r="BB865" s="152"/>
      <c r="BC865" s="152"/>
      <c r="BD865" s="152"/>
      <c r="BE865" s="152"/>
      <c r="BF865" s="152"/>
      <c r="BG865" s="152"/>
      <c r="BH865" s="152"/>
    </row>
    <row r="866" spans="1:60" outlineLevel="1" x14ac:dyDescent="0.2">
      <c r="A866" s="159"/>
      <c r="B866" s="160"/>
      <c r="C866" s="194" t="s">
        <v>1104</v>
      </c>
      <c r="D866" s="164"/>
      <c r="E866" s="165">
        <v>8.0500000000000007</v>
      </c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3"/>
      <c r="X866" s="163"/>
      <c r="Y866" s="152"/>
      <c r="Z866" s="152"/>
      <c r="AA866" s="152"/>
      <c r="AB866" s="152"/>
      <c r="AC866" s="152"/>
      <c r="AD866" s="152"/>
      <c r="AE866" s="152"/>
      <c r="AF866" s="152"/>
      <c r="AG866" s="152" t="s">
        <v>199</v>
      </c>
      <c r="AH866" s="152">
        <v>0</v>
      </c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  <c r="AV866" s="152"/>
      <c r="AW866" s="152"/>
      <c r="AX866" s="152"/>
      <c r="AY866" s="152"/>
      <c r="AZ866" s="152"/>
      <c r="BA866" s="152"/>
      <c r="BB866" s="152"/>
      <c r="BC866" s="152"/>
      <c r="BD866" s="152"/>
      <c r="BE866" s="152"/>
      <c r="BF866" s="152"/>
      <c r="BG866" s="152"/>
      <c r="BH866" s="152"/>
    </row>
    <row r="867" spans="1:60" outlineLevel="1" x14ac:dyDescent="0.2">
      <c r="A867" s="159"/>
      <c r="B867" s="160"/>
      <c r="C867" s="194" t="s">
        <v>1105</v>
      </c>
      <c r="D867" s="164"/>
      <c r="E867" s="165">
        <v>3.2</v>
      </c>
      <c r="F867" s="163"/>
      <c r="G867" s="163"/>
      <c r="H867" s="163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  <c r="T867" s="163"/>
      <c r="U867" s="163"/>
      <c r="V867" s="163"/>
      <c r="W867" s="163"/>
      <c r="X867" s="163"/>
      <c r="Y867" s="152"/>
      <c r="Z867" s="152"/>
      <c r="AA867" s="152"/>
      <c r="AB867" s="152"/>
      <c r="AC867" s="152"/>
      <c r="AD867" s="152"/>
      <c r="AE867" s="152"/>
      <c r="AF867" s="152"/>
      <c r="AG867" s="152" t="s">
        <v>199</v>
      </c>
      <c r="AH867" s="152">
        <v>0</v>
      </c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  <c r="AV867" s="152"/>
      <c r="AW867" s="152"/>
      <c r="AX867" s="152"/>
      <c r="AY867" s="152"/>
      <c r="AZ867" s="152"/>
      <c r="BA867" s="152"/>
      <c r="BB867" s="152"/>
      <c r="BC867" s="152"/>
      <c r="BD867" s="152"/>
      <c r="BE867" s="152"/>
      <c r="BF867" s="152"/>
      <c r="BG867" s="152"/>
      <c r="BH867" s="152"/>
    </row>
    <row r="868" spans="1:60" outlineLevel="1" x14ac:dyDescent="0.2">
      <c r="A868" s="176">
        <v>295</v>
      </c>
      <c r="B868" s="177" t="s">
        <v>1106</v>
      </c>
      <c r="C868" s="193" t="s">
        <v>1107</v>
      </c>
      <c r="D868" s="178" t="s">
        <v>274</v>
      </c>
      <c r="E868" s="179">
        <v>12</v>
      </c>
      <c r="F868" s="180"/>
      <c r="G868" s="181">
        <f>ROUND(E868*F868,2)</f>
        <v>0</v>
      </c>
      <c r="H868" s="180"/>
      <c r="I868" s="181">
        <f>ROUND(E868*H868,2)</f>
        <v>0</v>
      </c>
      <c r="J868" s="180"/>
      <c r="K868" s="181">
        <f>ROUND(E868*J868,2)</f>
        <v>0</v>
      </c>
      <c r="L868" s="181">
        <v>21</v>
      </c>
      <c r="M868" s="181">
        <f>G868*(1+L868/100)</f>
        <v>0</v>
      </c>
      <c r="N868" s="181">
        <v>5.0000000000000002E-5</v>
      </c>
      <c r="O868" s="181">
        <f>ROUND(E868*N868,2)</f>
        <v>0</v>
      </c>
      <c r="P868" s="181">
        <v>0</v>
      </c>
      <c r="Q868" s="181">
        <f>ROUND(E868*P868,2)</f>
        <v>0</v>
      </c>
      <c r="R868" s="181"/>
      <c r="S868" s="181" t="s">
        <v>254</v>
      </c>
      <c r="T868" s="182" t="s">
        <v>255</v>
      </c>
      <c r="U868" s="163">
        <v>0.115</v>
      </c>
      <c r="V868" s="163">
        <f>ROUND(E868*U868,2)</f>
        <v>1.38</v>
      </c>
      <c r="W868" s="163"/>
      <c r="X868" s="163" t="s">
        <v>194</v>
      </c>
      <c r="Y868" s="152"/>
      <c r="Z868" s="152"/>
      <c r="AA868" s="152"/>
      <c r="AB868" s="152"/>
      <c r="AC868" s="152"/>
      <c r="AD868" s="152"/>
      <c r="AE868" s="152"/>
      <c r="AF868" s="152"/>
      <c r="AG868" s="152" t="s">
        <v>195</v>
      </c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  <c r="AV868" s="152"/>
      <c r="AW868" s="152"/>
      <c r="AX868" s="152"/>
      <c r="AY868" s="152"/>
      <c r="AZ868" s="152"/>
      <c r="BA868" s="152"/>
      <c r="BB868" s="152"/>
      <c r="BC868" s="152"/>
      <c r="BD868" s="152"/>
      <c r="BE868" s="152"/>
      <c r="BF868" s="152"/>
      <c r="BG868" s="152"/>
      <c r="BH868" s="152"/>
    </row>
    <row r="869" spans="1:60" outlineLevel="1" x14ac:dyDescent="0.2">
      <c r="A869" s="159"/>
      <c r="B869" s="160"/>
      <c r="C869" s="194" t="s">
        <v>812</v>
      </c>
      <c r="D869" s="164"/>
      <c r="E869" s="165"/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  <c r="T869" s="163"/>
      <c r="U869" s="163"/>
      <c r="V869" s="163"/>
      <c r="W869" s="163"/>
      <c r="X869" s="163"/>
      <c r="Y869" s="152"/>
      <c r="Z869" s="152"/>
      <c r="AA869" s="152"/>
      <c r="AB869" s="152"/>
      <c r="AC869" s="152"/>
      <c r="AD869" s="152"/>
      <c r="AE869" s="152"/>
      <c r="AF869" s="152"/>
      <c r="AG869" s="152" t="s">
        <v>199</v>
      </c>
      <c r="AH869" s="152">
        <v>0</v>
      </c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  <c r="AV869" s="152"/>
      <c r="AW869" s="152"/>
      <c r="AX869" s="152"/>
      <c r="AY869" s="152"/>
      <c r="AZ869" s="152"/>
      <c r="BA869" s="152"/>
      <c r="BB869" s="152"/>
      <c r="BC869" s="152"/>
      <c r="BD869" s="152"/>
      <c r="BE869" s="152"/>
      <c r="BF869" s="152"/>
      <c r="BG869" s="152"/>
      <c r="BH869" s="152"/>
    </row>
    <row r="870" spans="1:60" outlineLevel="1" x14ac:dyDescent="0.2">
      <c r="A870" s="159"/>
      <c r="B870" s="160"/>
      <c r="C870" s="194" t="s">
        <v>1108</v>
      </c>
      <c r="D870" s="164"/>
      <c r="E870" s="165">
        <v>12</v>
      </c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  <c r="T870" s="163"/>
      <c r="U870" s="163"/>
      <c r="V870" s="163"/>
      <c r="W870" s="163"/>
      <c r="X870" s="163"/>
      <c r="Y870" s="152"/>
      <c r="Z870" s="152"/>
      <c r="AA870" s="152"/>
      <c r="AB870" s="152"/>
      <c r="AC870" s="152"/>
      <c r="AD870" s="152"/>
      <c r="AE870" s="152"/>
      <c r="AF870" s="152"/>
      <c r="AG870" s="152" t="s">
        <v>199</v>
      </c>
      <c r="AH870" s="152">
        <v>0</v>
      </c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  <c r="AV870" s="152"/>
      <c r="AW870" s="152"/>
      <c r="AX870" s="152"/>
      <c r="AY870" s="152"/>
      <c r="AZ870" s="152"/>
      <c r="BA870" s="152"/>
      <c r="BB870" s="152"/>
      <c r="BC870" s="152"/>
      <c r="BD870" s="152"/>
      <c r="BE870" s="152"/>
      <c r="BF870" s="152"/>
      <c r="BG870" s="152"/>
      <c r="BH870" s="152"/>
    </row>
    <row r="871" spans="1:60" outlineLevel="1" x14ac:dyDescent="0.2">
      <c r="A871" s="176">
        <v>296</v>
      </c>
      <c r="B871" s="177" t="s">
        <v>1109</v>
      </c>
      <c r="C871" s="193" t="s">
        <v>1110</v>
      </c>
      <c r="D871" s="178" t="s">
        <v>274</v>
      </c>
      <c r="E871" s="179">
        <v>2</v>
      </c>
      <c r="F871" s="180"/>
      <c r="G871" s="181">
        <f>ROUND(E871*F871,2)</f>
        <v>0</v>
      </c>
      <c r="H871" s="180"/>
      <c r="I871" s="181">
        <f>ROUND(E871*H871,2)</f>
        <v>0</v>
      </c>
      <c r="J871" s="180"/>
      <c r="K871" s="181">
        <f>ROUND(E871*J871,2)</f>
        <v>0</v>
      </c>
      <c r="L871" s="181">
        <v>21</v>
      </c>
      <c r="M871" s="181">
        <f>G871*(1+L871/100)</f>
        <v>0</v>
      </c>
      <c r="N871" s="181">
        <v>1.65E-3</v>
      </c>
      <c r="O871" s="181">
        <f>ROUND(E871*N871,2)</f>
        <v>0</v>
      </c>
      <c r="P871" s="181">
        <v>0</v>
      </c>
      <c r="Q871" s="181">
        <f>ROUND(E871*P871,2)</f>
        <v>0</v>
      </c>
      <c r="R871" s="181"/>
      <c r="S871" s="181" t="s">
        <v>254</v>
      </c>
      <c r="T871" s="182" t="s">
        <v>255</v>
      </c>
      <c r="U871" s="163">
        <v>1.0879000000000001</v>
      </c>
      <c r="V871" s="163">
        <f>ROUND(E871*U871,2)</f>
        <v>2.1800000000000002</v>
      </c>
      <c r="W871" s="163"/>
      <c r="X871" s="163" t="s">
        <v>194</v>
      </c>
      <c r="Y871" s="152"/>
      <c r="Z871" s="152"/>
      <c r="AA871" s="152"/>
      <c r="AB871" s="152"/>
      <c r="AC871" s="152"/>
      <c r="AD871" s="152"/>
      <c r="AE871" s="152"/>
      <c r="AF871" s="152"/>
      <c r="AG871" s="152" t="s">
        <v>195</v>
      </c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  <c r="AV871" s="152"/>
      <c r="AW871" s="152"/>
      <c r="AX871" s="152"/>
      <c r="AY871" s="152"/>
      <c r="AZ871" s="152"/>
      <c r="BA871" s="152"/>
      <c r="BB871" s="152"/>
      <c r="BC871" s="152"/>
      <c r="BD871" s="152"/>
      <c r="BE871" s="152"/>
      <c r="BF871" s="152"/>
      <c r="BG871" s="152"/>
      <c r="BH871" s="152"/>
    </row>
    <row r="872" spans="1:60" outlineLevel="1" x14ac:dyDescent="0.2">
      <c r="A872" s="159"/>
      <c r="B872" s="160"/>
      <c r="C872" s="194" t="s">
        <v>1111</v>
      </c>
      <c r="D872" s="164"/>
      <c r="E872" s="165">
        <v>2</v>
      </c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3"/>
      <c r="X872" s="163"/>
      <c r="Y872" s="152"/>
      <c r="Z872" s="152"/>
      <c r="AA872" s="152"/>
      <c r="AB872" s="152"/>
      <c r="AC872" s="152"/>
      <c r="AD872" s="152"/>
      <c r="AE872" s="152"/>
      <c r="AF872" s="152"/>
      <c r="AG872" s="152" t="s">
        <v>199</v>
      </c>
      <c r="AH872" s="152">
        <v>0</v>
      </c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  <c r="AV872" s="152"/>
      <c r="AW872" s="152"/>
      <c r="AX872" s="152"/>
      <c r="AY872" s="152"/>
      <c r="AZ872" s="152"/>
      <c r="BA872" s="152"/>
      <c r="BB872" s="152"/>
      <c r="BC872" s="152"/>
      <c r="BD872" s="152"/>
      <c r="BE872" s="152"/>
      <c r="BF872" s="152"/>
      <c r="BG872" s="152"/>
      <c r="BH872" s="152"/>
    </row>
    <row r="873" spans="1:60" outlineLevel="1" x14ac:dyDescent="0.2">
      <c r="A873" s="176">
        <v>297</v>
      </c>
      <c r="B873" s="177" t="s">
        <v>1112</v>
      </c>
      <c r="C873" s="193" t="s">
        <v>1113</v>
      </c>
      <c r="D873" s="178" t="s">
        <v>207</v>
      </c>
      <c r="E873" s="179">
        <v>11.17</v>
      </c>
      <c r="F873" s="180"/>
      <c r="G873" s="181">
        <f>ROUND(E873*F873,2)</f>
        <v>0</v>
      </c>
      <c r="H873" s="180"/>
      <c r="I873" s="181">
        <f>ROUND(E873*H873,2)</f>
        <v>0</v>
      </c>
      <c r="J873" s="180"/>
      <c r="K873" s="181">
        <f>ROUND(E873*J873,2)</f>
        <v>0</v>
      </c>
      <c r="L873" s="181">
        <v>21</v>
      </c>
      <c r="M873" s="181">
        <f>G873*(1+L873/100)</f>
        <v>0</v>
      </c>
      <c r="N873" s="181">
        <v>3.4499999999999999E-3</v>
      </c>
      <c r="O873" s="181">
        <f>ROUND(E873*N873,2)</f>
        <v>0.04</v>
      </c>
      <c r="P873" s="181">
        <v>0</v>
      </c>
      <c r="Q873" s="181">
        <f>ROUND(E873*P873,2)</f>
        <v>0</v>
      </c>
      <c r="R873" s="181"/>
      <c r="S873" s="181" t="s">
        <v>254</v>
      </c>
      <c r="T873" s="182" t="s">
        <v>255</v>
      </c>
      <c r="U873" s="163">
        <v>0.81915000000000004</v>
      </c>
      <c r="V873" s="163">
        <f>ROUND(E873*U873,2)</f>
        <v>9.15</v>
      </c>
      <c r="W873" s="163"/>
      <c r="X873" s="163" t="s">
        <v>194</v>
      </c>
      <c r="Y873" s="152"/>
      <c r="Z873" s="152"/>
      <c r="AA873" s="152"/>
      <c r="AB873" s="152"/>
      <c r="AC873" s="152"/>
      <c r="AD873" s="152"/>
      <c r="AE873" s="152"/>
      <c r="AF873" s="152"/>
      <c r="AG873" s="152" t="s">
        <v>195</v>
      </c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  <c r="AV873" s="152"/>
      <c r="AW873" s="152"/>
      <c r="AX873" s="152"/>
      <c r="AY873" s="152"/>
      <c r="AZ873" s="152"/>
      <c r="BA873" s="152"/>
      <c r="BB873" s="152"/>
      <c r="BC873" s="152"/>
      <c r="BD873" s="152"/>
      <c r="BE873" s="152"/>
      <c r="BF873" s="152"/>
      <c r="BG873" s="152"/>
      <c r="BH873" s="152"/>
    </row>
    <row r="874" spans="1:60" outlineLevel="1" x14ac:dyDescent="0.2">
      <c r="A874" s="159"/>
      <c r="B874" s="160"/>
      <c r="C874" s="259" t="s">
        <v>1114</v>
      </c>
      <c r="D874" s="260"/>
      <c r="E874" s="260"/>
      <c r="F874" s="260"/>
      <c r="G874" s="260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3"/>
      <c r="X874" s="163"/>
      <c r="Y874" s="152"/>
      <c r="Z874" s="152"/>
      <c r="AA874" s="152"/>
      <c r="AB874" s="152"/>
      <c r="AC874" s="152"/>
      <c r="AD874" s="152"/>
      <c r="AE874" s="152"/>
      <c r="AF874" s="152"/>
      <c r="AG874" s="152" t="s">
        <v>210</v>
      </c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  <c r="AV874" s="152"/>
      <c r="AW874" s="152"/>
      <c r="AX874" s="152"/>
      <c r="AY874" s="152"/>
      <c r="AZ874" s="152"/>
      <c r="BA874" s="152"/>
      <c r="BB874" s="152"/>
      <c r="BC874" s="152"/>
      <c r="BD874" s="152"/>
      <c r="BE874" s="152"/>
      <c r="BF874" s="152"/>
      <c r="BG874" s="152"/>
      <c r="BH874" s="152"/>
    </row>
    <row r="875" spans="1:60" outlineLevel="1" x14ac:dyDescent="0.2">
      <c r="A875" s="159"/>
      <c r="B875" s="160"/>
      <c r="C875" s="194" t="s">
        <v>1115</v>
      </c>
      <c r="D875" s="164"/>
      <c r="E875" s="165">
        <v>2.97</v>
      </c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3"/>
      <c r="X875" s="163"/>
      <c r="Y875" s="152"/>
      <c r="Z875" s="152"/>
      <c r="AA875" s="152"/>
      <c r="AB875" s="152"/>
      <c r="AC875" s="152"/>
      <c r="AD875" s="152"/>
      <c r="AE875" s="152"/>
      <c r="AF875" s="152"/>
      <c r="AG875" s="152" t="s">
        <v>199</v>
      </c>
      <c r="AH875" s="152">
        <v>0</v>
      </c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  <c r="AV875" s="152"/>
      <c r="AW875" s="152"/>
      <c r="AX875" s="152"/>
      <c r="AY875" s="152"/>
      <c r="AZ875" s="152"/>
      <c r="BA875" s="152"/>
      <c r="BB875" s="152"/>
      <c r="BC875" s="152"/>
      <c r="BD875" s="152"/>
      <c r="BE875" s="152"/>
      <c r="BF875" s="152"/>
      <c r="BG875" s="152"/>
      <c r="BH875" s="152"/>
    </row>
    <row r="876" spans="1:60" outlineLevel="1" x14ac:dyDescent="0.2">
      <c r="A876" s="159"/>
      <c r="B876" s="160"/>
      <c r="C876" s="194" t="s">
        <v>81</v>
      </c>
      <c r="D876" s="164"/>
      <c r="E876" s="165">
        <v>1</v>
      </c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  <c r="T876" s="163"/>
      <c r="U876" s="163"/>
      <c r="V876" s="163"/>
      <c r="W876" s="163"/>
      <c r="X876" s="163"/>
      <c r="Y876" s="152"/>
      <c r="Z876" s="152"/>
      <c r="AA876" s="152"/>
      <c r="AB876" s="152"/>
      <c r="AC876" s="152"/>
      <c r="AD876" s="152"/>
      <c r="AE876" s="152"/>
      <c r="AF876" s="152"/>
      <c r="AG876" s="152" t="s">
        <v>199</v>
      </c>
      <c r="AH876" s="152">
        <v>0</v>
      </c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  <c r="AV876" s="152"/>
      <c r="AW876" s="152"/>
      <c r="AX876" s="152"/>
      <c r="AY876" s="152"/>
      <c r="AZ876" s="152"/>
      <c r="BA876" s="152"/>
      <c r="BB876" s="152"/>
      <c r="BC876" s="152"/>
      <c r="BD876" s="152"/>
      <c r="BE876" s="152"/>
      <c r="BF876" s="152"/>
      <c r="BG876" s="152"/>
      <c r="BH876" s="152"/>
    </row>
    <row r="877" spans="1:60" outlineLevel="1" x14ac:dyDescent="0.2">
      <c r="A877" s="159"/>
      <c r="B877" s="160"/>
      <c r="C877" s="194" t="s">
        <v>1116</v>
      </c>
      <c r="D877" s="164"/>
      <c r="E877" s="165">
        <v>7.2</v>
      </c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3"/>
      <c r="X877" s="163"/>
      <c r="Y877" s="152"/>
      <c r="Z877" s="152"/>
      <c r="AA877" s="152"/>
      <c r="AB877" s="152"/>
      <c r="AC877" s="152"/>
      <c r="AD877" s="152"/>
      <c r="AE877" s="152"/>
      <c r="AF877" s="152"/>
      <c r="AG877" s="152" t="s">
        <v>199</v>
      </c>
      <c r="AH877" s="152">
        <v>0</v>
      </c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  <c r="AV877" s="152"/>
      <c r="AW877" s="152"/>
      <c r="AX877" s="152"/>
      <c r="AY877" s="152"/>
      <c r="AZ877" s="152"/>
      <c r="BA877" s="152"/>
      <c r="BB877" s="152"/>
      <c r="BC877" s="152"/>
      <c r="BD877" s="152"/>
      <c r="BE877" s="152"/>
      <c r="BF877" s="152"/>
      <c r="BG877" s="152"/>
      <c r="BH877" s="152"/>
    </row>
    <row r="878" spans="1:60" outlineLevel="1" x14ac:dyDescent="0.2">
      <c r="A878" s="176">
        <v>298</v>
      </c>
      <c r="B878" s="177" t="s">
        <v>1117</v>
      </c>
      <c r="C878" s="193" t="s">
        <v>1118</v>
      </c>
      <c r="D878" s="178" t="s">
        <v>426</v>
      </c>
      <c r="E878" s="179">
        <v>1</v>
      </c>
      <c r="F878" s="180"/>
      <c r="G878" s="181">
        <f>ROUND(E878*F878,2)</f>
        <v>0</v>
      </c>
      <c r="H878" s="180"/>
      <c r="I878" s="181">
        <f>ROUND(E878*H878,2)</f>
        <v>0</v>
      </c>
      <c r="J878" s="180"/>
      <c r="K878" s="181">
        <f>ROUND(E878*J878,2)</f>
        <v>0</v>
      </c>
      <c r="L878" s="181">
        <v>21</v>
      </c>
      <c r="M878" s="181">
        <f>G878*(1+L878/100)</f>
        <v>0</v>
      </c>
      <c r="N878" s="181">
        <v>0</v>
      </c>
      <c r="O878" s="181">
        <f>ROUND(E878*N878,2)</f>
        <v>0</v>
      </c>
      <c r="P878" s="181">
        <v>0</v>
      </c>
      <c r="Q878" s="181">
        <f>ROUND(E878*P878,2)</f>
        <v>0</v>
      </c>
      <c r="R878" s="181"/>
      <c r="S878" s="181" t="s">
        <v>254</v>
      </c>
      <c r="T878" s="182" t="s">
        <v>255</v>
      </c>
      <c r="U878" s="163">
        <v>0</v>
      </c>
      <c r="V878" s="163">
        <f>ROUND(E878*U878,2)</f>
        <v>0</v>
      </c>
      <c r="W878" s="163"/>
      <c r="X878" s="163" t="s">
        <v>194</v>
      </c>
      <c r="Y878" s="152"/>
      <c r="Z878" s="152"/>
      <c r="AA878" s="152"/>
      <c r="AB878" s="152"/>
      <c r="AC878" s="152"/>
      <c r="AD878" s="152"/>
      <c r="AE878" s="152"/>
      <c r="AF878" s="152"/>
      <c r="AG878" s="152" t="s">
        <v>195</v>
      </c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  <c r="AV878" s="152"/>
      <c r="AW878" s="152"/>
      <c r="AX878" s="152"/>
      <c r="AY878" s="152"/>
      <c r="AZ878" s="152"/>
      <c r="BA878" s="152"/>
      <c r="BB878" s="152"/>
      <c r="BC878" s="152"/>
      <c r="BD878" s="152"/>
      <c r="BE878" s="152"/>
      <c r="BF878" s="152"/>
      <c r="BG878" s="152"/>
      <c r="BH878" s="152"/>
    </row>
    <row r="879" spans="1:60" outlineLevel="1" x14ac:dyDescent="0.2">
      <c r="A879" s="159"/>
      <c r="B879" s="160"/>
      <c r="C879" s="259" t="s">
        <v>1119</v>
      </c>
      <c r="D879" s="260"/>
      <c r="E879" s="260"/>
      <c r="F879" s="260"/>
      <c r="G879" s="260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3"/>
      <c r="X879" s="163"/>
      <c r="Y879" s="152"/>
      <c r="Z879" s="152"/>
      <c r="AA879" s="152"/>
      <c r="AB879" s="152"/>
      <c r="AC879" s="152"/>
      <c r="AD879" s="152"/>
      <c r="AE879" s="152"/>
      <c r="AF879" s="152"/>
      <c r="AG879" s="152" t="s">
        <v>210</v>
      </c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  <c r="AV879" s="152"/>
      <c r="AW879" s="152"/>
      <c r="AX879" s="152"/>
      <c r="AY879" s="152"/>
      <c r="AZ879" s="152"/>
      <c r="BA879" s="152"/>
      <c r="BB879" s="152"/>
      <c r="BC879" s="152"/>
      <c r="BD879" s="152"/>
      <c r="BE879" s="152"/>
      <c r="BF879" s="152"/>
      <c r="BG879" s="152"/>
      <c r="BH879" s="152"/>
    </row>
    <row r="880" spans="1:60" outlineLevel="1" x14ac:dyDescent="0.2">
      <c r="A880" s="159"/>
      <c r="B880" s="160"/>
      <c r="C880" s="194" t="s">
        <v>81</v>
      </c>
      <c r="D880" s="164"/>
      <c r="E880" s="165">
        <v>1</v>
      </c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63"/>
      <c r="Y880" s="152"/>
      <c r="Z880" s="152"/>
      <c r="AA880" s="152"/>
      <c r="AB880" s="152"/>
      <c r="AC880" s="152"/>
      <c r="AD880" s="152"/>
      <c r="AE880" s="152"/>
      <c r="AF880" s="152"/>
      <c r="AG880" s="152" t="s">
        <v>199</v>
      </c>
      <c r="AH880" s="152">
        <v>0</v>
      </c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  <c r="AV880" s="152"/>
      <c r="AW880" s="152"/>
      <c r="AX880" s="152"/>
      <c r="AY880" s="152"/>
      <c r="AZ880" s="152"/>
      <c r="BA880" s="152"/>
      <c r="BB880" s="152"/>
      <c r="BC880" s="152"/>
      <c r="BD880" s="152"/>
      <c r="BE880" s="152"/>
      <c r="BF880" s="152"/>
      <c r="BG880" s="152"/>
      <c r="BH880" s="152"/>
    </row>
    <row r="881" spans="1:60" ht="22.5" outlineLevel="1" x14ac:dyDescent="0.2">
      <c r="A881" s="176">
        <v>299</v>
      </c>
      <c r="B881" s="177" t="s">
        <v>1120</v>
      </c>
      <c r="C881" s="193" t="s">
        <v>1121</v>
      </c>
      <c r="D881" s="178" t="s">
        <v>207</v>
      </c>
      <c r="E881" s="179">
        <v>97.38</v>
      </c>
      <c r="F881" s="180"/>
      <c r="G881" s="181">
        <f>ROUND(E881*F881,2)</f>
        <v>0</v>
      </c>
      <c r="H881" s="180"/>
      <c r="I881" s="181">
        <f>ROUND(E881*H881,2)</f>
        <v>0</v>
      </c>
      <c r="J881" s="180"/>
      <c r="K881" s="181">
        <f>ROUND(E881*J881,2)</f>
        <v>0</v>
      </c>
      <c r="L881" s="181">
        <v>21</v>
      </c>
      <c r="M881" s="181">
        <f>G881*(1+L881/100)</f>
        <v>0</v>
      </c>
      <c r="N881" s="181">
        <v>0</v>
      </c>
      <c r="O881" s="181">
        <f>ROUND(E881*N881,2)</f>
        <v>0</v>
      </c>
      <c r="P881" s="181">
        <v>0</v>
      </c>
      <c r="Q881" s="181">
        <f>ROUND(E881*P881,2)</f>
        <v>0</v>
      </c>
      <c r="R881" s="181"/>
      <c r="S881" s="181" t="s">
        <v>254</v>
      </c>
      <c r="T881" s="182" t="s">
        <v>255</v>
      </c>
      <c r="U881" s="163">
        <v>0</v>
      </c>
      <c r="V881" s="163">
        <f>ROUND(E881*U881,2)</f>
        <v>0</v>
      </c>
      <c r="W881" s="163"/>
      <c r="X881" s="163" t="s">
        <v>194</v>
      </c>
      <c r="Y881" s="152"/>
      <c r="Z881" s="152"/>
      <c r="AA881" s="152"/>
      <c r="AB881" s="152"/>
      <c r="AC881" s="152"/>
      <c r="AD881" s="152"/>
      <c r="AE881" s="152"/>
      <c r="AF881" s="152"/>
      <c r="AG881" s="152" t="s">
        <v>195</v>
      </c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  <c r="AV881" s="152"/>
      <c r="AW881" s="152"/>
      <c r="AX881" s="152"/>
      <c r="AY881" s="152"/>
      <c r="AZ881" s="152"/>
      <c r="BA881" s="152"/>
      <c r="BB881" s="152"/>
      <c r="BC881" s="152"/>
      <c r="BD881" s="152"/>
      <c r="BE881" s="152"/>
      <c r="BF881" s="152"/>
      <c r="BG881" s="152"/>
      <c r="BH881" s="152"/>
    </row>
    <row r="882" spans="1:60" outlineLevel="1" x14ac:dyDescent="0.2">
      <c r="A882" s="159"/>
      <c r="B882" s="160"/>
      <c r="C882" s="259" t="s">
        <v>1122</v>
      </c>
      <c r="D882" s="260"/>
      <c r="E882" s="260"/>
      <c r="F882" s="260"/>
      <c r="G882" s="260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3"/>
      <c r="X882" s="163"/>
      <c r="Y882" s="152"/>
      <c r="Z882" s="152"/>
      <c r="AA882" s="152"/>
      <c r="AB882" s="152"/>
      <c r="AC882" s="152"/>
      <c r="AD882" s="152"/>
      <c r="AE882" s="152"/>
      <c r="AF882" s="152"/>
      <c r="AG882" s="152" t="s">
        <v>210</v>
      </c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  <c r="AV882" s="152"/>
      <c r="AW882" s="152"/>
      <c r="AX882" s="152"/>
      <c r="AY882" s="152"/>
      <c r="AZ882" s="152"/>
      <c r="BA882" s="152"/>
      <c r="BB882" s="152"/>
      <c r="BC882" s="152"/>
      <c r="BD882" s="152"/>
      <c r="BE882" s="152"/>
      <c r="BF882" s="152"/>
      <c r="BG882" s="152"/>
      <c r="BH882" s="152"/>
    </row>
    <row r="883" spans="1:60" outlineLevel="1" x14ac:dyDescent="0.2">
      <c r="A883" s="159"/>
      <c r="B883" s="160"/>
      <c r="C883" s="194" t="s">
        <v>1123</v>
      </c>
      <c r="D883" s="164"/>
      <c r="E883" s="165">
        <v>97.38</v>
      </c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3"/>
      <c r="X883" s="163"/>
      <c r="Y883" s="152"/>
      <c r="Z883" s="152"/>
      <c r="AA883" s="152"/>
      <c r="AB883" s="152"/>
      <c r="AC883" s="152"/>
      <c r="AD883" s="152"/>
      <c r="AE883" s="152"/>
      <c r="AF883" s="152"/>
      <c r="AG883" s="152" t="s">
        <v>199</v>
      </c>
      <c r="AH883" s="152">
        <v>0</v>
      </c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  <c r="AV883" s="152"/>
      <c r="AW883" s="152"/>
      <c r="AX883" s="152"/>
      <c r="AY883" s="152"/>
      <c r="AZ883" s="152"/>
      <c r="BA883" s="152"/>
      <c r="BB883" s="152"/>
      <c r="BC883" s="152"/>
      <c r="BD883" s="152"/>
      <c r="BE883" s="152"/>
      <c r="BF883" s="152"/>
      <c r="BG883" s="152"/>
      <c r="BH883" s="152"/>
    </row>
    <row r="884" spans="1:60" outlineLevel="1" x14ac:dyDescent="0.2">
      <c r="A884" s="176">
        <v>300</v>
      </c>
      <c r="B884" s="177" t="s">
        <v>1124</v>
      </c>
      <c r="C884" s="193" t="s">
        <v>1125</v>
      </c>
      <c r="D884" s="178" t="s">
        <v>274</v>
      </c>
      <c r="E884" s="179">
        <v>12</v>
      </c>
      <c r="F884" s="180"/>
      <c r="G884" s="181">
        <f>ROUND(E884*F884,2)</f>
        <v>0</v>
      </c>
      <c r="H884" s="180"/>
      <c r="I884" s="181">
        <f>ROUND(E884*H884,2)</f>
        <v>0</v>
      </c>
      <c r="J884" s="180"/>
      <c r="K884" s="181">
        <f>ROUND(E884*J884,2)</f>
        <v>0</v>
      </c>
      <c r="L884" s="181">
        <v>21</v>
      </c>
      <c r="M884" s="181">
        <f>G884*(1+L884/100)</f>
        <v>0</v>
      </c>
      <c r="N884" s="181">
        <v>5.9999999999999995E-4</v>
      </c>
      <c r="O884" s="181">
        <f>ROUND(E884*N884,2)</f>
        <v>0.01</v>
      </c>
      <c r="P884" s="181">
        <v>0</v>
      </c>
      <c r="Q884" s="181">
        <f>ROUND(E884*P884,2)</f>
        <v>0</v>
      </c>
      <c r="R884" s="181" t="s">
        <v>281</v>
      </c>
      <c r="S884" s="181" t="s">
        <v>193</v>
      </c>
      <c r="T884" s="182" t="s">
        <v>193</v>
      </c>
      <c r="U884" s="163">
        <v>0</v>
      </c>
      <c r="V884" s="163">
        <f>ROUND(E884*U884,2)</f>
        <v>0</v>
      </c>
      <c r="W884" s="163"/>
      <c r="X884" s="163" t="s">
        <v>275</v>
      </c>
      <c r="Y884" s="152"/>
      <c r="Z884" s="152"/>
      <c r="AA884" s="152"/>
      <c r="AB884" s="152"/>
      <c r="AC884" s="152"/>
      <c r="AD884" s="152"/>
      <c r="AE884" s="152"/>
      <c r="AF884" s="152"/>
      <c r="AG884" s="152" t="s">
        <v>276</v>
      </c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  <c r="AV884" s="152"/>
      <c r="AW884" s="152"/>
      <c r="AX884" s="152"/>
      <c r="AY884" s="152"/>
      <c r="AZ884" s="152"/>
      <c r="BA884" s="152"/>
      <c r="BB884" s="152"/>
      <c r="BC884" s="152"/>
      <c r="BD884" s="152"/>
      <c r="BE884" s="152"/>
      <c r="BF884" s="152"/>
      <c r="BG884" s="152"/>
      <c r="BH884" s="152"/>
    </row>
    <row r="885" spans="1:60" outlineLevel="1" x14ac:dyDescent="0.2">
      <c r="A885" s="159"/>
      <c r="B885" s="160"/>
      <c r="C885" s="194" t="s">
        <v>1126</v>
      </c>
      <c r="D885" s="164"/>
      <c r="E885" s="165">
        <v>12</v>
      </c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3"/>
      <c r="X885" s="163"/>
      <c r="Y885" s="152"/>
      <c r="Z885" s="152"/>
      <c r="AA885" s="152"/>
      <c r="AB885" s="152"/>
      <c r="AC885" s="152"/>
      <c r="AD885" s="152"/>
      <c r="AE885" s="152"/>
      <c r="AF885" s="152"/>
      <c r="AG885" s="152" t="s">
        <v>199</v>
      </c>
      <c r="AH885" s="152">
        <v>5</v>
      </c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  <c r="AV885" s="152"/>
      <c r="AW885" s="152"/>
      <c r="AX885" s="152"/>
      <c r="AY885" s="152"/>
      <c r="AZ885" s="152"/>
      <c r="BA885" s="152"/>
      <c r="BB885" s="152"/>
      <c r="BC885" s="152"/>
      <c r="BD885" s="152"/>
      <c r="BE885" s="152"/>
      <c r="BF885" s="152"/>
      <c r="BG885" s="152"/>
      <c r="BH885" s="152"/>
    </row>
    <row r="886" spans="1:60" outlineLevel="1" x14ac:dyDescent="0.2">
      <c r="A886" s="176">
        <v>301</v>
      </c>
      <c r="B886" s="177" t="s">
        <v>1127</v>
      </c>
      <c r="C886" s="193" t="s">
        <v>1128</v>
      </c>
      <c r="D886" s="178" t="s">
        <v>280</v>
      </c>
      <c r="E886" s="179">
        <v>0.20019999999999999</v>
      </c>
      <c r="F886" s="180"/>
      <c r="G886" s="181">
        <f>ROUND(E886*F886,2)</f>
        <v>0</v>
      </c>
      <c r="H886" s="180"/>
      <c r="I886" s="181">
        <f>ROUND(E886*H886,2)</f>
        <v>0</v>
      </c>
      <c r="J886" s="180"/>
      <c r="K886" s="181">
        <f>ROUND(E886*J886,2)</f>
        <v>0</v>
      </c>
      <c r="L886" s="181">
        <v>21</v>
      </c>
      <c r="M886" s="181">
        <f>G886*(1+L886/100)</f>
        <v>0</v>
      </c>
      <c r="N886" s="181">
        <v>0</v>
      </c>
      <c r="O886" s="181">
        <f>ROUND(E886*N886,2)</f>
        <v>0</v>
      </c>
      <c r="P886" s="181">
        <v>0</v>
      </c>
      <c r="Q886" s="181">
        <f>ROUND(E886*P886,2)</f>
        <v>0</v>
      </c>
      <c r="R886" s="181" t="s">
        <v>1082</v>
      </c>
      <c r="S886" s="181" t="s">
        <v>193</v>
      </c>
      <c r="T886" s="182" t="s">
        <v>193</v>
      </c>
      <c r="U886" s="163">
        <v>4.82</v>
      </c>
      <c r="V886" s="163">
        <f>ROUND(E886*U886,2)</f>
        <v>0.96</v>
      </c>
      <c r="W886" s="163"/>
      <c r="X886" s="163" t="s">
        <v>995</v>
      </c>
      <c r="Y886" s="152"/>
      <c r="Z886" s="152"/>
      <c r="AA886" s="152"/>
      <c r="AB886" s="152"/>
      <c r="AC886" s="152"/>
      <c r="AD886" s="152"/>
      <c r="AE886" s="152"/>
      <c r="AF886" s="152"/>
      <c r="AG886" s="152" t="s">
        <v>996</v>
      </c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  <c r="AV886" s="152"/>
      <c r="AW886" s="152"/>
      <c r="AX886" s="152"/>
      <c r="AY886" s="152"/>
      <c r="AZ886" s="152"/>
      <c r="BA886" s="152"/>
      <c r="BB886" s="152"/>
      <c r="BC886" s="152"/>
      <c r="BD886" s="152"/>
      <c r="BE886" s="152"/>
      <c r="BF886" s="152"/>
      <c r="BG886" s="152"/>
      <c r="BH886" s="152"/>
    </row>
    <row r="887" spans="1:60" outlineLevel="1" x14ac:dyDescent="0.2">
      <c r="A887" s="159"/>
      <c r="B887" s="160"/>
      <c r="C887" s="257" t="s">
        <v>1051</v>
      </c>
      <c r="D887" s="258"/>
      <c r="E887" s="258"/>
      <c r="F887" s="258"/>
      <c r="G887" s="258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3"/>
      <c r="X887" s="163"/>
      <c r="Y887" s="152"/>
      <c r="Z887" s="152"/>
      <c r="AA887" s="152"/>
      <c r="AB887" s="152"/>
      <c r="AC887" s="152"/>
      <c r="AD887" s="152"/>
      <c r="AE887" s="152"/>
      <c r="AF887" s="152"/>
      <c r="AG887" s="152" t="s">
        <v>197</v>
      </c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  <c r="AV887" s="152"/>
      <c r="AW887" s="152"/>
      <c r="AX887" s="152"/>
      <c r="AY887" s="152"/>
      <c r="AZ887" s="152"/>
      <c r="BA887" s="152"/>
      <c r="BB887" s="152"/>
      <c r="BC887" s="152"/>
      <c r="BD887" s="152"/>
      <c r="BE887" s="152"/>
      <c r="BF887" s="152"/>
      <c r="BG887" s="152"/>
      <c r="BH887" s="152"/>
    </row>
    <row r="888" spans="1:60" x14ac:dyDescent="0.2">
      <c r="A888" s="170" t="s">
        <v>187</v>
      </c>
      <c r="B888" s="171" t="s">
        <v>137</v>
      </c>
      <c r="C888" s="192" t="s">
        <v>138</v>
      </c>
      <c r="D888" s="172"/>
      <c r="E888" s="173"/>
      <c r="F888" s="174"/>
      <c r="G888" s="174">
        <f>SUMIF(AG889:AG947,"&lt;&gt;NOR",G889:G947)</f>
        <v>0</v>
      </c>
      <c r="H888" s="174"/>
      <c r="I888" s="174">
        <f>SUM(I889:I947)</f>
        <v>0</v>
      </c>
      <c r="J888" s="174"/>
      <c r="K888" s="174">
        <f>SUM(K889:K947)</f>
        <v>0</v>
      </c>
      <c r="L888" s="174"/>
      <c r="M888" s="174">
        <f>SUM(M889:M947)</f>
        <v>0</v>
      </c>
      <c r="N888" s="174"/>
      <c r="O888" s="174">
        <f>SUM(O889:O947)</f>
        <v>0.75000000000000011</v>
      </c>
      <c r="P888" s="174"/>
      <c r="Q888" s="174">
        <f>SUM(Q889:Q947)</f>
        <v>0</v>
      </c>
      <c r="R888" s="174"/>
      <c r="S888" s="174"/>
      <c r="T888" s="175"/>
      <c r="U888" s="169"/>
      <c r="V888" s="169">
        <f>SUM(V889:V947)</f>
        <v>80.240000000000009</v>
      </c>
      <c r="W888" s="169"/>
      <c r="X888" s="169"/>
      <c r="AG888" t="s">
        <v>188</v>
      </c>
    </row>
    <row r="889" spans="1:60" ht="33.75" outlineLevel="1" x14ac:dyDescent="0.2">
      <c r="A889" s="176">
        <v>302</v>
      </c>
      <c r="B889" s="177" t="s">
        <v>1129</v>
      </c>
      <c r="C889" s="193" t="s">
        <v>1130</v>
      </c>
      <c r="D889" s="178" t="s">
        <v>274</v>
      </c>
      <c r="E889" s="179">
        <v>5</v>
      </c>
      <c r="F889" s="180"/>
      <c r="G889" s="181">
        <f>ROUND(E889*F889,2)</f>
        <v>0</v>
      </c>
      <c r="H889" s="180"/>
      <c r="I889" s="181">
        <f>ROUND(E889*H889,2)</f>
        <v>0</v>
      </c>
      <c r="J889" s="180"/>
      <c r="K889" s="181">
        <f>ROUND(E889*J889,2)</f>
        <v>0</v>
      </c>
      <c r="L889" s="181">
        <v>21</v>
      </c>
      <c r="M889" s="181">
        <f>G889*(1+L889/100)</f>
        <v>0</v>
      </c>
      <c r="N889" s="181">
        <v>0.02</v>
      </c>
      <c r="O889" s="181">
        <f>ROUND(E889*N889,2)</f>
        <v>0.1</v>
      </c>
      <c r="P889" s="181">
        <v>0</v>
      </c>
      <c r="Q889" s="181">
        <f>ROUND(E889*P889,2)</f>
        <v>0</v>
      </c>
      <c r="R889" s="181" t="s">
        <v>330</v>
      </c>
      <c r="S889" s="181" t="s">
        <v>193</v>
      </c>
      <c r="T889" s="182" t="s">
        <v>285</v>
      </c>
      <c r="U889" s="163">
        <v>2.2999999999999998</v>
      </c>
      <c r="V889" s="163">
        <f>ROUND(E889*U889,2)</f>
        <v>11.5</v>
      </c>
      <c r="W889" s="163"/>
      <c r="X889" s="163" t="s">
        <v>194</v>
      </c>
      <c r="Y889" s="152"/>
      <c r="Z889" s="152"/>
      <c r="AA889" s="152"/>
      <c r="AB889" s="152"/>
      <c r="AC889" s="152"/>
      <c r="AD889" s="152"/>
      <c r="AE889" s="152"/>
      <c r="AF889" s="152"/>
      <c r="AG889" s="152" t="s">
        <v>195</v>
      </c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  <c r="AV889" s="152"/>
      <c r="AW889" s="152"/>
      <c r="AX889" s="152"/>
      <c r="AY889" s="152"/>
      <c r="AZ889" s="152"/>
      <c r="BA889" s="152"/>
      <c r="BB889" s="152"/>
      <c r="BC889" s="152"/>
      <c r="BD889" s="152"/>
      <c r="BE889" s="152"/>
      <c r="BF889" s="152"/>
      <c r="BG889" s="152"/>
      <c r="BH889" s="152"/>
    </row>
    <row r="890" spans="1:60" outlineLevel="1" x14ac:dyDescent="0.2">
      <c r="A890" s="159"/>
      <c r="B890" s="160"/>
      <c r="C890" s="257" t="s">
        <v>1131</v>
      </c>
      <c r="D890" s="258"/>
      <c r="E890" s="258"/>
      <c r="F890" s="258"/>
      <c r="G890" s="258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3"/>
      <c r="X890" s="163"/>
      <c r="Y890" s="152"/>
      <c r="Z890" s="152"/>
      <c r="AA890" s="152"/>
      <c r="AB890" s="152"/>
      <c r="AC890" s="152"/>
      <c r="AD890" s="152"/>
      <c r="AE890" s="152"/>
      <c r="AF890" s="152"/>
      <c r="AG890" s="152" t="s">
        <v>197</v>
      </c>
      <c r="AH890" s="152"/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  <c r="AV890" s="152"/>
      <c r="AW890" s="152"/>
      <c r="AX890" s="152"/>
      <c r="AY890" s="152"/>
      <c r="AZ890" s="152"/>
      <c r="BA890" s="183" t="str">
        <f>C890</f>
        <v>hrubých, hoblovaných i leštěných, měkkých i tvrdých, na jakoukoliv cementovou maltu, s kotvením rámu do zdiva,</v>
      </c>
      <c r="BB890" s="152"/>
      <c r="BC890" s="152"/>
      <c r="BD890" s="152"/>
      <c r="BE890" s="152"/>
      <c r="BF890" s="152"/>
      <c r="BG890" s="152"/>
      <c r="BH890" s="152"/>
    </row>
    <row r="891" spans="1:60" outlineLevel="1" x14ac:dyDescent="0.2">
      <c r="A891" s="159"/>
      <c r="B891" s="160"/>
      <c r="C891" s="194" t="s">
        <v>95</v>
      </c>
      <c r="D891" s="164"/>
      <c r="E891" s="165">
        <v>5</v>
      </c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3"/>
      <c r="X891" s="163"/>
      <c r="Y891" s="152"/>
      <c r="Z891" s="152"/>
      <c r="AA891" s="152"/>
      <c r="AB891" s="152"/>
      <c r="AC891" s="152"/>
      <c r="AD891" s="152"/>
      <c r="AE891" s="152"/>
      <c r="AF891" s="152"/>
      <c r="AG891" s="152" t="s">
        <v>199</v>
      </c>
      <c r="AH891" s="152">
        <v>0</v>
      </c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  <c r="AV891" s="152"/>
      <c r="AW891" s="152"/>
      <c r="AX891" s="152"/>
      <c r="AY891" s="152"/>
      <c r="AZ891" s="152"/>
      <c r="BA891" s="152"/>
      <c r="BB891" s="152"/>
      <c r="BC891" s="152"/>
      <c r="BD891" s="152"/>
      <c r="BE891" s="152"/>
      <c r="BF891" s="152"/>
      <c r="BG891" s="152"/>
      <c r="BH891" s="152"/>
    </row>
    <row r="892" spans="1:60" ht="33.75" outlineLevel="1" x14ac:dyDescent="0.2">
      <c r="A892" s="176">
        <v>303</v>
      </c>
      <c r="B892" s="177" t="s">
        <v>1132</v>
      </c>
      <c r="C892" s="193" t="s">
        <v>1133</v>
      </c>
      <c r="D892" s="178" t="s">
        <v>274</v>
      </c>
      <c r="E892" s="179">
        <v>1</v>
      </c>
      <c r="F892" s="180"/>
      <c r="G892" s="181">
        <f>ROUND(E892*F892,2)</f>
        <v>0</v>
      </c>
      <c r="H892" s="180"/>
      <c r="I892" s="181">
        <f>ROUND(E892*H892,2)</f>
        <v>0</v>
      </c>
      <c r="J892" s="180"/>
      <c r="K892" s="181">
        <f>ROUND(E892*J892,2)</f>
        <v>0</v>
      </c>
      <c r="L892" s="181">
        <v>21</v>
      </c>
      <c r="M892" s="181">
        <f>G892*(1+L892/100)</f>
        <v>0</v>
      </c>
      <c r="N892" s="181">
        <v>0.02</v>
      </c>
      <c r="O892" s="181">
        <f>ROUND(E892*N892,2)</f>
        <v>0.02</v>
      </c>
      <c r="P892" s="181">
        <v>0</v>
      </c>
      <c r="Q892" s="181">
        <f>ROUND(E892*P892,2)</f>
        <v>0</v>
      </c>
      <c r="R892" s="181" t="s">
        <v>330</v>
      </c>
      <c r="S892" s="181" t="s">
        <v>193</v>
      </c>
      <c r="T892" s="182" t="s">
        <v>285</v>
      </c>
      <c r="U892" s="163">
        <v>2.2999999999999998</v>
      </c>
      <c r="V892" s="163">
        <f>ROUND(E892*U892,2)</f>
        <v>2.2999999999999998</v>
      </c>
      <c r="W892" s="163"/>
      <c r="X892" s="163" t="s">
        <v>194</v>
      </c>
      <c r="Y892" s="152"/>
      <c r="Z892" s="152"/>
      <c r="AA892" s="152"/>
      <c r="AB892" s="152"/>
      <c r="AC892" s="152"/>
      <c r="AD892" s="152"/>
      <c r="AE892" s="152"/>
      <c r="AF892" s="152"/>
      <c r="AG892" s="152" t="s">
        <v>195</v>
      </c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  <c r="AV892" s="152"/>
      <c r="AW892" s="152"/>
      <c r="AX892" s="152"/>
      <c r="AY892" s="152"/>
      <c r="AZ892" s="152"/>
      <c r="BA892" s="152"/>
      <c r="BB892" s="152"/>
      <c r="BC892" s="152"/>
      <c r="BD892" s="152"/>
      <c r="BE892" s="152"/>
      <c r="BF892" s="152"/>
      <c r="BG892" s="152"/>
      <c r="BH892" s="152"/>
    </row>
    <row r="893" spans="1:60" outlineLevel="1" x14ac:dyDescent="0.2">
      <c r="A893" s="159"/>
      <c r="B893" s="160"/>
      <c r="C893" s="257" t="s">
        <v>1131</v>
      </c>
      <c r="D893" s="258"/>
      <c r="E893" s="258"/>
      <c r="F893" s="258"/>
      <c r="G893" s="258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3"/>
      <c r="X893" s="163"/>
      <c r="Y893" s="152"/>
      <c r="Z893" s="152"/>
      <c r="AA893" s="152"/>
      <c r="AB893" s="152"/>
      <c r="AC893" s="152"/>
      <c r="AD893" s="152"/>
      <c r="AE893" s="152"/>
      <c r="AF893" s="152"/>
      <c r="AG893" s="152" t="s">
        <v>197</v>
      </c>
      <c r="AH893" s="152"/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  <c r="AV893" s="152"/>
      <c r="AW893" s="152"/>
      <c r="AX893" s="152"/>
      <c r="AY893" s="152"/>
      <c r="AZ893" s="152"/>
      <c r="BA893" s="183" t="str">
        <f>C893</f>
        <v>hrubých, hoblovaných i leštěných, měkkých i tvrdých, na jakoukoliv cementovou maltu, s kotvením rámu do zdiva,</v>
      </c>
      <c r="BB893" s="152"/>
      <c r="BC893" s="152"/>
      <c r="BD893" s="152"/>
      <c r="BE893" s="152"/>
      <c r="BF893" s="152"/>
      <c r="BG893" s="152"/>
      <c r="BH893" s="152"/>
    </row>
    <row r="894" spans="1:60" outlineLevel="1" x14ac:dyDescent="0.2">
      <c r="A894" s="176">
        <v>304</v>
      </c>
      <c r="B894" s="177" t="s">
        <v>1134</v>
      </c>
      <c r="C894" s="193" t="s">
        <v>1135</v>
      </c>
      <c r="D894" s="178" t="s">
        <v>274</v>
      </c>
      <c r="E894" s="179">
        <v>1</v>
      </c>
      <c r="F894" s="180"/>
      <c r="G894" s="181">
        <f>ROUND(E894*F894,2)</f>
        <v>0</v>
      </c>
      <c r="H894" s="180"/>
      <c r="I894" s="181">
        <f>ROUND(E894*H894,2)</f>
        <v>0</v>
      </c>
      <c r="J894" s="180"/>
      <c r="K894" s="181">
        <f>ROUND(E894*J894,2)</f>
        <v>0</v>
      </c>
      <c r="L894" s="181">
        <v>21</v>
      </c>
      <c r="M894" s="181">
        <f>G894*(1+L894/100)</f>
        <v>0</v>
      </c>
      <c r="N894" s="181">
        <v>1.65E-3</v>
      </c>
      <c r="O894" s="181">
        <f>ROUND(E894*N894,2)</f>
        <v>0</v>
      </c>
      <c r="P894" s="181">
        <v>0</v>
      </c>
      <c r="Q894" s="181">
        <f>ROUND(E894*P894,2)</f>
        <v>0</v>
      </c>
      <c r="R894" s="181" t="s">
        <v>1136</v>
      </c>
      <c r="S894" s="181" t="s">
        <v>193</v>
      </c>
      <c r="T894" s="182" t="s">
        <v>285</v>
      </c>
      <c r="U894" s="163">
        <v>3.05</v>
      </c>
      <c r="V894" s="163">
        <f>ROUND(E894*U894,2)</f>
        <v>3.05</v>
      </c>
      <c r="W894" s="163"/>
      <c r="X894" s="163" t="s">
        <v>194</v>
      </c>
      <c r="Y894" s="152"/>
      <c r="Z894" s="152"/>
      <c r="AA894" s="152"/>
      <c r="AB894" s="152"/>
      <c r="AC894" s="152"/>
      <c r="AD894" s="152"/>
      <c r="AE894" s="152"/>
      <c r="AF894" s="152"/>
      <c r="AG894" s="152" t="s">
        <v>195</v>
      </c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  <c r="AV894" s="152"/>
      <c r="AW894" s="152"/>
      <c r="AX894" s="152"/>
      <c r="AY894" s="152"/>
      <c r="AZ894" s="152"/>
      <c r="BA894" s="152"/>
      <c r="BB894" s="152"/>
      <c r="BC894" s="152"/>
      <c r="BD894" s="152"/>
      <c r="BE894" s="152"/>
      <c r="BF894" s="152"/>
      <c r="BG894" s="152"/>
      <c r="BH894" s="152"/>
    </row>
    <row r="895" spans="1:60" outlineLevel="1" x14ac:dyDescent="0.2">
      <c r="A895" s="159"/>
      <c r="B895" s="160"/>
      <c r="C895" s="194" t="s">
        <v>81</v>
      </c>
      <c r="D895" s="164"/>
      <c r="E895" s="165">
        <v>1</v>
      </c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52"/>
      <c r="Z895" s="152"/>
      <c r="AA895" s="152"/>
      <c r="AB895" s="152"/>
      <c r="AC895" s="152"/>
      <c r="AD895" s="152"/>
      <c r="AE895" s="152"/>
      <c r="AF895" s="152"/>
      <c r="AG895" s="152" t="s">
        <v>199</v>
      </c>
      <c r="AH895" s="152">
        <v>0</v>
      </c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  <c r="AV895" s="152"/>
      <c r="AW895" s="152"/>
      <c r="AX895" s="152"/>
      <c r="AY895" s="152"/>
      <c r="AZ895" s="152"/>
      <c r="BA895" s="152"/>
      <c r="BB895" s="152"/>
      <c r="BC895" s="152"/>
      <c r="BD895" s="152"/>
      <c r="BE895" s="152"/>
      <c r="BF895" s="152"/>
      <c r="BG895" s="152"/>
      <c r="BH895" s="152"/>
    </row>
    <row r="896" spans="1:60" outlineLevel="1" x14ac:dyDescent="0.2">
      <c r="A896" s="176">
        <v>305</v>
      </c>
      <c r="B896" s="177" t="s">
        <v>1137</v>
      </c>
      <c r="C896" s="193" t="s">
        <v>1138</v>
      </c>
      <c r="D896" s="178" t="s">
        <v>207</v>
      </c>
      <c r="E896" s="179">
        <v>43.2</v>
      </c>
      <c r="F896" s="180"/>
      <c r="G896" s="181">
        <f>ROUND(E896*F896,2)</f>
        <v>0</v>
      </c>
      <c r="H896" s="180"/>
      <c r="I896" s="181">
        <f>ROUND(E896*H896,2)</f>
        <v>0</v>
      </c>
      <c r="J896" s="180"/>
      <c r="K896" s="181">
        <f>ROUND(E896*J896,2)</f>
        <v>0</v>
      </c>
      <c r="L896" s="181">
        <v>21</v>
      </c>
      <c r="M896" s="181">
        <f>G896*(1+L896/100)</f>
        <v>0</v>
      </c>
      <c r="N896" s="181">
        <v>2.0000000000000002E-5</v>
      </c>
      <c r="O896" s="181">
        <f>ROUND(E896*N896,2)</f>
        <v>0</v>
      </c>
      <c r="P896" s="181">
        <v>0</v>
      </c>
      <c r="Q896" s="181">
        <f>ROUND(E896*P896,2)</f>
        <v>0</v>
      </c>
      <c r="R896" s="181" t="s">
        <v>1136</v>
      </c>
      <c r="S896" s="181" t="s">
        <v>193</v>
      </c>
      <c r="T896" s="182" t="s">
        <v>285</v>
      </c>
      <c r="U896" s="163">
        <v>0.75700000000000001</v>
      </c>
      <c r="V896" s="163">
        <f>ROUND(E896*U896,2)</f>
        <v>32.700000000000003</v>
      </c>
      <c r="W896" s="163"/>
      <c r="X896" s="163" t="s">
        <v>194</v>
      </c>
      <c r="Y896" s="152"/>
      <c r="Z896" s="152"/>
      <c r="AA896" s="152"/>
      <c r="AB896" s="152"/>
      <c r="AC896" s="152"/>
      <c r="AD896" s="152"/>
      <c r="AE896" s="152"/>
      <c r="AF896" s="152"/>
      <c r="AG896" s="152" t="s">
        <v>195</v>
      </c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  <c r="AV896" s="152"/>
      <c r="AW896" s="152"/>
      <c r="AX896" s="152"/>
      <c r="AY896" s="152"/>
      <c r="AZ896" s="152"/>
      <c r="BA896" s="152"/>
      <c r="BB896" s="152"/>
      <c r="BC896" s="152"/>
      <c r="BD896" s="152"/>
      <c r="BE896" s="152"/>
      <c r="BF896" s="152"/>
      <c r="BG896" s="152"/>
      <c r="BH896" s="152"/>
    </row>
    <row r="897" spans="1:60" outlineLevel="1" x14ac:dyDescent="0.2">
      <c r="A897" s="159"/>
      <c r="B897" s="160"/>
      <c r="C897" s="259" t="s">
        <v>1139</v>
      </c>
      <c r="D897" s="260"/>
      <c r="E897" s="260"/>
      <c r="F897" s="260"/>
      <c r="G897" s="260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52"/>
      <c r="Z897" s="152"/>
      <c r="AA897" s="152"/>
      <c r="AB897" s="152"/>
      <c r="AC897" s="152"/>
      <c r="AD897" s="152"/>
      <c r="AE897" s="152"/>
      <c r="AF897" s="152"/>
      <c r="AG897" s="152" t="s">
        <v>210</v>
      </c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  <c r="AV897" s="152"/>
      <c r="AW897" s="152"/>
      <c r="AX897" s="152"/>
      <c r="AY897" s="152"/>
      <c r="AZ897" s="152"/>
      <c r="BA897" s="152"/>
      <c r="BB897" s="152"/>
      <c r="BC897" s="152"/>
      <c r="BD897" s="152"/>
      <c r="BE897" s="152"/>
      <c r="BF897" s="152"/>
      <c r="BG897" s="152"/>
      <c r="BH897" s="152"/>
    </row>
    <row r="898" spans="1:60" outlineLevel="1" x14ac:dyDescent="0.2">
      <c r="A898" s="159"/>
      <c r="B898" s="160"/>
      <c r="C898" s="194" t="s">
        <v>1140</v>
      </c>
      <c r="D898" s="164"/>
      <c r="E898" s="165">
        <v>43.2</v>
      </c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52"/>
      <c r="Z898" s="152"/>
      <c r="AA898" s="152"/>
      <c r="AB898" s="152"/>
      <c r="AC898" s="152"/>
      <c r="AD898" s="152"/>
      <c r="AE898" s="152"/>
      <c r="AF898" s="152"/>
      <c r="AG898" s="152" t="s">
        <v>199</v>
      </c>
      <c r="AH898" s="152">
        <v>0</v>
      </c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  <c r="AV898" s="152"/>
      <c r="AW898" s="152"/>
      <c r="AX898" s="152"/>
      <c r="AY898" s="152"/>
      <c r="AZ898" s="152"/>
      <c r="BA898" s="152"/>
      <c r="BB898" s="152"/>
      <c r="BC898" s="152"/>
      <c r="BD898" s="152"/>
      <c r="BE898" s="152"/>
      <c r="BF898" s="152"/>
      <c r="BG898" s="152"/>
      <c r="BH898" s="152"/>
    </row>
    <row r="899" spans="1:60" ht="22.5" outlineLevel="1" x14ac:dyDescent="0.2">
      <c r="A899" s="176">
        <v>306</v>
      </c>
      <c r="B899" s="177" t="s">
        <v>1141</v>
      </c>
      <c r="C899" s="193" t="s">
        <v>1142</v>
      </c>
      <c r="D899" s="178" t="s">
        <v>274</v>
      </c>
      <c r="E899" s="179">
        <v>6</v>
      </c>
      <c r="F899" s="180"/>
      <c r="G899" s="181">
        <f>ROUND(E899*F899,2)</f>
        <v>0</v>
      </c>
      <c r="H899" s="180"/>
      <c r="I899" s="181">
        <f>ROUND(E899*H899,2)</f>
        <v>0</v>
      </c>
      <c r="J899" s="180"/>
      <c r="K899" s="181">
        <f>ROUND(E899*J899,2)</f>
        <v>0</v>
      </c>
      <c r="L899" s="181">
        <v>21</v>
      </c>
      <c r="M899" s="181">
        <f>G899*(1+L899/100)</f>
        <v>0</v>
      </c>
      <c r="N899" s="181">
        <v>0</v>
      </c>
      <c r="O899" s="181">
        <f>ROUND(E899*N899,2)</f>
        <v>0</v>
      </c>
      <c r="P899" s="181">
        <v>0</v>
      </c>
      <c r="Q899" s="181">
        <f>ROUND(E899*P899,2)</f>
        <v>0</v>
      </c>
      <c r="R899" s="181" t="s">
        <v>1136</v>
      </c>
      <c r="S899" s="181" t="s">
        <v>193</v>
      </c>
      <c r="T899" s="182" t="s">
        <v>285</v>
      </c>
      <c r="U899" s="163">
        <v>1.45</v>
      </c>
      <c r="V899" s="163">
        <f>ROUND(E899*U899,2)</f>
        <v>8.6999999999999993</v>
      </c>
      <c r="W899" s="163"/>
      <c r="X899" s="163" t="s">
        <v>194</v>
      </c>
      <c r="Y899" s="152"/>
      <c r="Z899" s="152"/>
      <c r="AA899" s="152"/>
      <c r="AB899" s="152"/>
      <c r="AC899" s="152"/>
      <c r="AD899" s="152"/>
      <c r="AE899" s="152"/>
      <c r="AF899" s="152"/>
      <c r="AG899" s="152" t="s">
        <v>195</v>
      </c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  <c r="AV899" s="152"/>
      <c r="AW899" s="152"/>
      <c r="AX899" s="152"/>
      <c r="AY899" s="152"/>
      <c r="AZ899" s="152"/>
      <c r="BA899" s="152"/>
      <c r="BB899" s="152"/>
      <c r="BC899" s="152"/>
      <c r="BD899" s="152"/>
      <c r="BE899" s="152"/>
      <c r="BF899" s="152"/>
      <c r="BG899" s="152"/>
      <c r="BH899" s="152"/>
    </row>
    <row r="900" spans="1:60" outlineLevel="1" x14ac:dyDescent="0.2">
      <c r="A900" s="159"/>
      <c r="B900" s="160"/>
      <c r="C900" s="194" t="s">
        <v>1143</v>
      </c>
      <c r="D900" s="164"/>
      <c r="E900" s="165">
        <v>6</v>
      </c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3"/>
      <c r="X900" s="163"/>
      <c r="Y900" s="152"/>
      <c r="Z900" s="152"/>
      <c r="AA900" s="152"/>
      <c r="AB900" s="152"/>
      <c r="AC900" s="152"/>
      <c r="AD900" s="152"/>
      <c r="AE900" s="152"/>
      <c r="AF900" s="152"/>
      <c r="AG900" s="152" t="s">
        <v>199</v>
      </c>
      <c r="AH900" s="152">
        <v>0</v>
      </c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  <c r="AV900" s="152"/>
      <c r="AW900" s="152"/>
      <c r="AX900" s="152"/>
      <c r="AY900" s="152"/>
      <c r="AZ900" s="152"/>
      <c r="BA900" s="152"/>
      <c r="BB900" s="152"/>
      <c r="BC900" s="152"/>
      <c r="BD900" s="152"/>
      <c r="BE900" s="152"/>
      <c r="BF900" s="152"/>
      <c r="BG900" s="152"/>
      <c r="BH900" s="152"/>
    </row>
    <row r="901" spans="1:60" ht="22.5" outlineLevel="1" x14ac:dyDescent="0.2">
      <c r="A901" s="176">
        <v>307</v>
      </c>
      <c r="B901" s="177" t="s">
        <v>1144</v>
      </c>
      <c r="C901" s="193" t="s">
        <v>1145</v>
      </c>
      <c r="D901" s="178" t="s">
        <v>274</v>
      </c>
      <c r="E901" s="179">
        <v>1</v>
      </c>
      <c r="F901" s="180"/>
      <c r="G901" s="181">
        <f>ROUND(E901*F901,2)</f>
        <v>0</v>
      </c>
      <c r="H901" s="180"/>
      <c r="I901" s="181">
        <f>ROUND(E901*H901,2)</f>
        <v>0</v>
      </c>
      <c r="J901" s="180"/>
      <c r="K901" s="181">
        <f>ROUND(E901*J901,2)</f>
        <v>0</v>
      </c>
      <c r="L901" s="181">
        <v>21</v>
      </c>
      <c r="M901" s="181">
        <f>G901*(1+L901/100)</f>
        <v>0</v>
      </c>
      <c r="N901" s="181">
        <v>1.0000000000000001E-5</v>
      </c>
      <c r="O901" s="181">
        <f>ROUND(E901*N901,2)</f>
        <v>0</v>
      </c>
      <c r="P901" s="181">
        <v>0</v>
      </c>
      <c r="Q901" s="181">
        <f>ROUND(E901*P901,2)</f>
        <v>0</v>
      </c>
      <c r="R901" s="181" t="s">
        <v>1136</v>
      </c>
      <c r="S901" s="181" t="s">
        <v>193</v>
      </c>
      <c r="T901" s="182" t="s">
        <v>285</v>
      </c>
      <c r="U901" s="163">
        <v>0.40488000000000002</v>
      </c>
      <c r="V901" s="163">
        <f>ROUND(E901*U901,2)</f>
        <v>0.4</v>
      </c>
      <c r="W901" s="163"/>
      <c r="X901" s="163" t="s">
        <v>194</v>
      </c>
      <c r="Y901" s="152"/>
      <c r="Z901" s="152"/>
      <c r="AA901" s="152"/>
      <c r="AB901" s="152"/>
      <c r="AC901" s="152"/>
      <c r="AD901" s="152"/>
      <c r="AE901" s="152"/>
      <c r="AF901" s="152"/>
      <c r="AG901" s="152" t="s">
        <v>195</v>
      </c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  <c r="AV901" s="152"/>
      <c r="AW901" s="152"/>
      <c r="AX901" s="152"/>
      <c r="AY901" s="152"/>
      <c r="AZ901" s="152"/>
      <c r="BA901" s="152"/>
      <c r="BB901" s="152"/>
      <c r="BC901" s="152"/>
      <c r="BD901" s="152"/>
      <c r="BE901" s="152"/>
      <c r="BF901" s="152"/>
      <c r="BG901" s="152"/>
      <c r="BH901" s="152"/>
    </row>
    <row r="902" spans="1:60" outlineLevel="1" x14ac:dyDescent="0.2">
      <c r="A902" s="159"/>
      <c r="B902" s="160"/>
      <c r="C902" s="194" t="s">
        <v>81</v>
      </c>
      <c r="D902" s="164"/>
      <c r="E902" s="165">
        <v>1</v>
      </c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3"/>
      <c r="X902" s="163"/>
      <c r="Y902" s="152"/>
      <c r="Z902" s="152"/>
      <c r="AA902" s="152"/>
      <c r="AB902" s="152"/>
      <c r="AC902" s="152"/>
      <c r="AD902" s="152"/>
      <c r="AE902" s="152"/>
      <c r="AF902" s="152"/>
      <c r="AG902" s="152" t="s">
        <v>199</v>
      </c>
      <c r="AH902" s="152">
        <v>0</v>
      </c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  <c r="AV902" s="152"/>
      <c r="AW902" s="152"/>
      <c r="AX902" s="152"/>
      <c r="AY902" s="152"/>
      <c r="AZ902" s="152"/>
      <c r="BA902" s="152"/>
      <c r="BB902" s="152"/>
      <c r="BC902" s="152"/>
      <c r="BD902" s="152"/>
      <c r="BE902" s="152"/>
      <c r="BF902" s="152"/>
      <c r="BG902" s="152"/>
      <c r="BH902" s="152"/>
    </row>
    <row r="903" spans="1:60" ht="22.5" outlineLevel="1" x14ac:dyDescent="0.2">
      <c r="A903" s="176">
        <v>308</v>
      </c>
      <c r="B903" s="177" t="s">
        <v>1146</v>
      </c>
      <c r="C903" s="193" t="s">
        <v>1147</v>
      </c>
      <c r="D903" s="178" t="s">
        <v>274</v>
      </c>
      <c r="E903" s="179">
        <v>1</v>
      </c>
      <c r="F903" s="180"/>
      <c r="G903" s="181">
        <f>ROUND(E903*F903,2)</f>
        <v>0</v>
      </c>
      <c r="H903" s="180"/>
      <c r="I903" s="181">
        <f>ROUND(E903*H903,2)</f>
        <v>0</v>
      </c>
      <c r="J903" s="180"/>
      <c r="K903" s="181">
        <f>ROUND(E903*J903,2)</f>
        <v>0</v>
      </c>
      <c r="L903" s="181">
        <v>21</v>
      </c>
      <c r="M903" s="181">
        <f>G903*(1+L903/100)</f>
        <v>0</v>
      </c>
      <c r="N903" s="181">
        <v>2.0000000000000002E-5</v>
      </c>
      <c r="O903" s="181">
        <f>ROUND(E903*N903,2)</f>
        <v>0</v>
      </c>
      <c r="P903" s="181">
        <v>0</v>
      </c>
      <c r="Q903" s="181">
        <f>ROUND(E903*P903,2)</f>
        <v>0</v>
      </c>
      <c r="R903" s="181" t="s">
        <v>1136</v>
      </c>
      <c r="S903" s="181" t="s">
        <v>193</v>
      </c>
      <c r="T903" s="182" t="s">
        <v>285</v>
      </c>
      <c r="U903" s="163">
        <v>0.74034</v>
      </c>
      <c r="V903" s="163">
        <f>ROUND(E903*U903,2)</f>
        <v>0.74</v>
      </c>
      <c r="W903" s="163"/>
      <c r="X903" s="163" t="s">
        <v>194</v>
      </c>
      <c r="Y903" s="152"/>
      <c r="Z903" s="152"/>
      <c r="AA903" s="152"/>
      <c r="AB903" s="152"/>
      <c r="AC903" s="152"/>
      <c r="AD903" s="152"/>
      <c r="AE903" s="152"/>
      <c r="AF903" s="152"/>
      <c r="AG903" s="152" t="s">
        <v>195</v>
      </c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  <c r="AV903" s="152"/>
      <c r="AW903" s="152"/>
      <c r="AX903" s="152"/>
      <c r="AY903" s="152"/>
      <c r="AZ903" s="152"/>
      <c r="BA903" s="152"/>
      <c r="BB903" s="152"/>
      <c r="BC903" s="152"/>
      <c r="BD903" s="152"/>
      <c r="BE903" s="152"/>
      <c r="BF903" s="152"/>
      <c r="BG903" s="152"/>
      <c r="BH903" s="152"/>
    </row>
    <row r="904" spans="1:60" outlineLevel="1" x14ac:dyDescent="0.2">
      <c r="A904" s="159"/>
      <c r="B904" s="160"/>
      <c r="C904" s="194" t="s">
        <v>81</v>
      </c>
      <c r="D904" s="164"/>
      <c r="E904" s="165">
        <v>1</v>
      </c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  <c r="T904" s="163"/>
      <c r="U904" s="163"/>
      <c r="V904" s="163"/>
      <c r="W904" s="163"/>
      <c r="X904" s="163"/>
      <c r="Y904" s="152"/>
      <c r="Z904" s="152"/>
      <c r="AA904" s="152"/>
      <c r="AB904" s="152"/>
      <c r="AC904" s="152"/>
      <c r="AD904" s="152"/>
      <c r="AE904" s="152"/>
      <c r="AF904" s="152"/>
      <c r="AG904" s="152" t="s">
        <v>199</v>
      </c>
      <c r="AH904" s="152">
        <v>0</v>
      </c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  <c r="AV904" s="152"/>
      <c r="AW904" s="152"/>
      <c r="AX904" s="152"/>
      <c r="AY904" s="152"/>
      <c r="AZ904" s="152"/>
      <c r="BA904" s="152"/>
      <c r="BB904" s="152"/>
      <c r="BC904" s="152"/>
      <c r="BD904" s="152"/>
      <c r="BE904" s="152"/>
      <c r="BF904" s="152"/>
      <c r="BG904" s="152"/>
      <c r="BH904" s="152"/>
    </row>
    <row r="905" spans="1:60" outlineLevel="1" x14ac:dyDescent="0.2">
      <c r="A905" s="176">
        <v>309</v>
      </c>
      <c r="B905" s="177" t="s">
        <v>81</v>
      </c>
      <c r="C905" s="193" t="s">
        <v>1148</v>
      </c>
      <c r="D905" s="178" t="s">
        <v>274</v>
      </c>
      <c r="E905" s="179">
        <v>7</v>
      </c>
      <c r="F905" s="180"/>
      <c r="G905" s="181">
        <f>ROUND(E905*F905,2)</f>
        <v>0</v>
      </c>
      <c r="H905" s="180"/>
      <c r="I905" s="181">
        <f>ROUND(E905*H905,2)</f>
        <v>0</v>
      </c>
      <c r="J905" s="180"/>
      <c r="K905" s="181">
        <f>ROUND(E905*J905,2)</f>
        <v>0</v>
      </c>
      <c r="L905" s="181">
        <v>21</v>
      </c>
      <c r="M905" s="181">
        <f>G905*(1+L905/100)</f>
        <v>0</v>
      </c>
      <c r="N905" s="181">
        <v>1.1999999999999999E-3</v>
      </c>
      <c r="O905" s="181">
        <f>ROUND(E905*N905,2)</f>
        <v>0.01</v>
      </c>
      <c r="P905" s="181">
        <v>0</v>
      </c>
      <c r="Q905" s="181">
        <f>ROUND(E905*P905,2)</f>
        <v>0</v>
      </c>
      <c r="R905" s="181"/>
      <c r="S905" s="181" t="s">
        <v>254</v>
      </c>
      <c r="T905" s="182" t="s">
        <v>285</v>
      </c>
      <c r="U905" s="163">
        <v>2.72</v>
      </c>
      <c r="V905" s="163">
        <f>ROUND(E905*U905,2)</f>
        <v>19.04</v>
      </c>
      <c r="W905" s="163"/>
      <c r="X905" s="163" t="s">
        <v>194</v>
      </c>
      <c r="Y905" s="152"/>
      <c r="Z905" s="152"/>
      <c r="AA905" s="152"/>
      <c r="AB905" s="152"/>
      <c r="AC905" s="152"/>
      <c r="AD905" s="152"/>
      <c r="AE905" s="152"/>
      <c r="AF905" s="152"/>
      <c r="AG905" s="152" t="s">
        <v>195</v>
      </c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  <c r="AV905" s="152"/>
      <c r="AW905" s="152"/>
      <c r="AX905" s="152"/>
      <c r="AY905" s="152"/>
      <c r="AZ905" s="152"/>
      <c r="BA905" s="152"/>
      <c r="BB905" s="152"/>
      <c r="BC905" s="152"/>
      <c r="BD905" s="152"/>
      <c r="BE905" s="152"/>
      <c r="BF905" s="152"/>
      <c r="BG905" s="152"/>
      <c r="BH905" s="152"/>
    </row>
    <row r="906" spans="1:60" outlineLevel="1" x14ac:dyDescent="0.2">
      <c r="A906" s="159"/>
      <c r="B906" s="160"/>
      <c r="C906" s="194" t="s">
        <v>1149</v>
      </c>
      <c r="D906" s="164"/>
      <c r="E906" s="165">
        <v>7</v>
      </c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63"/>
      <c r="Y906" s="152"/>
      <c r="Z906" s="152"/>
      <c r="AA906" s="152"/>
      <c r="AB906" s="152"/>
      <c r="AC906" s="152"/>
      <c r="AD906" s="152"/>
      <c r="AE906" s="152"/>
      <c r="AF906" s="152"/>
      <c r="AG906" s="152" t="s">
        <v>199</v>
      </c>
      <c r="AH906" s="152">
        <v>0</v>
      </c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  <c r="AV906" s="152"/>
      <c r="AW906" s="152"/>
      <c r="AX906" s="152"/>
      <c r="AY906" s="152"/>
      <c r="AZ906" s="152"/>
      <c r="BA906" s="152"/>
      <c r="BB906" s="152"/>
      <c r="BC906" s="152"/>
      <c r="BD906" s="152"/>
      <c r="BE906" s="152"/>
      <c r="BF906" s="152"/>
      <c r="BG906" s="152"/>
      <c r="BH906" s="152"/>
    </row>
    <row r="907" spans="1:60" outlineLevel="1" x14ac:dyDescent="0.2">
      <c r="A907" s="176">
        <v>310</v>
      </c>
      <c r="B907" s="177" t="s">
        <v>1150</v>
      </c>
      <c r="C907" s="193" t="s">
        <v>1151</v>
      </c>
      <c r="D907" s="178" t="s">
        <v>274</v>
      </c>
      <c r="E907" s="179">
        <v>1</v>
      </c>
      <c r="F907" s="180"/>
      <c r="G907" s="181">
        <f>ROUND(E907*F907,2)</f>
        <v>0</v>
      </c>
      <c r="H907" s="180"/>
      <c r="I907" s="181">
        <f>ROUND(E907*H907,2)</f>
        <v>0</v>
      </c>
      <c r="J907" s="180"/>
      <c r="K907" s="181">
        <f>ROUND(E907*J907,2)</f>
        <v>0</v>
      </c>
      <c r="L907" s="181">
        <v>21</v>
      </c>
      <c r="M907" s="181">
        <f>G907*(1+L907/100)</f>
        <v>0</v>
      </c>
      <c r="N907" s="181">
        <v>0</v>
      </c>
      <c r="O907" s="181">
        <f>ROUND(E907*N907,2)</f>
        <v>0</v>
      </c>
      <c r="P907" s="181">
        <v>0</v>
      </c>
      <c r="Q907" s="181">
        <f>ROUND(E907*P907,2)</f>
        <v>0</v>
      </c>
      <c r="R907" s="181"/>
      <c r="S907" s="181" t="s">
        <v>254</v>
      </c>
      <c r="T907" s="182" t="s">
        <v>250</v>
      </c>
      <c r="U907" s="163">
        <v>0</v>
      </c>
      <c r="V907" s="163">
        <f>ROUND(E907*U907,2)</f>
        <v>0</v>
      </c>
      <c r="W907" s="163"/>
      <c r="X907" s="163" t="s">
        <v>194</v>
      </c>
      <c r="Y907" s="152"/>
      <c r="Z907" s="152"/>
      <c r="AA907" s="152"/>
      <c r="AB907" s="152"/>
      <c r="AC907" s="152"/>
      <c r="AD907" s="152"/>
      <c r="AE907" s="152"/>
      <c r="AF907" s="152"/>
      <c r="AG907" s="152" t="s">
        <v>195</v>
      </c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  <c r="AV907" s="152"/>
      <c r="AW907" s="152"/>
      <c r="AX907" s="152"/>
      <c r="AY907" s="152"/>
      <c r="AZ907" s="152"/>
      <c r="BA907" s="152"/>
      <c r="BB907" s="152"/>
      <c r="BC907" s="152"/>
      <c r="BD907" s="152"/>
      <c r="BE907" s="152"/>
      <c r="BF907" s="152"/>
      <c r="BG907" s="152"/>
      <c r="BH907" s="152"/>
    </row>
    <row r="908" spans="1:60" outlineLevel="1" x14ac:dyDescent="0.2">
      <c r="A908" s="159"/>
      <c r="B908" s="160"/>
      <c r="C908" s="259" t="s">
        <v>1152</v>
      </c>
      <c r="D908" s="260"/>
      <c r="E908" s="260"/>
      <c r="F908" s="260"/>
      <c r="G908" s="260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63"/>
      <c r="Y908" s="152"/>
      <c r="Z908" s="152"/>
      <c r="AA908" s="152"/>
      <c r="AB908" s="152"/>
      <c r="AC908" s="152"/>
      <c r="AD908" s="152"/>
      <c r="AE908" s="152"/>
      <c r="AF908" s="152"/>
      <c r="AG908" s="152" t="s">
        <v>210</v>
      </c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  <c r="AV908" s="152"/>
      <c r="AW908" s="152"/>
      <c r="AX908" s="152"/>
      <c r="AY908" s="152"/>
      <c r="AZ908" s="152"/>
      <c r="BA908" s="152"/>
      <c r="BB908" s="152"/>
      <c r="BC908" s="152"/>
      <c r="BD908" s="152"/>
      <c r="BE908" s="152"/>
      <c r="BF908" s="152"/>
      <c r="BG908" s="152"/>
      <c r="BH908" s="152"/>
    </row>
    <row r="909" spans="1:60" outlineLevel="1" x14ac:dyDescent="0.2">
      <c r="A909" s="159"/>
      <c r="B909" s="160"/>
      <c r="C909" s="194" t="s">
        <v>81</v>
      </c>
      <c r="D909" s="164"/>
      <c r="E909" s="165">
        <v>1</v>
      </c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52"/>
      <c r="Z909" s="152"/>
      <c r="AA909" s="152"/>
      <c r="AB909" s="152"/>
      <c r="AC909" s="152"/>
      <c r="AD909" s="152"/>
      <c r="AE909" s="152"/>
      <c r="AF909" s="152"/>
      <c r="AG909" s="152" t="s">
        <v>199</v>
      </c>
      <c r="AH909" s="152">
        <v>0</v>
      </c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  <c r="AV909" s="152"/>
      <c r="AW909" s="152"/>
      <c r="AX909" s="152"/>
      <c r="AY909" s="152"/>
      <c r="AZ909" s="152"/>
      <c r="BA909" s="152"/>
      <c r="BB909" s="152"/>
      <c r="BC909" s="152"/>
      <c r="BD909" s="152"/>
      <c r="BE909" s="152"/>
      <c r="BF909" s="152"/>
      <c r="BG909" s="152"/>
      <c r="BH909" s="152"/>
    </row>
    <row r="910" spans="1:60" outlineLevel="1" x14ac:dyDescent="0.2">
      <c r="A910" s="176">
        <v>311</v>
      </c>
      <c r="B910" s="177" t="s">
        <v>1153</v>
      </c>
      <c r="C910" s="193" t="s">
        <v>1154</v>
      </c>
      <c r="D910" s="178" t="s">
        <v>274</v>
      </c>
      <c r="E910" s="179">
        <v>6</v>
      </c>
      <c r="F910" s="180"/>
      <c r="G910" s="181">
        <f>ROUND(E910*F910,2)</f>
        <v>0</v>
      </c>
      <c r="H910" s="180"/>
      <c r="I910" s="181">
        <f>ROUND(E910*H910,2)</f>
        <v>0</v>
      </c>
      <c r="J910" s="180"/>
      <c r="K910" s="181">
        <f>ROUND(E910*J910,2)</f>
        <v>0</v>
      </c>
      <c r="L910" s="181">
        <v>21</v>
      </c>
      <c r="M910" s="181">
        <f>G910*(1+L910/100)</f>
        <v>0</v>
      </c>
      <c r="N910" s="181">
        <v>0</v>
      </c>
      <c r="O910" s="181">
        <f>ROUND(E910*N910,2)</f>
        <v>0</v>
      </c>
      <c r="P910" s="181">
        <v>0</v>
      </c>
      <c r="Q910" s="181">
        <f>ROUND(E910*P910,2)</f>
        <v>0</v>
      </c>
      <c r="R910" s="181"/>
      <c r="S910" s="181" t="s">
        <v>249</v>
      </c>
      <c r="T910" s="182" t="s">
        <v>250</v>
      </c>
      <c r="U910" s="163">
        <v>0</v>
      </c>
      <c r="V910" s="163">
        <f>ROUND(E910*U910,2)</f>
        <v>0</v>
      </c>
      <c r="W910" s="163"/>
      <c r="X910" s="163" t="s">
        <v>194</v>
      </c>
      <c r="Y910" s="152"/>
      <c r="Z910" s="152"/>
      <c r="AA910" s="152"/>
      <c r="AB910" s="152"/>
      <c r="AC910" s="152"/>
      <c r="AD910" s="152"/>
      <c r="AE910" s="152"/>
      <c r="AF910" s="152"/>
      <c r="AG910" s="152" t="s">
        <v>195</v>
      </c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  <c r="AV910" s="152"/>
      <c r="AW910" s="152"/>
      <c r="AX910" s="152"/>
      <c r="AY910" s="152"/>
      <c r="AZ910" s="152"/>
      <c r="BA910" s="152"/>
      <c r="BB910" s="152"/>
      <c r="BC910" s="152"/>
      <c r="BD910" s="152"/>
      <c r="BE910" s="152"/>
      <c r="BF910" s="152"/>
      <c r="BG910" s="152"/>
      <c r="BH910" s="152"/>
    </row>
    <row r="911" spans="1:60" outlineLevel="1" x14ac:dyDescent="0.2">
      <c r="A911" s="159"/>
      <c r="B911" s="160"/>
      <c r="C911" s="194" t="s">
        <v>427</v>
      </c>
      <c r="D911" s="164"/>
      <c r="E911" s="165">
        <v>6</v>
      </c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52"/>
      <c r="Z911" s="152"/>
      <c r="AA911" s="152"/>
      <c r="AB911" s="152"/>
      <c r="AC911" s="152"/>
      <c r="AD911" s="152"/>
      <c r="AE911" s="152"/>
      <c r="AF911" s="152"/>
      <c r="AG911" s="152" t="s">
        <v>199</v>
      </c>
      <c r="AH911" s="152">
        <v>0</v>
      </c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  <c r="AV911" s="152"/>
      <c r="AW911" s="152"/>
      <c r="AX911" s="152"/>
      <c r="AY911" s="152"/>
      <c r="AZ911" s="152"/>
      <c r="BA911" s="152"/>
      <c r="BB911" s="152"/>
      <c r="BC911" s="152"/>
      <c r="BD911" s="152"/>
      <c r="BE911" s="152"/>
      <c r="BF911" s="152"/>
      <c r="BG911" s="152"/>
      <c r="BH911" s="152"/>
    </row>
    <row r="912" spans="1:60" outlineLevel="1" x14ac:dyDescent="0.2">
      <c r="A912" s="176">
        <v>312</v>
      </c>
      <c r="B912" s="177" t="s">
        <v>1155</v>
      </c>
      <c r="C912" s="193" t="s">
        <v>1156</v>
      </c>
      <c r="D912" s="178" t="s">
        <v>274</v>
      </c>
      <c r="E912" s="179">
        <v>6</v>
      </c>
      <c r="F912" s="180"/>
      <c r="G912" s="181">
        <f>ROUND(E912*F912,2)</f>
        <v>0</v>
      </c>
      <c r="H912" s="180"/>
      <c r="I912" s="181">
        <f>ROUND(E912*H912,2)</f>
        <v>0</v>
      </c>
      <c r="J912" s="180"/>
      <c r="K912" s="181">
        <f>ROUND(E912*J912,2)</f>
        <v>0</v>
      </c>
      <c r="L912" s="181">
        <v>21</v>
      </c>
      <c r="M912" s="181">
        <f>G912*(1+L912/100)</f>
        <v>0</v>
      </c>
      <c r="N912" s="181">
        <v>7.5000000000000002E-4</v>
      </c>
      <c r="O912" s="181">
        <f>ROUND(E912*N912,2)</f>
        <v>0</v>
      </c>
      <c r="P912" s="181">
        <v>0</v>
      </c>
      <c r="Q912" s="181">
        <f>ROUND(E912*P912,2)</f>
        <v>0</v>
      </c>
      <c r="R912" s="181"/>
      <c r="S912" s="181" t="s">
        <v>254</v>
      </c>
      <c r="T912" s="182" t="s">
        <v>285</v>
      </c>
      <c r="U912" s="163">
        <v>0</v>
      </c>
      <c r="V912" s="163">
        <f>ROUND(E912*U912,2)</f>
        <v>0</v>
      </c>
      <c r="W912" s="163"/>
      <c r="X912" s="163" t="s">
        <v>275</v>
      </c>
      <c r="Y912" s="152"/>
      <c r="Z912" s="152"/>
      <c r="AA912" s="152"/>
      <c r="AB912" s="152"/>
      <c r="AC912" s="152"/>
      <c r="AD912" s="152"/>
      <c r="AE912" s="152"/>
      <c r="AF912" s="152"/>
      <c r="AG912" s="152" t="s">
        <v>276</v>
      </c>
      <c r="AH912" s="152"/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  <c r="AV912" s="152"/>
      <c r="AW912" s="152"/>
      <c r="AX912" s="152"/>
      <c r="AY912" s="152"/>
      <c r="AZ912" s="152"/>
      <c r="BA912" s="152"/>
      <c r="BB912" s="152"/>
      <c r="BC912" s="152"/>
      <c r="BD912" s="152"/>
      <c r="BE912" s="152"/>
      <c r="BF912" s="152"/>
      <c r="BG912" s="152"/>
      <c r="BH912" s="152"/>
    </row>
    <row r="913" spans="1:60" outlineLevel="1" x14ac:dyDescent="0.2">
      <c r="A913" s="159"/>
      <c r="B913" s="160"/>
      <c r="C913" s="259" t="s">
        <v>1157</v>
      </c>
      <c r="D913" s="260"/>
      <c r="E913" s="260"/>
      <c r="F913" s="260"/>
      <c r="G913" s="260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52"/>
      <c r="Z913" s="152"/>
      <c r="AA913" s="152"/>
      <c r="AB913" s="152"/>
      <c r="AC913" s="152"/>
      <c r="AD913" s="152"/>
      <c r="AE913" s="152"/>
      <c r="AF913" s="152"/>
      <c r="AG913" s="152" t="s">
        <v>210</v>
      </c>
      <c r="AH913" s="152"/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  <c r="AV913" s="152"/>
      <c r="AW913" s="152"/>
      <c r="AX913" s="152"/>
      <c r="AY913" s="152"/>
      <c r="AZ913" s="152"/>
      <c r="BA913" s="152"/>
      <c r="BB913" s="152"/>
      <c r="BC913" s="152"/>
      <c r="BD913" s="152"/>
      <c r="BE913" s="152"/>
      <c r="BF913" s="152"/>
      <c r="BG913" s="152"/>
      <c r="BH913" s="152"/>
    </row>
    <row r="914" spans="1:60" outlineLevel="1" x14ac:dyDescent="0.2">
      <c r="A914" s="159"/>
      <c r="B914" s="160"/>
      <c r="C914" s="194" t="s">
        <v>427</v>
      </c>
      <c r="D914" s="164"/>
      <c r="E914" s="165">
        <v>6</v>
      </c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52"/>
      <c r="Z914" s="152"/>
      <c r="AA914" s="152"/>
      <c r="AB914" s="152"/>
      <c r="AC914" s="152"/>
      <c r="AD914" s="152"/>
      <c r="AE914" s="152"/>
      <c r="AF914" s="152"/>
      <c r="AG914" s="152" t="s">
        <v>199</v>
      </c>
      <c r="AH914" s="152">
        <v>0</v>
      </c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  <c r="AV914" s="152"/>
      <c r="AW914" s="152"/>
      <c r="AX914" s="152"/>
      <c r="AY914" s="152"/>
      <c r="AZ914" s="152"/>
      <c r="BA914" s="152"/>
      <c r="BB914" s="152"/>
      <c r="BC914" s="152"/>
      <c r="BD914" s="152"/>
      <c r="BE914" s="152"/>
      <c r="BF914" s="152"/>
      <c r="BG914" s="152"/>
      <c r="BH914" s="152"/>
    </row>
    <row r="915" spans="1:60" ht="22.5" outlineLevel="1" x14ac:dyDescent="0.2">
      <c r="A915" s="176">
        <v>313</v>
      </c>
      <c r="B915" s="177" t="s">
        <v>1158</v>
      </c>
      <c r="C915" s="193" t="s">
        <v>1159</v>
      </c>
      <c r="D915" s="178" t="s">
        <v>207</v>
      </c>
      <c r="E915" s="179">
        <v>10.4</v>
      </c>
      <c r="F915" s="180"/>
      <c r="G915" s="181">
        <f>ROUND(E915*F915,2)</f>
        <v>0</v>
      </c>
      <c r="H915" s="180"/>
      <c r="I915" s="181">
        <f>ROUND(E915*H915,2)</f>
        <v>0</v>
      </c>
      <c r="J915" s="180"/>
      <c r="K915" s="181">
        <f>ROUND(E915*J915,2)</f>
        <v>0</v>
      </c>
      <c r="L915" s="181">
        <v>21</v>
      </c>
      <c r="M915" s="181">
        <f>G915*(1+L915/100)</f>
        <v>0</v>
      </c>
      <c r="N915" s="181">
        <v>2.5999999999999999E-3</v>
      </c>
      <c r="O915" s="181">
        <f>ROUND(E915*N915,2)</f>
        <v>0.03</v>
      </c>
      <c r="P915" s="181">
        <v>0</v>
      </c>
      <c r="Q915" s="181">
        <f>ROUND(E915*P915,2)</f>
        <v>0</v>
      </c>
      <c r="R915" s="181" t="s">
        <v>281</v>
      </c>
      <c r="S915" s="181" t="s">
        <v>193</v>
      </c>
      <c r="T915" s="182" t="s">
        <v>285</v>
      </c>
      <c r="U915" s="163">
        <v>0</v>
      </c>
      <c r="V915" s="163">
        <f>ROUND(E915*U915,2)</f>
        <v>0</v>
      </c>
      <c r="W915" s="163"/>
      <c r="X915" s="163" t="s">
        <v>275</v>
      </c>
      <c r="Y915" s="152"/>
      <c r="Z915" s="152"/>
      <c r="AA915" s="152"/>
      <c r="AB915" s="152"/>
      <c r="AC915" s="152"/>
      <c r="AD915" s="152"/>
      <c r="AE915" s="152"/>
      <c r="AF915" s="152"/>
      <c r="AG915" s="152" t="s">
        <v>276</v>
      </c>
      <c r="AH915" s="152"/>
      <c r="AI915" s="15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  <c r="AV915" s="152"/>
      <c r="AW915" s="152"/>
      <c r="AX915" s="152"/>
      <c r="AY915" s="152"/>
      <c r="AZ915" s="152"/>
      <c r="BA915" s="152"/>
      <c r="BB915" s="152"/>
      <c r="BC915" s="152"/>
      <c r="BD915" s="152"/>
      <c r="BE915" s="152"/>
      <c r="BF915" s="152"/>
      <c r="BG915" s="152"/>
      <c r="BH915" s="152"/>
    </row>
    <row r="916" spans="1:60" outlineLevel="1" x14ac:dyDescent="0.2">
      <c r="A916" s="159"/>
      <c r="B916" s="160"/>
      <c r="C916" s="194" t="s">
        <v>1160</v>
      </c>
      <c r="D916" s="164"/>
      <c r="E916" s="165">
        <v>10.4</v>
      </c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3"/>
      <c r="X916" s="163"/>
      <c r="Y916" s="152"/>
      <c r="Z916" s="152"/>
      <c r="AA916" s="152"/>
      <c r="AB916" s="152"/>
      <c r="AC916" s="152"/>
      <c r="AD916" s="152"/>
      <c r="AE916" s="152"/>
      <c r="AF916" s="152"/>
      <c r="AG916" s="152" t="s">
        <v>199</v>
      </c>
      <c r="AH916" s="152">
        <v>0</v>
      </c>
      <c r="AI916" s="152"/>
      <c r="AJ916" s="152"/>
      <c r="AK916" s="152"/>
      <c r="AL916" s="152"/>
      <c r="AM916" s="152"/>
      <c r="AN916" s="152"/>
      <c r="AO916" s="152"/>
      <c r="AP916" s="152"/>
      <c r="AQ916" s="152"/>
      <c r="AR916" s="152"/>
      <c r="AS916" s="152"/>
      <c r="AT916" s="152"/>
      <c r="AU916" s="152"/>
      <c r="AV916" s="152"/>
      <c r="AW916" s="152"/>
      <c r="AX916" s="152"/>
      <c r="AY916" s="152"/>
      <c r="AZ916" s="152"/>
      <c r="BA916" s="152"/>
      <c r="BB916" s="152"/>
      <c r="BC916" s="152"/>
      <c r="BD916" s="152"/>
      <c r="BE916" s="152"/>
      <c r="BF916" s="152"/>
      <c r="BG916" s="152"/>
      <c r="BH916" s="152"/>
    </row>
    <row r="917" spans="1:60" ht="22.5" outlineLevel="1" x14ac:dyDescent="0.2">
      <c r="A917" s="176">
        <v>314</v>
      </c>
      <c r="B917" s="177" t="s">
        <v>1161</v>
      </c>
      <c r="C917" s="193" t="s">
        <v>1162</v>
      </c>
      <c r="D917" s="178" t="s">
        <v>274</v>
      </c>
      <c r="E917" s="179">
        <v>1</v>
      </c>
      <c r="F917" s="180"/>
      <c r="G917" s="181">
        <f>ROUND(E917*F917,2)</f>
        <v>0</v>
      </c>
      <c r="H917" s="180"/>
      <c r="I917" s="181">
        <f>ROUND(E917*H917,2)</f>
        <v>0</v>
      </c>
      <c r="J917" s="180"/>
      <c r="K917" s="181">
        <f>ROUND(E917*J917,2)</f>
        <v>0</v>
      </c>
      <c r="L917" s="181">
        <v>21</v>
      </c>
      <c r="M917" s="181">
        <f>G917*(1+L917/100)</f>
        <v>0</v>
      </c>
      <c r="N917" s="181">
        <v>7.1000000000000004E-3</v>
      </c>
      <c r="O917" s="181">
        <f>ROUND(E917*N917,2)</f>
        <v>0.01</v>
      </c>
      <c r="P917" s="181">
        <v>0</v>
      </c>
      <c r="Q917" s="181">
        <f>ROUND(E917*P917,2)</f>
        <v>0</v>
      </c>
      <c r="R917" s="181" t="s">
        <v>281</v>
      </c>
      <c r="S917" s="181" t="s">
        <v>193</v>
      </c>
      <c r="T917" s="182" t="s">
        <v>285</v>
      </c>
      <c r="U917" s="163">
        <v>0</v>
      </c>
      <c r="V917" s="163">
        <f>ROUND(E917*U917,2)</f>
        <v>0</v>
      </c>
      <c r="W917" s="163"/>
      <c r="X917" s="163" t="s">
        <v>275</v>
      </c>
      <c r="Y917" s="152"/>
      <c r="Z917" s="152"/>
      <c r="AA917" s="152"/>
      <c r="AB917" s="152"/>
      <c r="AC917" s="152"/>
      <c r="AD917" s="152"/>
      <c r="AE917" s="152"/>
      <c r="AF917" s="152"/>
      <c r="AG917" s="152" t="s">
        <v>276</v>
      </c>
      <c r="AH917" s="152"/>
      <c r="AI917" s="152"/>
      <c r="AJ917" s="152"/>
      <c r="AK917" s="152"/>
      <c r="AL917" s="152"/>
      <c r="AM917" s="152"/>
      <c r="AN917" s="152"/>
      <c r="AO917" s="152"/>
      <c r="AP917" s="152"/>
      <c r="AQ917" s="152"/>
      <c r="AR917" s="152"/>
      <c r="AS917" s="152"/>
      <c r="AT917" s="152"/>
      <c r="AU917" s="152"/>
      <c r="AV917" s="152"/>
      <c r="AW917" s="152"/>
      <c r="AX917" s="152"/>
      <c r="AY917" s="152"/>
      <c r="AZ917" s="152"/>
      <c r="BA917" s="152"/>
      <c r="BB917" s="152"/>
      <c r="BC917" s="152"/>
      <c r="BD917" s="152"/>
      <c r="BE917" s="152"/>
      <c r="BF917" s="152"/>
      <c r="BG917" s="152"/>
      <c r="BH917" s="152"/>
    </row>
    <row r="918" spans="1:60" outlineLevel="1" x14ac:dyDescent="0.2">
      <c r="A918" s="159"/>
      <c r="B918" s="160"/>
      <c r="C918" s="194" t="s">
        <v>81</v>
      </c>
      <c r="D918" s="164"/>
      <c r="E918" s="165">
        <v>1</v>
      </c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3"/>
      <c r="X918" s="163"/>
      <c r="Y918" s="152"/>
      <c r="Z918" s="152"/>
      <c r="AA918" s="152"/>
      <c r="AB918" s="152"/>
      <c r="AC918" s="152"/>
      <c r="AD918" s="152"/>
      <c r="AE918" s="152"/>
      <c r="AF918" s="152"/>
      <c r="AG918" s="152" t="s">
        <v>199</v>
      </c>
      <c r="AH918" s="152">
        <v>0</v>
      </c>
      <c r="AI918" s="152"/>
      <c r="AJ918" s="152"/>
      <c r="AK918" s="152"/>
      <c r="AL918" s="152"/>
      <c r="AM918" s="152"/>
      <c r="AN918" s="152"/>
      <c r="AO918" s="152"/>
      <c r="AP918" s="152"/>
      <c r="AQ918" s="152"/>
      <c r="AR918" s="152"/>
      <c r="AS918" s="152"/>
      <c r="AT918" s="152"/>
      <c r="AU918" s="152"/>
      <c r="AV918" s="152"/>
      <c r="AW918" s="152"/>
      <c r="AX918" s="152"/>
      <c r="AY918" s="152"/>
      <c r="AZ918" s="152"/>
      <c r="BA918" s="152"/>
      <c r="BB918" s="152"/>
      <c r="BC918" s="152"/>
      <c r="BD918" s="152"/>
      <c r="BE918" s="152"/>
      <c r="BF918" s="152"/>
      <c r="BG918" s="152"/>
      <c r="BH918" s="152"/>
    </row>
    <row r="919" spans="1:60" ht="22.5" outlineLevel="1" x14ac:dyDescent="0.2">
      <c r="A919" s="176">
        <v>315</v>
      </c>
      <c r="B919" s="177" t="s">
        <v>1163</v>
      </c>
      <c r="C919" s="193" t="s">
        <v>1164</v>
      </c>
      <c r="D919" s="178" t="s">
        <v>274</v>
      </c>
      <c r="E919" s="179">
        <v>6</v>
      </c>
      <c r="F919" s="180"/>
      <c r="G919" s="181">
        <f>ROUND(E919*F919,2)</f>
        <v>0</v>
      </c>
      <c r="H919" s="180"/>
      <c r="I919" s="181">
        <f>ROUND(E919*H919,2)</f>
        <v>0</v>
      </c>
      <c r="J919" s="180"/>
      <c r="K919" s="181">
        <f>ROUND(E919*J919,2)</f>
        <v>0</v>
      </c>
      <c r="L919" s="181">
        <v>21</v>
      </c>
      <c r="M919" s="181">
        <f>G919*(1+L919/100)</f>
        <v>0</v>
      </c>
      <c r="N919" s="181">
        <v>2.5100000000000001E-2</v>
      </c>
      <c r="O919" s="181">
        <f>ROUND(E919*N919,2)</f>
        <v>0.15</v>
      </c>
      <c r="P919" s="181">
        <v>0</v>
      </c>
      <c r="Q919" s="181">
        <f>ROUND(E919*P919,2)</f>
        <v>0</v>
      </c>
      <c r="R919" s="181" t="s">
        <v>281</v>
      </c>
      <c r="S919" s="181" t="s">
        <v>193</v>
      </c>
      <c r="T919" s="182" t="s">
        <v>285</v>
      </c>
      <c r="U919" s="163">
        <v>0</v>
      </c>
      <c r="V919" s="163">
        <f>ROUND(E919*U919,2)</f>
        <v>0</v>
      </c>
      <c r="W919" s="163"/>
      <c r="X919" s="163" t="s">
        <v>275</v>
      </c>
      <c r="Y919" s="152"/>
      <c r="Z919" s="152"/>
      <c r="AA919" s="152"/>
      <c r="AB919" s="152"/>
      <c r="AC919" s="152"/>
      <c r="AD919" s="152"/>
      <c r="AE919" s="152"/>
      <c r="AF919" s="152"/>
      <c r="AG919" s="152" t="s">
        <v>276</v>
      </c>
      <c r="AH919" s="152"/>
      <c r="AI919" s="152"/>
      <c r="AJ919" s="152"/>
      <c r="AK919" s="152"/>
      <c r="AL919" s="152"/>
      <c r="AM919" s="152"/>
      <c r="AN919" s="152"/>
      <c r="AO919" s="152"/>
      <c r="AP919" s="152"/>
      <c r="AQ919" s="152"/>
      <c r="AR919" s="152"/>
      <c r="AS919" s="152"/>
      <c r="AT919" s="152"/>
      <c r="AU919" s="152"/>
      <c r="AV919" s="152"/>
      <c r="AW919" s="152"/>
      <c r="AX919" s="152"/>
      <c r="AY919" s="152"/>
      <c r="AZ919" s="152"/>
      <c r="BA919" s="152"/>
      <c r="BB919" s="152"/>
      <c r="BC919" s="152"/>
      <c r="BD919" s="152"/>
      <c r="BE919" s="152"/>
      <c r="BF919" s="152"/>
      <c r="BG919" s="152"/>
      <c r="BH919" s="152"/>
    </row>
    <row r="920" spans="1:60" outlineLevel="1" x14ac:dyDescent="0.2">
      <c r="A920" s="159"/>
      <c r="B920" s="160"/>
      <c r="C920" s="194" t="s">
        <v>1165</v>
      </c>
      <c r="D920" s="164"/>
      <c r="E920" s="165">
        <v>6</v>
      </c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  <c r="T920" s="163"/>
      <c r="U920" s="163"/>
      <c r="V920" s="163"/>
      <c r="W920" s="163"/>
      <c r="X920" s="163"/>
      <c r="Y920" s="152"/>
      <c r="Z920" s="152"/>
      <c r="AA920" s="152"/>
      <c r="AB920" s="152"/>
      <c r="AC920" s="152"/>
      <c r="AD920" s="152"/>
      <c r="AE920" s="152"/>
      <c r="AF920" s="152"/>
      <c r="AG920" s="152" t="s">
        <v>199</v>
      </c>
      <c r="AH920" s="152">
        <v>0</v>
      </c>
      <c r="AI920" s="152"/>
      <c r="AJ920" s="152"/>
      <c r="AK920" s="152"/>
      <c r="AL920" s="152"/>
      <c r="AM920" s="152"/>
      <c r="AN920" s="152"/>
      <c r="AO920" s="152"/>
      <c r="AP920" s="152"/>
      <c r="AQ920" s="152"/>
      <c r="AR920" s="152"/>
      <c r="AS920" s="152"/>
      <c r="AT920" s="152"/>
      <c r="AU920" s="152"/>
      <c r="AV920" s="152"/>
      <c r="AW920" s="152"/>
      <c r="AX920" s="152"/>
      <c r="AY920" s="152"/>
      <c r="AZ920" s="152"/>
      <c r="BA920" s="152"/>
      <c r="BB920" s="152"/>
      <c r="BC920" s="152"/>
      <c r="BD920" s="152"/>
      <c r="BE920" s="152"/>
      <c r="BF920" s="152"/>
      <c r="BG920" s="152"/>
      <c r="BH920" s="152"/>
    </row>
    <row r="921" spans="1:60" outlineLevel="1" x14ac:dyDescent="0.2">
      <c r="A921" s="176">
        <v>316</v>
      </c>
      <c r="B921" s="177" t="s">
        <v>1166</v>
      </c>
      <c r="C921" s="193" t="s">
        <v>1167</v>
      </c>
      <c r="D921" s="178" t="s">
        <v>274</v>
      </c>
      <c r="E921" s="179">
        <v>1</v>
      </c>
      <c r="F921" s="180"/>
      <c r="G921" s="181">
        <f>ROUND(E921*F921,2)</f>
        <v>0</v>
      </c>
      <c r="H921" s="180"/>
      <c r="I921" s="181">
        <f>ROUND(E921*H921,2)</f>
        <v>0</v>
      </c>
      <c r="J921" s="180"/>
      <c r="K921" s="181">
        <f>ROUND(E921*J921,2)</f>
        <v>0</v>
      </c>
      <c r="L921" s="181">
        <v>21</v>
      </c>
      <c r="M921" s="181">
        <f>G921*(1+L921/100)</f>
        <v>0</v>
      </c>
      <c r="N921" s="181">
        <v>4.8899999999999999E-2</v>
      </c>
      <c r="O921" s="181">
        <f>ROUND(E921*N921,2)</f>
        <v>0.05</v>
      </c>
      <c r="P921" s="181">
        <v>0</v>
      </c>
      <c r="Q921" s="181">
        <f>ROUND(E921*P921,2)</f>
        <v>0</v>
      </c>
      <c r="R921" s="181"/>
      <c r="S921" s="181" t="s">
        <v>254</v>
      </c>
      <c r="T921" s="182" t="s">
        <v>285</v>
      </c>
      <c r="U921" s="163">
        <v>0</v>
      </c>
      <c r="V921" s="163">
        <f>ROUND(E921*U921,2)</f>
        <v>0</v>
      </c>
      <c r="W921" s="163"/>
      <c r="X921" s="163" t="s">
        <v>275</v>
      </c>
      <c r="Y921" s="152"/>
      <c r="Z921" s="152"/>
      <c r="AA921" s="152"/>
      <c r="AB921" s="152"/>
      <c r="AC921" s="152"/>
      <c r="AD921" s="152"/>
      <c r="AE921" s="152"/>
      <c r="AF921" s="152"/>
      <c r="AG921" s="152" t="s">
        <v>276</v>
      </c>
      <c r="AH921" s="152"/>
      <c r="AI921" s="152"/>
      <c r="AJ921" s="152"/>
      <c r="AK921" s="152"/>
      <c r="AL921" s="152"/>
      <c r="AM921" s="152"/>
      <c r="AN921" s="152"/>
      <c r="AO921" s="152"/>
      <c r="AP921" s="152"/>
      <c r="AQ921" s="152"/>
      <c r="AR921" s="152"/>
      <c r="AS921" s="152"/>
      <c r="AT921" s="152"/>
      <c r="AU921" s="152"/>
      <c r="AV921" s="152"/>
      <c r="AW921" s="152"/>
      <c r="AX921" s="152"/>
      <c r="AY921" s="152"/>
      <c r="AZ921" s="152"/>
      <c r="BA921" s="152"/>
      <c r="BB921" s="152"/>
      <c r="BC921" s="152"/>
      <c r="BD921" s="152"/>
      <c r="BE921" s="152"/>
      <c r="BF921" s="152"/>
      <c r="BG921" s="152"/>
      <c r="BH921" s="152"/>
    </row>
    <row r="922" spans="1:60" outlineLevel="1" x14ac:dyDescent="0.2">
      <c r="A922" s="159"/>
      <c r="B922" s="160"/>
      <c r="C922" s="194" t="s">
        <v>1168</v>
      </c>
      <c r="D922" s="164"/>
      <c r="E922" s="165">
        <v>1</v>
      </c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  <c r="T922" s="163"/>
      <c r="U922" s="163"/>
      <c r="V922" s="163"/>
      <c r="W922" s="163"/>
      <c r="X922" s="163"/>
      <c r="Y922" s="152"/>
      <c r="Z922" s="152"/>
      <c r="AA922" s="152"/>
      <c r="AB922" s="152"/>
      <c r="AC922" s="152"/>
      <c r="AD922" s="152"/>
      <c r="AE922" s="152"/>
      <c r="AF922" s="152"/>
      <c r="AG922" s="152" t="s">
        <v>199</v>
      </c>
      <c r="AH922" s="152">
        <v>5</v>
      </c>
      <c r="AI922" s="152"/>
      <c r="AJ922" s="152"/>
      <c r="AK922" s="152"/>
      <c r="AL922" s="152"/>
      <c r="AM922" s="152"/>
      <c r="AN922" s="152"/>
      <c r="AO922" s="152"/>
      <c r="AP922" s="152"/>
      <c r="AQ922" s="152"/>
      <c r="AR922" s="152"/>
      <c r="AS922" s="152"/>
      <c r="AT922" s="152"/>
      <c r="AU922" s="152"/>
      <c r="AV922" s="152"/>
      <c r="AW922" s="152"/>
      <c r="AX922" s="152"/>
      <c r="AY922" s="152"/>
      <c r="AZ922" s="152"/>
      <c r="BA922" s="152"/>
      <c r="BB922" s="152"/>
      <c r="BC922" s="152"/>
      <c r="BD922" s="152"/>
      <c r="BE922" s="152"/>
      <c r="BF922" s="152"/>
      <c r="BG922" s="152"/>
      <c r="BH922" s="152"/>
    </row>
    <row r="923" spans="1:60" ht="22.5" outlineLevel="1" x14ac:dyDescent="0.2">
      <c r="A923" s="176">
        <v>317</v>
      </c>
      <c r="B923" s="177" t="s">
        <v>1169</v>
      </c>
      <c r="C923" s="193" t="s">
        <v>1170</v>
      </c>
      <c r="D923" s="178" t="s">
        <v>274</v>
      </c>
      <c r="E923" s="179">
        <v>5</v>
      </c>
      <c r="F923" s="180"/>
      <c r="G923" s="181">
        <f>ROUND(E923*F923,2)</f>
        <v>0</v>
      </c>
      <c r="H923" s="180"/>
      <c r="I923" s="181">
        <f>ROUND(E923*H923,2)</f>
        <v>0</v>
      </c>
      <c r="J923" s="180"/>
      <c r="K923" s="181">
        <f>ROUND(E923*J923,2)</f>
        <v>0</v>
      </c>
      <c r="L923" s="181">
        <v>21</v>
      </c>
      <c r="M923" s="181">
        <f>G923*(1+L923/100)</f>
        <v>0</v>
      </c>
      <c r="N923" s="181">
        <v>1.9E-2</v>
      </c>
      <c r="O923" s="181">
        <f>ROUND(E923*N923,2)</f>
        <v>0.1</v>
      </c>
      <c r="P923" s="181">
        <v>0</v>
      </c>
      <c r="Q923" s="181">
        <f>ROUND(E923*P923,2)</f>
        <v>0</v>
      </c>
      <c r="R923" s="181" t="s">
        <v>281</v>
      </c>
      <c r="S923" s="181" t="s">
        <v>193</v>
      </c>
      <c r="T923" s="182" t="s">
        <v>285</v>
      </c>
      <c r="U923" s="163">
        <v>0</v>
      </c>
      <c r="V923" s="163">
        <f>ROUND(E923*U923,2)</f>
        <v>0</v>
      </c>
      <c r="W923" s="163"/>
      <c r="X923" s="163" t="s">
        <v>275</v>
      </c>
      <c r="Y923" s="152"/>
      <c r="Z923" s="152"/>
      <c r="AA923" s="152"/>
      <c r="AB923" s="152"/>
      <c r="AC923" s="152"/>
      <c r="AD923" s="152"/>
      <c r="AE923" s="152"/>
      <c r="AF923" s="152"/>
      <c r="AG923" s="152" t="s">
        <v>276</v>
      </c>
      <c r="AH923" s="152"/>
      <c r="AI923" s="152"/>
      <c r="AJ923" s="152"/>
      <c r="AK923" s="152"/>
      <c r="AL923" s="152"/>
      <c r="AM923" s="152"/>
      <c r="AN923" s="152"/>
      <c r="AO923" s="152"/>
      <c r="AP923" s="152"/>
      <c r="AQ923" s="152"/>
      <c r="AR923" s="152"/>
      <c r="AS923" s="152"/>
      <c r="AT923" s="152"/>
      <c r="AU923" s="152"/>
      <c r="AV923" s="152"/>
      <c r="AW923" s="152"/>
      <c r="AX923" s="152"/>
      <c r="AY923" s="152"/>
      <c r="AZ923" s="152"/>
      <c r="BA923" s="152"/>
      <c r="BB923" s="152"/>
      <c r="BC923" s="152"/>
      <c r="BD923" s="152"/>
      <c r="BE923" s="152"/>
      <c r="BF923" s="152"/>
      <c r="BG923" s="152"/>
      <c r="BH923" s="152"/>
    </row>
    <row r="924" spans="1:60" outlineLevel="1" x14ac:dyDescent="0.2">
      <c r="A924" s="159"/>
      <c r="B924" s="160"/>
      <c r="C924" s="194" t="s">
        <v>95</v>
      </c>
      <c r="D924" s="164"/>
      <c r="E924" s="165">
        <v>5</v>
      </c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  <c r="T924" s="163"/>
      <c r="U924" s="163"/>
      <c r="V924" s="163"/>
      <c r="W924" s="163"/>
      <c r="X924" s="163"/>
      <c r="Y924" s="152"/>
      <c r="Z924" s="152"/>
      <c r="AA924" s="152"/>
      <c r="AB924" s="152"/>
      <c r="AC924" s="152"/>
      <c r="AD924" s="152"/>
      <c r="AE924" s="152"/>
      <c r="AF924" s="152"/>
      <c r="AG924" s="152" t="s">
        <v>199</v>
      </c>
      <c r="AH924" s="152">
        <v>0</v>
      </c>
      <c r="AI924" s="152"/>
      <c r="AJ924" s="152"/>
      <c r="AK924" s="152"/>
      <c r="AL924" s="152"/>
      <c r="AM924" s="152"/>
      <c r="AN924" s="152"/>
      <c r="AO924" s="152"/>
      <c r="AP924" s="152"/>
      <c r="AQ924" s="152"/>
      <c r="AR924" s="152"/>
      <c r="AS924" s="152"/>
      <c r="AT924" s="152"/>
      <c r="AU924" s="152"/>
      <c r="AV924" s="152"/>
      <c r="AW924" s="152"/>
      <c r="AX924" s="152"/>
      <c r="AY924" s="152"/>
      <c r="AZ924" s="152"/>
      <c r="BA924" s="152"/>
      <c r="BB924" s="152"/>
      <c r="BC924" s="152"/>
      <c r="BD924" s="152"/>
      <c r="BE924" s="152"/>
      <c r="BF924" s="152"/>
      <c r="BG924" s="152"/>
      <c r="BH924" s="152"/>
    </row>
    <row r="925" spans="1:60" ht="22.5" outlineLevel="1" x14ac:dyDescent="0.2">
      <c r="A925" s="176">
        <v>318</v>
      </c>
      <c r="B925" s="177" t="s">
        <v>1171</v>
      </c>
      <c r="C925" s="193" t="s">
        <v>1172</v>
      </c>
      <c r="D925" s="178" t="s">
        <v>274</v>
      </c>
      <c r="E925" s="179">
        <v>1</v>
      </c>
      <c r="F925" s="180"/>
      <c r="G925" s="181">
        <f>ROUND(E925*F925,2)</f>
        <v>0</v>
      </c>
      <c r="H925" s="180"/>
      <c r="I925" s="181">
        <f>ROUND(E925*H925,2)</f>
        <v>0</v>
      </c>
      <c r="J925" s="180"/>
      <c r="K925" s="181">
        <f>ROUND(E925*J925,2)</f>
        <v>0</v>
      </c>
      <c r="L925" s="181">
        <v>21</v>
      </c>
      <c r="M925" s="181">
        <f>G925*(1+L925/100)</f>
        <v>0</v>
      </c>
      <c r="N925" s="181">
        <v>2.1499999999999998E-2</v>
      </c>
      <c r="O925" s="181">
        <f>ROUND(E925*N925,2)</f>
        <v>0.02</v>
      </c>
      <c r="P925" s="181">
        <v>0</v>
      </c>
      <c r="Q925" s="181">
        <f>ROUND(E925*P925,2)</f>
        <v>0</v>
      </c>
      <c r="R925" s="181" t="s">
        <v>281</v>
      </c>
      <c r="S925" s="181" t="s">
        <v>193</v>
      </c>
      <c r="T925" s="182" t="s">
        <v>285</v>
      </c>
      <c r="U925" s="163">
        <v>0</v>
      </c>
      <c r="V925" s="163">
        <f>ROUND(E925*U925,2)</f>
        <v>0</v>
      </c>
      <c r="W925" s="163"/>
      <c r="X925" s="163" t="s">
        <v>275</v>
      </c>
      <c r="Y925" s="152"/>
      <c r="Z925" s="152"/>
      <c r="AA925" s="152"/>
      <c r="AB925" s="152"/>
      <c r="AC925" s="152"/>
      <c r="AD925" s="152"/>
      <c r="AE925" s="152"/>
      <c r="AF925" s="152"/>
      <c r="AG925" s="152" t="s">
        <v>276</v>
      </c>
      <c r="AH925" s="152"/>
      <c r="AI925" s="152"/>
      <c r="AJ925" s="152"/>
      <c r="AK925" s="152"/>
      <c r="AL925" s="152"/>
      <c r="AM925" s="152"/>
      <c r="AN925" s="152"/>
      <c r="AO925" s="152"/>
      <c r="AP925" s="152"/>
      <c r="AQ925" s="152"/>
      <c r="AR925" s="152"/>
      <c r="AS925" s="152"/>
      <c r="AT925" s="152"/>
      <c r="AU925" s="152"/>
      <c r="AV925" s="152"/>
      <c r="AW925" s="152"/>
      <c r="AX925" s="152"/>
      <c r="AY925" s="152"/>
      <c r="AZ925" s="152"/>
      <c r="BA925" s="152"/>
      <c r="BB925" s="152"/>
      <c r="BC925" s="152"/>
      <c r="BD925" s="152"/>
      <c r="BE925" s="152"/>
      <c r="BF925" s="152"/>
      <c r="BG925" s="152"/>
      <c r="BH925" s="152"/>
    </row>
    <row r="926" spans="1:60" outlineLevel="1" x14ac:dyDescent="0.2">
      <c r="A926" s="159"/>
      <c r="B926" s="160"/>
      <c r="C926" s="194" t="s">
        <v>81</v>
      </c>
      <c r="D926" s="164"/>
      <c r="E926" s="165">
        <v>1</v>
      </c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52"/>
      <c r="Z926" s="152"/>
      <c r="AA926" s="152"/>
      <c r="AB926" s="152"/>
      <c r="AC926" s="152"/>
      <c r="AD926" s="152"/>
      <c r="AE926" s="152"/>
      <c r="AF926" s="152"/>
      <c r="AG926" s="152" t="s">
        <v>199</v>
      </c>
      <c r="AH926" s="152">
        <v>0</v>
      </c>
      <c r="AI926" s="152"/>
      <c r="AJ926" s="152"/>
      <c r="AK926" s="152"/>
      <c r="AL926" s="152"/>
      <c r="AM926" s="152"/>
      <c r="AN926" s="152"/>
      <c r="AO926" s="152"/>
      <c r="AP926" s="152"/>
      <c r="AQ926" s="152"/>
      <c r="AR926" s="152"/>
      <c r="AS926" s="152"/>
      <c r="AT926" s="152"/>
      <c r="AU926" s="152"/>
      <c r="AV926" s="152"/>
      <c r="AW926" s="152"/>
      <c r="AX926" s="152"/>
      <c r="AY926" s="152"/>
      <c r="AZ926" s="152"/>
      <c r="BA926" s="152"/>
      <c r="BB926" s="152"/>
      <c r="BC926" s="152"/>
      <c r="BD926" s="152"/>
      <c r="BE926" s="152"/>
      <c r="BF926" s="152"/>
      <c r="BG926" s="152"/>
      <c r="BH926" s="152"/>
    </row>
    <row r="927" spans="1:60" outlineLevel="1" x14ac:dyDescent="0.2">
      <c r="A927" s="176">
        <v>319</v>
      </c>
      <c r="B927" s="177" t="s">
        <v>1173</v>
      </c>
      <c r="C927" s="193" t="s">
        <v>1174</v>
      </c>
      <c r="D927" s="178" t="s">
        <v>274</v>
      </c>
      <c r="E927" s="179">
        <v>1</v>
      </c>
      <c r="F927" s="180"/>
      <c r="G927" s="181">
        <f>ROUND(E927*F927,2)</f>
        <v>0</v>
      </c>
      <c r="H927" s="180"/>
      <c r="I927" s="181">
        <f>ROUND(E927*H927,2)</f>
        <v>0</v>
      </c>
      <c r="J927" s="180"/>
      <c r="K927" s="181">
        <f>ROUND(E927*J927,2)</f>
        <v>0</v>
      </c>
      <c r="L927" s="181">
        <v>21</v>
      </c>
      <c r="M927" s="181">
        <f>G927*(1+L927/100)</f>
        <v>0</v>
      </c>
      <c r="N927" s="181">
        <v>4.7E-2</v>
      </c>
      <c r="O927" s="181">
        <f>ROUND(E927*N927,2)</f>
        <v>0.05</v>
      </c>
      <c r="P927" s="181">
        <v>0</v>
      </c>
      <c r="Q927" s="181">
        <f>ROUND(E927*P927,2)</f>
        <v>0</v>
      </c>
      <c r="R927" s="181"/>
      <c r="S927" s="181" t="s">
        <v>254</v>
      </c>
      <c r="T927" s="182" t="s">
        <v>255</v>
      </c>
      <c r="U927" s="163">
        <v>0</v>
      </c>
      <c r="V927" s="163">
        <f>ROUND(E927*U927,2)</f>
        <v>0</v>
      </c>
      <c r="W927" s="163"/>
      <c r="X927" s="163" t="s">
        <v>275</v>
      </c>
      <c r="Y927" s="152"/>
      <c r="Z927" s="152"/>
      <c r="AA927" s="152"/>
      <c r="AB927" s="152"/>
      <c r="AC927" s="152"/>
      <c r="AD927" s="152"/>
      <c r="AE927" s="152"/>
      <c r="AF927" s="152"/>
      <c r="AG927" s="152" t="s">
        <v>276</v>
      </c>
      <c r="AH927" s="152"/>
      <c r="AI927" s="152"/>
      <c r="AJ927" s="152"/>
      <c r="AK927" s="152"/>
      <c r="AL927" s="152"/>
      <c r="AM927" s="152"/>
      <c r="AN927" s="152"/>
      <c r="AO927" s="152"/>
      <c r="AP927" s="152"/>
      <c r="AQ927" s="152"/>
      <c r="AR927" s="152"/>
      <c r="AS927" s="152"/>
      <c r="AT927" s="152"/>
      <c r="AU927" s="152"/>
      <c r="AV927" s="152"/>
      <c r="AW927" s="152"/>
      <c r="AX927" s="152"/>
      <c r="AY927" s="152"/>
      <c r="AZ927" s="152"/>
      <c r="BA927" s="152"/>
      <c r="BB927" s="152"/>
      <c r="BC927" s="152"/>
      <c r="BD927" s="152"/>
      <c r="BE927" s="152"/>
      <c r="BF927" s="152"/>
      <c r="BG927" s="152"/>
      <c r="BH927" s="152"/>
    </row>
    <row r="928" spans="1:60" outlineLevel="1" x14ac:dyDescent="0.2">
      <c r="A928" s="159"/>
      <c r="B928" s="160"/>
      <c r="C928" s="259" t="s">
        <v>1175</v>
      </c>
      <c r="D928" s="260"/>
      <c r="E928" s="260"/>
      <c r="F928" s="260"/>
      <c r="G928" s="260"/>
      <c r="H928" s="163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  <c r="T928" s="163"/>
      <c r="U928" s="163"/>
      <c r="V928" s="163"/>
      <c r="W928" s="163"/>
      <c r="X928" s="163"/>
      <c r="Y928" s="152"/>
      <c r="Z928" s="152"/>
      <c r="AA928" s="152"/>
      <c r="AB928" s="152"/>
      <c r="AC928" s="152"/>
      <c r="AD928" s="152"/>
      <c r="AE928" s="152"/>
      <c r="AF928" s="152"/>
      <c r="AG928" s="152" t="s">
        <v>210</v>
      </c>
      <c r="AH928" s="152"/>
      <c r="AI928" s="152"/>
      <c r="AJ928" s="152"/>
      <c r="AK928" s="152"/>
      <c r="AL928" s="152"/>
      <c r="AM928" s="152"/>
      <c r="AN928" s="152"/>
      <c r="AO928" s="152"/>
      <c r="AP928" s="152"/>
      <c r="AQ928" s="152"/>
      <c r="AR928" s="152"/>
      <c r="AS928" s="152"/>
      <c r="AT928" s="152"/>
      <c r="AU928" s="152"/>
      <c r="AV928" s="152"/>
      <c r="AW928" s="152"/>
      <c r="AX928" s="152"/>
      <c r="AY928" s="152"/>
      <c r="AZ928" s="152"/>
      <c r="BA928" s="152"/>
      <c r="BB928" s="152"/>
      <c r="BC928" s="152"/>
      <c r="BD928" s="152"/>
      <c r="BE928" s="152"/>
      <c r="BF928" s="152"/>
      <c r="BG928" s="152"/>
      <c r="BH928" s="152"/>
    </row>
    <row r="929" spans="1:60" outlineLevel="1" x14ac:dyDescent="0.2">
      <c r="A929" s="159"/>
      <c r="B929" s="160"/>
      <c r="C929" s="261" t="s">
        <v>941</v>
      </c>
      <c r="D929" s="262"/>
      <c r="E929" s="262"/>
      <c r="F929" s="262"/>
      <c r="G929" s="262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  <c r="T929" s="163"/>
      <c r="U929" s="163"/>
      <c r="V929" s="163"/>
      <c r="W929" s="163"/>
      <c r="X929" s="163"/>
      <c r="Y929" s="152"/>
      <c r="Z929" s="152"/>
      <c r="AA929" s="152"/>
      <c r="AB929" s="152"/>
      <c r="AC929" s="152"/>
      <c r="AD929" s="152"/>
      <c r="AE929" s="152"/>
      <c r="AF929" s="152"/>
      <c r="AG929" s="152" t="s">
        <v>210</v>
      </c>
      <c r="AH929" s="152"/>
      <c r="AI929" s="152"/>
      <c r="AJ929" s="152"/>
      <c r="AK929" s="152"/>
      <c r="AL929" s="152"/>
      <c r="AM929" s="152"/>
      <c r="AN929" s="152"/>
      <c r="AO929" s="152"/>
      <c r="AP929" s="152"/>
      <c r="AQ929" s="152"/>
      <c r="AR929" s="152"/>
      <c r="AS929" s="152"/>
      <c r="AT929" s="152"/>
      <c r="AU929" s="152"/>
      <c r="AV929" s="152"/>
      <c r="AW929" s="152"/>
      <c r="AX929" s="152"/>
      <c r="AY929" s="152"/>
      <c r="AZ929" s="152"/>
      <c r="BA929" s="152"/>
      <c r="BB929" s="152"/>
      <c r="BC929" s="152"/>
      <c r="BD929" s="152"/>
      <c r="BE929" s="152"/>
      <c r="BF929" s="152"/>
      <c r="BG929" s="152"/>
      <c r="BH929" s="152"/>
    </row>
    <row r="930" spans="1:60" outlineLevel="1" x14ac:dyDescent="0.2">
      <c r="A930" s="159"/>
      <c r="B930" s="160"/>
      <c r="C930" s="194" t="s">
        <v>81</v>
      </c>
      <c r="D930" s="164"/>
      <c r="E930" s="165">
        <v>1</v>
      </c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  <c r="T930" s="163"/>
      <c r="U930" s="163"/>
      <c r="V930" s="163"/>
      <c r="W930" s="163"/>
      <c r="X930" s="163"/>
      <c r="Y930" s="152"/>
      <c r="Z930" s="152"/>
      <c r="AA930" s="152"/>
      <c r="AB930" s="152"/>
      <c r="AC930" s="152"/>
      <c r="AD930" s="152"/>
      <c r="AE930" s="152"/>
      <c r="AF930" s="152"/>
      <c r="AG930" s="152" t="s">
        <v>199</v>
      </c>
      <c r="AH930" s="152">
        <v>0</v>
      </c>
      <c r="AI930" s="152"/>
      <c r="AJ930" s="152"/>
      <c r="AK930" s="152"/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  <c r="AV930" s="152"/>
      <c r="AW930" s="152"/>
      <c r="AX930" s="152"/>
      <c r="AY930" s="152"/>
      <c r="AZ930" s="152"/>
      <c r="BA930" s="152"/>
      <c r="BB930" s="152"/>
      <c r="BC930" s="152"/>
      <c r="BD930" s="152"/>
      <c r="BE930" s="152"/>
      <c r="BF930" s="152"/>
      <c r="BG930" s="152"/>
      <c r="BH930" s="152"/>
    </row>
    <row r="931" spans="1:60" outlineLevel="1" x14ac:dyDescent="0.2">
      <c r="A931" s="176">
        <v>320</v>
      </c>
      <c r="B931" s="177" t="s">
        <v>1176</v>
      </c>
      <c r="C931" s="193" t="s">
        <v>1177</v>
      </c>
      <c r="D931" s="178" t="s">
        <v>274</v>
      </c>
      <c r="E931" s="179">
        <v>1</v>
      </c>
      <c r="F931" s="180"/>
      <c r="G931" s="181">
        <f>ROUND(E931*F931,2)</f>
        <v>0</v>
      </c>
      <c r="H931" s="180"/>
      <c r="I931" s="181">
        <f>ROUND(E931*H931,2)</f>
        <v>0</v>
      </c>
      <c r="J931" s="180"/>
      <c r="K931" s="181">
        <f>ROUND(E931*J931,2)</f>
        <v>0</v>
      </c>
      <c r="L931" s="181">
        <v>21</v>
      </c>
      <c r="M931" s="181">
        <f>G931*(1+L931/100)</f>
        <v>0</v>
      </c>
      <c r="N931" s="181">
        <v>2.9000000000000001E-2</v>
      </c>
      <c r="O931" s="181">
        <f>ROUND(E931*N931,2)</f>
        <v>0.03</v>
      </c>
      <c r="P931" s="181">
        <v>0</v>
      </c>
      <c r="Q931" s="181">
        <f>ROUND(E931*P931,2)</f>
        <v>0</v>
      </c>
      <c r="R931" s="181"/>
      <c r="S931" s="181" t="s">
        <v>254</v>
      </c>
      <c r="T931" s="182" t="s">
        <v>255</v>
      </c>
      <c r="U931" s="163">
        <v>0</v>
      </c>
      <c r="V931" s="163">
        <f>ROUND(E931*U931,2)</f>
        <v>0</v>
      </c>
      <c r="W931" s="163"/>
      <c r="X931" s="163" t="s">
        <v>275</v>
      </c>
      <c r="Y931" s="152"/>
      <c r="Z931" s="152"/>
      <c r="AA931" s="152"/>
      <c r="AB931" s="152"/>
      <c r="AC931" s="152"/>
      <c r="AD931" s="152"/>
      <c r="AE931" s="152"/>
      <c r="AF931" s="152"/>
      <c r="AG931" s="152" t="s">
        <v>276</v>
      </c>
      <c r="AH931" s="152"/>
      <c r="AI931" s="152"/>
      <c r="AJ931" s="152"/>
      <c r="AK931" s="152"/>
      <c r="AL931" s="152"/>
      <c r="AM931" s="152"/>
      <c r="AN931" s="152"/>
      <c r="AO931" s="152"/>
      <c r="AP931" s="152"/>
      <c r="AQ931" s="152"/>
      <c r="AR931" s="152"/>
      <c r="AS931" s="152"/>
      <c r="AT931" s="152"/>
      <c r="AU931" s="152"/>
      <c r="AV931" s="152"/>
      <c r="AW931" s="152"/>
      <c r="AX931" s="152"/>
      <c r="AY931" s="152"/>
      <c r="AZ931" s="152"/>
      <c r="BA931" s="152"/>
      <c r="BB931" s="152"/>
      <c r="BC931" s="152"/>
      <c r="BD931" s="152"/>
      <c r="BE931" s="152"/>
      <c r="BF931" s="152"/>
      <c r="BG931" s="152"/>
      <c r="BH931" s="152"/>
    </row>
    <row r="932" spans="1:60" outlineLevel="1" x14ac:dyDescent="0.2">
      <c r="A932" s="159"/>
      <c r="B932" s="160"/>
      <c r="C932" s="259" t="s">
        <v>1178</v>
      </c>
      <c r="D932" s="260"/>
      <c r="E932" s="260"/>
      <c r="F932" s="260"/>
      <c r="G932" s="260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3"/>
      <c r="X932" s="163"/>
      <c r="Y932" s="152"/>
      <c r="Z932" s="152"/>
      <c r="AA932" s="152"/>
      <c r="AB932" s="152"/>
      <c r="AC932" s="152"/>
      <c r="AD932" s="152"/>
      <c r="AE932" s="152"/>
      <c r="AF932" s="152"/>
      <c r="AG932" s="152" t="s">
        <v>210</v>
      </c>
      <c r="AH932" s="152"/>
      <c r="AI932" s="15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  <c r="AV932" s="152"/>
      <c r="AW932" s="152"/>
      <c r="AX932" s="152"/>
      <c r="AY932" s="152"/>
      <c r="AZ932" s="152"/>
      <c r="BA932" s="152"/>
      <c r="BB932" s="152"/>
      <c r="BC932" s="152"/>
      <c r="BD932" s="152"/>
      <c r="BE932" s="152"/>
      <c r="BF932" s="152"/>
      <c r="BG932" s="152"/>
      <c r="BH932" s="152"/>
    </row>
    <row r="933" spans="1:60" outlineLevel="1" x14ac:dyDescent="0.2">
      <c r="A933" s="159"/>
      <c r="B933" s="160"/>
      <c r="C933" s="261" t="s">
        <v>1157</v>
      </c>
      <c r="D933" s="262"/>
      <c r="E933" s="262"/>
      <c r="F933" s="262"/>
      <c r="G933" s="262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3"/>
      <c r="X933" s="163"/>
      <c r="Y933" s="152"/>
      <c r="Z933" s="152"/>
      <c r="AA933" s="152"/>
      <c r="AB933" s="152"/>
      <c r="AC933" s="152"/>
      <c r="AD933" s="152"/>
      <c r="AE933" s="152"/>
      <c r="AF933" s="152"/>
      <c r="AG933" s="152" t="s">
        <v>210</v>
      </c>
      <c r="AH933" s="152"/>
      <c r="AI933" s="15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  <c r="AV933" s="152"/>
      <c r="AW933" s="152"/>
      <c r="AX933" s="152"/>
      <c r="AY933" s="152"/>
      <c r="AZ933" s="152"/>
      <c r="BA933" s="152"/>
      <c r="BB933" s="152"/>
      <c r="BC933" s="152"/>
      <c r="BD933" s="152"/>
      <c r="BE933" s="152"/>
      <c r="BF933" s="152"/>
      <c r="BG933" s="152"/>
      <c r="BH933" s="152"/>
    </row>
    <row r="934" spans="1:60" outlineLevel="1" x14ac:dyDescent="0.2">
      <c r="A934" s="159"/>
      <c r="B934" s="160"/>
      <c r="C934" s="194" t="s">
        <v>81</v>
      </c>
      <c r="D934" s="164"/>
      <c r="E934" s="165">
        <v>1</v>
      </c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3"/>
      <c r="X934" s="163"/>
      <c r="Y934" s="152"/>
      <c r="Z934" s="152"/>
      <c r="AA934" s="152"/>
      <c r="AB934" s="152"/>
      <c r="AC934" s="152"/>
      <c r="AD934" s="152"/>
      <c r="AE934" s="152"/>
      <c r="AF934" s="152"/>
      <c r="AG934" s="152" t="s">
        <v>199</v>
      </c>
      <c r="AH934" s="152">
        <v>0</v>
      </c>
      <c r="AI934" s="152"/>
      <c r="AJ934" s="152"/>
      <c r="AK934" s="152"/>
      <c r="AL934" s="152"/>
      <c r="AM934" s="152"/>
      <c r="AN934" s="152"/>
      <c r="AO934" s="152"/>
      <c r="AP934" s="152"/>
      <c r="AQ934" s="152"/>
      <c r="AR934" s="152"/>
      <c r="AS934" s="152"/>
      <c r="AT934" s="152"/>
      <c r="AU934" s="152"/>
      <c r="AV934" s="152"/>
      <c r="AW934" s="152"/>
      <c r="AX934" s="152"/>
      <c r="AY934" s="152"/>
      <c r="AZ934" s="152"/>
      <c r="BA934" s="152"/>
      <c r="BB934" s="152"/>
      <c r="BC934" s="152"/>
      <c r="BD934" s="152"/>
      <c r="BE934" s="152"/>
      <c r="BF934" s="152"/>
      <c r="BG934" s="152"/>
      <c r="BH934" s="152"/>
    </row>
    <row r="935" spans="1:60" outlineLevel="1" x14ac:dyDescent="0.2">
      <c r="A935" s="176">
        <v>321</v>
      </c>
      <c r="B935" s="177" t="s">
        <v>1179</v>
      </c>
      <c r="C935" s="193" t="s">
        <v>1180</v>
      </c>
      <c r="D935" s="178" t="s">
        <v>274</v>
      </c>
      <c r="E935" s="179">
        <v>2</v>
      </c>
      <c r="F935" s="180"/>
      <c r="G935" s="181">
        <f>ROUND(E935*F935,2)</f>
        <v>0</v>
      </c>
      <c r="H935" s="180"/>
      <c r="I935" s="181">
        <f>ROUND(E935*H935,2)</f>
        <v>0</v>
      </c>
      <c r="J935" s="180"/>
      <c r="K935" s="181">
        <f>ROUND(E935*J935,2)</f>
        <v>0</v>
      </c>
      <c r="L935" s="181">
        <v>21</v>
      </c>
      <c r="M935" s="181">
        <f>G935*(1+L935/100)</f>
        <v>0</v>
      </c>
      <c r="N935" s="181">
        <v>2.7E-2</v>
      </c>
      <c r="O935" s="181">
        <f>ROUND(E935*N935,2)</f>
        <v>0.05</v>
      </c>
      <c r="P935" s="181">
        <v>0</v>
      </c>
      <c r="Q935" s="181">
        <f>ROUND(E935*P935,2)</f>
        <v>0</v>
      </c>
      <c r="R935" s="181"/>
      <c r="S935" s="181" t="s">
        <v>254</v>
      </c>
      <c r="T935" s="182" t="s">
        <v>255</v>
      </c>
      <c r="U935" s="163">
        <v>0</v>
      </c>
      <c r="V935" s="163">
        <f>ROUND(E935*U935,2)</f>
        <v>0</v>
      </c>
      <c r="W935" s="163"/>
      <c r="X935" s="163" t="s">
        <v>275</v>
      </c>
      <c r="Y935" s="152"/>
      <c r="Z935" s="152"/>
      <c r="AA935" s="152"/>
      <c r="AB935" s="152"/>
      <c r="AC935" s="152"/>
      <c r="AD935" s="152"/>
      <c r="AE935" s="152"/>
      <c r="AF935" s="152"/>
      <c r="AG935" s="152" t="s">
        <v>276</v>
      </c>
      <c r="AH935" s="152"/>
      <c r="AI935" s="152"/>
      <c r="AJ935" s="152"/>
      <c r="AK935" s="152"/>
      <c r="AL935" s="152"/>
      <c r="AM935" s="152"/>
      <c r="AN935" s="152"/>
      <c r="AO935" s="152"/>
      <c r="AP935" s="152"/>
      <c r="AQ935" s="152"/>
      <c r="AR935" s="152"/>
      <c r="AS935" s="152"/>
      <c r="AT935" s="152"/>
      <c r="AU935" s="152"/>
      <c r="AV935" s="152"/>
      <c r="AW935" s="152"/>
      <c r="AX935" s="152"/>
      <c r="AY935" s="152"/>
      <c r="AZ935" s="152"/>
      <c r="BA935" s="152"/>
      <c r="BB935" s="152"/>
      <c r="BC935" s="152"/>
      <c r="BD935" s="152"/>
      <c r="BE935" s="152"/>
      <c r="BF935" s="152"/>
      <c r="BG935" s="152"/>
      <c r="BH935" s="152"/>
    </row>
    <row r="936" spans="1:60" outlineLevel="1" x14ac:dyDescent="0.2">
      <c r="A936" s="159"/>
      <c r="B936" s="160"/>
      <c r="C936" s="259" t="s">
        <v>1181</v>
      </c>
      <c r="D936" s="260"/>
      <c r="E936" s="260"/>
      <c r="F936" s="260"/>
      <c r="G936" s="260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3"/>
      <c r="X936" s="163"/>
      <c r="Y936" s="152"/>
      <c r="Z936" s="152"/>
      <c r="AA936" s="152"/>
      <c r="AB936" s="152"/>
      <c r="AC936" s="152"/>
      <c r="AD936" s="152"/>
      <c r="AE936" s="152"/>
      <c r="AF936" s="152"/>
      <c r="AG936" s="152" t="s">
        <v>210</v>
      </c>
      <c r="AH936" s="152"/>
      <c r="AI936" s="152"/>
      <c r="AJ936" s="152"/>
      <c r="AK936" s="152"/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  <c r="AV936" s="152"/>
      <c r="AW936" s="152"/>
      <c r="AX936" s="152"/>
      <c r="AY936" s="152"/>
      <c r="AZ936" s="152"/>
      <c r="BA936" s="152"/>
      <c r="BB936" s="152"/>
      <c r="BC936" s="152"/>
      <c r="BD936" s="152"/>
      <c r="BE936" s="152"/>
      <c r="BF936" s="152"/>
      <c r="BG936" s="152"/>
      <c r="BH936" s="152"/>
    </row>
    <row r="937" spans="1:60" outlineLevel="1" x14ac:dyDescent="0.2">
      <c r="A937" s="159"/>
      <c r="B937" s="160"/>
      <c r="C937" s="194" t="s">
        <v>85</v>
      </c>
      <c r="D937" s="164"/>
      <c r="E937" s="165">
        <v>2</v>
      </c>
      <c r="F937" s="163"/>
      <c r="G937" s="163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3"/>
      <c r="X937" s="163"/>
      <c r="Y937" s="152"/>
      <c r="Z937" s="152"/>
      <c r="AA937" s="152"/>
      <c r="AB937" s="152"/>
      <c r="AC937" s="152"/>
      <c r="AD937" s="152"/>
      <c r="AE937" s="152"/>
      <c r="AF937" s="152"/>
      <c r="AG937" s="152" t="s">
        <v>199</v>
      </c>
      <c r="AH937" s="152">
        <v>0</v>
      </c>
      <c r="AI937" s="152"/>
      <c r="AJ937" s="152"/>
      <c r="AK937" s="152"/>
      <c r="AL937" s="152"/>
      <c r="AM937" s="152"/>
      <c r="AN937" s="152"/>
      <c r="AO937" s="152"/>
      <c r="AP937" s="152"/>
      <c r="AQ937" s="152"/>
      <c r="AR937" s="152"/>
      <c r="AS937" s="152"/>
      <c r="AT937" s="152"/>
      <c r="AU937" s="152"/>
      <c r="AV937" s="152"/>
      <c r="AW937" s="152"/>
      <c r="AX937" s="152"/>
      <c r="AY937" s="152"/>
      <c r="AZ937" s="152"/>
      <c r="BA937" s="152"/>
      <c r="BB937" s="152"/>
      <c r="BC937" s="152"/>
      <c r="BD937" s="152"/>
      <c r="BE937" s="152"/>
      <c r="BF937" s="152"/>
      <c r="BG937" s="152"/>
      <c r="BH937" s="152"/>
    </row>
    <row r="938" spans="1:60" outlineLevel="1" x14ac:dyDescent="0.2">
      <c r="A938" s="176">
        <v>322</v>
      </c>
      <c r="B938" s="177" t="s">
        <v>1182</v>
      </c>
      <c r="C938" s="193" t="s">
        <v>1183</v>
      </c>
      <c r="D938" s="178" t="s">
        <v>274</v>
      </c>
      <c r="E938" s="179">
        <v>1</v>
      </c>
      <c r="F938" s="180"/>
      <c r="G938" s="181">
        <f>ROUND(E938*F938,2)</f>
        <v>0</v>
      </c>
      <c r="H938" s="180"/>
      <c r="I938" s="181">
        <f>ROUND(E938*H938,2)</f>
        <v>0</v>
      </c>
      <c r="J938" s="180"/>
      <c r="K938" s="181">
        <f>ROUND(E938*J938,2)</f>
        <v>0</v>
      </c>
      <c r="L938" s="181">
        <v>21</v>
      </c>
      <c r="M938" s="181">
        <f>G938*(1+L938/100)</f>
        <v>0</v>
      </c>
      <c r="N938" s="181">
        <v>2.1999999999999999E-2</v>
      </c>
      <c r="O938" s="181">
        <f>ROUND(E938*N938,2)</f>
        <v>0.02</v>
      </c>
      <c r="P938" s="181">
        <v>0</v>
      </c>
      <c r="Q938" s="181">
        <f>ROUND(E938*P938,2)</f>
        <v>0</v>
      </c>
      <c r="R938" s="181"/>
      <c r="S938" s="181" t="s">
        <v>254</v>
      </c>
      <c r="T938" s="182" t="s">
        <v>255</v>
      </c>
      <c r="U938" s="163">
        <v>0</v>
      </c>
      <c r="V938" s="163">
        <f>ROUND(E938*U938,2)</f>
        <v>0</v>
      </c>
      <c r="W938" s="163"/>
      <c r="X938" s="163" t="s">
        <v>275</v>
      </c>
      <c r="Y938" s="152"/>
      <c r="Z938" s="152"/>
      <c r="AA938" s="152"/>
      <c r="AB938" s="152"/>
      <c r="AC938" s="152"/>
      <c r="AD938" s="152"/>
      <c r="AE938" s="152"/>
      <c r="AF938" s="152"/>
      <c r="AG938" s="152" t="s">
        <v>276</v>
      </c>
      <c r="AH938" s="152"/>
      <c r="AI938" s="152"/>
      <c r="AJ938" s="152"/>
      <c r="AK938" s="152"/>
      <c r="AL938" s="152"/>
      <c r="AM938" s="152"/>
      <c r="AN938" s="152"/>
      <c r="AO938" s="152"/>
      <c r="AP938" s="152"/>
      <c r="AQ938" s="152"/>
      <c r="AR938" s="152"/>
      <c r="AS938" s="152"/>
      <c r="AT938" s="152"/>
      <c r="AU938" s="152"/>
      <c r="AV938" s="152"/>
      <c r="AW938" s="152"/>
      <c r="AX938" s="152"/>
      <c r="AY938" s="152"/>
      <c r="AZ938" s="152"/>
      <c r="BA938" s="152"/>
      <c r="BB938" s="152"/>
      <c r="BC938" s="152"/>
      <c r="BD938" s="152"/>
      <c r="BE938" s="152"/>
      <c r="BF938" s="152"/>
      <c r="BG938" s="152"/>
      <c r="BH938" s="152"/>
    </row>
    <row r="939" spans="1:60" outlineLevel="1" x14ac:dyDescent="0.2">
      <c r="A939" s="159"/>
      <c r="B939" s="160"/>
      <c r="C939" s="259" t="s">
        <v>1184</v>
      </c>
      <c r="D939" s="260"/>
      <c r="E939" s="260"/>
      <c r="F939" s="260"/>
      <c r="G939" s="260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3"/>
      <c r="X939" s="163"/>
      <c r="Y939" s="152"/>
      <c r="Z939" s="152"/>
      <c r="AA939" s="152"/>
      <c r="AB939" s="152"/>
      <c r="AC939" s="152"/>
      <c r="AD939" s="152"/>
      <c r="AE939" s="152"/>
      <c r="AF939" s="152"/>
      <c r="AG939" s="152" t="s">
        <v>210</v>
      </c>
      <c r="AH939" s="152"/>
      <c r="AI939" s="152"/>
      <c r="AJ939" s="152"/>
      <c r="AK939" s="152"/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  <c r="AV939" s="152"/>
      <c r="AW939" s="152"/>
      <c r="AX939" s="152"/>
      <c r="AY939" s="152"/>
      <c r="AZ939" s="152"/>
      <c r="BA939" s="152"/>
      <c r="BB939" s="152"/>
      <c r="BC939" s="152"/>
      <c r="BD939" s="152"/>
      <c r="BE939" s="152"/>
      <c r="BF939" s="152"/>
      <c r="BG939" s="152"/>
      <c r="BH939" s="152"/>
    </row>
    <row r="940" spans="1:60" outlineLevel="1" x14ac:dyDescent="0.2">
      <c r="A940" s="159"/>
      <c r="B940" s="160"/>
      <c r="C940" s="261" t="s">
        <v>1157</v>
      </c>
      <c r="D940" s="262"/>
      <c r="E940" s="262"/>
      <c r="F940" s="262"/>
      <c r="G940" s="262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52"/>
      <c r="Z940" s="152"/>
      <c r="AA940" s="152"/>
      <c r="AB940" s="152"/>
      <c r="AC940" s="152"/>
      <c r="AD940" s="152"/>
      <c r="AE940" s="152"/>
      <c r="AF940" s="152"/>
      <c r="AG940" s="152" t="s">
        <v>210</v>
      </c>
      <c r="AH940" s="152"/>
      <c r="AI940" s="152"/>
      <c r="AJ940" s="152"/>
      <c r="AK940" s="152"/>
      <c r="AL940" s="152"/>
      <c r="AM940" s="152"/>
      <c r="AN940" s="152"/>
      <c r="AO940" s="152"/>
      <c r="AP940" s="152"/>
      <c r="AQ940" s="152"/>
      <c r="AR940" s="152"/>
      <c r="AS940" s="152"/>
      <c r="AT940" s="152"/>
      <c r="AU940" s="152"/>
      <c r="AV940" s="152"/>
      <c r="AW940" s="152"/>
      <c r="AX940" s="152"/>
      <c r="AY940" s="152"/>
      <c r="AZ940" s="152"/>
      <c r="BA940" s="152"/>
      <c r="BB940" s="152"/>
      <c r="BC940" s="152"/>
      <c r="BD940" s="152"/>
      <c r="BE940" s="152"/>
      <c r="BF940" s="152"/>
      <c r="BG940" s="152"/>
      <c r="BH940" s="152"/>
    </row>
    <row r="941" spans="1:60" outlineLevel="1" x14ac:dyDescent="0.2">
      <c r="A941" s="159"/>
      <c r="B941" s="160"/>
      <c r="C941" s="194" t="s">
        <v>81</v>
      </c>
      <c r="D941" s="164"/>
      <c r="E941" s="165">
        <v>1</v>
      </c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52"/>
      <c r="Z941" s="152"/>
      <c r="AA941" s="152"/>
      <c r="AB941" s="152"/>
      <c r="AC941" s="152"/>
      <c r="AD941" s="152"/>
      <c r="AE941" s="152"/>
      <c r="AF941" s="152"/>
      <c r="AG941" s="152" t="s">
        <v>199</v>
      </c>
      <c r="AH941" s="152">
        <v>0</v>
      </c>
      <c r="AI941" s="152"/>
      <c r="AJ941" s="152"/>
      <c r="AK941" s="152"/>
      <c r="AL941" s="152"/>
      <c r="AM941" s="152"/>
      <c r="AN941" s="152"/>
      <c r="AO941" s="152"/>
      <c r="AP941" s="152"/>
      <c r="AQ941" s="152"/>
      <c r="AR941" s="152"/>
      <c r="AS941" s="152"/>
      <c r="AT941" s="152"/>
      <c r="AU941" s="152"/>
      <c r="AV941" s="152"/>
      <c r="AW941" s="152"/>
      <c r="AX941" s="152"/>
      <c r="AY941" s="152"/>
      <c r="AZ941" s="152"/>
      <c r="BA941" s="152"/>
      <c r="BB941" s="152"/>
      <c r="BC941" s="152"/>
      <c r="BD941" s="152"/>
      <c r="BE941" s="152"/>
      <c r="BF941" s="152"/>
      <c r="BG941" s="152"/>
      <c r="BH941" s="152"/>
    </row>
    <row r="942" spans="1:60" outlineLevel="1" x14ac:dyDescent="0.2">
      <c r="A942" s="176">
        <v>323</v>
      </c>
      <c r="B942" s="177" t="s">
        <v>1185</v>
      </c>
      <c r="C942" s="193" t="s">
        <v>1186</v>
      </c>
      <c r="D942" s="178" t="s">
        <v>274</v>
      </c>
      <c r="E942" s="179">
        <v>4</v>
      </c>
      <c r="F942" s="180"/>
      <c r="G942" s="181">
        <f>ROUND(E942*F942,2)</f>
        <v>0</v>
      </c>
      <c r="H942" s="180"/>
      <c r="I942" s="181">
        <f>ROUND(E942*H942,2)</f>
        <v>0</v>
      </c>
      <c r="J942" s="180"/>
      <c r="K942" s="181">
        <f>ROUND(E942*J942,2)</f>
        <v>0</v>
      </c>
      <c r="L942" s="181">
        <v>21</v>
      </c>
      <c r="M942" s="181">
        <f>G942*(1+L942/100)</f>
        <v>0</v>
      </c>
      <c r="N942" s="181">
        <v>2.8000000000000001E-2</v>
      </c>
      <c r="O942" s="181">
        <f>ROUND(E942*N942,2)</f>
        <v>0.11</v>
      </c>
      <c r="P942" s="181">
        <v>0</v>
      </c>
      <c r="Q942" s="181">
        <f>ROUND(E942*P942,2)</f>
        <v>0</v>
      </c>
      <c r="R942" s="181"/>
      <c r="S942" s="181" t="s">
        <v>254</v>
      </c>
      <c r="T942" s="182" t="s">
        <v>255</v>
      </c>
      <c r="U942" s="163">
        <v>0</v>
      </c>
      <c r="V942" s="163">
        <f>ROUND(E942*U942,2)</f>
        <v>0</v>
      </c>
      <c r="W942" s="163"/>
      <c r="X942" s="163" t="s">
        <v>275</v>
      </c>
      <c r="Y942" s="152"/>
      <c r="Z942" s="152"/>
      <c r="AA942" s="152"/>
      <c r="AB942" s="152"/>
      <c r="AC942" s="152"/>
      <c r="AD942" s="152"/>
      <c r="AE942" s="152"/>
      <c r="AF942" s="152"/>
      <c r="AG942" s="152" t="s">
        <v>276</v>
      </c>
      <c r="AH942" s="152"/>
      <c r="AI942" s="152"/>
      <c r="AJ942" s="152"/>
      <c r="AK942" s="152"/>
      <c r="AL942" s="152"/>
      <c r="AM942" s="152"/>
      <c r="AN942" s="152"/>
      <c r="AO942" s="152"/>
      <c r="AP942" s="152"/>
      <c r="AQ942" s="152"/>
      <c r="AR942" s="152"/>
      <c r="AS942" s="152"/>
      <c r="AT942" s="152"/>
      <c r="AU942" s="152"/>
      <c r="AV942" s="152"/>
      <c r="AW942" s="152"/>
      <c r="AX942" s="152"/>
      <c r="AY942" s="152"/>
      <c r="AZ942" s="152"/>
      <c r="BA942" s="152"/>
      <c r="BB942" s="152"/>
      <c r="BC942" s="152"/>
      <c r="BD942" s="152"/>
      <c r="BE942" s="152"/>
      <c r="BF942" s="152"/>
      <c r="BG942" s="152"/>
      <c r="BH942" s="152"/>
    </row>
    <row r="943" spans="1:60" outlineLevel="1" x14ac:dyDescent="0.2">
      <c r="A943" s="159"/>
      <c r="B943" s="160"/>
      <c r="C943" s="259" t="s">
        <v>1187</v>
      </c>
      <c r="D943" s="260"/>
      <c r="E943" s="260"/>
      <c r="F943" s="260"/>
      <c r="G943" s="260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52"/>
      <c r="Z943" s="152"/>
      <c r="AA943" s="152"/>
      <c r="AB943" s="152"/>
      <c r="AC943" s="152"/>
      <c r="AD943" s="152"/>
      <c r="AE943" s="152"/>
      <c r="AF943" s="152"/>
      <c r="AG943" s="152" t="s">
        <v>210</v>
      </c>
      <c r="AH943" s="152"/>
      <c r="AI943" s="152"/>
      <c r="AJ943" s="152"/>
      <c r="AK943" s="152"/>
      <c r="AL943" s="152"/>
      <c r="AM943" s="152"/>
      <c r="AN943" s="152"/>
      <c r="AO943" s="152"/>
      <c r="AP943" s="152"/>
      <c r="AQ943" s="152"/>
      <c r="AR943" s="152"/>
      <c r="AS943" s="152"/>
      <c r="AT943" s="152"/>
      <c r="AU943" s="152"/>
      <c r="AV943" s="152"/>
      <c r="AW943" s="152"/>
      <c r="AX943" s="152"/>
      <c r="AY943" s="152"/>
      <c r="AZ943" s="152"/>
      <c r="BA943" s="152"/>
      <c r="BB943" s="152"/>
      <c r="BC943" s="152"/>
      <c r="BD943" s="152"/>
      <c r="BE943" s="152"/>
      <c r="BF943" s="152"/>
      <c r="BG943" s="152"/>
      <c r="BH943" s="152"/>
    </row>
    <row r="944" spans="1:60" outlineLevel="1" x14ac:dyDescent="0.2">
      <c r="A944" s="159"/>
      <c r="B944" s="160"/>
      <c r="C944" s="261" t="s">
        <v>1157</v>
      </c>
      <c r="D944" s="262"/>
      <c r="E944" s="262"/>
      <c r="F944" s="262"/>
      <c r="G944" s="262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52"/>
      <c r="Z944" s="152"/>
      <c r="AA944" s="152"/>
      <c r="AB944" s="152"/>
      <c r="AC944" s="152"/>
      <c r="AD944" s="152"/>
      <c r="AE944" s="152"/>
      <c r="AF944" s="152"/>
      <c r="AG944" s="152" t="s">
        <v>210</v>
      </c>
      <c r="AH944" s="152"/>
      <c r="AI944" s="152"/>
      <c r="AJ944" s="152"/>
      <c r="AK944" s="152"/>
      <c r="AL944" s="152"/>
      <c r="AM944" s="152"/>
      <c r="AN944" s="152"/>
      <c r="AO944" s="152"/>
      <c r="AP944" s="152"/>
      <c r="AQ944" s="152"/>
      <c r="AR944" s="152"/>
      <c r="AS944" s="152"/>
      <c r="AT944" s="152"/>
      <c r="AU944" s="152"/>
      <c r="AV944" s="152"/>
      <c r="AW944" s="152"/>
      <c r="AX944" s="152"/>
      <c r="AY944" s="152"/>
      <c r="AZ944" s="152"/>
      <c r="BA944" s="152"/>
      <c r="BB944" s="152"/>
      <c r="BC944" s="152"/>
      <c r="BD944" s="152"/>
      <c r="BE944" s="152"/>
      <c r="BF944" s="152"/>
      <c r="BG944" s="152"/>
      <c r="BH944" s="152"/>
    </row>
    <row r="945" spans="1:60" outlineLevel="1" x14ac:dyDescent="0.2">
      <c r="A945" s="159"/>
      <c r="B945" s="160"/>
      <c r="C945" s="194" t="s">
        <v>91</v>
      </c>
      <c r="D945" s="164"/>
      <c r="E945" s="165">
        <v>4</v>
      </c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52"/>
      <c r="Z945" s="152"/>
      <c r="AA945" s="152"/>
      <c r="AB945" s="152"/>
      <c r="AC945" s="152"/>
      <c r="AD945" s="152"/>
      <c r="AE945" s="152"/>
      <c r="AF945" s="152"/>
      <c r="AG945" s="152" t="s">
        <v>199</v>
      </c>
      <c r="AH945" s="152">
        <v>0</v>
      </c>
      <c r="AI945" s="152"/>
      <c r="AJ945" s="152"/>
      <c r="AK945" s="152"/>
      <c r="AL945" s="152"/>
      <c r="AM945" s="152"/>
      <c r="AN945" s="152"/>
      <c r="AO945" s="152"/>
      <c r="AP945" s="152"/>
      <c r="AQ945" s="152"/>
      <c r="AR945" s="152"/>
      <c r="AS945" s="152"/>
      <c r="AT945" s="152"/>
      <c r="AU945" s="152"/>
      <c r="AV945" s="152"/>
      <c r="AW945" s="152"/>
      <c r="AX945" s="152"/>
      <c r="AY945" s="152"/>
      <c r="AZ945" s="152"/>
      <c r="BA945" s="152"/>
      <c r="BB945" s="152"/>
      <c r="BC945" s="152"/>
      <c r="BD945" s="152"/>
      <c r="BE945" s="152"/>
      <c r="BF945" s="152"/>
      <c r="BG945" s="152"/>
      <c r="BH945" s="152"/>
    </row>
    <row r="946" spans="1:60" outlineLevel="1" x14ac:dyDescent="0.2">
      <c r="A946" s="176">
        <v>324</v>
      </c>
      <c r="B946" s="177" t="s">
        <v>1188</v>
      </c>
      <c r="C946" s="193" t="s">
        <v>1189</v>
      </c>
      <c r="D946" s="178" t="s">
        <v>280</v>
      </c>
      <c r="E946" s="179">
        <v>0.74958000000000002</v>
      </c>
      <c r="F946" s="180"/>
      <c r="G946" s="181">
        <f>ROUND(E946*F946,2)</f>
        <v>0</v>
      </c>
      <c r="H946" s="180"/>
      <c r="I946" s="181">
        <f>ROUND(E946*H946,2)</f>
        <v>0</v>
      </c>
      <c r="J946" s="180"/>
      <c r="K946" s="181">
        <f>ROUND(E946*J946,2)</f>
        <v>0</v>
      </c>
      <c r="L946" s="181">
        <v>21</v>
      </c>
      <c r="M946" s="181">
        <f>G946*(1+L946/100)</f>
        <v>0</v>
      </c>
      <c r="N946" s="181">
        <v>0</v>
      </c>
      <c r="O946" s="181">
        <f>ROUND(E946*N946,2)</f>
        <v>0</v>
      </c>
      <c r="P946" s="181">
        <v>0</v>
      </c>
      <c r="Q946" s="181">
        <f>ROUND(E946*P946,2)</f>
        <v>0</v>
      </c>
      <c r="R946" s="181" t="s">
        <v>1136</v>
      </c>
      <c r="S946" s="181" t="s">
        <v>193</v>
      </c>
      <c r="T946" s="182" t="s">
        <v>285</v>
      </c>
      <c r="U946" s="163">
        <v>2.4209999999999998</v>
      </c>
      <c r="V946" s="163">
        <f>ROUND(E946*U946,2)</f>
        <v>1.81</v>
      </c>
      <c r="W946" s="163"/>
      <c r="X946" s="163" t="s">
        <v>995</v>
      </c>
      <c r="Y946" s="152"/>
      <c r="Z946" s="152"/>
      <c r="AA946" s="152"/>
      <c r="AB946" s="152"/>
      <c r="AC946" s="152"/>
      <c r="AD946" s="152"/>
      <c r="AE946" s="152"/>
      <c r="AF946" s="152"/>
      <c r="AG946" s="152" t="s">
        <v>996</v>
      </c>
      <c r="AH946" s="152"/>
      <c r="AI946" s="152"/>
      <c r="AJ946" s="152"/>
      <c r="AK946" s="152"/>
      <c r="AL946" s="152"/>
      <c r="AM946" s="152"/>
      <c r="AN946" s="152"/>
      <c r="AO946" s="152"/>
      <c r="AP946" s="152"/>
      <c r="AQ946" s="152"/>
      <c r="AR946" s="152"/>
      <c r="AS946" s="152"/>
      <c r="AT946" s="152"/>
      <c r="AU946" s="152"/>
      <c r="AV946" s="152"/>
      <c r="AW946" s="152"/>
      <c r="AX946" s="152"/>
      <c r="AY946" s="152"/>
      <c r="AZ946" s="152"/>
      <c r="BA946" s="152"/>
      <c r="BB946" s="152"/>
      <c r="BC946" s="152"/>
      <c r="BD946" s="152"/>
      <c r="BE946" s="152"/>
      <c r="BF946" s="152"/>
      <c r="BG946" s="152"/>
      <c r="BH946" s="152"/>
    </row>
    <row r="947" spans="1:60" outlineLevel="1" x14ac:dyDescent="0.2">
      <c r="A947" s="159"/>
      <c r="B947" s="160"/>
      <c r="C947" s="257" t="s">
        <v>1051</v>
      </c>
      <c r="D947" s="258"/>
      <c r="E947" s="258"/>
      <c r="F947" s="258"/>
      <c r="G947" s="258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52"/>
      <c r="Z947" s="152"/>
      <c r="AA947" s="152"/>
      <c r="AB947" s="152"/>
      <c r="AC947" s="152"/>
      <c r="AD947" s="152"/>
      <c r="AE947" s="152"/>
      <c r="AF947" s="152"/>
      <c r="AG947" s="152" t="s">
        <v>197</v>
      </c>
      <c r="AH947" s="152"/>
      <c r="AI947" s="152"/>
      <c r="AJ947" s="152"/>
      <c r="AK947" s="152"/>
      <c r="AL947" s="152"/>
      <c r="AM947" s="152"/>
      <c r="AN947" s="152"/>
      <c r="AO947" s="152"/>
      <c r="AP947" s="152"/>
      <c r="AQ947" s="152"/>
      <c r="AR947" s="152"/>
      <c r="AS947" s="152"/>
      <c r="AT947" s="152"/>
      <c r="AU947" s="152"/>
      <c r="AV947" s="152"/>
      <c r="AW947" s="152"/>
      <c r="AX947" s="152"/>
      <c r="AY947" s="152"/>
      <c r="AZ947" s="152"/>
      <c r="BA947" s="152"/>
      <c r="BB947" s="152"/>
      <c r="BC947" s="152"/>
      <c r="BD947" s="152"/>
      <c r="BE947" s="152"/>
      <c r="BF947" s="152"/>
      <c r="BG947" s="152"/>
      <c r="BH947" s="152"/>
    </row>
    <row r="948" spans="1:60" x14ac:dyDescent="0.2">
      <c r="A948" s="170" t="s">
        <v>187</v>
      </c>
      <c r="B948" s="171" t="s">
        <v>139</v>
      </c>
      <c r="C948" s="192" t="s">
        <v>140</v>
      </c>
      <c r="D948" s="172"/>
      <c r="E948" s="173"/>
      <c r="F948" s="174"/>
      <c r="G948" s="174">
        <f>SUMIF(AG949:AG1033,"&lt;&gt;NOR",G949:G1033)</f>
        <v>0</v>
      </c>
      <c r="H948" s="174"/>
      <c r="I948" s="174">
        <f>SUM(I949:I1033)</f>
        <v>0</v>
      </c>
      <c r="J948" s="174"/>
      <c r="K948" s="174">
        <f>SUM(K949:K1033)</f>
        <v>0</v>
      </c>
      <c r="L948" s="174"/>
      <c r="M948" s="174">
        <f>SUM(M949:M1033)</f>
        <v>0</v>
      </c>
      <c r="N948" s="174"/>
      <c r="O948" s="174">
        <f>SUM(O949:O1033)</f>
        <v>0.98</v>
      </c>
      <c r="P948" s="174"/>
      <c r="Q948" s="174">
        <f>SUM(Q949:Q1033)</f>
        <v>0</v>
      </c>
      <c r="R948" s="174"/>
      <c r="S948" s="174"/>
      <c r="T948" s="175"/>
      <c r="U948" s="169"/>
      <c r="V948" s="169">
        <f>SUM(V949:V1033)</f>
        <v>2640.0599999999995</v>
      </c>
      <c r="W948" s="169"/>
      <c r="X948" s="169"/>
      <c r="AG948" t="s">
        <v>188</v>
      </c>
    </row>
    <row r="949" spans="1:60" outlineLevel="1" x14ac:dyDescent="0.2">
      <c r="A949" s="176">
        <v>325</v>
      </c>
      <c r="B949" s="177" t="s">
        <v>1190</v>
      </c>
      <c r="C949" s="193" t="s">
        <v>1191</v>
      </c>
      <c r="D949" s="178" t="s">
        <v>1192</v>
      </c>
      <c r="E949" s="179">
        <v>125</v>
      </c>
      <c r="F949" s="180"/>
      <c r="G949" s="181">
        <f>ROUND(E949*F949,2)</f>
        <v>0</v>
      </c>
      <c r="H949" s="180"/>
      <c r="I949" s="181">
        <f>ROUND(E949*H949,2)</f>
        <v>0</v>
      </c>
      <c r="J949" s="180"/>
      <c r="K949" s="181">
        <f>ROUND(E949*J949,2)</f>
        <v>0</v>
      </c>
      <c r="L949" s="181">
        <v>21</v>
      </c>
      <c r="M949" s="181">
        <f>G949*(1+L949/100)</f>
        <v>0</v>
      </c>
      <c r="N949" s="181">
        <v>6.0000000000000002E-5</v>
      </c>
      <c r="O949" s="181">
        <f>ROUND(E949*N949,2)</f>
        <v>0.01</v>
      </c>
      <c r="P949" s="181">
        <v>0</v>
      </c>
      <c r="Q949" s="181">
        <f>ROUND(E949*P949,2)</f>
        <v>0</v>
      </c>
      <c r="R949" s="181" t="s">
        <v>1193</v>
      </c>
      <c r="S949" s="181" t="s">
        <v>193</v>
      </c>
      <c r="T949" s="182" t="s">
        <v>193</v>
      </c>
      <c r="U949" s="163">
        <v>0.42599999999999999</v>
      </c>
      <c r="V949" s="163">
        <f>ROUND(E949*U949,2)</f>
        <v>53.25</v>
      </c>
      <c r="W949" s="163"/>
      <c r="X949" s="163" t="s">
        <v>194</v>
      </c>
      <c r="Y949" s="152"/>
      <c r="Z949" s="152"/>
      <c r="AA949" s="152"/>
      <c r="AB949" s="152"/>
      <c r="AC949" s="152"/>
      <c r="AD949" s="152"/>
      <c r="AE949" s="152"/>
      <c r="AF949" s="152"/>
      <c r="AG949" s="152" t="s">
        <v>195</v>
      </c>
      <c r="AH949" s="152"/>
      <c r="AI949" s="152"/>
      <c r="AJ949" s="152"/>
      <c r="AK949" s="152"/>
      <c r="AL949" s="152"/>
      <c r="AM949" s="152"/>
      <c r="AN949" s="152"/>
      <c r="AO949" s="152"/>
      <c r="AP949" s="152"/>
      <c r="AQ949" s="152"/>
      <c r="AR949" s="152"/>
      <c r="AS949" s="152"/>
      <c r="AT949" s="152"/>
      <c r="AU949" s="152"/>
      <c r="AV949" s="152"/>
      <c r="AW949" s="152"/>
      <c r="AX949" s="152"/>
      <c r="AY949" s="152"/>
      <c r="AZ949" s="152"/>
      <c r="BA949" s="152"/>
      <c r="BB949" s="152"/>
      <c r="BC949" s="152"/>
      <c r="BD949" s="152"/>
      <c r="BE949" s="152"/>
      <c r="BF949" s="152"/>
      <c r="BG949" s="152"/>
      <c r="BH949" s="152"/>
    </row>
    <row r="950" spans="1:60" outlineLevel="1" x14ac:dyDescent="0.2">
      <c r="A950" s="159"/>
      <c r="B950" s="160"/>
      <c r="C950" s="259" t="s">
        <v>1194</v>
      </c>
      <c r="D950" s="260"/>
      <c r="E950" s="260"/>
      <c r="F950" s="260"/>
      <c r="G950" s="260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52"/>
      <c r="Z950" s="152"/>
      <c r="AA950" s="152"/>
      <c r="AB950" s="152"/>
      <c r="AC950" s="152"/>
      <c r="AD950" s="152"/>
      <c r="AE950" s="152"/>
      <c r="AF950" s="152"/>
      <c r="AG950" s="152" t="s">
        <v>210</v>
      </c>
      <c r="AH950" s="152"/>
      <c r="AI950" s="152"/>
      <c r="AJ950" s="152"/>
      <c r="AK950" s="152"/>
      <c r="AL950" s="152"/>
      <c r="AM950" s="152"/>
      <c r="AN950" s="152"/>
      <c r="AO950" s="152"/>
      <c r="AP950" s="152"/>
      <c r="AQ950" s="152"/>
      <c r="AR950" s="152"/>
      <c r="AS950" s="152"/>
      <c r="AT950" s="152"/>
      <c r="AU950" s="152"/>
      <c r="AV950" s="152"/>
      <c r="AW950" s="152"/>
      <c r="AX950" s="152"/>
      <c r="AY950" s="152"/>
      <c r="AZ950" s="152"/>
      <c r="BA950" s="152"/>
      <c r="BB950" s="152"/>
      <c r="BC950" s="152"/>
      <c r="BD950" s="152"/>
      <c r="BE950" s="152"/>
      <c r="BF950" s="152"/>
      <c r="BG950" s="152"/>
      <c r="BH950" s="152"/>
    </row>
    <row r="951" spans="1:60" outlineLevel="1" x14ac:dyDescent="0.2">
      <c r="A951" s="159"/>
      <c r="B951" s="160"/>
      <c r="C951" s="261" t="s">
        <v>1195</v>
      </c>
      <c r="D951" s="262"/>
      <c r="E951" s="262"/>
      <c r="F951" s="262"/>
      <c r="G951" s="262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3"/>
      <c r="X951" s="163"/>
      <c r="Y951" s="152"/>
      <c r="Z951" s="152"/>
      <c r="AA951" s="152"/>
      <c r="AB951" s="152"/>
      <c r="AC951" s="152"/>
      <c r="AD951" s="152"/>
      <c r="AE951" s="152"/>
      <c r="AF951" s="152"/>
      <c r="AG951" s="152" t="s">
        <v>210</v>
      </c>
      <c r="AH951" s="152"/>
      <c r="AI951" s="152"/>
      <c r="AJ951" s="152"/>
      <c r="AK951" s="152"/>
      <c r="AL951" s="152"/>
      <c r="AM951" s="152"/>
      <c r="AN951" s="152"/>
      <c r="AO951" s="152"/>
      <c r="AP951" s="152"/>
      <c r="AQ951" s="152"/>
      <c r="AR951" s="152"/>
      <c r="AS951" s="152"/>
      <c r="AT951" s="152"/>
      <c r="AU951" s="152"/>
      <c r="AV951" s="152"/>
      <c r="AW951" s="152"/>
      <c r="AX951" s="152"/>
      <c r="AY951" s="152"/>
      <c r="AZ951" s="152"/>
      <c r="BA951" s="152"/>
      <c r="BB951" s="152"/>
      <c r="BC951" s="152"/>
      <c r="BD951" s="152"/>
      <c r="BE951" s="152"/>
      <c r="BF951" s="152"/>
      <c r="BG951" s="152"/>
      <c r="BH951" s="152"/>
    </row>
    <row r="952" spans="1:60" outlineLevel="1" x14ac:dyDescent="0.2">
      <c r="A952" s="159"/>
      <c r="B952" s="160"/>
      <c r="C952" s="261" t="s">
        <v>941</v>
      </c>
      <c r="D952" s="262"/>
      <c r="E952" s="262"/>
      <c r="F952" s="262"/>
      <c r="G952" s="262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3"/>
      <c r="X952" s="163"/>
      <c r="Y952" s="152"/>
      <c r="Z952" s="152"/>
      <c r="AA952" s="152"/>
      <c r="AB952" s="152"/>
      <c r="AC952" s="152"/>
      <c r="AD952" s="152"/>
      <c r="AE952" s="152"/>
      <c r="AF952" s="152"/>
      <c r="AG952" s="152" t="s">
        <v>210</v>
      </c>
      <c r="AH952" s="152"/>
      <c r="AI952" s="152"/>
      <c r="AJ952" s="152"/>
      <c r="AK952" s="152"/>
      <c r="AL952" s="152"/>
      <c r="AM952" s="152"/>
      <c r="AN952" s="152"/>
      <c r="AO952" s="152"/>
      <c r="AP952" s="152"/>
      <c r="AQ952" s="152"/>
      <c r="AR952" s="152"/>
      <c r="AS952" s="152"/>
      <c r="AT952" s="152"/>
      <c r="AU952" s="152"/>
      <c r="AV952" s="152"/>
      <c r="AW952" s="152"/>
      <c r="AX952" s="152"/>
      <c r="AY952" s="152"/>
      <c r="AZ952" s="152"/>
      <c r="BA952" s="152"/>
      <c r="BB952" s="152"/>
      <c r="BC952" s="152"/>
      <c r="BD952" s="152"/>
      <c r="BE952" s="152"/>
      <c r="BF952" s="152"/>
      <c r="BG952" s="152"/>
      <c r="BH952" s="152"/>
    </row>
    <row r="953" spans="1:60" outlineLevel="1" x14ac:dyDescent="0.2">
      <c r="A953" s="159"/>
      <c r="B953" s="160"/>
      <c r="C953" s="194" t="s">
        <v>1196</v>
      </c>
      <c r="D953" s="164"/>
      <c r="E953" s="165">
        <v>125</v>
      </c>
      <c r="F953" s="163"/>
      <c r="G953" s="163"/>
      <c r="H953" s="163"/>
      <c r="I953" s="163"/>
      <c r="J953" s="163"/>
      <c r="K953" s="163"/>
      <c r="L953" s="163"/>
      <c r="M953" s="163"/>
      <c r="N953" s="163"/>
      <c r="O953" s="163"/>
      <c r="P953" s="163"/>
      <c r="Q953" s="163"/>
      <c r="R953" s="163"/>
      <c r="S953" s="163"/>
      <c r="T953" s="163"/>
      <c r="U953" s="163"/>
      <c r="V953" s="163"/>
      <c r="W953" s="163"/>
      <c r="X953" s="163"/>
      <c r="Y953" s="152"/>
      <c r="Z953" s="152"/>
      <c r="AA953" s="152"/>
      <c r="AB953" s="152"/>
      <c r="AC953" s="152"/>
      <c r="AD953" s="152"/>
      <c r="AE953" s="152"/>
      <c r="AF953" s="152"/>
      <c r="AG953" s="152" t="s">
        <v>199</v>
      </c>
      <c r="AH953" s="152">
        <v>0</v>
      </c>
      <c r="AI953" s="152"/>
      <c r="AJ953" s="152"/>
      <c r="AK953" s="152"/>
      <c r="AL953" s="152"/>
      <c r="AM953" s="152"/>
      <c r="AN953" s="152"/>
      <c r="AO953" s="152"/>
      <c r="AP953" s="152"/>
      <c r="AQ953" s="152"/>
      <c r="AR953" s="152"/>
      <c r="AS953" s="152"/>
      <c r="AT953" s="152"/>
      <c r="AU953" s="152"/>
      <c r="AV953" s="152"/>
      <c r="AW953" s="152"/>
      <c r="AX953" s="152"/>
      <c r="AY953" s="152"/>
      <c r="AZ953" s="152"/>
      <c r="BA953" s="152"/>
      <c r="BB953" s="152"/>
      <c r="BC953" s="152"/>
      <c r="BD953" s="152"/>
      <c r="BE953" s="152"/>
      <c r="BF953" s="152"/>
      <c r="BG953" s="152"/>
      <c r="BH953" s="152"/>
    </row>
    <row r="954" spans="1:60" outlineLevel="1" x14ac:dyDescent="0.2">
      <c r="A954" s="176">
        <v>326</v>
      </c>
      <c r="B954" s="177" t="s">
        <v>1197</v>
      </c>
      <c r="C954" s="193" t="s">
        <v>1198</v>
      </c>
      <c r="D954" s="178" t="s">
        <v>1192</v>
      </c>
      <c r="E954" s="179">
        <v>890.92</v>
      </c>
      <c r="F954" s="180"/>
      <c r="G954" s="181">
        <f>ROUND(E954*F954,2)</f>
        <v>0</v>
      </c>
      <c r="H954" s="180"/>
      <c r="I954" s="181">
        <f>ROUND(E954*H954,2)</f>
        <v>0</v>
      </c>
      <c r="J954" s="180"/>
      <c r="K954" s="181">
        <f>ROUND(E954*J954,2)</f>
        <v>0</v>
      </c>
      <c r="L954" s="181">
        <v>21</v>
      </c>
      <c r="M954" s="181">
        <f>G954*(1+L954/100)</f>
        <v>0</v>
      </c>
      <c r="N954" s="181">
        <v>6.0000000000000002E-5</v>
      </c>
      <c r="O954" s="181">
        <f>ROUND(E954*N954,2)</f>
        <v>0.05</v>
      </c>
      <c r="P954" s="181">
        <v>0</v>
      </c>
      <c r="Q954" s="181">
        <f>ROUND(E954*P954,2)</f>
        <v>0</v>
      </c>
      <c r="R954" s="181" t="s">
        <v>1193</v>
      </c>
      <c r="S954" s="181" t="s">
        <v>193</v>
      </c>
      <c r="T954" s="182" t="s">
        <v>193</v>
      </c>
      <c r="U954" s="163">
        <v>0.30399999999999999</v>
      </c>
      <c r="V954" s="163">
        <f>ROUND(E954*U954,2)</f>
        <v>270.83999999999997</v>
      </c>
      <c r="W954" s="163"/>
      <c r="X954" s="163" t="s">
        <v>194</v>
      </c>
      <c r="Y954" s="152"/>
      <c r="Z954" s="152"/>
      <c r="AA954" s="152"/>
      <c r="AB954" s="152"/>
      <c r="AC954" s="152"/>
      <c r="AD954" s="152"/>
      <c r="AE954" s="152"/>
      <c r="AF954" s="152"/>
      <c r="AG954" s="152" t="s">
        <v>195</v>
      </c>
      <c r="AH954" s="152"/>
      <c r="AI954" s="152"/>
      <c r="AJ954" s="152"/>
      <c r="AK954" s="152"/>
      <c r="AL954" s="152"/>
      <c r="AM954" s="152"/>
      <c r="AN954" s="152"/>
      <c r="AO954" s="152"/>
      <c r="AP954" s="152"/>
      <c r="AQ954" s="152"/>
      <c r="AR954" s="152"/>
      <c r="AS954" s="152"/>
      <c r="AT954" s="152"/>
      <c r="AU954" s="152"/>
      <c r="AV954" s="152"/>
      <c r="AW954" s="152"/>
      <c r="AX954" s="152"/>
      <c r="AY954" s="152"/>
      <c r="AZ954" s="152"/>
      <c r="BA954" s="152"/>
      <c r="BB954" s="152"/>
      <c r="BC954" s="152"/>
      <c r="BD954" s="152"/>
      <c r="BE954" s="152"/>
      <c r="BF954" s="152"/>
      <c r="BG954" s="152"/>
      <c r="BH954" s="152"/>
    </row>
    <row r="955" spans="1:60" outlineLevel="1" x14ac:dyDescent="0.2">
      <c r="A955" s="159"/>
      <c r="B955" s="160"/>
      <c r="C955" s="259" t="s">
        <v>1199</v>
      </c>
      <c r="D955" s="260"/>
      <c r="E955" s="260"/>
      <c r="F955" s="260"/>
      <c r="G955" s="260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3"/>
      <c r="X955" s="163"/>
      <c r="Y955" s="152"/>
      <c r="Z955" s="152"/>
      <c r="AA955" s="152"/>
      <c r="AB955" s="152"/>
      <c r="AC955" s="152"/>
      <c r="AD955" s="152"/>
      <c r="AE955" s="152"/>
      <c r="AF955" s="152"/>
      <c r="AG955" s="152" t="s">
        <v>210</v>
      </c>
      <c r="AH955" s="152"/>
      <c r="AI955" s="152"/>
      <c r="AJ955" s="152"/>
      <c r="AK955" s="152"/>
      <c r="AL955" s="152"/>
      <c r="AM955" s="152"/>
      <c r="AN955" s="152"/>
      <c r="AO955" s="152"/>
      <c r="AP955" s="152"/>
      <c r="AQ955" s="152"/>
      <c r="AR955" s="152"/>
      <c r="AS955" s="152"/>
      <c r="AT955" s="152"/>
      <c r="AU955" s="152"/>
      <c r="AV955" s="152"/>
      <c r="AW955" s="152"/>
      <c r="AX955" s="152"/>
      <c r="AY955" s="152"/>
      <c r="AZ955" s="152"/>
      <c r="BA955" s="152"/>
      <c r="BB955" s="152"/>
      <c r="BC955" s="152"/>
      <c r="BD955" s="152"/>
      <c r="BE955" s="152"/>
      <c r="BF955" s="152"/>
      <c r="BG955" s="152"/>
      <c r="BH955" s="152"/>
    </row>
    <row r="956" spans="1:60" outlineLevel="1" x14ac:dyDescent="0.2">
      <c r="A956" s="159"/>
      <c r="B956" s="160"/>
      <c r="C956" s="261" t="s">
        <v>767</v>
      </c>
      <c r="D956" s="262"/>
      <c r="E956" s="262"/>
      <c r="F956" s="262"/>
      <c r="G956" s="262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3"/>
      <c r="X956" s="163"/>
      <c r="Y956" s="152"/>
      <c r="Z956" s="152"/>
      <c r="AA956" s="152"/>
      <c r="AB956" s="152"/>
      <c r="AC956" s="152"/>
      <c r="AD956" s="152"/>
      <c r="AE956" s="152"/>
      <c r="AF956" s="152"/>
      <c r="AG956" s="152" t="s">
        <v>210</v>
      </c>
      <c r="AH956" s="152"/>
      <c r="AI956" s="152"/>
      <c r="AJ956" s="152"/>
      <c r="AK956" s="152"/>
      <c r="AL956" s="152"/>
      <c r="AM956" s="152"/>
      <c r="AN956" s="152"/>
      <c r="AO956" s="152"/>
      <c r="AP956" s="152"/>
      <c r="AQ956" s="152"/>
      <c r="AR956" s="152"/>
      <c r="AS956" s="152"/>
      <c r="AT956" s="152"/>
      <c r="AU956" s="152"/>
      <c r="AV956" s="152"/>
      <c r="AW956" s="152"/>
      <c r="AX956" s="152"/>
      <c r="AY956" s="152"/>
      <c r="AZ956" s="152"/>
      <c r="BA956" s="152"/>
      <c r="BB956" s="152"/>
      <c r="BC956" s="152"/>
      <c r="BD956" s="152"/>
      <c r="BE956" s="152"/>
      <c r="BF956" s="152"/>
      <c r="BG956" s="152"/>
      <c r="BH956" s="152"/>
    </row>
    <row r="957" spans="1:60" outlineLevel="1" x14ac:dyDescent="0.2">
      <c r="A957" s="159"/>
      <c r="B957" s="160"/>
      <c r="C957" s="261" t="s">
        <v>1200</v>
      </c>
      <c r="D957" s="262"/>
      <c r="E957" s="262"/>
      <c r="F957" s="262"/>
      <c r="G957" s="262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3"/>
      <c r="X957" s="163"/>
      <c r="Y957" s="152"/>
      <c r="Z957" s="152"/>
      <c r="AA957" s="152"/>
      <c r="AB957" s="152"/>
      <c r="AC957" s="152"/>
      <c r="AD957" s="152"/>
      <c r="AE957" s="152"/>
      <c r="AF957" s="152"/>
      <c r="AG957" s="152" t="s">
        <v>210</v>
      </c>
      <c r="AH957" s="152"/>
      <c r="AI957" s="152"/>
      <c r="AJ957" s="152"/>
      <c r="AK957" s="152"/>
      <c r="AL957" s="152"/>
      <c r="AM957" s="152"/>
      <c r="AN957" s="152"/>
      <c r="AO957" s="152"/>
      <c r="AP957" s="152"/>
      <c r="AQ957" s="152"/>
      <c r="AR957" s="152"/>
      <c r="AS957" s="152"/>
      <c r="AT957" s="152"/>
      <c r="AU957" s="152"/>
      <c r="AV957" s="152"/>
      <c r="AW957" s="152"/>
      <c r="AX957" s="152"/>
      <c r="AY957" s="152"/>
      <c r="AZ957" s="152"/>
      <c r="BA957" s="152"/>
      <c r="BB957" s="152"/>
      <c r="BC957" s="152"/>
      <c r="BD957" s="152"/>
      <c r="BE957" s="152"/>
      <c r="BF957" s="152"/>
      <c r="BG957" s="152"/>
      <c r="BH957" s="152"/>
    </row>
    <row r="958" spans="1:60" outlineLevel="1" x14ac:dyDescent="0.2">
      <c r="A958" s="159"/>
      <c r="B958" s="160"/>
      <c r="C958" s="261" t="s">
        <v>767</v>
      </c>
      <c r="D958" s="262"/>
      <c r="E958" s="262"/>
      <c r="F958" s="262"/>
      <c r="G958" s="262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3"/>
      <c r="X958" s="163"/>
      <c r="Y958" s="152"/>
      <c r="Z958" s="152"/>
      <c r="AA958" s="152"/>
      <c r="AB958" s="152"/>
      <c r="AC958" s="152"/>
      <c r="AD958" s="152"/>
      <c r="AE958" s="152"/>
      <c r="AF958" s="152"/>
      <c r="AG958" s="152" t="s">
        <v>210</v>
      </c>
      <c r="AH958" s="152"/>
      <c r="AI958" s="15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52"/>
      <c r="AU958" s="152"/>
      <c r="AV958" s="152"/>
      <c r="AW958" s="152"/>
      <c r="AX958" s="152"/>
      <c r="AY958" s="152"/>
      <c r="AZ958" s="152"/>
      <c r="BA958" s="152"/>
      <c r="BB958" s="152"/>
      <c r="BC958" s="152"/>
      <c r="BD958" s="152"/>
      <c r="BE958" s="152"/>
      <c r="BF958" s="152"/>
      <c r="BG958" s="152"/>
      <c r="BH958" s="152"/>
    </row>
    <row r="959" spans="1:60" outlineLevel="1" x14ac:dyDescent="0.2">
      <c r="A959" s="159"/>
      <c r="B959" s="160"/>
      <c r="C959" s="194" t="s">
        <v>1201</v>
      </c>
      <c r="D959" s="164"/>
      <c r="E959" s="165">
        <v>460.08</v>
      </c>
      <c r="F959" s="163"/>
      <c r="G959" s="163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  <c r="T959" s="163"/>
      <c r="U959" s="163"/>
      <c r="V959" s="163"/>
      <c r="W959" s="163"/>
      <c r="X959" s="163"/>
      <c r="Y959" s="152"/>
      <c r="Z959" s="152"/>
      <c r="AA959" s="152"/>
      <c r="AB959" s="152"/>
      <c r="AC959" s="152"/>
      <c r="AD959" s="152"/>
      <c r="AE959" s="152"/>
      <c r="AF959" s="152"/>
      <c r="AG959" s="152" t="s">
        <v>199</v>
      </c>
      <c r="AH959" s="152">
        <v>0</v>
      </c>
      <c r="AI959" s="152"/>
      <c r="AJ959" s="152"/>
      <c r="AK959" s="152"/>
      <c r="AL959" s="152"/>
      <c r="AM959" s="152"/>
      <c r="AN959" s="152"/>
      <c r="AO959" s="152"/>
      <c r="AP959" s="152"/>
      <c r="AQ959" s="152"/>
      <c r="AR959" s="152"/>
      <c r="AS959" s="152"/>
      <c r="AT959" s="152"/>
      <c r="AU959" s="152"/>
      <c r="AV959" s="152"/>
      <c r="AW959" s="152"/>
      <c r="AX959" s="152"/>
      <c r="AY959" s="152"/>
      <c r="AZ959" s="152"/>
      <c r="BA959" s="152"/>
      <c r="BB959" s="152"/>
      <c r="BC959" s="152"/>
      <c r="BD959" s="152"/>
      <c r="BE959" s="152"/>
      <c r="BF959" s="152"/>
      <c r="BG959" s="152"/>
      <c r="BH959" s="152"/>
    </row>
    <row r="960" spans="1:60" outlineLevel="1" x14ac:dyDescent="0.2">
      <c r="A960" s="159"/>
      <c r="B960" s="160"/>
      <c r="C960" s="194" t="s">
        <v>1202</v>
      </c>
      <c r="D960" s="164"/>
      <c r="E960" s="165">
        <v>419.04</v>
      </c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52"/>
      <c r="Z960" s="152"/>
      <c r="AA960" s="152"/>
      <c r="AB960" s="152"/>
      <c r="AC960" s="152"/>
      <c r="AD960" s="152"/>
      <c r="AE960" s="152"/>
      <c r="AF960" s="152"/>
      <c r="AG960" s="152" t="s">
        <v>199</v>
      </c>
      <c r="AH960" s="152">
        <v>0</v>
      </c>
      <c r="AI960" s="152"/>
      <c r="AJ960" s="152"/>
      <c r="AK960" s="152"/>
      <c r="AL960" s="152"/>
      <c r="AM960" s="152"/>
      <c r="AN960" s="152"/>
      <c r="AO960" s="152"/>
      <c r="AP960" s="152"/>
      <c r="AQ960" s="152"/>
      <c r="AR960" s="152"/>
      <c r="AS960" s="152"/>
      <c r="AT960" s="152"/>
      <c r="AU960" s="152"/>
      <c r="AV960" s="152"/>
      <c r="AW960" s="152"/>
      <c r="AX960" s="152"/>
      <c r="AY960" s="152"/>
      <c r="AZ960" s="152"/>
      <c r="BA960" s="152"/>
      <c r="BB960" s="152"/>
      <c r="BC960" s="152"/>
      <c r="BD960" s="152"/>
      <c r="BE960" s="152"/>
      <c r="BF960" s="152"/>
      <c r="BG960" s="152"/>
      <c r="BH960" s="152"/>
    </row>
    <row r="961" spans="1:60" outlineLevel="1" x14ac:dyDescent="0.2">
      <c r="A961" s="159"/>
      <c r="B961" s="160"/>
      <c r="C961" s="194" t="s">
        <v>1203</v>
      </c>
      <c r="D961" s="164"/>
      <c r="E961" s="165">
        <v>11.8</v>
      </c>
      <c r="F961" s="163"/>
      <c r="G961" s="163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3"/>
      <c r="X961" s="163"/>
      <c r="Y961" s="152"/>
      <c r="Z961" s="152"/>
      <c r="AA961" s="152"/>
      <c r="AB961" s="152"/>
      <c r="AC961" s="152"/>
      <c r="AD961" s="152"/>
      <c r="AE961" s="152"/>
      <c r="AF961" s="152"/>
      <c r="AG961" s="152" t="s">
        <v>199</v>
      </c>
      <c r="AH961" s="152">
        <v>0</v>
      </c>
      <c r="AI961" s="152"/>
      <c r="AJ961" s="152"/>
      <c r="AK961" s="152"/>
      <c r="AL961" s="152"/>
      <c r="AM961" s="152"/>
      <c r="AN961" s="152"/>
      <c r="AO961" s="152"/>
      <c r="AP961" s="152"/>
      <c r="AQ961" s="152"/>
      <c r="AR961" s="152"/>
      <c r="AS961" s="152"/>
      <c r="AT961" s="152"/>
      <c r="AU961" s="152"/>
      <c r="AV961" s="152"/>
      <c r="AW961" s="152"/>
      <c r="AX961" s="152"/>
      <c r="AY961" s="152"/>
      <c r="AZ961" s="152"/>
      <c r="BA961" s="152"/>
      <c r="BB961" s="152"/>
      <c r="BC961" s="152"/>
      <c r="BD961" s="152"/>
      <c r="BE961" s="152"/>
      <c r="BF961" s="152"/>
      <c r="BG961" s="152"/>
      <c r="BH961" s="152"/>
    </row>
    <row r="962" spans="1:60" outlineLevel="1" x14ac:dyDescent="0.2">
      <c r="A962" s="176">
        <v>327</v>
      </c>
      <c r="B962" s="177" t="s">
        <v>1204</v>
      </c>
      <c r="C962" s="193" t="s">
        <v>1205</v>
      </c>
      <c r="D962" s="178" t="s">
        <v>1192</v>
      </c>
      <c r="E962" s="179">
        <v>720</v>
      </c>
      <c r="F962" s="180"/>
      <c r="G962" s="181">
        <f>ROUND(E962*F962,2)</f>
        <v>0</v>
      </c>
      <c r="H962" s="180"/>
      <c r="I962" s="181">
        <f>ROUND(E962*H962,2)</f>
        <v>0</v>
      </c>
      <c r="J962" s="180"/>
      <c r="K962" s="181">
        <f>ROUND(E962*J962,2)</f>
        <v>0</v>
      </c>
      <c r="L962" s="181">
        <v>21</v>
      </c>
      <c r="M962" s="181">
        <f>G962*(1+L962/100)</f>
        <v>0</v>
      </c>
      <c r="N962" s="181">
        <v>6.0000000000000002E-5</v>
      </c>
      <c r="O962" s="181">
        <f>ROUND(E962*N962,2)</f>
        <v>0.04</v>
      </c>
      <c r="P962" s="181">
        <v>0</v>
      </c>
      <c r="Q962" s="181">
        <f>ROUND(E962*P962,2)</f>
        <v>0</v>
      </c>
      <c r="R962" s="181" t="s">
        <v>1193</v>
      </c>
      <c r="S962" s="181" t="s">
        <v>193</v>
      </c>
      <c r="T962" s="182" t="s">
        <v>193</v>
      </c>
      <c r="U962" s="163">
        <v>0.221</v>
      </c>
      <c r="V962" s="163">
        <f>ROUND(E962*U962,2)</f>
        <v>159.12</v>
      </c>
      <c r="W962" s="163"/>
      <c r="X962" s="163" t="s">
        <v>194</v>
      </c>
      <c r="Y962" s="152"/>
      <c r="Z962" s="152"/>
      <c r="AA962" s="152"/>
      <c r="AB962" s="152"/>
      <c r="AC962" s="152"/>
      <c r="AD962" s="152"/>
      <c r="AE962" s="152"/>
      <c r="AF962" s="152"/>
      <c r="AG962" s="152" t="s">
        <v>195</v>
      </c>
      <c r="AH962" s="152"/>
      <c r="AI962" s="152"/>
      <c r="AJ962" s="152"/>
      <c r="AK962" s="152"/>
      <c r="AL962" s="152"/>
      <c r="AM962" s="152"/>
      <c r="AN962" s="152"/>
      <c r="AO962" s="152"/>
      <c r="AP962" s="152"/>
      <c r="AQ962" s="152"/>
      <c r="AR962" s="152"/>
      <c r="AS962" s="152"/>
      <c r="AT962" s="152"/>
      <c r="AU962" s="152"/>
      <c r="AV962" s="152"/>
      <c r="AW962" s="152"/>
      <c r="AX962" s="152"/>
      <c r="AY962" s="152"/>
      <c r="AZ962" s="152"/>
      <c r="BA962" s="152"/>
      <c r="BB962" s="152"/>
      <c r="BC962" s="152"/>
      <c r="BD962" s="152"/>
      <c r="BE962" s="152"/>
      <c r="BF962" s="152"/>
      <c r="BG962" s="152"/>
      <c r="BH962" s="152"/>
    </row>
    <row r="963" spans="1:60" outlineLevel="1" x14ac:dyDescent="0.2">
      <c r="A963" s="159"/>
      <c r="B963" s="160"/>
      <c r="C963" s="259" t="s">
        <v>1206</v>
      </c>
      <c r="D963" s="260"/>
      <c r="E963" s="260"/>
      <c r="F963" s="260"/>
      <c r="G963" s="260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3"/>
      <c r="X963" s="163"/>
      <c r="Y963" s="152"/>
      <c r="Z963" s="152"/>
      <c r="AA963" s="152"/>
      <c r="AB963" s="152"/>
      <c r="AC963" s="152"/>
      <c r="AD963" s="152"/>
      <c r="AE963" s="152"/>
      <c r="AF963" s="152"/>
      <c r="AG963" s="152" t="s">
        <v>210</v>
      </c>
      <c r="AH963" s="152"/>
      <c r="AI963" s="152"/>
      <c r="AJ963" s="152"/>
      <c r="AK963" s="152"/>
      <c r="AL963" s="152"/>
      <c r="AM963" s="152"/>
      <c r="AN963" s="152"/>
      <c r="AO963" s="152"/>
      <c r="AP963" s="152"/>
      <c r="AQ963" s="152"/>
      <c r="AR963" s="152"/>
      <c r="AS963" s="152"/>
      <c r="AT963" s="152"/>
      <c r="AU963" s="152"/>
      <c r="AV963" s="152"/>
      <c r="AW963" s="152"/>
      <c r="AX963" s="152"/>
      <c r="AY963" s="152"/>
      <c r="AZ963" s="152"/>
      <c r="BA963" s="152"/>
      <c r="BB963" s="152"/>
      <c r="BC963" s="152"/>
      <c r="BD963" s="152"/>
      <c r="BE963" s="152"/>
      <c r="BF963" s="152"/>
      <c r="BG963" s="152"/>
      <c r="BH963" s="152"/>
    </row>
    <row r="964" spans="1:60" outlineLevel="1" x14ac:dyDescent="0.2">
      <c r="A964" s="159"/>
      <c r="B964" s="160"/>
      <c r="C964" s="261" t="s">
        <v>1157</v>
      </c>
      <c r="D964" s="262"/>
      <c r="E964" s="262"/>
      <c r="F964" s="262"/>
      <c r="G964" s="262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63"/>
      <c r="Y964" s="152"/>
      <c r="Z964" s="152"/>
      <c r="AA964" s="152"/>
      <c r="AB964" s="152"/>
      <c r="AC964" s="152"/>
      <c r="AD964" s="152"/>
      <c r="AE964" s="152"/>
      <c r="AF964" s="152"/>
      <c r="AG964" s="152" t="s">
        <v>210</v>
      </c>
      <c r="AH964" s="152"/>
      <c r="AI964" s="152"/>
      <c r="AJ964" s="152"/>
      <c r="AK964" s="152"/>
      <c r="AL964" s="152"/>
      <c r="AM964" s="152"/>
      <c r="AN964" s="152"/>
      <c r="AO964" s="152"/>
      <c r="AP964" s="152"/>
      <c r="AQ964" s="152"/>
      <c r="AR964" s="152"/>
      <c r="AS964" s="152"/>
      <c r="AT964" s="152"/>
      <c r="AU964" s="152"/>
      <c r="AV964" s="152"/>
      <c r="AW964" s="152"/>
      <c r="AX964" s="152"/>
      <c r="AY964" s="152"/>
      <c r="AZ964" s="152"/>
      <c r="BA964" s="152"/>
      <c r="BB964" s="152"/>
      <c r="BC964" s="152"/>
      <c r="BD964" s="152"/>
      <c r="BE964" s="152"/>
      <c r="BF964" s="152"/>
      <c r="BG964" s="152"/>
      <c r="BH964" s="152"/>
    </row>
    <row r="965" spans="1:60" outlineLevel="1" x14ac:dyDescent="0.2">
      <c r="A965" s="159"/>
      <c r="B965" s="160"/>
      <c r="C965" s="194" t="s">
        <v>1207</v>
      </c>
      <c r="D965" s="164"/>
      <c r="E965" s="165">
        <v>720</v>
      </c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63"/>
      <c r="Y965" s="152"/>
      <c r="Z965" s="152"/>
      <c r="AA965" s="152"/>
      <c r="AB965" s="152"/>
      <c r="AC965" s="152"/>
      <c r="AD965" s="152"/>
      <c r="AE965" s="152"/>
      <c r="AF965" s="152"/>
      <c r="AG965" s="152" t="s">
        <v>199</v>
      </c>
      <c r="AH965" s="152">
        <v>0</v>
      </c>
      <c r="AI965" s="152"/>
      <c r="AJ965" s="152"/>
      <c r="AK965" s="152"/>
      <c r="AL965" s="152"/>
      <c r="AM965" s="152"/>
      <c r="AN965" s="152"/>
      <c r="AO965" s="152"/>
      <c r="AP965" s="152"/>
      <c r="AQ965" s="152"/>
      <c r="AR965" s="152"/>
      <c r="AS965" s="152"/>
      <c r="AT965" s="152"/>
      <c r="AU965" s="152"/>
      <c r="AV965" s="152"/>
      <c r="AW965" s="152"/>
      <c r="AX965" s="152"/>
      <c r="AY965" s="152"/>
      <c r="AZ965" s="152"/>
      <c r="BA965" s="152"/>
      <c r="BB965" s="152"/>
      <c r="BC965" s="152"/>
      <c r="BD965" s="152"/>
      <c r="BE965" s="152"/>
      <c r="BF965" s="152"/>
      <c r="BG965" s="152"/>
      <c r="BH965" s="152"/>
    </row>
    <row r="966" spans="1:60" ht="22.5" outlineLevel="1" x14ac:dyDescent="0.2">
      <c r="A966" s="176">
        <v>328</v>
      </c>
      <c r="B966" s="177" t="s">
        <v>1208</v>
      </c>
      <c r="C966" s="193" t="s">
        <v>1209</v>
      </c>
      <c r="D966" s="178" t="s">
        <v>1192</v>
      </c>
      <c r="E966" s="179">
        <v>7.8</v>
      </c>
      <c r="F966" s="180"/>
      <c r="G966" s="181">
        <f>ROUND(E966*F966,2)</f>
        <v>0</v>
      </c>
      <c r="H966" s="180"/>
      <c r="I966" s="181">
        <f>ROUND(E966*H966,2)</f>
        <v>0</v>
      </c>
      <c r="J966" s="180"/>
      <c r="K966" s="181">
        <f>ROUND(E966*J966,2)</f>
        <v>0</v>
      </c>
      <c r="L966" s="181">
        <v>21</v>
      </c>
      <c r="M966" s="181">
        <f>G966*(1+L966/100)</f>
        <v>0</v>
      </c>
      <c r="N966" s="181">
        <v>0</v>
      </c>
      <c r="O966" s="181">
        <f>ROUND(E966*N966,2)</f>
        <v>0</v>
      </c>
      <c r="P966" s="181">
        <v>0</v>
      </c>
      <c r="Q966" s="181">
        <f>ROUND(E966*P966,2)</f>
        <v>0</v>
      </c>
      <c r="R966" s="181"/>
      <c r="S966" s="181" t="s">
        <v>254</v>
      </c>
      <c r="T966" s="182" t="s">
        <v>250</v>
      </c>
      <c r="U966" s="163">
        <v>0</v>
      </c>
      <c r="V966" s="163">
        <f>ROUND(E966*U966,2)</f>
        <v>0</v>
      </c>
      <c r="W966" s="163"/>
      <c r="X966" s="163" t="s">
        <v>194</v>
      </c>
      <c r="Y966" s="152"/>
      <c r="Z966" s="152"/>
      <c r="AA966" s="152"/>
      <c r="AB966" s="152"/>
      <c r="AC966" s="152"/>
      <c r="AD966" s="152"/>
      <c r="AE966" s="152"/>
      <c r="AF966" s="152"/>
      <c r="AG966" s="152" t="s">
        <v>195</v>
      </c>
      <c r="AH966" s="152"/>
      <c r="AI966" s="152"/>
      <c r="AJ966" s="152"/>
      <c r="AK966" s="152"/>
      <c r="AL966" s="152"/>
      <c r="AM966" s="152"/>
      <c r="AN966" s="152"/>
      <c r="AO966" s="152"/>
      <c r="AP966" s="152"/>
      <c r="AQ966" s="152"/>
      <c r="AR966" s="152"/>
      <c r="AS966" s="152"/>
      <c r="AT966" s="152"/>
      <c r="AU966" s="152"/>
      <c r="AV966" s="152"/>
      <c r="AW966" s="152"/>
      <c r="AX966" s="152"/>
      <c r="AY966" s="152"/>
      <c r="AZ966" s="152"/>
      <c r="BA966" s="152"/>
      <c r="BB966" s="152"/>
      <c r="BC966" s="152"/>
      <c r="BD966" s="152"/>
      <c r="BE966" s="152"/>
      <c r="BF966" s="152"/>
      <c r="BG966" s="152"/>
      <c r="BH966" s="152"/>
    </row>
    <row r="967" spans="1:60" outlineLevel="1" x14ac:dyDescent="0.2">
      <c r="A967" s="159"/>
      <c r="B967" s="160"/>
      <c r="C967" s="259" t="s">
        <v>1210</v>
      </c>
      <c r="D967" s="260"/>
      <c r="E967" s="260"/>
      <c r="F967" s="260"/>
      <c r="G967" s="260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3"/>
      <c r="X967" s="163"/>
      <c r="Y967" s="152"/>
      <c r="Z967" s="152"/>
      <c r="AA967" s="152"/>
      <c r="AB967" s="152"/>
      <c r="AC967" s="152"/>
      <c r="AD967" s="152"/>
      <c r="AE967" s="152"/>
      <c r="AF967" s="152"/>
      <c r="AG967" s="152" t="s">
        <v>210</v>
      </c>
      <c r="AH967" s="152"/>
      <c r="AI967" s="152"/>
      <c r="AJ967" s="152"/>
      <c r="AK967" s="152"/>
      <c r="AL967" s="152"/>
      <c r="AM967" s="152"/>
      <c r="AN967" s="152"/>
      <c r="AO967" s="152"/>
      <c r="AP967" s="152"/>
      <c r="AQ967" s="152"/>
      <c r="AR967" s="152"/>
      <c r="AS967" s="152"/>
      <c r="AT967" s="152"/>
      <c r="AU967" s="152"/>
      <c r="AV967" s="152"/>
      <c r="AW967" s="152"/>
      <c r="AX967" s="152"/>
      <c r="AY967" s="152"/>
      <c r="AZ967" s="152"/>
      <c r="BA967" s="152"/>
      <c r="BB967" s="152"/>
      <c r="BC967" s="152"/>
      <c r="BD967" s="152"/>
      <c r="BE967" s="152"/>
      <c r="BF967" s="152"/>
      <c r="BG967" s="152"/>
      <c r="BH967" s="152"/>
    </row>
    <row r="968" spans="1:60" outlineLevel="1" x14ac:dyDescent="0.2">
      <c r="A968" s="159"/>
      <c r="B968" s="160"/>
      <c r="C968" s="261" t="s">
        <v>1157</v>
      </c>
      <c r="D968" s="262"/>
      <c r="E968" s="262"/>
      <c r="F968" s="262"/>
      <c r="G968" s="262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52"/>
      <c r="Z968" s="152"/>
      <c r="AA968" s="152"/>
      <c r="AB968" s="152"/>
      <c r="AC968" s="152"/>
      <c r="AD968" s="152"/>
      <c r="AE968" s="152"/>
      <c r="AF968" s="152"/>
      <c r="AG968" s="152" t="s">
        <v>210</v>
      </c>
      <c r="AH968" s="152"/>
      <c r="AI968" s="152"/>
      <c r="AJ968" s="152"/>
      <c r="AK968" s="152"/>
      <c r="AL968" s="152"/>
      <c r="AM968" s="152"/>
      <c r="AN968" s="152"/>
      <c r="AO968" s="152"/>
      <c r="AP968" s="152"/>
      <c r="AQ968" s="152"/>
      <c r="AR968" s="152"/>
      <c r="AS968" s="152"/>
      <c r="AT968" s="152"/>
      <c r="AU968" s="152"/>
      <c r="AV968" s="152"/>
      <c r="AW968" s="152"/>
      <c r="AX968" s="152"/>
      <c r="AY968" s="152"/>
      <c r="AZ968" s="152"/>
      <c r="BA968" s="152"/>
      <c r="BB968" s="152"/>
      <c r="BC968" s="152"/>
      <c r="BD968" s="152"/>
      <c r="BE968" s="152"/>
      <c r="BF968" s="152"/>
      <c r="BG968" s="152"/>
      <c r="BH968" s="152"/>
    </row>
    <row r="969" spans="1:60" outlineLevel="1" x14ac:dyDescent="0.2">
      <c r="A969" s="159"/>
      <c r="B969" s="160"/>
      <c r="C969" s="194" t="s">
        <v>1211</v>
      </c>
      <c r="D969" s="164"/>
      <c r="E969" s="165">
        <v>7.8</v>
      </c>
      <c r="F969" s="163"/>
      <c r="G969" s="163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3"/>
      <c r="X969" s="163"/>
      <c r="Y969" s="152"/>
      <c r="Z969" s="152"/>
      <c r="AA969" s="152"/>
      <c r="AB969" s="152"/>
      <c r="AC969" s="152"/>
      <c r="AD969" s="152"/>
      <c r="AE969" s="152"/>
      <c r="AF969" s="152"/>
      <c r="AG969" s="152" t="s">
        <v>199</v>
      </c>
      <c r="AH969" s="152">
        <v>0</v>
      </c>
      <c r="AI969" s="152"/>
      <c r="AJ969" s="152"/>
      <c r="AK969" s="152"/>
      <c r="AL969" s="152"/>
      <c r="AM969" s="152"/>
      <c r="AN969" s="152"/>
      <c r="AO969" s="152"/>
      <c r="AP969" s="152"/>
      <c r="AQ969" s="152"/>
      <c r="AR969" s="152"/>
      <c r="AS969" s="152"/>
      <c r="AT969" s="152"/>
      <c r="AU969" s="152"/>
      <c r="AV969" s="152"/>
      <c r="AW969" s="152"/>
      <c r="AX969" s="152"/>
      <c r="AY969" s="152"/>
      <c r="AZ969" s="152"/>
      <c r="BA969" s="152"/>
      <c r="BB969" s="152"/>
      <c r="BC969" s="152"/>
      <c r="BD969" s="152"/>
      <c r="BE969" s="152"/>
      <c r="BF969" s="152"/>
      <c r="BG969" s="152"/>
      <c r="BH969" s="152"/>
    </row>
    <row r="970" spans="1:60" outlineLevel="1" x14ac:dyDescent="0.2">
      <c r="A970" s="176">
        <v>329</v>
      </c>
      <c r="B970" s="177" t="s">
        <v>1212</v>
      </c>
      <c r="C970" s="193" t="s">
        <v>1213</v>
      </c>
      <c r="D970" s="178" t="s">
        <v>191</v>
      </c>
      <c r="E970" s="179">
        <v>348.83199999999999</v>
      </c>
      <c r="F970" s="180"/>
      <c r="G970" s="181">
        <f>ROUND(E970*F970,2)</f>
        <v>0</v>
      </c>
      <c r="H970" s="180"/>
      <c r="I970" s="181">
        <f>ROUND(E970*H970,2)</f>
        <v>0</v>
      </c>
      <c r="J970" s="180"/>
      <c r="K970" s="181">
        <f>ROUND(E970*J970,2)</f>
        <v>0</v>
      </c>
      <c r="L970" s="181">
        <v>21</v>
      </c>
      <c r="M970" s="181">
        <f>G970*(1+L970/100)</f>
        <v>0</v>
      </c>
      <c r="N970" s="181">
        <v>5.0000000000000002E-5</v>
      </c>
      <c r="O970" s="181">
        <f>ROUND(E970*N970,2)</f>
        <v>0.02</v>
      </c>
      <c r="P970" s="181">
        <v>0</v>
      </c>
      <c r="Q970" s="181">
        <f>ROUND(E970*P970,2)</f>
        <v>0</v>
      </c>
      <c r="R970" s="181"/>
      <c r="S970" s="181" t="s">
        <v>254</v>
      </c>
      <c r="T970" s="182" t="s">
        <v>250</v>
      </c>
      <c r="U970" s="163">
        <v>1.119</v>
      </c>
      <c r="V970" s="163">
        <f>ROUND(E970*U970,2)</f>
        <v>390.34</v>
      </c>
      <c r="W970" s="163"/>
      <c r="X970" s="163" t="s">
        <v>194</v>
      </c>
      <c r="Y970" s="152"/>
      <c r="Z970" s="152"/>
      <c r="AA970" s="152"/>
      <c r="AB970" s="152"/>
      <c r="AC970" s="152"/>
      <c r="AD970" s="152"/>
      <c r="AE970" s="152"/>
      <c r="AF970" s="152"/>
      <c r="AG970" s="152" t="s">
        <v>195</v>
      </c>
      <c r="AH970" s="152"/>
      <c r="AI970" s="152"/>
      <c r="AJ970" s="152"/>
      <c r="AK970" s="152"/>
      <c r="AL970" s="152"/>
      <c r="AM970" s="152"/>
      <c r="AN970" s="152"/>
      <c r="AO970" s="152"/>
      <c r="AP970" s="152"/>
      <c r="AQ970" s="152"/>
      <c r="AR970" s="152"/>
      <c r="AS970" s="152"/>
      <c r="AT970" s="152"/>
      <c r="AU970" s="152"/>
      <c r="AV970" s="152"/>
      <c r="AW970" s="152"/>
      <c r="AX970" s="152"/>
      <c r="AY970" s="152"/>
      <c r="AZ970" s="152"/>
      <c r="BA970" s="152"/>
      <c r="BB970" s="152"/>
      <c r="BC970" s="152"/>
      <c r="BD970" s="152"/>
      <c r="BE970" s="152"/>
      <c r="BF970" s="152"/>
      <c r="BG970" s="152"/>
      <c r="BH970" s="152"/>
    </row>
    <row r="971" spans="1:60" outlineLevel="1" x14ac:dyDescent="0.2">
      <c r="A971" s="159"/>
      <c r="B971" s="160"/>
      <c r="C971" s="259" t="s">
        <v>1214</v>
      </c>
      <c r="D971" s="260"/>
      <c r="E971" s="260"/>
      <c r="F971" s="260"/>
      <c r="G971" s="260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3"/>
      <c r="X971" s="163"/>
      <c r="Y971" s="152"/>
      <c r="Z971" s="152"/>
      <c r="AA971" s="152"/>
      <c r="AB971" s="152"/>
      <c r="AC971" s="152"/>
      <c r="AD971" s="152"/>
      <c r="AE971" s="152"/>
      <c r="AF971" s="152"/>
      <c r="AG971" s="152" t="s">
        <v>210</v>
      </c>
      <c r="AH971" s="152"/>
      <c r="AI971" s="152"/>
      <c r="AJ971" s="152"/>
      <c r="AK971" s="152"/>
      <c r="AL971" s="152"/>
      <c r="AM971" s="152"/>
      <c r="AN971" s="152"/>
      <c r="AO971" s="152"/>
      <c r="AP971" s="152"/>
      <c r="AQ971" s="152"/>
      <c r="AR971" s="152"/>
      <c r="AS971" s="152"/>
      <c r="AT971" s="152"/>
      <c r="AU971" s="152"/>
      <c r="AV971" s="152"/>
      <c r="AW971" s="152"/>
      <c r="AX971" s="152"/>
      <c r="AY971" s="152"/>
      <c r="AZ971" s="152"/>
      <c r="BA971" s="152"/>
      <c r="BB971" s="152"/>
      <c r="BC971" s="152"/>
      <c r="BD971" s="152"/>
      <c r="BE971" s="152"/>
      <c r="BF971" s="152"/>
      <c r="BG971" s="152"/>
      <c r="BH971" s="152"/>
    </row>
    <row r="972" spans="1:60" outlineLevel="1" x14ac:dyDescent="0.2">
      <c r="A972" s="159"/>
      <c r="B972" s="160"/>
      <c r="C972" s="261" t="s">
        <v>1215</v>
      </c>
      <c r="D972" s="262"/>
      <c r="E972" s="262"/>
      <c r="F972" s="262"/>
      <c r="G972" s="262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3"/>
      <c r="X972" s="163"/>
      <c r="Y972" s="152"/>
      <c r="Z972" s="152"/>
      <c r="AA972" s="152"/>
      <c r="AB972" s="152"/>
      <c r="AC972" s="152"/>
      <c r="AD972" s="152"/>
      <c r="AE972" s="152"/>
      <c r="AF972" s="152"/>
      <c r="AG972" s="152" t="s">
        <v>210</v>
      </c>
      <c r="AH972" s="152"/>
      <c r="AI972" s="152"/>
      <c r="AJ972" s="152"/>
      <c r="AK972" s="152"/>
      <c r="AL972" s="152"/>
      <c r="AM972" s="152"/>
      <c r="AN972" s="152"/>
      <c r="AO972" s="152"/>
      <c r="AP972" s="152"/>
      <c r="AQ972" s="152"/>
      <c r="AR972" s="152"/>
      <c r="AS972" s="152"/>
      <c r="AT972" s="152"/>
      <c r="AU972" s="152"/>
      <c r="AV972" s="152"/>
      <c r="AW972" s="152"/>
      <c r="AX972" s="152"/>
      <c r="AY972" s="152"/>
      <c r="AZ972" s="152"/>
      <c r="BA972" s="152"/>
      <c r="BB972" s="152"/>
      <c r="BC972" s="152"/>
      <c r="BD972" s="152"/>
      <c r="BE972" s="152"/>
      <c r="BF972" s="152"/>
      <c r="BG972" s="152"/>
      <c r="BH972" s="152"/>
    </row>
    <row r="973" spans="1:60" outlineLevel="1" x14ac:dyDescent="0.2">
      <c r="A973" s="159"/>
      <c r="B973" s="160"/>
      <c r="C973" s="194" t="s">
        <v>1216</v>
      </c>
      <c r="D973" s="164"/>
      <c r="E973" s="165">
        <v>348.83199999999999</v>
      </c>
      <c r="F973" s="163"/>
      <c r="G973" s="163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3"/>
      <c r="X973" s="163"/>
      <c r="Y973" s="152"/>
      <c r="Z973" s="152"/>
      <c r="AA973" s="152"/>
      <c r="AB973" s="152"/>
      <c r="AC973" s="152"/>
      <c r="AD973" s="152"/>
      <c r="AE973" s="152"/>
      <c r="AF973" s="152"/>
      <c r="AG973" s="152" t="s">
        <v>199</v>
      </c>
      <c r="AH973" s="152">
        <v>0</v>
      </c>
      <c r="AI973" s="152"/>
      <c r="AJ973" s="152"/>
      <c r="AK973" s="152"/>
      <c r="AL973" s="152"/>
      <c r="AM973" s="152"/>
      <c r="AN973" s="152"/>
      <c r="AO973" s="152"/>
      <c r="AP973" s="152"/>
      <c r="AQ973" s="152"/>
      <c r="AR973" s="152"/>
      <c r="AS973" s="152"/>
      <c r="AT973" s="152"/>
      <c r="AU973" s="152"/>
      <c r="AV973" s="152"/>
      <c r="AW973" s="152"/>
      <c r="AX973" s="152"/>
      <c r="AY973" s="152"/>
      <c r="AZ973" s="152"/>
      <c r="BA973" s="152"/>
      <c r="BB973" s="152"/>
      <c r="BC973" s="152"/>
      <c r="BD973" s="152"/>
      <c r="BE973" s="152"/>
      <c r="BF973" s="152"/>
      <c r="BG973" s="152"/>
      <c r="BH973" s="152"/>
    </row>
    <row r="974" spans="1:60" ht="22.5" outlineLevel="1" x14ac:dyDescent="0.2">
      <c r="A974" s="176">
        <v>330</v>
      </c>
      <c r="B974" s="177" t="s">
        <v>1217</v>
      </c>
      <c r="C974" s="193" t="s">
        <v>1218</v>
      </c>
      <c r="D974" s="178" t="s">
        <v>1192</v>
      </c>
      <c r="E974" s="179">
        <v>310.94</v>
      </c>
      <c r="F974" s="180"/>
      <c r="G974" s="181">
        <f>ROUND(E974*F974,2)</f>
        <v>0</v>
      </c>
      <c r="H974" s="180"/>
      <c r="I974" s="181">
        <f>ROUND(E974*H974,2)</f>
        <v>0</v>
      </c>
      <c r="J974" s="180"/>
      <c r="K974" s="181">
        <f>ROUND(E974*J974,2)</f>
        <v>0</v>
      </c>
      <c r="L974" s="181">
        <v>21</v>
      </c>
      <c r="M974" s="181">
        <f>G974*(1+L974/100)</f>
        <v>0</v>
      </c>
      <c r="N974" s="181">
        <v>0</v>
      </c>
      <c r="O974" s="181">
        <f>ROUND(E974*N974,2)</f>
        <v>0</v>
      </c>
      <c r="P974" s="181">
        <v>0</v>
      </c>
      <c r="Q974" s="181">
        <f>ROUND(E974*P974,2)</f>
        <v>0</v>
      </c>
      <c r="R974" s="181"/>
      <c r="S974" s="181" t="s">
        <v>254</v>
      </c>
      <c r="T974" s="182" t="s">
        <v>250</v>
      </c>
      <c r="U974" s="163">
        <v>0.38</v>
      </c>
      <c r="V974" s="163">
        <f>ROUND(E974*U974,2)</f>
        <v>118.16</v>
      </c>
      <c r="W974" s="163"/>
      <c r="X974" s="163" t="s">
        <v>194</v>
      </c>
      <c r="Y974" s="152"/>
      <c r="Z974" s="152"/>
      <c r="AA974" s="152"/>
      <c r="AB974" s="152"/>
      <c r="AC974" s="152"/>
      <c r="AD974" s="152"/>
      <c r="AE974" s="152"/>
      <c r="AF974" s="152"/>
      <c r="AG974" s="152" t="s">
        <v>195</v>
      </c>
      <c r="AH974" s="152"/>
      <c r="AI974" s="152"/>
      <c r="AJ974" s="152"/>
      <c r="AK974" s="152"/>
      <c r="AL974" s="152"/>
      <c r="AM974" s="152"/>
      <c r="AN974" s="152"/>
      <c r="AO974" s="152"/>
      <c r="AP974" s="152"/>
      <c r="AQ974" s="152"/>
      <c r="AR974" s="152"/>
      <c r="AS974" s="152"/>
      <c r="AT974" s="152"/>
      <c r="AU974" s="152"/>
      <c r="AV974" s="152"/>
      <c r="AW974" s="152"/>
      <c r="AX974" s="152"/>
      <c r="AY974" s="152"/>
      <c r="AZ974" s="152"/>
      <c r="BA974" s="152"/>
      <c r="BB974" s="152"/>
      <c r="BC974" s="152"/>
      <c r="BD974" s="152"/>
      <c r="BE974" s="152"/>
      <c r="BF974" s="152"/>
      <c r="BG974" s="152"/>
      <c r="BH974" s="152"/>
    </row>
    <row r="975" spans="1:60" outlineLevel="1" x14ac:dyDescent="0.2">
      <c r="A975" s="159"/>
      <c r="B975" s="160"/>
      <c r="C975" s="259" t="s">
        <v>1219</v>
      </c>
      <c r="D975" s="260"/>
      <c r="E975" s="260"/>
      <c r="F975" s="260"/>
      <c r="G975" s="260"/>
      <c r="H975" s="163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  <c r="T975" s="163"/>
      <c r="U975" s="163"/>
      <c r="V975" s="163"/>
      <c r="W975" s="163"/>
      <c r="X975" s="163"/>
      <c r="Y975" s="152"/>
      <c r="Z975" s="152"/>
      <c r="AA975" s="152"/>
      <c r="AB975" s="152"/>
      <c r="AC975" s="152"/>
      <c r="AD975" s="152"/>
      <c r="AE975" s="152"/>
      <c r="AF975" s="152"/>
      <c r="AG975" s="152" t="s">
        <v>210</v>
      </c>
      <c r="AH975" s="152"/>
      <c r="AI975" s="152"/>
      <c r="AJ975" s="152"/>
      <c r="AK975" s="152"/>
      <c r="AL975" s="152"/>
      <c r="AM975" s="152"/>
      <c r="AN975" s="152"/>
      <c r="AO975" s="152"/>
      <c r="AP975" s="152"/>
      <c r="AQ975" s="152"/>
      <c r="AR975" s="152"/>
      <c r="AS975" s="152"/>
      <c r="AT975" s="152"/>
      <c r="AU975" s="152"/>
      <c r="AV975" s="152"/>
      <c r="AW975" s="152"/>
      <c r="AX975" s="152"/>
      <c r="AY975" s="152"/>
      <c r="AZ975" s="152"/>
      <c r="BA975" s="152"/>
      <c r="BB975" s="152"/>
      <c r="BC975" s="152"/>
      <c r="BD975" s="152"/>
      <c r="BE975" s="152"/>
      <c r="BF975" s="152"/>
      <c r="BG975" s="152"/>
      <c r="BH975" s="152"/>
    </row>
    <row r="976" spans="1:60" outlineLevel="1" x14ac:dyDescent="0.2">
      <c r="A976" s="159"/>
      <c r="B976" s="160"/>
      <c r="C976" s="261" t="s">
        <v>1220</v>
      </c>
      <c r="D976" s="262"/>
      <c r="E976" s="262"/>
      <c r="F976" s="262"/>
      <c r="G976" s="262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3"/>
      <c r="X976" s="163"/>
      <c r="Y976" s="152"/>
      <c r="Z976" s="152"/>
      <c r="AA976" s="152"/>
      <c r="AB976" s="152"/>
      <c r="AC976" s="152"/>
      <c r="AD976" s="152"/>
      <c r="AE976" s="152"/>
      <c r="AF976" s="152"/>
      <c r="AG976" s="152" t="s">
        <v>210</v>
      </c>
      <c r="AH976" s="152"/>
      <c r="AI976" s="152"/>
      <c r="AJ976" s="152"/>
      <c r="AK976" s="152"/>
      <c r="AL976" s="152"/>
      <c r="AM976" s="152"/>
      <c r="AN976" s="152"/>
      <c r="AO976" s="152"/>
      <c r="AP976" s="152"/>
      <c r="AQ976" s="152"/>
      <c r="AR976" s="152"/>
      <c r="AS976" s="152"/>
      <c r="AT976" s="152"/>
      <c r="AU976" s="152"/>
      <c r="AV976" s="152"/>
      <c r="AW976" s="152"/>
      <c r="AX976" s="152"/>
      <c r="AY976" s="152"/>
      <c r="AZ976" s="152"/>
      <c r="BA976" s="152"/>
      <c r="BB976" s="152"/>
      <c r="BC976" s="152"/>
      <c r="BD976" s="152"/>
      <c r="BE976" s="152"/>
      <c r="BF976" s="152"/>
      <c r="BG976" s="152"/>
      <c r="BH976" s="152"/>
    </row>
    <row r="977" spans="1:60" outlineLevel="1" x14ac:dyDescent="0.2">
      <c r="A977" s="159"/>
      <c r="B977" s="160"/>
      <c r="C977" s="261" t="s">
        <v>1221</v>
      </c>
      <c r="D977" s="262"/>
      <c r="E977" s="262"/>
      <c r="F977" s="262"/>
      <c r="G977" s="262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3"/>
      <c r="X977" s="163"/>
      <c r="Y977" s="152"/>
      <c r="Z977" s="152"/>
      <c r="AA977" s="152"/>
      <c r="AB977" s="152"/>
      <c r="AC977" s="152"/>
      <c r="AD977" s="152"/>
      <c r="AE977" s="152"/>
      <c r="AF977" s="152"/>
      <c r="AG977" s="152" t="s">
        <v>210</v>
      </c>
      <c r="AH977" s="152"/>
      <c r="AI977" s="152"/>
      <c r="AJ977" s="152"/>
      <c r="AK977" s="152"/>
      <c r="AL977" s="152"/>
      <c r="AM977" s="152"/>
      <c r="AN977" s="152"/>
      <c r="AO977" s="152"/>
      <c r="AP977" s="152"/>
      <c r="AQ977" s="152"/>
      <c r="AR977" s="152"/>
      <c r="AS977" s="152"/>
      <c r="AT977" s="152"/>
      <c r="AU977" s="152"/>
      <c r="AV977" s="152"/>
      <c r="AW977" s="152"/>
      <c r="AX977" s="152"/>
      <c r="AY977" s="152"/>
      <c r="AZ977" s="152"/>
      <c r="BA977" s="152"/>
      <c r="BB977" s="152"/>
      <c r="BC977" s="152"/>
      <c r="BD977" s="152"/>
      <c r="BE977" s="152"/>
      <c r="BF977" s="152"/>
      <c r="BG977" s="152"/>
      <c r="BH977" s="152"/>
    </row>
    <row r="978" spans="1:60" outlineLevel="1" x14ac:dyDescent="0.2">
      <c r="A978" s="159"/>
      <c r="B978" s="160"/>
      <c r="C978" s="261" t="s">
        <v>1222</v>
      </c>
      <c r="D978" s="262"/>
      <c r="E978" s="262"/>
      <c r="F978" s="262"/>
      <c r="G978" s="262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3"/>
      <c r="X978" s="163"/>
      <c r="Y978" s="152"/>
      <c r="Z978" s="152"/>
      <c r="AA978" s="152"/>
      <c r="AB978" s="152"/>
      <c r="AC978" s="152"/>
      <c r="AD978" s="152"/>
      <c r="AE978" s="152"/>
      <c r="AF978" s="152"/>
      <c r="AG978" s="152" t="s">
        <v>210</v>
      </c>
      <c r="AH978" s="152"/>
      <c r="AI978" s="152"/>
      <c r="AJ978" s="152"/>
      <c r="AK978" s="152"/>
      <c r="AL978" s="152"/>
      <c r="AM978" s="152"/>
      <c r="AN978" s="152"/>
      <c r="AO978" s="152"/>
      <c r="AP978" s="152"/>
      <c r="AQ978" s="152"/>
      <c r="AR978" s="152"/>
      <c r="AS978" s="152"/>
      <c r="AT978" s="152"/>
      <c r="AU978" s="152"/>
      <c r="AV978" s="152"/>
      <c r="AW978" s="152"/>
      <c r="AX978" s="152"/>
      <c r="AY978" s="152"/>
      <c r="AZ978" s="152"/>
      <c r="BA978" s="152"/>
      <c r="BB978" s="152"/>
      <c r="BC978" s="152"/>
      <c r="BD978" s="152"/>
      <c r="BE978" s="152"/>
      <c r="BF978" s="152"/>
      <c r="BG978" s="152"/>
      <c r="BH978" s="152"/>
    </row>
    <row r="979" spans="1:60" outlineLevel="1" x14ac:dyDescent="0.2">
      <c r="A979" s="159"/>
      <c r="B979" s="160"/>
      <c r="C979" s="261" t="s">
        <v>1157</v>
      </c>
      <c r="D979" s="262"/>
      <c r="E979" s="262"/>
      <c r="F979" s="262"/>
      <c r="G979" s="262"/>
      <c r="H979" s="163"/>
      <c r="I979" s="163"/>
      <c r="J979" s="163"/>
      <c r="K979" s="163"/>
      <c r="L979" s="163"/>
      <c r="M979" s="163"/>
      <c r="N979" s="163"/>
      <c r="O979" s="163"/>
      <c r="P979" s="163"/>
      <c r="Q979" s="163"/>
      <c r="R979" s="163"/>
      <c r="S979" s="163"/>
      <c r="T979" s="163"/>
      <c r="U979" s="163"/>
      <c r="V979" s="163"/>
      <c r="W979" s="163"/>
      <c r="X979" s="163"/>
      <c r="Y979" s="152"/>
      <c r="Z979" s="152"/>
      <c r="AA979" s="152"/>
      <c r="AB979" s="152"/>
      <c r="AC979" s="152"/>
      <c r="AD979" s="152"/>
      <c r="AE979" s="152"/>
      <c r="AF979" s="152"/>
      <c r="AG979" s="152" t="s">
        <v>210</v>
      </c>
      <c r="AH979" s="152"/>
      <c r="AI979" s="152"/>
      <c r="AJ979" s="152"/>
      <c r="AK979" s="152"/>
      <c r="AL979" s="152"/>
      <c r="AM979" s="152"/>
      <c r="AN979" s="152"/>
      <c r="AO979" s="152"/>
      <c r="AP979" s="152"/>
      <c r="AQ979" s="152"/>
      <c r="AR979" s="152"/>
      <c r="AS979" s="152"/>
      <c r="AT979" s="152"/>
      <c r="AU979" s="152"/>
      <c r="AV979" s="152"/>
      <c r="AW979" s="152"/>
      <c r="AX979" s="152"/>
      <c r="AY979" s="152"/>
      <c r="AZ979" s="152"/>
      <c r="BA979" s="152"/>
      <c r="BB979" s="152"/>
      <c r="BC979" s="152"/>
      <c r="BD979" s="152"/>
      <c r="BE979" s="152"/>
      <c r="BF979" s="152"/>
      <c r="BG979" s="152"/>
      <c r="BH979" s="152"/>
    </row>
    <row r="980" spans="1:60" outlineLevel="1" x14ac:dyDescent="0.2">
      <c r="A980" s="159"/>
      <c r="B980" s="160"/>
      <c r="C980" s="194" t="s">
        <v>1223</v>
      </c>
      <c r="D980" s="164"/>
      <c r="E980" s="165">
        <v>212.8</v>
      </c>
      <c r="F980" s="163"/>
      <c r="G980" s="163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3"/>
      <c r="X980" s="163"/>
      <c r="Y980" s="152"/>
      <c r="Z980" s="152"/>
      <c r="AA980" s="152"/>
      <c r="AB980" s="152"/>
      <c r="AC980" s="152"/>
      <c r="AD980" s="152"/>
      <c r="AE980" s="152"/>
      <c r="AF980" s="152"/>
      <c r="AG980" s="152" t="s">
        <v>199</v>
      </c>
      <c r="AH980" s="152">
        <v>0</v>
      </c>
      <c r="AI980" s="152"/>
      <c r="AJ980" s="152"/>
      <c r="AK980" s="152"/>
      <c r="AL980" s="152"/>
      <c r="AM980" s="152"/>
      <c r="AN980" s="152"/>
      <c r="AO980" s="152"/>
      <c r="AP980" s="152"/>
      <c r="AQ980" s="152"/>
      <c r="AR980" s="152"/>
      <c r="AS980" s="152"/>
      <c r="AT980" s="152"/>
      <c r="AU980" s="152"/>
      <c r="AV980" s="152"/>
      <c r="AW980" s="152"/>
      <c r="AX980" s="152"/>
      <c r="AY980" s="152"/>
      <c r="AZ980" s="152"/>
      <c r="BA980" s="152"/>
      <c r="BB980" s="152"/>
      <c r="BC980" s="152"/>
      <c r="BD980" s="152"/>
      <c r="BE980" s="152"/>
      <c r="BF980" s="152"/>
      <c r="BG980" s="152"/>
      <c r="BH980" s="152"/>
    </row>
    <row r="981" spans="1:60" outlineLevel="1" x14ac:dyDescent="0.2">
      <c r="A981" s="159"/>
      <c r="B981" s="160"/>
      <c r="C981" s="194" t="s">
        <v>1224</v>
      </c>
      <c r="D981" s="164"/>
      <c r="E981" s="165">
        <v>81.48</v>
      </c>
      <c r="F981" s="163"/>
      <c r="G981" s="163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  <c r="T981" s="163"/>
      <c r="U981" s="163"/>
      <c r="V981" s="163"/>
      <c r="W981" s="163"/>
      <c r="X981" s="163"/>
      <c r="Y981" s="152"/>
      <c r="Z981" s="152"/>
      <c r="AA981" s="152"/>
      <c r="AB981" s="152"/>
      <c r="AC981" s="152"/>
      <c r="AD981" s="152"/>
      <c r="AE981" s="152"/>
      <c r="AF981" s="152"/>
      <c r="AG981" s="152" t="s">
        <v>199</v>
      </c>
      <c r="AH981" s="152">
        <v>0</v>
      </c>
      <c r="AI981" s="152"/>
      <c r="AJ981" s="152"/>
      <c r="AK981" s="152"/>
      <c r="AL981" s="152"/>
      <c r="AM981" s="152"/>
      <c r="AN981" s="152"/>
      <c r="AO981" s="152"/>
      <c r="AP981" s="152"/>
      <c r="AQ981" s="152"/>
      <c r="AR981" s="152"/>
      <c r="AS981" s="152"/>
      <c r="AT981" s="152"/>
      <c r="AU981" s="152"/>
      <c r="AV981" s="152"/>
      <c r="AW981" s="152"/>
      <c r="AX981" s="152"/>
      <c r="AY981" s="152"/>
      <c r="AZ981" s="152"/>
      <c r="BA981" s="152"/>
      <c r="BB981" s="152"/>
      <c r="BC981" s="152"/>
      <c r="BD981" s="152"/>
      <c r="BE981" s="152"/>
      <c r="BF981" s="152"/>
      <c r="BG981" s="152"/>
      <c r="BH981" s="152"/>
    </row>
    <row r="982" spans="1:60" outlineLevel="1" x14ac:dyDescent="0.2">
      <c r="A982" s="159"/>
      <c r="B982" s="160"/>
      <c r="C982" s="194" t="s">
        <v>1225</v>
      </c>
      <c r="D982" s="164"/>
      <c r="E982" s="165">
        <v>16.66</v>
      </c>
      <c r="F982" s="163"/>
      <c r="G982" s="163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  <c r="T982" s="163"/>
      <c r="U982" s="163"/>
      <c r="V982" s="163"/>
      <c r="W982" s="163"/>
      <c r="X982" s="163"/>
      <c r="Y982" s="152"/>
      <c r="Z982" s="152"/>
      <c r="AA982" s="152"/>
      <c r="AB982" s="152"/>
      <c r="AC982" s="152"/>
      <c r="AD982" s="152"/>
      <c r="AE982" s="152"/>
      <c r="AF982" s="152"/>
      <c r="AG982" s="152" t="s">
        <v>199</v>
      </c>
      <c r="AH982" s="152">
        <v>0</v>
      </c>
      <c r="AI982" s="152"/>
      <c r="AJ982" s="152"/>
      <c r="AK982" s="152"/>
      <c r="AL982" s="152"/>
      <c r="AM982" s="152"/>
      <c r="AN982" s="152"/>
      <c r="AO982" s="152"/>
      <c r="AP982" s="152"/>
      <c r="AQ982" s="152"/>
      <c r="AR982" s="152"/>
      <c r="AS982" s="152"/>
      <c r="AT982" s="152"/>
      <c r="AU982" s="152"/>
      <c r="AV982" s="152"/>
      <c r="AW982" s="152"/>
      <c r="AX982" s="152"/>
      <c r="AY982" s="152"/>
      <c r="AZ982" s="152"/>
      <c r="BA982" s="152"/>
      <c r="BB982" s="152"/>
      <c r="BC982" s="152"/>
      <c r="BD982" s="152"/>
      <c r="BE982" s="152"/>
      <c r="BF982" s="152"/>
      <c r="BG982" s="152"/>
      <c r="BH982" s="152"/>
    </row>
    <row r="983" spans="1:60" outlineLevel="1" x14ac:dyDescent="0.2">
      <c r="A983" s="176">
        <v>331</v>
      </c>
      <c r="B983" s="177" t="s">
        <v>1226</v>
      </c>
      <c r="C983" s="193" t="s">
        <v>1227</v>
      </c>
      <c r="D983" s="178" t="s">
        <v>752</v>
      </c>
      <c r="E983" s="179">
        <v>38.734400000000001</v>
      </c>
      <c r="F983" s="180"/>
      <c r="G983" s="181">
        <f>ROUND(E983*F983,2)</f>
        <v>0</v>
      </c>
      <c r="H983" s="180"/>
      <c r="I983" s="181">
        <f>ROUND(E983*H983,2)</f>
        <v>0</v>
      </c>
      <c r="J983" s="180"/>
      <c r="K983" s="181">
        <f>ROUND(E983*J983,2)</f>
        <v>0</v>
      </c>
      <c r="L983" s="181">
        <v>21</v>
      </c>
      <c r="M983" s="181">
        <f>G983*(1+L983/100)</f>
        <v>0</v>
      </c>
      <c r="N983" s="181">
        <v>1.48E-3</v>
      </c>
      <c r="O983" s="181">
        <f>ROUND(E983*N983,2)</f>
        <v>0.06</v>
      </c>
      <c r="P983" s="181">
        <v>0</v>
      </c>
      <c r="Q983" s="181">
        <f>ROUND(E983*P983,2)</f>
        <v>0</v>
      </c>
      <c r="R983" s="181"/>
      <c r="S983" s="181" t="s">
        <v>254</v>
      </c>
      <c r="T983" s="182" t="s">
        <v>250</v>
      </c>
      <c r="U983" s="163">
        <v>0.3</v>
      </c>
      <c r="V983" s="163">
        <f>ROUND(E983*U983,2)</f>
        <v>11.62</v>
      </c>
      <c r="W983" s="163"/>
      <c r="X983" s="163" t="s">
        <v>194</v>
      </c>
      <c r="Y983" s="152"/>
      <c r="Z983" s="152"/>
      <c r="AA983" s="152"/>
      <c r="AB983" s="152"/>
      <c r="AC983" s="152"/>
      <c r="AD983" s="152"/>
      <c r="AE983" s="152"/>
      <c r="AF983" s="152"/>
      <c r="AG983" s="152" t="s">
        <v>195</v>
      </c>
      <c r="AH983" s="152"/>
      <c r="AI983" s="152"/>
      <c r="AJ983" s="152"/>
      <c r="AK983" s="152"/>
      <c r="AL983" s="152"/>
      <c r="AM983" s="152"/>
      <c r="AN983" s="152"/>
      <c r="AO983" s="152"/>
      <c r="AP983" s="152"/>
      <c r="AQ983" s="152"/>
      <c r="AR983" s="152"/>
      <c r="AS983" s="152"/>
      <c r="AT983" s="152"/>
      <c r="AU983" s="152"/>
      <c r="AV983" s="152"/>
      <c r="AW983" s="152"/>
      <c r="AX983" s="152"/>
      <c r="AY983" s="152"/>
      <c r="AZ983" s="152"/>
      <c r="BA983" s="152"/>
      <c r="BB983" s="152"/>
      <c r="BC983" s="152"/>
      <c r="BD983" s="152"/>
      <c r="BE983" s="152"/>
      <c r="BF983" s="152"/>
      <c r="BG983" s="152"/>
      <c r="BH983" s="152"/>
    </row>
    <row r="984" spans="1:60" outlineLevel="1" x14ac:dyDescent="0.2">
      <c r="A984" s="159"/>
      <c r="B984" s="160"/>
      <c r="C984" s="259" t="s">
        <v>1228</v>
      </c>
      <c r="D984" s="260"/>
      <c r="E984" s="260"/>
      <c r="F984" s="260"/>
      <c r="G984" s="260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3"/>
      <c r="X984" s="163"/>
      <c r="Y984" s="152"/>
      <c r="Z984" s="152"/>
      <c r="AA984" s="152"/>
      <c r="AB984" s="152"/>
      <c r="AC984" s="152"/>
      <c r="AD984" s="152"/>
      <c r="AE984" s="152"/>
      <c r="AF984" s="152"/>
      <c r="AG984" s="152" t="s">
        <v>210</v>
      </c>
      <c r="AH984" s="152"/>
      <c r="AI984" s="152"/>
      <c r="AJ984" s="152"/>
      <c r="AK984" s="152"/>
      <c r="AL984" s="152"/>
      <c r="AM984" s="152"/>
      <c r="AN984" s="152"/>
      <c r="AO984" s="152"/>
      <c r="AP984" s="152"/>
      <c r="AQ984" s="152"/>
      <c r="AR984" s="152"/>
      <c r="AS984" s="152"/>
      <c r="AT984" s="152"/>
      <c r="AU984" s="152"/>
      <c r="AV984" s="152"/>
      <c r="AW984" s="152"/>
      <c r="AX984" s="152"/>
      <c r="AY984" s="152"/>
      <c r="AZ984" s="152"/>
      <c r="BA984" s="152"/>
      <c r="BB984" s="152"/>
      <c r="BC984" s="152"/>
      <c r="BD984" s="152"/>
      <c r="BE984" s="152"/>
      <c r="BF984" s="152"/>
      <c r="BG984" s="152"/>
      <c r="BH984" s="152"/>
    </row>
    <row r="985" spans="1:60" outlineLevel="1" x14ac:dyDescent="0.2">
      <c r="A985" s="159"/>
      <c r="B985" s="160"/>
      <c r="C985" s="261" t="s">
        <v>1229</v>
      </c>
      <c r="D985" s="262"/>
      <c r="E985" s="262"/>
      <c r="F985" s="262"/>
      <c r="G985" s="262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52"/>
      <c r="Z985" s="152"/>
      <c r="AA985" s="152"/>
      <c r="AB985" s="152"/>
      <c r="AC985" s="152"/>
      <c r="AD985" s="152"/>
      <c r="AE985" s="152"/>
      <c r="AF985" s="152"/>
      <c r="AG985" s="152" t="s">
        <v>210</v>
      </c>
      <c r="AH985" s="152"/>
      <c r="AI985" s="152"/>
      <c r="AJ985" s="152"/>
      <c r="AK985" s="152"/>
      <c r="AL985" s="152"/>
      <c r="AM985" s="152"/>
      <c r="AN985" s="152"/>
      <c r="AO985" s="152"/>
      <c r="AP985" s="152"/>
      <c r="AQ985" s="152"/>
      <c r="AR985" s="152"/>
      <c r="AS985" s="152"/>
      <c r="AT985" s="152"/>
      <c r="AU985" s="152"/>
      <c r="AV985" s="152"/>
      <c r="AW985" s="152"/>
      <c r="AX985" s="152"/>
      <c r="AY985" s="152"/>
      <c r="AZ985" s="152"/>
      <c r="BA985" s="152"/>
      <c r="BB985" s="152"/>
      <c r="BC985" s="152"/>
      <c r="BD985" s="152"/>
      <c r="BE985" s="152"/>
      <c r="BF985" s="152"/>
      <c r="BG985" s="152"/>
      <c r="BH985" s="152"/>
    </row>
    <row r="986" spans="1:60" outlineLevel="1" x14ac:dyDescent="0.2">
      <c r="A986" s="159"/>
      <c r="B986" s="160"/>
      <c r="C986" s="261" t="s">
        <v>1157</v>
      </c>
      <c r="D986" s="262"/>
      <c r="E986" s="262"/>
      <c r="F986" s="262"/>
      <c r="G986" s="262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52"/>
      <c r="Z986" s="152"/>
      <c r="AA986" s="152"/>
      <c r="AB986" s="152"/>
      <c r="AC986" s="152"/>
      <c r="AD986" s="152"/>
      <c r="AE986" s="152"/>
      <c r="AF986" s="152"/>
      <c r="AG986" s="152" t="s">
        <v>210</v>
      </c>
      <c r="AH986" s="152"/>
      <c r="AI986" s="152"/>
      <c r="AJ986" s="152"/>
      <c r="AK986" s="152"/>
      <c r="AL986" s="152"/>
      <c r="AM986" s="152"/>
      <c r="AN986" s="152"/>
      <c r="AO986" s="152"/>
      <c r="AP986" s="152"/>
      <c r="AQ986" s="152"/>
      <c r="AR986" s="152"/>
      <c r="AS986" s="152"/>
      <c r="AT986" s="152"/>
      <c r="AU986" s="152"/>
      <c r="AV986" s="152"/>
      <c r="AW986" s="152"/>
      <c r="AX986" s="152"/>
      <c r="AY986" s="152"/>
      <c r="AZ986" s="152"/>
      <c r="BA986" s="152"/>
      <c r="BB986" s="152"/>
      <c r="BC986" s="152"/>
      <c r="BD986" s="152"/>
      <c r="BE986" s="152"/>
      <c r="BF986" s="152"/>
      <c r="BG986" s="152"/>
      <c r="BH986" s="152"/>
    </row>
    <row r="987" spans="1:60" outlineLevel="1" x14ac:dyDescent="0.2">
      <c r="A987" s="159"/>
      <c r="B987" s="160"/>
      <c r="C987" s="194" t="s">
        <v>1230</v>
      </c>
      <c r="D987" s="164"/>
      <c r="E987" s="165">
        <v>38.734400000000001</v>
      </c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52"/>
      <c r="Z987" s="152"/>
      <c r="AA987" s="152"/>
      <c r="AB987" s="152"/>
      <c r="AC987" s="152"/>
      <c r="AD987" s="152"/>
      <c r="AE987" s="152"/>
      <c r="AF987" s="152"/>
      <c r="AG987" s="152" t="s">
        <v>199</v>
      </c>
      <c r="AH987" s="152">
        <v>0</v>
      </c>
      <c r="AI987" s="152"/>
      <c r="AJ987" s="152"/>
      <c r="AK987" s="152"/>
      <c r="AL987" s="152"/>
      <c r="AM987" s="152"/>
      <c r="AN987" s="152"/>
      <c r="AO987" s="152"/>
      <c r="AP987" s="152"/>
      <c r="AQ987" s="152"/>
      <c r="AR987" s="152"/>
      <c r="AS987" s="152"/>
      <c r="AT987" s="152"/>
      <c r="AU987" s="152"/>
      <c r="AV987" s="152"/>
      <c r="AW987" s="152"/>
      <c r="AX987" s="152"/>
      <c r="AY987" s="152"/>
      <c r="AZ987" s="152"/>
      <c r="BA987" s="152"/>
      <c r="BB987" s="152"/>
      <c r="BC987" s="152"/>
      <c r="BD987" s="152"/>
      <c r="BE987" s="152"/>
      <c r="BF987" s="152"/>
      <c r="BG987" s="152"/>
      <c r="BH987" s="152"/>
    </row>
    <row r="988" spans="1:60" outlineLevel="1" x14ac:dyDescent="0.2">
      <c r="A988" s="176">
        <v>332</v>
      </c>
      <c r="B988" s="177" t="s">
        <v>1231</v>
      </c>
      <c r="C988" s="193" t="s">
        <v>1232</v>
      </c>
      <c r="D988" s="178" t="s">
        <v>1192</v>
      </c>
      <c r="E988" s="179">
        <v>252.21</v>
      </c>
      <c r="F988" s="180"/>
      <c r="G988" s="181">
        <f>ROUND(E988*F988,2)</f>
        <v>0</v>
      </c>
      <c r="H988" s="180"/>
      <c r="I988" s="181">
        <f>ROUND(E988*H988,2)</f>
        <v>0</v>
      </c>
      <c r="J988" s="180"/>
      <c r="K988" s="181">
        <f>ROUND(E988*J988,2)</f>
        <v>0</v>
      </c>
      <c r="L988" s="181">
        <v>21</v>
      </c>
      <c r="M988" s="181">
        <f>G988*(1+L988/100)</f>
        <v>0</v>
      </c>
      <c r="N988" s="181">
        <v>6.0000000000000002E-5</v>
      </c>
      <c r="O988" s="181">
        <f>ROUND(E988*N988,2)</f>
        <v>0.02</v>
      </c>
      <c r="P988" s="181">
        <v>0</v>
      </c>
      <c r="Q988" s="181">
        <f>ROUND(E988*P988,2)</f>
        <v>0</v>
      </c>
      <c r="R988" s="181"/>
      <c r="S988" s="181" t="s">
        <v>254</v>
      </c>
      <c r="T988" s="182" t="s">
        <v>255</v>
      </c>
      <c r="U988" s="163">
        <v>0.22</v>
      </c>
      <c r="V988" s="163">
        <f>ROUND(E988*U988,2)</f>
        <v>55.49</v>
      </c>
      <c r="W988" s="163"/>
      <c r="X988" s="163" t="s">
        <v>194</v>
      </c>
      <c r="Y988" s="152"/>
      <c r="Z988" s="152"/>
      <c r="AA988" s="152"/>
      <c r="AB988" s="152"/>
      <c r="AC988" s="152"/>
      <c r="AD988" s="152"/>
      <c r="AE988" s="152"/>
      <c r="AF988" s="152"/>
      <c r="AG988" s="152" t="s">
        <v>195</v>
      </c>
      <c r="AH988" s="152"/>
      <c r="AI988" s="152"/>
      <c r="AJ988" s="152"/>
      <c r="AK988" s="152"/>
      <c r="AL988" s="152"/>
      <c r="AM988" s="152"/>
      <c r="AN988" s="152"/>
      <c r="AO988" s="152"/>
      <c r="AP988" s="152"/>
      <c r="AQ988" s="152"/>
      <c r="AR988" s="152"/>
      <c r="AS988" s="152"/>
      <c r="AT988" s="152"/>
      <c r="AU988" s="152"/>
      <c r="AV988" s="152"/>
      <c r="AW988" s="152"/>
      <c r="AX988" s="152"/>
      <c r="AY988" s="152"/>
      <c r="AZ988" s="152"/>
      <c r="BA988" s="152"/>
      <c r="BB988" s="152"/>
      <c r="BC988" s="152"/>
      <c r="BD988" s="152"/>
      <c r="BE988" s="152"/>
      <c r="BF988" s="152"/>
      <c r="BG988" s="152"/>
      <c r="BH988" s="152"/>
    </row>
    <row r="989" spans="1:60" outlineLevel="1" x14ac:dyDescent="0.2">
      <c r="A989" s="159"/>
      <c r="B989" s="160"/>
      <c r="C989" s="259" t="s">
        <v>1233</v>
      </c>
      <c r="D989" s="260"/>
      <c r="E989" s="260"/>
      <c r="F989" s="260"/>
      <c r="G989" s="260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52"/>
      <c r="Z989" s="152"/>
      <c r="AA989" s="152"/>
      <c r="AB989" s="152"/>
      <c r="AC989" s="152"/>
      <c r="AD989" s="152"/>
      <c r="AE989" s="152"/>
      <c r="AF989" s="152"/>
      <c r="AG989" s="152" t="s">
        <v>210</v>
      </c>
      <c r="AH989" s="152"/>
      <c r="AI989" s="152"/>
      <c r="AJ989" s="152"/>
      <c r="AK989" s="152"/>
      <c r="AL989" s="152"/>
      <c r="AM989" s="152"/>
      <c r="AN989" s="152"/>
      <c r="AO989" s="152"/>
      <c r="AP989" s="152"/>
      <c r="AQ989" s="152"/>
      <c r="AR989" s="152"/>
      <c r="AS989" s="152"/>
      <c r="AT989" s="152"/>
      <c r="AU989" s="152"/>
      <c r="AV989" s="152"/>
      <c r="AW989" s="152"/>
      <c r="AX989" s="152"/>
      <c r="AY989" s="152"/>
      <c r="AZ989" s="152"/>
      <c r="BA989" s="152"/>
      <c r="BB989" s="152"/>
      <c r="BC989" s="152"/>
      <c r="BD989" s="152"/>
      <c r="BE989" s="152"/>
      <c r="BF989" s="152"/>
      <c r="BG989" s="152"/>
      <c r="BH989" s="152"/>
    </row>
    <row r="990" spans="1:60" outlineLevel="1" x14ac:dyDescent="0.2">
      <c r="A990" s="159"/>
      <c r="B990" s="160"/>
      <c r="C990" s="261" t="s">
        <v>1157</v>
      </c>
      <c r="D990" s="262"/>
      <c r="E990" s="262"/>
      <c r="F990" s="262"/>
      <c r="G990" s="262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3"/>
      <c r="X990" s="163"/>
      <c r="Y990" s="152"/>
      <c r="Z990" s="152"/>
      <c r="AA990" s="152"/>
      <c r="AB990" s="152"/>
      <c r="AC990" s="152"/>
      <c r="AD990" s="152"/>
      <c r="AE990" s="152"/>
      <c r="AF990" s="152"/>
      <c r="AG990" s="152" t="s">
        <v>210</v>
      </c>
      <c r="AH990" s="152"/>
      <c r="AI990" s="152"/>
      <c r="AJ990" s="152"/>
      <c r="AK990" s="152"/>
      <c r="AL990" s="152"/>
      <c r="AM990" s="152"/>
      <c r="AN990" s="152"/>
      <c r="AO990" s="152"/>
      <c r="AP990" s="152"/>
      <c r="AQ990" s="152"/>
      <c r="AR990" s="152"/>
      <c r="AS990" s="152"/>
      <c r="AT990" s="152"/>
      <c r="AU990" s="152"/>
      <c r="AV990" s="152"/>
      <c r="AW990" s="152"/>
      <c r="AX990" s="152"/>
      <c r="AY990" s="152"/>
      <c r="AZ990" s="152"/>
      <c r="BA990" s="152"/>
      <c r="BB990" s="152"/>
      <c r="BC990" s="152"/>
      <c r="BD990" s="152"/>
      <c r="BE990" s="152"/>
      <c r="BF990" s="152"/>
      <c r="BG990" s="152"/>
      <c r="BH990" s="152"/>
    </row>
    <row r="991" spans="1:60" outlineLevel="1" x14ac:dyDescent="0.2">
      <c r="A991" s="159"/>
      <c r="B991" s="160"/>
      <c r="C991" s="261" t="s">
        <v>1234</v>
      </c>
      <c r="D991" s="262"/>
      <c r="E991" s="262"/>
      <c r="F991" s="262"/>
      <c r="G991" s="262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3"/>
      <c r="X991" s="163"/>
      <c r="Y991" s="152"/>
      <c r="Z991" s="152"/>
      <c r="AA991" s="152"/>
      <c r="AB991" s="152"/>
      <c r="AC991" s="152"/>
      <c r="AD991" s="152"/>
      <c r="AE991" s="152"/>
      <c r="AF991" s="152"/>
      <c r="AG991" s="152" t="s">
        <v>210</v>
      </c>
      <c r="AH991" s="152"/>
      <c r="AI991" s="152"/>
      <c r="AJ991" s="152"/>
      <c r="AK991" s="152"/>
      <c r="AL991" s="152"/>
      <c r="AM991" s="152"/>
      <c r="AN991" s="152"/>
      <c r="AO991" s="152"/>
      <c r="AP991" s="152"/>
      <c r="AQ991" s="152"/>
      <c r="AR991" s="152"/>
      <c r="AS991" s="152"/>
      <c r="AT991" s="152"/>
      <c r="AU991" s="152"/>
      <c r="AV991" s="152"/>
      <c r="AW991" s="152"/>
      <c r="AX991" s="152"/>
      <c r="AY991" s="152"/>
      <c r="AZ991" s="152"/>
      <c r="BA991" s="152"/>
      <c r="BB991" s="152"/>
      <c r="BC991" s="152"/>
      <c r="BD991" s="152"/>
      <c r="BE991" s="152"/>
      <c r="BF991" s="152"/>
      <c r="BG991" s="152"/>
      <c r="BH991" s="152"/>
    </row>
    <row r="992" spans="1:60" outlineLevel="1" x14ac:dyDescent="0.2">
      <c r="A992" s="159"/>
      <c r="B992" s="160"/>
      <c r="C992" s="194" t="s">
        <v>1235</v>
      </c>
      <c r="D992" s="164"/>
      <c r="E992" s="165">
        <v>101.4</v>
      </c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3"/>
      <c r="S992" s="163"/>
      <c r="T992" s="163"/>
      <c r="U992" s="163"/>
      <c r="V992" s="163"/>
      <c r="W992" s="163"/>
      <c r="X992" s="163"/>
      <c r="Y992" s="152"/>
      <c r="Z992" s="152"/>
      <c r="AA992" s="152"/>
      <c r="AB992" s="152"/>
      <c r="AC992" s="152"/>
      <c r="AD992" s="152"/>
      <c r="AE992" s="152"/>
      <c r="AF992" s="152"/>
      <c r="AG992" s="152" t="s">
        <v>199</v>
      </c>
      <c r="AH992" s="152">
        <v>0</v>
      </c>
      <c r="AI992" s="152"/>
      <c r="AJ992" s="152"/>
      <c r="AK992" s="152"/>
      <c r="AL992" s="152"/>
      <c r="AM992" s="152"/>
      <c r="AN992" s="152"/>
      <c r="AO992" s="152"/>
      <c r="AP992" s="152"/>
      <c r="AQ992" s="152"/>
      <c r="AR992" s="152"/>
      <c r="AS992" s="152"/>
      <c r="AT992" s="152"/>
      <c r="AU992" s="152"/>
      <c r="AV992" s="152"/>
      <c r="AW992" s="152"/>
      <c r="AX992" s="152"/>
      <c r="AY992" s="152"/>
      <c r="AZ992" s="152"/>
      <c r="BA992" s="152"/>
      <c r="BB992" s="152"/>
      <c r="BC992" s="152"/>
      <c r="BD992" s="152"/>
      <c r="BE992" s="152"/>
      <c r="BF992" s="152"/>
      <c r="BG992" s="152"/>
      <c r="BH992" s="152"/>
    </row>
    <row r="993" spans="1:60" outlineLevel="1" x14ac:dyDescent="0.2">
      <c r="A993" s="159"/>
      <c r="B993" s="160"/>
      <c r="C993" s="194" t="s">
        <v>1236</v>
      </c>
      <c r="D993" s="164"/>
      <c r="E993" s="165">
        <v>150.81</v>
      </c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163"/>
      <c r="T993" s="163"/>
      <c r="U993" s="163"/>
      <c r="V993" s="163"/>
      <c r="W993" s="163"/>
      <c r="X993" s="163"/>
      <c r="Y993" s="152"/>
      <c r="Z993" s="152"/>
      <c r="AA993" s="152"/>
      <c r="AB993" s="152"/>
      <c r="AC993" s="152"/>
      <c r="AD993" s="152"/>
      <c r="AE993" s="152"/>
      <c r="AF993" s="152"/>
      <c r="AG993" s="152" t="s">
        <v>199</v>
      </c>
      <c r="AH993" s="152">
        <v>0</v>
      </c>
      <c r="AI993" s="152"/>
      <c r="AJ993" s="152"/>
      <c r="AK993" s="152"/>
      <c r="AL993" s="152"/>
      <c r="AM993" s="152"/>
      <c r="AN993" s="152"/>
      <c r="AO993" s="152"/>
      <c r="AP993" s="152"/>
      <c r="AQ993" s="152"/>
      <c r="AR993" s="152"/>
      <c r="AS993" s="152"/>
      <c r="AT993" s="152"/>
      <c r="AU993" s="152"/>
      <c r="AV993" s="152"/>
      <c r="AW993" s="152"/>
      <c r="AX993" s="152"/>
      <c r="AY993" s="152"/>
      <c r="AZ993" s="152"/>
      <c r="BA993" s="152"/>
      <c r="BB993" s="152"/>
      <c r="BC993" s="152"/>
      <c r="BD993" s="152"/>
      <c r="BE993" s="152"/>
      <c r="BF993" s="152"/>
      <c r="BG993" s="152"/>
      <c r="BH993" s="152"/>
    </row>
    <row r="994" spans="1:60" outlineLevel="1" x14ac:dyDescent="0.2">
      <c r="A994" s="176">
        <v>333</v>
      </c>
      <c r="B994" s="177" t="s">
        <v>1237</v>
      </c>
      <c r="C994" s="193" t="s">
        <v>1238</v>
      </c>
      <c r="D994" s="178" t="s">
        <v>1192</v>
      </c>
      <c r="E994" s="179">
        <v>15663</v>
      </c>
      <c r="F994" s="180"/>
      <c r="G994" s="181">
        <f>ROUND(E994*F994,2)</f>
        <v>0</v>
      </c>
      <c r="H994" s="180"/>
      <c r="I994" s="181">
        <f>ROUND(E994*H994,2)</f>
        <v>0</v>
      </c>
      <c r="J994" s="180"/>
      <c r="K994" s="181">
        <f>ROUND(E994*J994,2)</f>
        <v>0</v>
      </c>
      <c r="L994" s="181">
        <v>21</v>
      </c>
      <c r="M994" s="181">
        <f>G994*(1+L994/100)</f>
        <v>0</v>
      </c>
      <c r="N994" s="181">
        <v>5.0000000000000002E-5</v>
      </c>
      <c r="O994" s="181">
        <f>ROUND(E994*N994,2)</f>
        <v>0.78</v>
      </c>
      <c r="P994" s="181">
        <v>0</v>
      </c>
      <c r="Q994" s="181">
        <f>ROUND(E994*P994,2)</f>
        <v>0</v>
      </c>
      <c r="R994" s="181"/>
      <c r="S994" s="181" t="s">
        <v>254</v>
      </c>
      <c r="T994" s="182" t="s">
        <v>250</v>
      </c>
      <c r="U994" s="163">
        <v>0.1</v>
      </c>
      <c r="V994" s="163">
        <f>ROUND(E994*U994,2)</f>
        <v>1566.3</v>
      </c>
      <c r="W994" s="163"/>
      <c r="X994" s="163" t="s">
        <v>194</v>
      </c>
      <c r="Y994" s="152"/>
      <c r="Z994" s="152"/>
      <c r="AA994" s="152"/>
      <c r="AB994" s="152"/>
      <c r="AC994" s="152"/>
      <c r="AD994" s="152"/>
      <c r="AE994" s="152"/>
      <c r="AF994" s="152"/>
      <c r="AG994" s="152" t="s">
        <v>195</v>
      </c>
      <c r="AH994" s="152"/>
      <c r="AI994" s="152"/>
      <c r="AJ994" s="152"/>
      <c r="AK994" s="152"/>
      <c r="AL994" s="152"/>
      <c r="AM994" s="152"/>
      <c r="AN994" s="152"/>
      <c r="AO994" s="152"/>
      <c r="AP994" s="152"/>
      <c r="AQ994" s="152"/>
      <c r="AR994" s="152"/>
      <c r="AS994" s="152"/>
      <c r="AT994" s="152"/>
      <c r="AU994" s="152"/>
      <c r="AV994" s="152"/>
      <c r="AW994" s="152"/>
      <c r="AX994" s="152"/>
      <c r="AY994" s="152"/>
      <c r="AZ994" s="152"/>
      <c r="BA994" s="152"/>
      <c r="BB994" s="152"/>
      <c r="BC994" s="152"/>
      <c r="BD994" s="152"/>
      <c r="BE994" s="152"/>
      <c r="BF994" s="152"/>
      <c r="BG994" s="152"/>
      <c r="BH994" s="152"/>
    </row>
    <row r="995" spans="1:60" outlineLevel="1" x14ac:dyDescent="0.2">
      <c r="A995" s="159"/>
      <c r="B995" s="160"/>
      <c r="C995" s="259" t="s">
        <v>1239</v>
      </c>
      <c r="D995" s="260"/>
      <c r="E995" s="260"/>
      <c r="F995" s="260"/>
      <c r="G995" s="260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  <c r="T995" s="163"/>
      <c r="U995" s="163"/>
      <c r="V995" s="163"/>
      <c r="W995" s="163"/>
      <c r="X995" s="163"/>
      <c r="Y995" s="152"/>
      <c r="Z995" s="152"/>
      <c r="AA995" s="152"/>
      <c r="AB995" s="152"/>
      <c r="AC995" s="152"/>
      <c r="AD995" s="152"/>
      <c r="AE995" s="152"/>
      <c r="AF995" s="152"/>
      <c r="AG995" s="152" t="s">
        <v>210</v>
      </c>
      <c r="AH995" s="152"/>
      <c r="AI995" s="152"/>
      <c r="AJ995" s="152"/>
      <c r="AK995" s="152"/>
      <c r="AL995" s="152"/>
      <c r="AM995" s="152"/>
      <c r="AN995" s="152"/>
      <c r="AO995" s="152"/>
      <c r="AP995" s="152"/>
      <c r="AQ995" s="152"/>
      <c r="AR995" s="152"/>
      <c r="AS995" s="152"/>
      <c r="AT995" s="152"/>
      <c r="AU995" s="152"/>
      <c r="AV995" s="152"/>
      <c r="AW995" s="152"/>
      <c r="AX995" s="152"/>
      <c r="AY995" s="152"/>
      <c r="AZ995" s="152"/>
      <c r="BA995" s="152"/>
      <c r="BB995" s="152"/>
      <c r="BC995" s="152"/>
      <c r="BD995" s="152"/>
      <c r="BE995" s="152"/>
      <c r="BF995" s="152"/>
      <c r="BG995" s="152"/>
      <c r="BH995" s="152"/>
    </row>
    <row r="996" spans="1:60" outlineLevel="1" x14ac:dyDescent="0.2">
      <c r="A996" s="159"/>
      <c r="B996" s="160"/>
      <c r="C996" s="261" t="s">
        <v>1240</v>
      </c>
      <c r="D996" s="262"/>
      <c r="E996" s="262"/>
      <c r="F996" s="262"/>
      <c r="G996" s="262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3"/>
      <c r="X996" s="163"/>
      <c r="Y996" s="152"/>
      <c r="Z996" s="152"/>
      <c r="AA996" s="152"/>
      <c r="AB996" s="152"/>
      <c r="AC996" s="152"/>
      <c r="AD996" s="152"/>
      <c r="AE996" s="152"/>
      <c r="AF996" s="152"/>
      <c r="AG996" s="152" t="s">
        <v>210</v>
      </c>
      <c r="AH996" s="152"/>
      <c r="AI996" s="152"/>
      <c r="AJ996" s="152"/>
      <c r="AK996" s="152"/>
      <c r="AL996" s="152"/>
      <c r="AM996" s="152"/>
      <c r="AN996" s="152"/>
      <c r="AO996" s="152"/>
      <c r="AP996" s="152"/>
      <c r="AQ996" s="152"/>
      <c r="AR996" s="152"/>
      <c r="AS996" s="152"/>
      <c r="AT996" s="152"/>
      <c r="AU996" s="152"/>
      <c r="AV996" s="152"/>
      <c r="AW996" s="152"/>
      <c r="AX996" s="152"/>
      <c r="AY996" s="152"/>
      <c r="AZ996" s="152"/>
      <c r="BA996" s="152"/>
      <c r="BB996" s="152"/>
      <c r="BC996" s="152"/>
      <c r="BD996" s="152"/>
      <c r="BE996" s="152"/>
      <c r="BF996" s="152"/>
      <c r="BG996" s="152"/>
      <c r="BH996" s="152"/>
    </row>
    <row r="997" spans="1:60" outlineLevel="1" x14ac:dyDescent="0.2">
      <c r="A997" s="159"/>
      <c r="B997" s="160"/>
      <c r="C997" s="261" t="s">
        <v>1241</v>
      </c>
      <c r="D997" s="262"/>
      <c r="E997" s="262"/>
      <c r="F997" s="262"/>
      <c r="G997" s="262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3"/>
      <c r="X997" s="163"/>
      <c r="Y997" s="152"/>
      <c r="Z997" s="152"/>
      <c r="AA997" s="152"/>
      <c r="AB997" s="152"/>
      <c r="AC997" s="152"/>
      <c r="AD997" s="152"/>
      <c r="AE997" s="152"/>
      <c r="AF997" s="152"/>
      <c r="AG997" s="152" t="s">
        <v>210</v>
      </c>
      <c r="AH997" s="152"/>
      <c r="AI997" s="152"/>
      <c r="AJ997" s="152"/>
      <c r="AK997" s="152"/>
      <c r="AL997" s="152"/>
      <c r="AM997" s="152"/>
      <c r="AN997" s="152"/>
      <c r="AO997" s="152"/>
      <c r="AP997" s="152"/>
      <c r="AQ997" s="152"/>
      <c r="AR997" s="152"/>
      <c r="AS997" s="152"/>
      <c r="AT997" s="152"/>
      <c r="AU997" s="152"/>
      <c r="AV997" s="152"/>
      <c r="AW997" s="152"/>
      <c r="AX997" s="152"/>
      <c r="AY997" s="152"/>
      <c r="AZ997" s="152"/>
      <c r="BA997" s="152"/>
      <c r="BB997" s="152"/>
      <c r="BC997" s="152"/>
      <c r="BD997" s="152"/>
      <c r="BE997" s="152"/>
      <c r="BF997" s="152"/>
      <c r="BG997" s="152"/>
      <c r="BH997" s="152"/>
    </row>
    <row r="998" spans="1:60" outlineLevel="1" x14ac:dyDescent="0.2">
      <c r="A998" s="159"/>
      <c r="B998" s="160"/>
      <c r="C998" s="261" t="s">
        <v>1242</v>
      </c>
      <c r="D998" s="262"/>
      <c r="E998" s="262"/>
      <c r="F998" s="262"/>
      <c r="G998" s="262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52"/>
      <c r="Z998" s="152"/>
      <c r="AA998" s="152"/>
      <c r="AB998" s="152"/>
      <c r="AC998" s="152"/>
      <c r="AD998" s="152"/>
      <c r="AE998" s="152"/>
      <c r="AF998" s="152"/>
      <c r="AG998" s="152" t="s">
        <v>210</v>
      </c>
      <c r="AH998" s="152"/>
      <c r="AI998" s="152"/>
      <c r="AJ998" s="152"/>
      <c r="AK998" s="152"/>
      <c r="AL998" s="152"/>
      <c r="AM998" s="152"/>
      <c r="AN998" s="152"/>
      <c r="AO998" s="152"/>
      <c r="AP998" s="152"/>
      <c r="AQ998" s="152"/>
      <c r="AR998" s="152"/>
      <c r="AS998" s="152"/>
      <c r="AT998" s="152"/>
      <c r="AU998" s="152"/>
      <c r="AV998" s="152"/>
      <c r="AW998" s="152"/>
      <c r="AX998" s="152"/>
      <c r="AY998" s="152"/>
      <c r="AZ998" s="152"/>
      <c r="BA998" s="152"/>
      <c r="BB998" s="152"/>
      <c r="BC998" s="152"/>
      <c r="BD998" s="152"/>
      <c r="BE998" s="152"/>
      <c r="BF998" s="152"/>
      <c r="BG998" s="152"/>
      <c r="BH998" s="152"/>
    </row>
    <row r="999" spans="1:60" outlineLevel="1" x14ac:dyDescent="0.2">
      <c r="A999" s="159"/>
      <c r="B999" s="160"/>
      <c r="C999" s="261" t="s">
        <v>1243</v>
      </c>
      <c r="D999" s="262"/>
      <c r="E999" s="262"/>
      <c r="F999" s="262"/>
      <c r="G999" s="262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63"/>
      <c r="Y999" s="152"/>
      <c r="Z999" s="152"/>
      <c r="AA999" s="152"/>
      <c r="AB999" s="152"/>
      <c r="AC999" s="152"/>
      <c r="AD999" s="152"/>
      <c r="AE999" s="152"/>
      <c r="AF999" s="152"/>
      <c r="AG999" s="152" t="s">
        <v>210</v>
      </c>
      <c r="AH999" s="152"/>
      <c r="AI999" s="152"/>
      <c r="AJ999" s="152"/>
      <c r="AK999" s="152"/>
      <c r="AL999" s="152"/>
      <c r="AM999" s="152"/>
      <c r="AN999" s="152"/>
      <c r="AO999" s="152"/>
      <c r="AP999" s="152"/>
      <c r="AQ999" s="152"/>
      <c r="AR999" s="152"/>
      <c r="AS999" s="152"/>
      <c r="AT999" s="152"/>
      <c r="AU999" s="152"/>
      <c r="AV999" s="152"/>
      <c r="AW999" s="152"/>
      <c r="AX999" s="152"/>
      <c r="AY999" s="152"/>
      <c r="AZ999" s="152"/>
      <c r="BA999" s="152"/>
      <c r="BB999" s="152"/>
      <c r="BC999" s="152"/>
      <c r="BD999" s="152"/>
      <c r="BE999" s="152"/>
      <c r="BF999" s="152"/>
      <c r="BG999" s="152"/>
      <c r="BH999" s="152"/>
    </row>
    <row r="1000" spans="1:60" outlineLevel="1" x14ac:dyDescent="0.2">
      <c r="A1000" s="159"/>
      <c r="B1000" s="160"/>
      <c r="C1000" s="261" t="s">
        <v>1244</v>
      </c>
      <c r="D1000" s="262"/>
      <c r="E1000" s="262"/>
      <c r="F1000" s="262"/>
      <c r="G1000" s="262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3"/>
      <c r="X1000" s="163"/>
      <c r="Y1000" s="152"/>
      <c r="Z1000" s="152"/>
      <c r="AA1000" s="152"/>
      <c r="AB1000" s="152"/>
      <c r="AC1000" s="152"/>
      <c r="AD1000" s="152"/>
      <c r="AE1000" s="152"/>
      <c r="AF1000" s="152"/>
      <c r="AG1000" s="152" t="s">
        <v>210</v>
      </c>
      <c r="AH1000" s="152"/>
      <c r="AI1000" s="152"/>
      <c r="AJ1000" s="152"/>
      <c r="AK1000" s="152"/>
      <c r="AL1000" s="152"/>
      <c r="AM1000" s="152"/>
      <c r="AN1000" s="152"/>
      <c r="AO1000" s="152"/>
      <c r="AP1000" s="152"/>
      <c r="AQ1000" s="152"/>
      <c r="AR1000" s="152"/>
      <c r="AS1000" s="152"/>
      <c r="AT1000" s="152"/>
      <c r="AU1000" s="152"/>
      <c r="AV1000" s="152"/>
      <c r="AW1000" s="152"/>
      <c r="AX1000" s="152"/>
      <c r="AY1000" s="152"/>
      <c r="AZ1000" s="152"/>
      <c r="BA1000" s="152"/>
      <c r="BB1000" s="152"/>
      <c r="BC1000" s="152"/>
      <c r="BD1000" s="152"/>
      <c r="BE1000" s="152"/>
      <c r="BF1000" s="152"/>
      <c r="BG1000" s="152"/>
      <c r="BH1000" s="152"/>
    </row>
    <row r="1001" spans="1:60" outlineLevel="1" x14ac:dyDescent="0.2">
      <c r="A1001" s="159"/>
      <c r="B1001" s="160"/>
      <c r="C1001" s="261" t="s">
        <v>1245</v>
      </c>
      <c r="D1001" s="262"/>
      <c r="E1001" s="262"/>
      <c r="F1001" s="262"/>
      <c r="G1001" s="262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3"/>
      <c r="X1001" s="163"/>
      <c r="Y1001" s="152"/>
      <c r="Z1001" s="152"/>
      <c r="AA1001" s="152"/>
      <c r="AB1001" s="152"/>
      <c r="AC1001" s="152"/>
      <c r="AD1001" s="152"/>
      <c r="AE1001" s="152"/>
      <c r="AF1001" s="152"/>
      <c r="AG1001" s="152" t="s">
        <v>210</v>
      </c>
      <c r="AH1001" s="152"/>
      <c r="AI1001" s="152"/>
      <c r="AJ1001" s="152"/>
      <c r="AK1001" s="152"/>
      <c r="AL1001" s="152"/>
      <c r="AM1001" s="152"/>
      <c r="AN1001" s="152"/>
      <c r="AO1001" s="152"/>
      <c r="AP1001" s="152"/>
      <c r="AQ1001" s="152"/>
      <c r="AR1001" s="152"/>
      <c r="AS1001" s="152"/>
      <c r="AT1001" s="152"/>
      <c r="AU1001" s="152"/>
      <c r="AV1001" s="152"/>
      <c r="AW1001" s="152"/>
      <c r="AX1001" s="152"/>
      <c r="AY1001" s="152"/>
      <c r="AZ1001" s="152"/>
      <c r="BA1001" s="152"/>
      <c r="BB1001" s="152"/>
      <c r="BC1001" s="152"/>
      <c r="BD1001" s="152"/>
      <c r="BE1001" s="152"/>
      <c r="BF1001" s="152"/>
      <c r="BG1001" s="152"/>
      <c r="BH1001" s="152"/>
    </row>
    <row r="1002" spans="1:60" outlineLevel="1" x14ac:dyDescent="0.2">
      <c r="A1002" s="159"/>
      <c r="B1002" s="160"/>
      <c r="C1002" s="261" t="s">
        <v>1246</v>
      </c>
      <c r="D1002" s="262"/>
      <c r="E1002" s="262"/>
      <c r="F1002" s="262"/>
      <c r="G1002" s="262"/>
      <c r="H1002" s="163"/>
      <c r="I1002" s="163"/>
      <c r="J1002" s="163"/>
      <c r="K1002" s="163"/>
      <c r="L1002" s="163"/>
      <c r="M1002" s="163"/>
      <c r="N1002" s="163"/>
      <c r="O1002" s="163"/>
      <c r="P1002" s="163"/>
      <c r="Q1002" s="163"/>
      <c r="R1002" s="163"/>
      <c r="S1002" s="163"/>
      <c r="T1002" s="163"/>
      <c r="U1002" s="163"/>
      <c r="V1002" s="163"/>
      <c r="W1002" s="163"/>
      <c r="X1002" s="163"/>
      <c r="Y1002" s="152"/>
      <c r="Z1002" s="152"/>
      <c r="AA1002" s="152"/>
      <c r="AB1002" s="152"/>
      <c r="AC1002" s="152"/>
      <c r="AD1002" s="152"/>
      <c r="AE1002" s="152"/>
      <c r="AF1002" s="152"/>
      <c r="AG1002" s="152" t="s">
        <v>210</v>
      </c>
      <c r="AH1002" s="152"/>
      <c r="AI1002" s="152"/>
      <c r="AJ1002" s="152"/>
      <c r="AK1002" s="152"/>
      <c r="AL1002" s="152"/>
      <c r="AM1002" s="152"/>
      <c r="AN1002" s="152"/>
      <c r="AO1002" s="152"/>
      <c r="AP1002" s="152"/>
      <c r="AQ1002" s="152"/>
      <c r="AR1002" s="152"/>
      <c r="AS1002" s="152"/>
      <c r="AT1002" s="152"/>
      <c r="AU1002" s="152"/>
      <c r="AV1002" s="152"/>
      <c r="AW1002" s="152"/>
      <c r="AX1002" s="152"/>
      <c r="AY1002" s="152"/>
      <c r="AZ1002" s="152"/>
      <c r="BA1002" s="152"/>
      <c r="BB1002" s="152"/>
      <c r="BC1002" s="152"/>
      <c r="BD1002" s="152"/>
      <c r="BE1002" s="152"/>
      <c r="BF1002" s="152"/>
      <c r="BG1002" s="152"/>
      <c r="BH1002" s="152"/>
    </row>
    <row r="1003" spans="1:60" outlineLevel="1" x14ac:dyDescent="0.2">
      <c r="A1003" s="159"/>
      <c r="B1003" s="160"/>
      <c r="C1003" s="261" t="s">
        <v>1247</v>
      </c>
      <c r="D1003" s="262"/>
      <c r="E1003" s="262"/>
      <c r="F1003" s="262"/>
      <c r="G1003" s="262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3"/>
      <c r="U1003" s="163"/>
      <c r="V1003" s="163"/>
      <c r="W1003" s="163"/>
      <c r="X1003" s="163"/>
      <c r="Y1003" s="152"/>
      <c r="Z1003" s="152"/>
      <c r="AA1003" s="152"/>
      <c r="AB1003" s="152"/>
      <c r="AC1003" s="152"/>
      <c r="AD1003" s="152"/>
      <c r="AE1003" s="152"/>
      <c r="AF1003" s="152"/>
      <c r="AG1003" s="152" t="s">
        <v>210</v>
      </c>
      <c r="AH1003" s="152"/>
      <c r="AI1003" s="152"/>
      <c r="AJ1003" s="152"/>
      <c r="AK1003" s="152"/>
      <c r="AL1003" s="152"/>
      <c r="AM1003" s="152"/>
      <c r="AN1003" s="152"/>
      <c r="AO1003" s="152"/>
      <c r="AP1003" s="152"/>
      <c r="AQ1003" s="152"/>
      <c r="AR1003" s="152"/>
      <c r="AS1003" s="152"/>
      <c r="AT1003" s="152"/>
      <c r="AU1003" s="152"/>
      <c r="AV1003" s="152"/>
      <c r="AW1003" s="152"/>
      <c r="AX1003" s="152"/>
      <c r="AY1003" s="152"/>
      <c r="AZ1003" s="152"/>
      <c r="BA1003" s="152"/>
      <c r="BB1003" s="152"/>
      <c r="BC1003" s="152"/>
      <c r="BD1003" s="152"/>
      <c r="BE1003" s="152"/>
      <c r="BF1003" s="152"/>
      <c r="BG1003" s="152"/>
      <c r="BH1003" s="152"/>
    </row>
    <row r="1004" spans="1:60" outlineLevel="1" x14ac:dyDescent="0.2">
      <c r="A1004" s="159"/>
      <c r="B1004" s="160"/>
      <c r="C1004" s="261" t="s">
        <v>1248</v>
      </c>
      <c r="D1004" s="262"/>
      <c r="E1004" s="262"/>
      <c r="F1004" s="262"/>
      <c r="G1004" s="262"/>
      <c r="H1004" s="163"/>
      <c r="I1004" s="163"/>
      <c r="J1004" s="163"/>
      <c r="K1004" s="163"/>
      <c r="L1004" s="163"/>
      <c r="M1004" s="163"/>
      <c r="N1004" s="163"/>
      <c r="O1004" s="163"/>
      <c r="P1004" s="163"/>
      <c r="Q1004" s="163"/>
      <c r="R1004" s="163"/>
      <c r="S1004" s="163"/>
      <c r="T1004" s="163"/>
      <c r="U1004" s="163"/>
      <c r="V1004" s="163"/>
      <c r="W1004" s="163"/>
      <c r="X1004" s="163"/>
      <c r="Y1004" s="152"/>
      <c r="Z1004" s="152"/>
      <c r="AA1004" s="152"/>
      <c r="AB1004" s="152"/>
      <c r="AC1004" s="152"/>
      <c r="AD1004" s="152"/>
      <c r="AE1004" s="152"/>
      <c r="AF1004" s="152"/>
      <c r="AG1004" s="152" t="s">
        <v>210</v>
      </c>
      <c r="AH1004" s="152"/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  <c r="AS1004" s="152"/>
      <c r="AT1004" s="152"/>
      <c r="AU1004" s="152"/>
      <c r="AV1004" s="152"/>
      <c r="AW1004" s="152"/>
      <c r="AX1004" s="152"/>
      <c r="AY1004" s="152"/>
      <c r="AZ1004" s="152"/>
      <c r="BA1004" s="152"/>
      <c r="BB1004" s="152"/>
      <c r="BC1004" s="152"/>
      <c r="BD1004" s="152"/>
      <c r="BE1004" s="152"/>
      <c r="BF1004" s="152"/>
      <c r="BG1004" s="152"/>
      <c r="BH1004" s="152"/>
    </row>
    <row r="1005" spans="1:60" outlineLevel="1" x14ac:dyDescent="0.2">
      <c r="A1005" s="159"/>
      <c r="B1005" s="160"/>
      <c r="C1005" s="261" t="s">
        <v>1249</v>
      </c>
      <c r="D1005" s="262"/>
      <c r="E1005" s="262"/>
      <c r="F1005" s="262"/>
      <c r="G1005" s="262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3"/>
      <c r="U1005" s="163"/>
      <c r="V1005" s="163"/>
      <c r="W1005" s="163"/>
      <c r="X1005" s="163"/>
      <c r="Y1005" s="152"/>
      <c r="Z1005" s="152"/>
      <c r="AA1005" s="152"/>
      <c r="AB1005" s="152"/>
      <c r="AC1005" s="152"/>
      <c r="AD1005" s="152"/>
      <c r="AE1005" s="152"/>
      <c r="AF1005" s="152"/>
      <c r="AG1005" s="152" t="s">
        <v>210</v>
      </c>
      <c r="AH1005" s="152"/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  <c r="AS1005" s="152"/>
      <c r="AT1005" s="152"/>
      <c r="AU1005" s="152"/>
      <c r="AV1005" s="152"/>
      <c r="AW1005" s="152"/>
      <c r="AX1005" s="152"/>
      <c r="AY1005" s="152"/>
      <c r="AZ1005" s="152"/>
      <c r="BA1005" s="152"/>
      <c r="BB1005" s="152"/>
      <c r="BC1005" s="152"/>
      <c r="BD1005" s="152"/>
      <c r="BE1005" s="152"/>
      <c r="BF1005" s="152"/>
      <c r="BG1005" s="152"/>
      <c r="BH1005" s="152"/>
    </row>
    <row r="1006" spans="1:60" outlineLevel="1" x14ac:dyDescent="0.2">
      <c r="A1006" s="159"/>
      <c r="B1006" s="160"/>
      <c r="C1006" s="261" t="s">
        <v>1250</v>
      </c>
      <c r="D1006" s="262"/>
      <c r="E1006" s="262"/>
      <c r="F1006" s="262"/>
      <c r="G1006" s="262"/>
      <c r="H1006" s="163"/>
      <c r="I1006" s="163"/>
      <c r="J1006" s="163"/>
      <c r="K1006" s="163"/>
      <c r="L1006" s="163"/>
      <c r="M1006" s="163"/>
      <c r="N1006" s="163"/>
      <c r="O1006" s="163"/>
      <c r="P1006" s="163"/>
      <c r="Q1006" s="163"/>
      <c r="R1006" s="163"/>
      <c r="S1006" s="163"/>
      <c r="T1006" s="163"/>
      <c r="U1006" s="163"/>
      <c r="V1006" s="163"/>
      <c r="W1006" s="163"/>
      <c r="X1006" s="163"/>
      <c r="Y1006" s="152"/>
      <c r="Z1006" s="152"/>
      <c r="AA1006" s="152"/>
      <c r="AB1006" s="152"/>
      <c r="AC1006" s="152"/>
      <c r="AD1006" s="152"/>
      <c r="AE1006" s="152"/>
      <c r="AF1006" s="152"/>
      <c r="AG1006" s="152" t="s">
        <v>210</v>
      </c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  <c r="AS1006" s="152"/>
      <c r="AT1006" s="152"/>
      <c r="AU1006" s="152"/>
      <c r="AV1006" s="152"/>
      <c r="AW1006" s="152"/>
      <c r="AX1006" s="152"/>
      <c r="AY1006" s="152"/>
      <c r="AZ1006" s="152"/>
      <c r="BA1006" s="152"/>
      <c r="BB1006" s="152"/>
      <c r="BC1006" s="152"/>
      <c r="BD1006" s="152"/>
      <c r="BE1006" s="152"/>
      <c r="BF1006" s="152"/>
      <c r="BG1006" s="152"/>
      <c r="BH1006" s="152"/>
    </row>
    <row r="1007" spans="1:60" outlineLevel="1" x14ac:dyDescent="0.2">
      <c r="A1007" s="159"/>
      <c r="B1007" s="160"/>
      <c r="C1007" s="261" t="s">
        <v>1251</v>
      </c>
      <c r="D1007" s="262"/>
      <c r="E1007" s="262"/>
      <c r="F1007" s="262"/>
      <c r="G1007" s="262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3"/>
      <c r="U1007" s="163"/>
      <c r="V1007" s="163"/>
      <c r="W1007" s="163"/>
      <c r="X1007" s="163"/>
      <c r="Y1007" s="152"/>
      <c r="Z1007" s="152"/>
      <c r="AA1007" s="152"/>
      <c r="AB1007" s="152"/>
      <c r="AC1007" s="152"/>
      <c r="AD1007" s="152"/>
      <c r="AE1007" s="152"/>
      <c r="AF1007" s="152"/>
      <c r="AG1007" s="152" t="s">
        <v>210</v>
      </c>
      <c r="AH1007" s="152"/>
      <c r="AI1007" s="152"/>
      <c r="AJ1007" s="152"/>
      <c r="AK1007" s="152"/>
      <c r="AL1007" s="152"/>
      <c r="AM1007" s="152"/>
      <c r="AN1007" s="152"/>
      <c r="AO1007" s="152"/>
      <c r="AP1007" s="152"/>
      <c r="AQ1007" s="152"/>
      <c r="AR1007" s="152"/>
      <c r="AS1007" s="152"/>
      <c r="AT1007" s="152"/>
      <c r="AU1007" s="152"/>
      <c r="AV1007" s="152"/>
      <c r="AW1007" s="152"/>
      <c r="AX1007" s="152"/>
      <c r="AY1007" s="152"/>
      <c r="AZ1007" s="152"/>
      <c r="BA1007" s="152"/>
      <c r="BB1007" s="152"/>
      <c r="BC1007" s="152"/>
      <c r="BD1007" s="152"/>
      <c r="BE1007" s="152"/>
      <c r="BF1007" s="152"/>
      <c r="BG1007" s="152"/>
      <c r="BH1007" s="152"/>
    </row>
    <row r="1008" spans="1:60" outlineLevel="1" x14ac:dyDescent="0.2">
      <c r="A1008" s="159"/>
      <c r="B1008" s="160"/>
      <c r="C1008" s="261" t="s">
        <v>1252</v>
      </c>
      <c r="D1008" s="262"/>
      <c r="E1008" s="262"/>
      <c r="F1008" s="262"/>
      <c r="G1008" s="262"/>
      <c r="H1008" s="163"/>
      <c r="I1008" s="163"/>
      <c r="J1008" s="163"/>
      <c r="K1008" s="163"/>
      <c r="L1008" s="163"/>
      <c r="M1008" s="163"/>
      <c r="N1008" s="163"/>
      <c r="O1008" s="163"/>
      <c r="P1008" s="163"/>
      <c r="Q1008" s="163"/>
      <c r="R1008" s="163"/>
      <c r="S1008" s="163"/>
      <c r="T1008" s="163"/>
      <c r="U1008" s="163"/>
      <c r="V1008" s="163"/>
      <c r="W1008" s="163"/>
      <c r="X1008" s="163"/>
      <c r="Y1008" s="152"/>
      <c r="Z1008" s="152"/>
      <c r="AA1008" s="152"/>
      <c r="AB1008" s="152"/>
      <c r="AC1008" s="152"/>
      <c r="AD1008" s="152"/>
      <c r="AE1008" s="152"/>
      <c r="AF1008" s="152"/>
      <c r="AG1008" s="152" t="s">
        <v>210</v>
      </c>
      <c r="AH1008" s="152"/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  <c r="AS1008" s="152"/>
      <c r="AT1008" s="152"/>
      <c r="AU1008" s="152"/>
      <c r="AV1008" s="152"/>
      <c r="AW1008" s="152"/>
      <c r="AX1008" s="152"/>
      <c r="AY1008" s="152"/>
      <c r="AZ1008" s="152"/>
      <c r="BA1008" s="152"/>
      <c r="BB1008" s="152"/>
      <c r="BC1008" s="152"/>
      <c r="BD1008" s="152"/>
      <c r="BE1008" s="152"/>
      <c r="BF1008" s="152"/>
      <c r="BG1008" s="152"/>
      <c r="BH1008" s="152"/>
    </row>
    <row r="1009" spans="1:60" outlineLevel="1" x14ac:dyDescent="0.2">
      <c r="A1009" s="159"/>
      <c r="B1009" s="160"/>
      <c r="C1009" s="261" t="s">
        <v>1253</v>
      </c>
      <c r="D1009" s="262"/>
      <c r="E1009" s="262"/>
      <c r="F1009" s="262"/>
      <c r="G1009" s="262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3"/>
      <c r="U1009" s="163"/>
      <c r="V1009" s="163"/>
      <c r="W1009" s="163"/>
      <c r="X1009" s="163"/>
      <c r="Y1009" s="152"/>
      <c r="Z1009" s="152"/>
      <c r="AA1009" s="152"/>
      <c r="AB1009" s="152"/>
      <c r="AC1009" s="152"/>
      <c r="AD1009" s="152"/>
      <c r="AE1009" s="152"/>
      <c r="AF1009" s="152"/>
      <c r="AG1009" s="152" t="s">
        <v>210</v>
      </c>
      <c r="AH1009" s="152"/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  <c r="AS1009" s="152"/>
      <c r="AT1009" s="152"/>
      <c r="AU1009" s="152"/>
      <c r="AV1009" s="152"/>
      <c r="AW1009" s="152"/>
      <c r="AX1009" s="152"/>
      <c r="AY1009" s="152"/>
      <c r="AZ1009" s="152"/>
      <c r="BA1009" s="152"/>
      <c r="BB1009" s="152"/>
      <c r="BC1009" s="152"/>
      <c r="BD1009" s="152"/>
      <c r="BE1009" s="152"/>
      <c r="BF1009" s="152"/>
      <c r="BG1009" s="152"/>
      <c r="BH1009" s="152"/>
    </row>
    <row r="1010" spans="1:60" outlineLevel="1" x14ac:dyDescent="0.2">
      <c r="A1010" s="159"/>
      <c r="B1010" s="160"/>
      <c r="C1010" s="261" t="s">
        <v>1254</v>
      </c>
      <c r="D1010" s="262"/>
      <c r="E1010" s="262"/>
      <c r="F1010" s="262"/>
      <c r="G1010" s="262"/>
      <c r="H1010" s="163"/>
      <c r="I1010" s="163"/>
      <c r="J1010" s="163"/>
      <c r="K1010" s="163"/>
      <c r="L1010" s="163"/>
      <c r="M1010" s="163"/>
      <c r="N1010" s="163"/>
      <c r="O1010" s="163"/>
      <c r="P1010" s="163"/>
      <c r="Q1010" s="163"/>
      <c r="R1010" s="163"/>
      <c r="S1010" s="163"/>
      <c r="T1010" s="163"/>
      <c r="U1010" s="163"/>
      <c r="V1010" s="163"/>
      <c r="W1010" s="163"/>
      <c r="X1010" s="163"/>
      <c r="Y1010" s="152"/>
      <c r="Z1010" s="152"/>
      <c r="AA1010" s="152"/>
      <c r="AB1010" s="152"/>
      <c r="AC1010" s="152"/>
      <c r="AD1010" s="152"/>
      <c r="AE1010" s="152"/>
      <c r="AF1010" s="152"/>
      <c r="AG1010" s="152" t="s">
        <v>210</v>
      </c>
      <c r="AH1010" s="152"/>
      <c r="AI1010" s="152"/>
      <c r="AJ1010" s="152"/>
      <c r="AK1010" s="152"/>
      <c r="AL1010" s="152"/>
      <c r="AM1010" s="152"/>
      <c r="AN1010" s="152"/>
      <c r="AO1010" s="152"/>
      <c r="AP1010" s="152"/>
      <c r="AQ1010" s="152"/>
      <c r="AR1010" s="152"/>
      <c r="AS1010" s="152"/>
      <c r="AT1010" s="152"/>
      <c r="AU1010" s="152"/>
      <c r="AV1010" s="152"/>
      <c r="AW1010" s="152"/>
      <c r="AX1010" s="152"/>
      <c r="AY1010" s="152"/>
      <c r="AZ1010" s="152"/>
      <c r="BA1010" s="152"/>
      <c r="BB1010" s="152"/>
      <c r="BC1010" s="152"/>
      <c r="BD1010" s="152"/>
      <c r="BE1010" s="152"/>
      <c r="BF1010" s="152"/>
      <c r="BG1010" s="152"/>
      <c r="BH1010" s="152"/>
    </row>
    <row r="1011" spans="1:60" outlineLevel="1" x14ac:dyDescent="0.2">
      <c r="A1011" s="159"/>
      <c r="B1011" s="160"/>
      <c r="C1011" s="261" t="s">
        <v>1255</v>
      </c>
      <c r="D1011" s="262"/>
      <c r="E1011" s="262"/>
      <c r="F1011" s="262"/>
      <c r="G1011" s="262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3"/>
      <c r="U1011" s="163"/>
      <c r="V1011" s="163"/>
      <c r="W1011" s="163"/>
      <c r="X1011" s="163"/>
      <c r="Y1011" s="152"/>
      <c r="Z1011" s="152"/>
      <c r="AA1011" s="152"/>
      <c r="AB1011" s="152"/>
      <c r="AC1011" s="152"/>
      <c r="AD1011" s="152"/>
      <c r="AE1011" s="152"/>
      <c r="AF1011" s="152"/>
      <c r="AG1011" s="152" t="s">
        <v>210</v>
      </c>
      <c r="AH1011" s="152"/>
      <c r="AI1011" s="152"/>
      <c r="AJ1011" s="152"/>
      <c r="AK1011" s="152"/>
      <c r="AL1011" s="152"/>
      <c r="AM1011" s="152"/>
      <c r="AN1011" s="152"/>
      <c r="AO1011" s="152"/>
      <c r="AP1011" s="152"/>
      <c r="AQ1011" s="152"/>
      <c r="AR1011" s="152"/>
      <c r="AS1011" s="152"/>
      <c r="AT1011" s="152"/>
      <c r="AU1011" s="152"/>
      <c r="AV1011" s="152"/>
      <c r="AW1011" s="152"/>
      <c r="AX1011" s="152"/>
      <c r="AY1011" s="152"/>
      <c r="AZ1011" s="152"/>
      <c r="BA1011" s="152"/>
      <c r="BB1011" s="152"/>
      <c r="BC1011" s="152"/>
      <c r="BD1011" s="152"/>
      <c r="BE1011" s="152"/>
      <c r="BF1011" s="152"/>
      <c r="BG1011" s="152"/>
      <c r="BH1011" s="152"/>
    </row>
    <row r="1012" spans="1:60" outlineLevel="1" x14ac:dyDescent="0.2">
      <c r="A1012" s="159"/>
      <c r="B1012" s="160"/>
      <c r="C1012" s="261" t="s">
        <v>1256</v>
      </c>
      <c r="D1012" s="262"/>
      <c r="E1012" s="262"/>
      <c r="F1012" s="262"/>
      <c r="G1012" s="262"/>
      <c r="H1012" s="163"/>
      <c r="I1012" s="163"/>
      <c r="J1012" s="163"/>
      <c r="K1012" s="163"/>
      <c r="L1012" s="163"/>
      <c r="M1012" s="163"/>
      <c r="N1012" s="163"/>
      <c r="O1012" s="163"/>
      <c r="P1012" s="163"/>
      <c r="Q1012" s="163"/>
      <c r="R1012" s="163"/>
      <c r="S1012" s="163"/>
      <c r="T1012" s="163"/>
      <c r="U1012" s="163"/>
      <c r="V1012" s="163"/>
      <c r="W1012" s="163"/>
      <c r="X1012" s="163"/>
      <c r="Y1012" s="152"/>
      <c r="Z1012" s="152"/>
      <c r="AA1012" s="152"/>
      <c r="AB1012" s="152"/>
      <c r="AC1012" s="152"/>
      <c r="AD1012" s="152"/>
      <c r="AE1012" s="152"/>
      <c r="AF1012" s="152"/>
      <c r="AG1012" s="152" t="s">
        <v>210</v>
      </c>
      <c r="AH1012" s="152"/>
      <c r="AI1012" s="152"/>
      <c r="AJ1012" s="152"/>
      <c r="AK1012" s="152"/>
      <c r="AL1012" s="152"/>
      <c r="AM1012" s="152"/>
      <c r="AN1012" s="152"/>
      <c r="AO1012" s="152"/>
      <c r="AP1012" s="152"/>
      <c r="AQ1012" s="152"/>
      <c r="AR1012" s="152"/>
      <c r="AS1012" s="152"/>
      <c r="AT1012" s="152"/>
      <c r="AU1012" s="152"/>
      <c r="AV1012" s="152"/>
      <c r="AW1012" s="152"/>
      <c r="AX1012" s="152"/>
      <c r="AY1012" s="152"/>
      <c r="AZ1012" s="152"/>
      <c r="BA1012" s="152"/>
      <c r="BB1012" s="152"/>
      <c r="BC1012" s="152"/>
      <c r="BD1012" s="152"/>
      <c r="BE1012" s="152"/>
      <c r="BF1012" s="152"/>
      <c r="BG1012" s="152"/>
      <c r="BH1012" s="152"/>
    </row>
    <row r="1013" spans="1:60" outlineLevel="1" x14ac:dyDescent="0.2">
      <c r="A1013" s="159"/>
      <c r="B1013" s="160"/>
      <c r="C1013" s="261" t="s">
        <v>1257</v>
      </c>
      <c r="D1013" s="262"/>
      <c r="E1013" s="262"/>
      <c r="F1013" s="262"/>
      <c r="G1013" s="262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3"/>
      <c r="U1013" s="163"/>
      <c r="V1013" s="163"/>
      <c r="W1013" s="163"/>
      <c r="X1013" s="163"/>
      <c r="Y1013" s="152"/>
      <c r="Z1013" s="152"/>
      <c r="AA1013" s="152"/>
      <c r="AB1013" s="152"/>
      <c r="AC1013" s="152"/>
      <c r="AD1013" s="152"/>
      <c r="AE1013" s="152"/>
      <c r="AF1013" s="152"/>
      <c r="AG1013" s="152" t="s">
        <v>210</v>
      </c>
      <c r="AH1013" s="152"/>
      <c r="AI1013" s="152"/>
      <c r="AJ1013" s="152"/>
      <c r="AK1013" s="152"/>
      <c r="AL1013" s="152"/>
      <c r="AM1013" s="152"/>
      <c r="AN1013" s="152"/>
      <c r="AO1013" s="152"/>
      <c r="AP1013" s="152"/>
      <c r="AQ1013" s="152"/>
      <c r="AR1013" s="152"/>
      <c r="AS1013" s="152"/>
      <c r="AT1013" s="152"/>
      <c r="AU1013" s="152"/>
      <c r="AV1013" s="152"/>
      <c r="AW1013" s="152"/>
      <c r="AX1013" s="152"/>
      <c r="AY1013" s="152"/>
      <c r="AZ1013" s="152"/>
      <c r="BA1013" s="152"/>
      <c r="BB1013" s="152"/>
      <c r="BC1013" s="152"/>
      <c r="BD1013" s="152"/>
      <c r="BE1013" s="152"/>
      <c r="BF1013" s="152"/>
      <c r="BG1013" s="152"/>
      <c r="BH1013" s="152"/>
    </row>
    <row r="1014" spans="1:60" outlineLevel="1" x14ac:dyDescent="0.2">
      <c r="A1014" s="159"/>
      <c r="B1014" s="160"/>
      <c r="C1014" s="261" t="s">
        <v>1258</v>
      </c>
      <c r="D1014" s="262"/>
      <c r="E1014" s="262"/>
      <c r="F1014" s="262"/>
      <c r="G1014" s="262"/>
      <c r="H1014" s="163"/>
      <c r="I1014" s="163"/>
      <c r="J1014" s="163"/>
      <c r="K1014" s="163"/>
      <c r="L1014" s="163"/>
      <c r="M1014" s="163"/>
      <c r="N1014" s="163"/>
      <c r="O1014" s="163"/>
      <c r="P1014" s="163"/>
      <c r="Q1014" s="163"/>
      <c r="R1014" s="163"/>
      <c r="S1014" s="163"/>
      <c r="T1014" s="163"/>
      <c r="U1014" s="163"/>
      <c r="V1014" s="163"/>
      <c r="W1014" s="163"/>
      <c r="X1014" s="163"/>
      <c r="Y1014" s="152"/>
      <c r="Z1014" s="152"/>
      <c r="AA1014" s="152"/>
      <c r="AB1014" s="152"/>
      <c r="AC1014" s="152"/>
      <c r="AD1014" s="152"/>
      <c r="AE1014" s="152"/>
      <c r="AF1014" s="152"/>
      <c r="AG1014" s="152" t="s">
        <v>210</v>
      </c>
      <c r="AH1014" s="152"/>
      <c r="AI1014" s="152"/>
      <c r="AJ1014" s="152"/>
      <c r="AK1014" s="152"/>
      <c r="AL1014" s="152"/>
      <c r="AM1014" s="152"/>
      <c r="AN1014" s="152"/>
      <c r="AO1014" s="152"/>
      <c r="AP1014" s="152"/>
      <c r="AQ1014" s="152"/>
      <c r="AR1014" s="152"/>
      <c r="AS1014" s="152"/>
      <c r="AT1014" s="152"/>
      <c r="AU1014" s="152"/>
      <c r="AV1014" s="152"/>
      <c r="AW1014" s="152"/>
      <c r="AX1014" s="152"/>
      <c r="AY1014" s="152"/>
      <c r="AZ1014" s="152"/>
      <c r="BA1014" s="152"/>
      <c r="BB1014" s="152"/>
      <c r="BC1014" s="152"/>
      <c r="BD1014" s="152"/>
      <c r="BE1014" s="152"/>
      <c r="BF1014" s="152"/>
      <c r="BG1014" s="152"/>
      <c r="BH1014" s="152"/>
    </row>
    <row r="1015" spans="1:60" outlineLevel="1" x14ac:dyDescent="0.2">
      <c r="A1015" s="159"/>
      <c r="B1015" s="160"/>
      <c r="C1015" s="261" t="s">
        <v>1259</v>
      </c>
      <c r="D1015" s="262"/>
      <c r="E1015" s="262"/>
      <c r="F1015" s="262"/>
      <c r="G1015" s="262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3"/>
      <c r="U1015" s="163"/>
      <c r="V1015" s="163"/>
      <c r="W1015" s="163"/>
      <c r="X1015" s="163"/>
      <c r="Y1015" s="152"/>
      <c r="Z1015" s="152"/>
      <c r="AA1015" s="152"/>
      <c r="AB1015" s="152"/>
      <c r="AC1015" s="152"/>
      <c r="AD1015" s="152"/>
      <c r="AE1015" s="152"/>
      <c r="AF1015" s="152"/>
      <c r="AG1015" s="152" t="s">
        <v>210</v>
      </c>
      <c r="AH1015" s="152"/>
      <c r="AI1015" s="152"/>
      <c r="AJ1015" s="152"/>
      <c r="AK1015" s="152"/>
      <c r="AL1015" s="152"/>
      <c r="AM1015" s="152"/>
      <c r="AN1015" s="152"/>
      <c r="AO1015" s="152"/>
      <c r="AP1015" s="152"/>
      <c r="AQ1015" s="152"/>
      <c r="AR1015" s="152"/>
      <c r="AS1015" s="152"/>
      <c r="AT1015" s="152"/>
      <c r="AU1015" s="152"/>
      <c r="AV1015" s="152"/>
      <c r="AW1015" s="152"/>
      <c r="AX1015" s="152"/>
      <c r="AY1015" s="152"/>
      <c r="AZ1015" s="152"/>
      <c r="BA1015" s="152"/>
      <c r="BB1015" s="152"/>
      <c r="BC1015" s="152"/>
      <c r="BD1015" s="152"/>
      <c r="BE1015" s="152"/>
      <c r="BF1015" s="152"/>
      <c r="BG1015" s="152"/>
      <c r="BH1015" s="152"/>
    </row>
    <row r="1016" spans="1:60" outlineLevel="1" x14ac:dyDescent="0.2">
      <c r="A1016" s="159"/>
      <c r="B1016" s="160"/>
      <c r="C1016" s="194" t="s">
        <v>1260</v>
      </c>
      <c r="D1016" s="164"/>
      <c r="E1016" s="165">
        <v>15663</v>
      </c>
      <c r="F1016" s="163"/>
      <c r="G1016" s="163"/>
      <c r="H1016" s="163"/>
      <c r="I1016" s="163"/>
      <c r="J1016" s="163"/>
      <c r="K1016" s="163"/>
      <c r="L1016" s="163"/>
      <c r="M1016" s="163"/>
      <c r="N1016" s="163"/>
      <c r="O1016" s="163"/>
      <c r="P1016" s="163"/>
      <c r="Q1016" s="163"/>
      <c r="R1016" s="163"/>
      <c r="S1016" s="163"/>
      <c r="T1016" s="163"/>
      <c r="U1016" s="163"/>
      <c r="V1016" s="163"/>
      <c r="W1016" s="163"/>
      <c r="X1016" s="163"/>
      <c r="Y1016" s="152"/>
      <c r="Z1016" s="152"/>
      <c r="AA1016" s="152"/>
      <c r="AB1016" s="152"/>
      <c r="AC1016" s="152"/>
      <c r="AD1016" s="152"/>
      <c r="AE1016" s="152"/>
      <c r="AF1016" s="152"/>
      <c r="AG1016" s="152" t="s">
        <v>199</v>
      </c>
      <c r="AH1016" s="152">
        <v>0</v>
      </c>
      <c r="AI1016" s="152"/>
      <c r="AJ1016" s="152"/>
      <c r="AK1016" s="152"/>
      <c r="AL1016" s="152"/>
      <c r="AM1016" s="152"/>
      <c r="AN1016" s="152"/>
      <c r="AO1016" s="152"/>
      <c r="AP1016" s="152"/>
      <c r="AQ1016" s="152"/>
      <c r="AR1016" s="152"/>
      <c r="AS1016" s="152"/>
      <c r="AT1016" s="152"/>
      <c r="AU1016" s="152"/>
      <c r="AV1016" s="152"/>
      <c r="AW1016" s="152"/>
      <c r="AX1016" s="152"/>
      <c r="AY1016" s="152"/>
      <c r="AZ1016" s="152"/>
      <c r="BA1016" s="152"/>
      <c r="BB1016" s="152"/>
      <c r="BC1016" s="152"/>
      <c r="BD1016" s="152"/>
      <c r="BE1016" s="152"/>
      <c r="BF1016" s="152"/>
      <c r="BG1016" s="152"/>
      <c r="BH1016" s="152"/>
    </row>
    <row r="1017" spans="1:60" outlineLevel="1" x14ac:dyDescent="0.2">
      <c r="A1017" s="176">
        <v>334</v>
      </c>
      <c r="B1017" s="177" t="s">
        <v>1261</v>
      </c>
      <c r="C1017" s="193" t="s">
        <v>1262</v>
      </c>
      <c r="D1017" s="178" t="s">
        <v>426</v>
      </c>
      <c r="E1017" s="179">
        <v>1</v>
      </c>
      <c r="F1017" s="180"/>
      <c r="G1017" s="181">
        <f>ROUND(E1017*F1017,2)</f>
        <v>0</v>
      </c>
      <c r="H1017" s="180"/>
      <c r="I1017" s="181">
        <f>ROUND(E1017*H1017,2)</f>
        <v>0</v>
      </c>
      <c r="J1017" s="180"/>
      <c r="K1017" s="181">
        <f>ROUND(E1017*J1017,2)</f>
        <v>0</v>
      </c>
      <c r="L1017" s="181">
        <v>21</v>
      </c>
      <c r="M1017" s="181">
        <f>G1017*(1+L1017/100)</f>
        <v>0</v>
      </c>
      <c r="N1017" s="181">
        <v>0</v>
      </c>
      <c r="O1017" s="181">
        <f>ROUND(E1017*N1017,2)</f>
        <v>0</v>
      </c>
      <c r="P1017" s="181">
        <v>0</v>
      </c>
      <c r="Q1017" s="181">
        <f>ROUND(E1017*P1017,2)</f>
        <v>0</v>
      </c>
      <c r="R1017" s="181"/>
      <c r="S1017" s="181" t="s">
        <v>254</v>
      </c>
      <c r="T1017" s="182" t="s">
        <v>250</v>
      </c>
      <c r="U1017" s="163">
        <v>8.4000000000000005E-2</v>
      </c>
      <c r="V1017" s="163">
        <f>ROUND(E1017*U1017,2)</f>
        <v>0.08</v>
      </c>
      <c r="W1017" s="163"/>
      <c r="X1017" s="163" t="s">
        <v>194</v>
      </c>
      <c r="Y1017" s="152"/>
      <c r="Z1017" s="152"/>
      <c r="AA1017" s="152"/>
      <c r="AB1017" s="152"/>
      <c r="AC1017" s="152"/>
      <c r="AD1017" s="152"/>
      <c r="AE1017" s="152"/>
      <c r="AF1017" s="152"/>
      <c r="AG1017" s="152" t="s">
        <v>195</v>
      </c>
      <c r="AH1017" s="152"/>
      <c r="AI1017" s="152"/>
      <c r="AJ1017" s="152"/>
      <c r="AK1017" s="152"/>
      <c r="AL1017" s="152"/>
      <c r="AM1017" s="152"/>
      <c r="AN1017" s="152"/>
      <c r="AO1017" s="152"/>
      <c r="AP1017" s="152"/>
      <c r="AQ1017" s="152"/>
      <c r="AR1017" s="152"/>
      <c r="AS1017" s="152"/>
      <c r="AT1017" s="152"/>
      <c r="AU1017" s="152"/>
      <c r="AV1017" s="152"/>
      <c r="AW1017" s="152"/>
      <c r="AX1017" s="152"/>
      <c r="AY1017" s="152"/>
      <c r="AZ1017" s="152"/>
      <c r="BA1017" s="152"/>
      <c r="BB1017" s="152"/>
      <c r="BC1017" s="152"/>
      <c r="BD1017" s="152"/>
      <c r="BE1017" s="152"/>
      <c r="BF1017" s="152"/>
      <c r="BG1017" s="152"/>
      <c r="BH1017" s="152"/>
    </row>
    <row r="1018" spans="1:60" outlineLevel="1" x14ac:dyDescent="0.2">
      <c r="A1018" s="159"/>
      <c r="B1018" s="160"/>
      <c r="C1018" s="259" t="s">
        <v>1263</v>
      </c>
      <c r="D1018" s="260"/>
      <c r="E1018" s="260"/>
      <c r="F1018" s="260"/>
      <c r="G1018" s="260"/>
      <c r="H1018" s="163"/>
      <c r="I1018" s="163"/>
      <c r="J1018" s="163"/>
      <c r="K1018" s="163"/>
      <c r="L1018" s="163"/>
      <c r="M1018" s="163"/>
      <c r="N1018" s="163"/>
      <c r="O1018" s="163"/>
      <c r="P1018" s="163"/>
      <c r="Q1018" s="163"/>
      <c r="R1018" s="163"/>
      <c r="S1018" s="163"/>
      <c r="T1018" s="163"/>
      <c r="U1018" s="163"/>
      <c r="V1018" s="163"/>
      <c r="W1018" s="163"/>
      <c r="X1018" s="163"/>
      <c r="Y1018" s="152"/>
      <c r="Z1018" s="152"/>
      <c r="AA1018" s="152"/>
      <c r="AB1018" s="152"/>
      <c r="AC1018" s="152"/>
      <c r="AD1018" s="152"/>
      <c r="AE1018" s="152"/>
      <c r="AF1018" s="152"/>
      <c r="AG1018" s="152" t="s">
        <v>210</v>
      </c>
      <c r="AH1018" s="152"/>
      <c r="AI1018" s="152"/>
      <c r="AJ1018" s="152"/>
      <c r="AK1018" s="152"/>
      <c r="AL1018" s="152"/>
      <c r="AM1018" s="152"/>
      <c r="AN1018" s="152"/>
      <c r="AO1018" s="152"/>
      <c r="AP1018" s="152"/>
      <c r="AQ1018" s="152"/>
      <c r="AR1018" s="152"/>
      <c r="AS1018" s="152"/>
      <c r="AT1018" s="152"/>
      <c r="AU1018" s="152"/>
      <c r="AV1018" s="152"/>
      <c r="AW1018" s="152"/>
      <c r="AX1018" s="152"/>
      <c r="AY1018" s="152"/>
      <c r="AZ1018" s="152"/>
      <c r="BA1018" s="152"/>
      <c r="BB1018" s="152"/>
      <c r="BC1018" s="152"/>
      <c r="BD1018" s="152"/>
      <c r="BE1018" s="152"/>
      <c r="BF1018" s="152"/>
      <c r="BG1018" s="152"/>
      <c r="BH1018" s="152"/>
    </row>
    <row r="1019" spans="1:60" outlineLevel="1" x14ac:dyDescent="0.2">
      <c r="A1019" s="159"/>
      <c r="B1019" s="160"/>
      <c r="C1019" s="261" t="s">
        <v>1264</v>
      </c>
      <c r="D1019" s="262"/>
      <c r="E1019" s="262"/>
      <c r="F1019" s="262"/>
      <c r="G1019" s="262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3"/>
      <c r="U1019" s="163"/>
      <c r="V1019" s="163"/>
      <c r="W1019" s="163"/>
      <c r="X1019" s="163"/>
      <c r="Y1019" s="152"/>
      <c r="Z1019" s="152"/>
      <c r="AA1019" s="152"/>
      <c r="AB1019" s="152"/>
      <c r="AC1019" s="152"/>
      <c r="AD1019" s="152"/>
      <c r="AE1019" s="152"/>
      <c r="AF1019" s="152"/>
      <c r="AG1019" s="152" t="s">
        <v>210</v>
      </c>
      <c r="AH1019" s="152"/>
      <c r="AI1019" s="152"/>
      <c r="AJ1019" s="152"/>
      <c r="AK1019" s="152"/>
      <c r="AL1019" s="152"/>
      <c r="AM1019" s="152"/>
      <c r="AN1019" s="152"/>
      <c r="AO1019" s="152"/>
      <c r="AP1019" s="152"/>
      <c r="AQ1019" s="152"/>
      <c r="AR1019" s="152"/>
      <c r="AS1019" s="152"/>
      <c r="AT1019" s="152"/>
      <c r="AU1019" s="152"/>
      <c r="AV1019" s="152"/>
      <c r="AW1019" s="152"/>
      <c r="AX1019" s="152"/>
      <c r="AY1019" s="152"/>
      <c r="AZ1019" s="152"/>
      <c r="BA1019" s="152"/>
      <c r="BB1019" s="152"/>
      <c r="BC1019" s="152"/>
      <c r="BD1019" s="152"/>
      <c r="BE1019" s="152"/>
      <c r="BF1019" s="152"/>
      <c r="BG1019" s="152"/>
      <c r="BH1019" s="152"/>
    </row>
    <row r="1020" spans="1:60" outlineLevel="1" x14ac:dyDescent="0.2">
      <c r="A1020" s="159"/>
      <c r="B1020" s="160"/>
      <c r="C1020" s="261" t="s">
        <v>1265</v>
      </c>
      <c r="D1020" s="262"/>
      <c r="E1020" s="262"/>
      <c r="F1020" s="262"/>
      <c r="G1020" s="262"/>
      <c r="H1020" s="163"/>
      <c r="I1020" s="163"/>
      <c r="J1020" s="163"/>
      <c r="K1020" s="163"/>
      <c r="L1020" s="163"/>
      <c r="M1020" s="163"/>
      <c r="N1020" s="163"/>
      <c r="O1020" s="163"/>
      <c r="P1020" s="163"/>
      <c r="Q1020" s="163"/>
      <c r="R1020" s="163"/>
      <c r="S1020" s="163"/>
      <c r="T1020" s="163"/>
      <c r="U1020" s="163"/>
      <c r="V1020" s="163"/>
      <c r="W1020" s="163"/>
      <c r="X1020" s="163"/>
      <c r="Y1020" s="152"/>
      <c r="Z1020" s="152"/>
      <c r="AA1020" s="152"/>
      <c r="AB1020" s="152"/>
      <c r="AC1020" s="152"/>
      <c r="AD1020" s="152"/>
      <c r="AE1020" s="152"/>
      <c r="AF1020" s="152"/>
      <c r="AG1020" s="152" t="s">
        <v>210</v>
      </c>
      <c r="AH1020" s="152"/>
      <c r="AI1020" s="152"/>
      <c r="AJ1020" s="152"/>
      <c r="AK1020" s="152"/>
      <c r="AL1020" s="152"/>
      <c r="AM1020" s="152"/>
      <c r="AN1020" s="152"/>
      <c r="AO1020" s="152"/>
      <c r="AP1020" s="152"/>
      <c r="AQ1020" s="152"/>
      <c r="AR1020" s="152"/>
      <c r="AS1020" s="152"/>
      <c r="AT1020" s="152"/>
      <c r="AU1020" s="152"/>
      <c r="AV1020" s="152"/>
      <c r="AW1020" s="152"/>
      <c r="AX1020" s="152"/>
      <c r="AY1020" s="152"/>
      <c r="AZ1020" s="152"/>
      <c r="BA1020" s="152"/>
      <c r="BB1020" s="152"/>
      <c r="BC1020" s="152"/>
      <c r="BD1020" s="152"/>
      <c r="BE1020" s="152"/>
      <c r="BF1020" s="152"/>
      <c r="BG1020" s="152"/>
      <c r="BH1020" s="152"/>
    </row>
    <row r="1021" spans="1:60" outlineLevel="1" x14ac:dyDescent="0.2">
      <c r="A1021" s="159"/>
      <c r="B1021" s="160"/>
      <c r="C1021" s="261" t="s">
        <v>1157</v>
      </c>
      <c r="D1021" s="262"/>
      <c r="E1021" s="262"/>
      <c r="F1021" s="262"/>
      <c r="G1021" s="262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3"/>
      <c r="U1021" s="163"/>
      <c r="V1021" s="163"/>
      <c r="W1021" s="163"/>
      <c r="X1021" s="163"/>
      <c r="Y1021" s="152"/>
      <c r="Z1021" s="152"/>
      <c r="AA1021" s="152"/>
      <c r="AB1021" s="152"/>
      <c r="AC1021" s="152"/>
      <c r="AD1021" s="152"/>
      <c r="AE1021" s="152"/>
      <c r="AF1021" s="152"/>
      <c r="AG1021" s="152" t="s">
        <v>210</v>
      </c>
      <c r="AH1021" s="152"/>
      <c r="AI1021" s="152"/>
      <c r="AJ1021" s="152"/>
      <c r="AK1021" s="152"/>
      <c r="AL1021" s="152"/>
      <c r="AM1021" s="152"/>
      <c r="AN1021" s="152"/>
      <c r="AO1021" s="152"/>
      <c r="AP1021" s="152"/>
      <c r="AQ1021" s="152"/>
      <c r="AR1021" s="152"/>
      <c r="AS1021" s="152"/>
      <c r="AT1021" s="152"/>
      <c r="AU1021" s="152"/>
      <c r="AV1021" s="152"/>
      <c r="AW1021" s="152"/>
      <c r="AX1021" s="152"/>
      <c r="AY1021" s="152"/>
      <c r="AZ1021" s="152"/>
      <c r="BA1021" s="152"/>
      <c r="BB1021" s="152"/>
      <c r="BC1021" s="152"/>
      <c r="BD1021" s="152"/>
      <c r="BE1021" s="152"/>
      <c r="BF1021" s="152"/>
      <c r="BG1021" s="152"/>
      <c r="BH1021" s="152"/>
    </row>
    <row r="1022" spans="1:60" outlineLevel="1" x14ac:dyDescent="0.2">
      <c r="A1022" s="159"/>
      <c r="B1022" s="160"/>
      <c r="C1022" s="194" t="s">
        <v>81</v>
      </c>
      <c r="D1022" s="164"/>
      <c r="E1022" s="165">
        <v>1</v>
      </c>
      <c r="F1022" s="163"/>
      <c r="G1022" s="163"/>
      <c r="H1022" s="163"/>
      <c r="I1022" s="163"/>
      <c r="J1022" s="163"/>
      <c r="K1022" s="163"/>
      <c r="L1022" s="163"/>
      <c r="M1022" s="163"/>
      <c r="N1022" s="163"/>
      <c r="O1022" s="163"/>
      <c r="P1022" s="163"/>
      <c r="Q1022" s="163"/>
      <c r="R1022" s="163"/>
      <c r="S1022" s="163"/>
      <c r="T1022" s="163"/>
      <c r="U1022" s="163"/>
      <c r="V1022" s="163"/>
      <c r="W1022" s="163"/>
      <c r="X1022" s="163"/>
      <c r="Y1022" s="152"/>
      <c r="Z1022" s="152"/>
      <c r="AA1022" s="152"/>
      <c r="AB1022" s="152"/>
      <c r="AC1022" s="152"/>
      <c r="AD1022" s="152"/>
      <c r="AE1022" s="152"/>
      <c r="AF1022" s="152"/>
      <c r="AG1022" s="152" t="s">
        <v>199</v>
      </c>
      <c r="AH1022" s="152">
        <v>0</v>
      </c>
      <c r="AI1022" s="152"/>
      <c r="AJ1022" s="152"/>
      <c r="AK1022" s="152"/>
      <c r="AL1022" s="152"/>
      <c r="AM1022" s="152"/>
      <c r="AN1022" s="152"/>
      <c r="AO1022" s="152"/>
      <c r="AP1022" s="152"/>
      <c r="AQ1022" s="152"/>
      <c r="AR1022" s="152"/>
      <c r="AS1022" s="152"/>
      <c r="AT1022" s="152"/>
      <c r="AU1022" s="152"/>
      <c r="AV1022" s="152"/>
      <c r="AW1022" s="152"/>
      <c r="AX1022" s="152"/>
      <c r="AY1022" s="152"/>
      <c r="AZ1022" s="152"/>
      <c r="BA1022" s="152"/>
      <c r="BB1022" s="152"/>
      <c r="BC1022" s="152"/>
      <c r="BD1022" s="152"/>
      <c r="BE1022" s="152"/>
      <c r="BF1022" s="152"/>
      <c r="BG1022" s="152"/>
      <c r="BH1022" s="152"/>
    </row>
    <row r="1023" spans="1:60" ht="22.5" outlineLevel="1" x14ac:dyDescent="0.2">
      <c r="A1023" s="176">
        <v>335</v>
      </c>
      <c r="B1023" s="177" t="s">
        <v>1266</v>
      </c>
      <c r="C1023" s="193" t="s">
        <v>1267</v>
      </c>
      <c r="D1023" s="178" t="s">
        <v>1192</v>
      </c>
      <c r="E1023" s="179">
        <v>141.80000000000001</v>
      </c>
      <c r="F1023" s="180"/>
      <c r="G1023" s="181">
        <f>ROUND(E1023*F1023,2)</f>
        <v>0</v>
      </c>
      <c r="H1023" s="180"/>
      <c r="I1023" s="181">
        <f>ROUND(E1023*H1023,2)</f>
        <v>0</v>
      </c>
      <c r="J1023" s="180"/>
      <c r="K1023" s="181">
        <f>ROUND(E1023*J1023,2)</f>
        <v>0</v>
      </c>
      <c r="L1023" s="181">
        <v>21</v>
      </c>
      <c r="M1023" s="181">
        <f>G1023*(1+L1023/100)</f>
        <v>0</v>
      </c>
      <c r="N1023" s="181">
        <v>0</v>
      </c>
      <c r="O1023" s="181">
        <f>ROUND(E1023*N1023,2)</f>
        <v>0</v>
      </c>
      <c r="P1023" s="181">
        <v>0</v>
      </c>
      <c r="Q1023" s="181">
        <f>ROUND(E1023*P1023,2)</f>
        <v>0</v>
      </c>
      <c r="R1023" s="181"/>
      <c r="S1023" s="181" t="s">
        <v>254</v>
      </c>
      <c r="T1023" s="182" t="s">
        <v>250</v>
      </c>
      <c r="U1023" s="163">
        <v>8.4000000000000005E-2</v>
      </c>
      <c r="V1023" s="163">
        <f>ROUND(E1023*U1023,2)</f>
        <v>11.91</v>
      </c>
      <c r="W1023" s="163"/>
      <c r="X1023" s="163" t="s">
        <v>194</v>
      </c>
      <c r="Y1023" s="152"/>
      <c r="Z1023" s="152"/>
      <c r="AA1023" s="152"/>
      <c r="AB1023" s="152"/>
      <c r="AC1023" s="152"/>
      <c r="AD1023" s="152"/>
      <c r="AE1023" s="152"/>
      <c r="AF1023" s="152"/>
      <c r="AG1023" s="152" t="s">
        <v>195</v>
      </c>
      <c r="AH1023" s="152"/>
      <c r="AI1023" s="152"/>
      <c r="AJ1023" s="152"/>
      <c r="AK1023" s="152"/>
      <c r="AL1023" s="152"/>
      <c r="AM1023" s="152"/>
      <c r="AN1023" s="152"/>
      <c r="AO1023" s="152"/>
      <c r="AP1023" s="152"/>
      <c r="AQ1023" s="152"/>
      <c r="AR1023" s="152"/>
      <c r="AS1023" s="152"/>
      <c r="AT1023" s="152"/>
      <c r="AU1023" s="152"/>
      <c r="AV1023" s="152"/>
      <c r="AW1023" s="152"/>
      <c r="AX1023" s="152"/>
      <c r="AY1023" s="152"/>
      <c r="AZ1023" s="152"/>
      <c r="BA1023" s="152"/>
      <c r="BB1023" s="152"/>
      <c r="BC1023" s="152"/>
      <c r="BD1023" s="152"/>
      <c r="BE1023" s="152"/>
      <c r="BF1023" s="152"/>
      <c r="BG1023" s="152"/>
      <c r="BH1023" s="152"/>
    </row>
    <row r="1024" spans="1:60" outlineLevel="1" x14ac:dyDescent="0.2">
      <c r="A1024" s="159"/>
      <c r="B1024" s="160"/>
      <c r="C1024" s="259" t="s">
        <v>1268</v>
      </c>
      <c r="D1024" s="260"/>
      <c r="E1024" s="260"/>
      <c r="F1024" s="260"/>
      <c r="G1024" s="260"/>
      <c r="H1024" s="163"/>
      <c r="I1024" s="163"/>
      <c r="J1024" s="163"/>
      <c r="K1024" s="163"/>
      <c r="L1024" s="163"/>
      <c r="M1024" s="163"/>
      <c r="N1024" s="163"/>
      <c r="O1024" s="163"/>
      <c r="P1024" s="163"/>
      <c r="Q1024" s="163"/>
      <c r="R1024" s="163"/>
      <c r="S1024" s="163"/>
      <c r="T1024" s="163"/>
      <c r="U1024" s="163"/>
      <c r="V1024" s="163"/>
      <c r="W1024" s="163"/>
      <c r="X1024" s="163"/>
      <c r="Y1024" s="152"/>
      <c r="Z1024" s="152"/>
      <c r="AA1024" s="152"/>
      <c r="AB1024" s="152"/>
      <c r="AC1024" s="152"/>
      <c r="AD1024" s="152"/>
      <c r="AE1024" s="152"/>
      <c r="AF1024" s="152"/>
      <c r="AG1024" s="152" t="s">
        <v>210</v>
      </c>
      <c r="AH1024" s="152"/>
      <c r="AI1024" s="152"/>
      <c r="AJ1024" s="152"/>
      <c r="AK1024" s="152"/>
      <c r="AL1024" s="152"/>
      <c r="AM1024" s="152"/>
      <c r="AN1024" s="152"/>
      <c r="AO1024" s="152"/>
      <c r="AP1024" s="152"/>
      <c r="AQ1024" s="152"/>
      <c r="AR1024" s="152"/>
      <c r="AS1024" s="152"/>
      <c r="AT1024" s="152"/>
      <c r="AU1024" s="152"/>
      <c r="AV1024" s="152"/>
      <c r="AW1024" s="152"/>
      <c r="AX1024" s="152"/>
      <c r="AY1024" s="152"/>
      <c r="AZ1024" s="152"/>
      <c r="BA1024" s="152"/>
      <c r="BB1024" s="152"/>
      <c r="BC1024" s="152"/>
      <c r="BD1024" s="152"/>
      <c r="BE1024" s="152"/>
      <c r="BF1024" s="152"/>
      <c r="BG1024" s="152"/>
      <c r="BH1024" s="152"/>
    </row>
    <row r="1025" spans="1:60" outlineLevel="1" x14ac:dyDescent="0.2">
      <c r="A1025" s="159"/>
      <c r="B1025" s="160"/>
      <c r="C1025" s="261" t="s">
        <v>767</v>
      </c>
      <c r="D1025" s="262"/>
      <c r="E1025" s="262"/>
      <c r="F1025" s="262"/>
      <c r="G1025" s="262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3"/>
      <c r="U1025" s="163"/>
      <c r="V1025" s="163"/>
      <c r="W1025" s="163"/>
      <c r="X1025" s="163"/>
      <c r="Y1025" s="152"/>
      <c r="Z1025" s="152"/>
      <c r="AA1025" s="152"/>
      <c r="AB1025" s="152"/>
      <c r="AC1025" s="152"/>
      <c r="AD1025" s="152"/>
      <c r="AE1025" s="152"/>
      <c r="AF1025" s="152"/>
      <c r="AG1025" s="152" t="s">
        <v>210</v>
      </c>
      <c r="AH1025" s="152"/>
      <c r="AI1025" s="152"/>
      <c r="AJ1025" s="152"/>
      <c r="AK1025" s="152"/>
      <c r="AL1025" s="152"/>
      <c r="AM1025" s="152"/>
      <c r="AN1025" s="152"/>
      <c r="AO1025" s="152"/>
      <c r="AP1025" s="152"/>
      <c r="AQ1025" s="152"/>
      <c r="AR1025" s="152"/>
      <c r="AS1025" s="152"/>
      <c r="AT1025" s="152"/>
      <c r="AU1025" s="152"/>
      <c r="AV1025" s="152"/>
      <c r="AW1025" s="152"/>
      <c r="AX1025" s="152"/>
      <c r="AY1025" s="152"/>
      <c r="AZ1025" s="152"/>
      <c r="BA1025" s="152"/>
      <c r="BB1025" s="152"/>
      <c r="BC1025" s="152"/>
      <c r="BD1025" s="152"/>
      <c r="BE1025" s="152"/>
      <c r="BF1025" s="152"/>
      <c r="BG1025" s="152"/>
      <c r="BH1025" s="152"/>
    </row>
    <row r="1026" spans="1:60" outlineLevel="1" x14ac:dyDescent="0.2">
      <c r="A1026" s="159"/>
      <c r="B1026" s="160"/>
      <c r="C1026" s="261" t="s">
        <v>1269</v>
      </c>
      <c r="D1026" s="262"/>
      <c r="E1026" s="262"/>
      <c r="F1026" s="262"/>
      <c r="G1026" s="262"/>
      <c r="H1026" s="163"/>
      <c r="I1026" s="163"/>
      <c r="J1026" s="163"/>
      <c r="K1026" s="163"/>
      <c r="L1026" s="163"/>
      <c r="M1026" s="163"/>
      <c r="N1026" s="163"/>
      <c r="O1026" s="163"/>
      <c r="P1026" s="163"/>
      <c r="Q1026" s="163"/>
      <c r="R1026" s="163"/>
      <c r="S1026" s="163"/>
      <c r="T1026" s="163"/>
      <c r="U1026" s="163"/>
      <c r="V1026" s="163"/>
      <c r="W1026" s="163"/>
      <c r="X1026" s="163"/>
      <c r="Y1026" s="152"/>
      <c r="Z1026" s="152"/>
      <c r="AA1026" s="152"/>
      <c r="AB1026" s="152"/>
      <c r="AC1026" s="152"/>
      <c r="AD1026" s="152"/>
      <c r="AE1026" s="152"/>
      <c r="AF1026" s="152"/>
      <c r="AG1026" s="152" t="s">
        <v>210</v>
      </c>
      <c r="AH1026" s="152"/>
      <c r="AI1026" s="152"/>
      <c r="AJ1026" s="152"/>
      <c r="AK1026" s="152"/>
      <c r="AL1026" s="152"/>
      <c r="AM1026" s="152"/>
      <c r="AN1026" s="152"/>
      <c r="AO1026" s="152"/>
      <c r="AP1026" s="152"/>
      <c r="AQ1026" s="152"/>
      <c r="AR1026" s="152"/>
      <c r="AS1026" s="152"/>
      <c r="AT1026" s="152"/>
      <c r="AU1026" s="152"/>
      <c r="AV1026" s="152"/>
      <c r="AW1026" s="152"/>
      <c r="AX1026" s="152"/>
      <c r="AY1026" s="152"/>
      <c r="AZ1026" s="152"/>
      <c r="BA1026" s="152"/>
      <c r="BB1026" s="152"/>
      <c r="BC1026" s="152"/>
      <c r="BD1026" s="152"/>
      <c r="BE1026" s="152"/>
      <c r="BF1026" s="152"/>
      <c r="BG1026" s="152"/>
      <c r="BH1026" s="152"/>
    </row>
    <row r="1027" spans="1:60" outlineLevel="1" x14ac:dyDescent="0.2">
      <c r="A1027" s="159"/>
      <c r="B1027" s="160"/>
      <c r="C1027" s="261" t="s">
        <v>1270</v>
      </c>
      <c r="D1027" s="262"/>
      <c r="E1027" s="262"/>
      <c r="F1027" s="262"/>
      <c r="G1027" s="262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3"/>
      <c r="U1027" s="163"/>
      <c r="V1027" s="163"/>
      <c r="W1027" s="163"/>
      <c r="X1027" s="163"/>
      <c r="Y1027" s="152"/>
      <c r="Z1027" s="152"/>
      <c r="AA1027" s="152"/>
      <c r="AB1027" s="152"/>
      <c r="AC1027" s="152"/>
      <c r="AD1027" s="152"/>
      <c r="AE1027" s="152"/>
      <c r="AF1027" s="152"/>
      <c r="AG1027" s="152" t="s">
        <v>210</v>
      </c>
      <c r="AH1027" s="152"/>
      <c r="AI1027" s="152"/>
      <c r="AJ1027" s="152"/>
      <c r="AK1027" s="152"/>
      <c r="AL1027" s="152"/>
      <c r="AM1027" s="152"/>
      <c r="AN1027" s="152"/>
      <c r="AO1027" s="152"/>
      <c r="AP1027" s="152"/>
      <c r="AQ1027" s="152"/>
      <c r="AR1027" s="152"/>
      <c r="AS1027" s="152"/>
      <c r="AT1027" s="152"/>
      <c r="AU1027" s="152"/>
      <c r="AV1027" s="152"/>
      <c r="AW1027" s="152"/>
      <c r="AX1027" s="152"/>
      <c r="AY1027" s="152"/>
      <c r="AZ1027" s="152"/>
      <c r="BA1027" s="152"/>
      <c r="BB1027" s="152"/>
      <c r="BC1027" s="152"/>
      <c r="BD1027" s="152"/>
      <c r="BE1027" s="152"/>
      <c r="BF1027" s="152"/>
      <c r="BG1027" s="152"/>
      <c r="BH1027" s="152"/>
    </row>
    <row r="1028" spans="1:60" outlineLevel="1" x14ac:dyDescent="0.2">
      <c r="A1028" s="159"/>
      <c r="B1028" s="160"/>
      <c r="C1028" s="261" t="s">
        <v>767</v>
      </c>
      <c r="D1028" s="262"/>
      <c r="E1028" s="262"/>
      <c r="F1028" s="262"/>
      <c r="G1028" s="262"/>
      <c r="H1028" s="163"/>
      <c r="I1028" s="163"/>
      <c r="J1028" s="163"/>
      <c r="K1028" s="163"/>
      <c r="L1028" s="163"/>
      <c r="M1028" s="163"/>
      <c r="N1028" s="163"/>
      <c r="O1028" s="163"/>
      <c r="P1028" s="163"/>
      <c r="Q1028" s="163"/>
      <c r="R1028" s="163"/>
      <c r="S1028" s="163"/>
      <c r="T1028" s="163"/>
      <c r="U1028" s="163"/>
      <c r="V1028" s="163"/>
      <c r="W1028" s="163"/>
      <c r="X1028" s="163"/>
      <c r="Y1028" s="152"/>
      <c r="Z1028" s="152"/>
      <c r="AA1028" s="152"/>
      <c r="AB1028" s="152"/>
      <c r="AC1028" s="152"/>
      <c r="AD1028" s="152"/>
      <c r="AE1028" s="152"/>
      <c r="AF1028" s="152"/>
      <c r="AG1028" s="152" t="s">
        <v>210</v>
      </c>
      <c r="AH1028" s="152"/>
      <c r="AI1028" s="152"/>
      <c r="AJ1028" s="152"/>
      <c r="AK1028" s="152"/>
      <c r="AL1028" s="152"/>
      <c r="AM1028" s="152"/>
      <c r="AN1028" s="152"/>
      <c r="AO1028" s="152"/>
      <c r="AP1028" s="152"/>
      <c r="AQ1028" s="152"/>
      <c r="AR1028" s="152"/>
      <c r="AS1028" s="152"/>
      <c r="AT1028" s="152"/>
      <c r="AU1028" s="152"/>
      <c r="AV1028" s="152"/>
      <c r="AW1028" s="152"/>
      <c r="AX1028" s="152"/>
      <c r="AY1028" s="152"/>
      <c r="AZ1028" s="152"/>
      <c r="BA1028" s="152"/>
      <c r="BB1028" s="152"/>
      <c r="BC1028" s="152"/>
      <c r="BD1028" s="152"/>
      <c r="BE1028" s="152"/>
      <c r="BF1028" s="152"/>
      <c r="BG1028" s="152"/>
      <c r="BH1028" s="152"/>
    </row>
    <row r="1029" spans="1:60" outlineLevel="1" x14ac:dyDescent="0.2">
      <c r="A1029" s="159"/>
      <c r="B1029" s="160"/>
      <c r="C1029" s="261" t="s">
        <v>1269</v>
      </c>
      <c r="D1029" s="262"/>
      <c r="E1029" s="262"/>
      <c r="F1029" s="262"/>
      <c r="G1029" s="262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3"/>
      <c r="U1029" s="163"/>
      <c r="V1029" s="163"/>
      <c r="W1029" s="163"/>
      <c r="X1029" s="163"/>
      <c r="Y1029" s="152"/>
      <c r="Z1029" s="152"/>
      <c r="AA1029" s="152"/>
      <c r="AB1029" s="152"/>
      <c r="AC1029" s="152"/>
      <c r="AD1029" s="152"/>
      <c r="AE1029" s="152"/>
      <c r="AF1029" s="152"/>
      <c r="AG1029" s="152" t="s">
        <v>210</v>
      </c>
      <c r="AH1029" s="152"/>
      <c r="AI1029" s="152"/>
      <c r="AJ1029" s="152"/>
      <c r="AK1029" s="152"/>
      <c r="AL1029" s="152"/>
      <c r="AM1029" s="152"/>
      <c r="AN1029" s="152"/>
      <c r="AO1029" s="152"/>
      <c r="AP1029" s="152"/>
      <c r="AQ1029" s="152"/>
      <c r="AR1029" s="152"/>
      <c r="AS1029" s="152"/>
      <c r="AT1029" s="152"/>
      <c r="AU1029" s="152"/>
      <c r="AV1029" s="152"/>
      <c r="AW1029" s="152"/>
      <c r="AX1029" s="152"/>
      <c r="AY1029" s="152"/>
      <c r="AZ1029" s="152"/>
      <c r="BA1029" s="152"/>
      <c r="BB1029" s="152"/>
      <c r="BC1029" s="152"/>
      <c r="BD1029" s="152"/>
      <c r="BE1029" s="152"/>
      <c r="BF1029" s="152"/>
      <c r="BG1029" s="152"/>
      <c r="BH1029" s="152"/>
    </row>
    <row r="1030" spans="1:60" outlineLevel="1" x14ac:dyDescent="0.2">
      <c r="A1030" s="159"/>
      <c r="B1030" s="160"/>
      <c r="C1030" s="194" t="s">
        <v>1271</v>
      </c>
      <c r="D1030" s="164"/>
      <c r="E1030" s="165">
        <v>92.3</v>
      </c>
      <c r="F1030" s="163"/>
      <c r="G1030" s="163"/>
      <c r="H1030" s="163"/>
      <c r="I1030" s="163"/>
      <c r="J1030" s="163"/>
      <c r="K1030" s="163"/>
      <c r="L1030" s="163"/>
      <c r="M1030" s="163"/>
      <c r="N1030" s="163"/>
      <c r="O1030" s="163"/>
      <c r="P1030" s="163"/>
      <c r="Q1030" s="163"/>
      <c r="R1030" s="163"/>
      <c r="S1030" s="163"/>
      <c r="T1030" s="163"/>
      <c r="U1030" s="163"/>
      <c r="V1030" s="163"/>
      <c r="W1030" s="163"/>
      <c r="X1030" s="163"/>
      <c r="Y1030" s="152"/>
      <c r="Z1030" s="152"/>
      <c r="AA1030" s="152"/>
      <c r="AB1030" s="152"/>
      <c r="AC1030" s="152"/>
      <c r="AD1030" s="152"/>
      <c r="AE1030" s="152"/>
      <c r="AF1030" s="152"/>
      <c r="AG1030" s="152" t="s">
        <v>199</v>
      </c>
      <c r="AH1030" s="152">
        <v>0</v>
      </c>
      <c r="AI1030" s="152"/>
      <c r="AJ1030" s="152"/>
      <c r="AK1030" s="152"/>
      <c r="AL1030" s="152"/>
      <c r="AM1030" s="152"/>
      <c r="AN1030" s="152"/>
      <c r="AO1030" s="152"/>
      <c r="AP1030" s="152"/>
      <c r="AQ1030" s="152"/>
      <c r="AR1030" s="152"/>
      <c r="AS1030" s="152"/>
      <c r="AT1030" s="152"/>
      <c r="AU1030" s="152"/>
      <c r="AV1030" s="152"/>
      <c r="AW1030" s="152"/>
      <c r="AX1030" s="152"/>
      <c r="AY1030" s="152"/>
      <c r="AZ1030" s="152"/>
      <c r="BA1030" s="152"/>
      <c r="BB1030" s="152"/>
      <c r="BC1030" s="152"/>
      <c r="BD1030" s="152"/>
      <c r="BE1030" s="152"/>
      <c r="BF1030" s="152"/>
      <c r="BG1030" s="152"/>
      <c r="BH1030" s="152"/>
    </row>
    <row r="1031" spans="1:60" outlineLevel="1" x14ac:dyDescent="0.2">
      <c r="A1031" s="159"/>
      <c r="B1031" s="160"/>
      <c r="C1031" s="194" t="s">
        <v>1272</v>
      </c>
      <c r="D1031" s="164"/>
      <c r="E1031" s="165">
        <v>49.5</v>
      </c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3"/>
      <c r="U1031" s="163"/>
      <c r="V1031" s="163"/>
      <c r="W1031" s="163"/>
      <c r="X1031" s="163"/>
      <c r="Y1031" s="152"/>
      <c r="Z1031" s="152"/>
      <c r="AA1031" s="152"/>
      <c r="AB1031" s="152"/>
      <c r="AC1031" s="152"/>
      <c r="AD1031" s="152"/>
      <c r="AE1031" s="152"/>
      <c r="AF1031" s="152"/>
      <c r="AG1031" s="152" t="s">
        <v>199</v>
      </c>
      <c r="AH1031" s="152">
        <v>0</v>
      </c>
      <c r="AI1031" s="152"/>
      <c r="AJ1031" s="152"/>
      <c r="AK1031" s="152"/>
      <c r="AL1031" s="152"/>
      <c r="AM1031" s="152"/>
      <c r="AN1031" s="152"/>
      <c r="AO1031" s="152"/>
      <c r="AP1031" s="152"/>
      <c r="AQ1031" s="152"/>
      <c r="AR1031" s="152"/>
      <c r="AS1031" s="152"/>
      <c r="AT1031" s="152"/>
      <c r="AU1031" s="152"/>
      <c r="AV1031" s="152"/>
      <c r="AW1031" s="152"/>
      <c r="AX1031" s="152"/>
      <c r="AY1031" s="152"/>
      <c r="AZ1031" s="152"/>
      <c r="BA1031" s="152"/>
      <c r="BB1031" s="152"/>
      <c r="BC1031" s="152"/>
      <c r="BD1031" s="152"/>
      <c r="BE1031" s="152"/>
      <c r="BF1031" s="152"/>
      <c r="BG1031" s="152"/>
      <c r="BH1031" s="152"/>
    </row>
    <row r="1032" spans="1:60" outlineLevel="1" x14ac:dyDescent="0.2">
      <c r="A1032" s="176">
        <v>336</v>
      </c>
      <c r="B1032" s="177" t="s">
        <v>1273</v>
      </c>
      <c r="C1032" s="193" t="s">
        <v>1274</v>
      </c>
      <c r="D1032" s="178" t="s">
        <v>280</v>
      </c>
      <c r="E1032" s="179">
        <v>0.97721000000000002</v>
      </c>
      <c r="F1032" s="180"/>
      <c r="G1032" s="181">
        <f>ROUND(E1032*F1032,2)</f>
        <v>0</v>
      </c>
      <c r="H1032" s="180"/>
      <c r="I1032" s="181">
        <f>ROUND(E1032*H1032,2)</f>
        <v>0</v>
      </c>
      <c r="J1032" s="180"/>
      <c r="K1032" s="181">
        <f>ROUND(E1032*J1032,2)</f>
        <v>0</v>
      </c>
      <c r="L1032" s="181">
        <v>21</v>
      </c>
      <c r="M1032" s="181">
        <f>G1032*(1+L1032/100)</f>
        <v>0</v>
      </c>
      <c r="N1032" s="181">
        <v>0</v>
      </c>
      <c r="O1032" s="181">
        <f>ROUND(E1032*N1032,2)</f>
        <v>0</v>
      </c>
      <c r="P1032" s="181">
        <v>0</v>
      </c>
      <c r="Q1032" s="181">
        <f>ROUND(E1032*P1032,2)</f>
        <v>0</v>
      </c>
      <c r="R1032" s="181" t="s">
        <v>1193</v>
      </c>
      <c r="S1032" s="181" t="s">
        <v>193</v>
      </c>
      <c r="T1032" s="182" t="s">
        <v>193</v>
      </c>
      <c r="U1032" s="163">
        <v>3.016</v>
      </c>
      <c r="V1032" s="163">
        <f>ROUND(E1032*U1032,2)</f>
        <v>2.95</v>
      </c>
      <c r="W1032" s="163"/>
      <c r="X1032" s="163" t="s">
        <v>995</v>
      </c>
      <c r="Y1032" s="152"/>
      <c r="Z1032" s="152"/>
      <c r="AA1032" s="152"/>
      <c r="AB1032" s="152"/>
      <c r="AC1032" s="152"/>
      <c r="AD1032" s="152"/>
      <c r="AE1032" s="152"/>
      <c r="AF1032" s="152"/>
      <c r="AG1032" s="152" t="s">
        <v>996</v>
      </c>
      <c r="AH1032" s="152"/>
      <c r="AI1032" s="152"/>
      <c r="AJ1032" s="152"/>
      <c r="AK1032" s="152"/>
      <c r="AL1032" s="152"/>
      <c r="AM1032" s="152"/>
      <c r="AN1032" s="152"/>
      <c r="AO1032" s="152"/>
      <c r="AP1032" s="152"/>
      <c r="AQ1032" s="152"/>
      <c r="AR1032" s="152"/>
      <c r="AS1032" s="152"/>
      <c r="AT1032" s="152"/>
      <c r="AU1032" s="152"/>
      <c r="AV1032" s="152"/>
      <c r="AW1032" s="152"/>
      <c r="AX1032" s="152"/>
      <c r="AY1032" s="152"/>
      <c r="AZ1032" s="152"/>
      <c r="BA1032" s="152"/>
      <c r="BB1032" s="152"/>
      <c r="BC1032" s="152"/>
      <c r="BD1032" s="152"/>
      <c r="BE1032" s="152"/>
      <c r="BF1032" s="152"/>
      <c r="BG1032" s="152"/>
      <c r="BH1032" s="152"/>
    </row>
    <row r="1033" spans="1:60" outlineLevel="1" x14ac:dyDescent="0.2">
      <c r="A1033" s="159"/>
      <c r="B1033" s="160"/>
      <c r="C1033" s="257" t="s">
        <v>1051</v>
      </c>
      <c r="D1033" s="258"/>
      <c r="E1033" s="258"/>
      <c r="F1033" s="258"/>
      <c r="G1033" s="258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3"/>
      <c r="U1033" s="163"/>
      <c r="V1033" s="163"/>
      <c r="W1033" s="163"/>
      <c r="X1033" s="163"/>
      <c r="Y1033" s="152"/>
      <c r="Z1033" s="152"/>
      <c r="AA1033" s="152"/>
      <c r="AB1033" s="152"/>
      <c r="AC1033" s="152"/>
      <c r="AD1033" s="152"/>
      <c r="AE1033" s="152"/>
      <c r="AF1033" s="152"/>
      <c r="AG1033" s="152" t="s">
        <v>197</v>
      </c>
      <c r="AH1033" s="152"/>
      <c r="AI1033" s="152"/>
      <c r="AJ1033" s="152"/>
      <c r="AK1033" s="152"/>
      <c r="AL1033" s="152"/>
      <c r="AM1033" s="152"/>
      <c r="AN1033" s="152"/>
      <c r="AO1033" s="152"/>
      <c r="AP1033" s="152"/>
      <c r="AQ1033" s="152"/>
      <c r="AR1033" s="152"/>
      <c r="AS1033" s="152"/>
      <c r="AT1033" s="152"/>
      <c r="AU1033" s="152"/>
      <c r="AV1033" s="152"/>
      <c r="AW1033" s="152"/>
      <c r="AX1033" s="152"/>
      <c r="AY1033" s="152"/>
      <c r="AZ1033" s="152"/>
      <c r="BA1033" s="152"/>
      <c r="BB1033" s="152"/>
      <c r="BC1033" s="152"/>
      <c r="BD1033" s="152"/>
      <c r="BE1033" s="152"/>
      <c r="BF1033" s="152"/>
      <c r="BG1033" s="152"/>
      <c r="BH1033" s="152"/>
    </row>
    <row r="1034" spans="1:60" x14ac:dyDescent="0.2">
      <c r="A1034" s="170" t="s">
        <v>187</v>
      </c>
      <c r="B1034" s="171" t="s">
        <v>141</v>
      </c>
      <c r="C1034" s="192" t="s">
        <v>142</v>
      </c>
      <c r="D1034" s="172"/>
      <c r="E1034" s="173"/>
      <c r="F1034" s="174"/>
      <c r="G1034" s="174">
        <f>SUMIF(AG1035:AG1056,"&lt;&gt;NOR",G1035:G1056)</f>
        <v>0</v>
      </c>
      <c r="H1034" s="174"/>
      <c r="I1034" s="174">
        <f>SUM(I1035:I1056)</f>
        <v>0</v>
      </c>
      <c r="J1034" s="174"/>
      <c r="K1034" s="174">
        <f>SUM(K1035:K1056)</f>
        <v>0</v>
      </c>
      <c r="L1034" s="174"/>
      <c r="M1034" s="174">
        <f>SUM(M1035:M1056)</f>
        <v>0</v>
      </c>
      <c r="N1034" s="174"/>
      <c r="O1034" s="174">
        <f>SUM(O1035:O1056)</f>
        <v>0.8600000000000001</v>
      </c>
      <c r="P1034" s="174"/>
      <c r="Q1034" s="174">
        <f>SUM(Q1035:Q1056)</f>
        <v>0</v>
      </c>
      <c r="R1034" s="174"/>
      <c r="S1034" s="174"/>
      <c r="T1034" s="175"/>
      <c r="U1034" s="169"/>
      <c r="V1034" s="169">
        <f>SUM(V1035:V1056)</f>
        <v>70.040000000000006</v>
      </c>
      <c r="W1034" s="169"/>
      <c r="X1034" s="169"/>
      <c r="AG1034" t="s">
        <v>188</v>
      </c>
    </row>
    <row r="1035" spans="1:60" ht="22.5" outlineLevel="1" x14ac:dyDescent="0.2">
      <c r="A1035" s="176">
        <v>337</v>
      </c>
      <c r="B1035" s="177" t="s">
        <v>1275</v>
      </c>
      <c r="C1035" s="193" t="s">
        <v>1276</v>
      </c>
      <c r="D1035" s="178" t="s">
        <v>191</v>
      </c>
      <c r="E1035" s="179">
        <v>27.1</v>
      </c>
      <c r="F1035" s="180"/>
      <c r="G1035" s="181">
        <f>ROUND(E1035*F1035,2)</f>
        <v>0</v>
      </c>
      <c r="H1035" s="180"/>
      <c r="I1035" s="181">
        <f>ROUND(E1035*H1035,2)</f>
        <v>0</v>
      </c>
      <c r="J1035" s="180"/>
      <c r="K1035" s="181">
        <f>ROUND(E1035*J1035,2)</f>
        <v>0</v>
      </c>
      <c r="L1035" s="181">
        <v>21</v>
      </c>
      <c r="M1035" s="181">
        <f>G1035*(1+L1035/100)</f>
        <v>0</v>
      </c>
      <c r="N1035" s="181">
        <v>0</v>
      </c>
      <c r="O1035" s="181">
        <f>ROUND(E1035*N1035,2)</f>
        <v>0</v>
      </c>
      <c r="P1035" s="181">
        <v>0</v>
      </c>
      <c r="Q1035" s="181">
        <f>ROUND(E1035*P1035,2)</f>
        <v>0</v>
      </c>
      <c r="R1035" s="181" t="s">
        <v>1277</v>
      </c>
      <c r="S1035" s="181" t="s">
        <v>193</v>
      </c>
      <c r="T1035" s="182" t="s">
        <v>193</v>
      </c>
      <c r="U1035" s="163">
        <v>0.255</v>
      </c>
      <c r="V1035" s="163">
        <f>ROUND(E1035*U1035,2)</f>
        <v>6.91</v>
      </c>
      <c r="W1035" s="163"/>
      <c r="X1035" s="163" t="s">
        <v>194</v>
      </c>
      <c r="Y1035" s="152"/>
      <c r="Z1035" s="152"/>
      <c r="AA1035" s="152"/>
      <c r="AB1035" s="152"/>
      <c r="AC1035" s="152"/>
      <c r="AD1035" s="152"/>
      <c r="AE1035" s="152"/>
      <c r="AF1035" s="152"/>
      <c r="AG1035" s="152" t="s">
        <v>195</v>
      </c>
      <c r="AH1035" s="152"/>
      <c r="AI1035" s="152"/>
      <c r="AJ1035" s="152"/>
      <c r="AK1035" s="152"/>
      <c r="AL1035" s="152"/>
      <c r="AM1035" s="152"/>
      <c r="AN1035" s="152"/>
      <c r="AO1035" s="152"/>
      <c r="AP1035" s="152"/>
      <c r="AQ1035" s="152"/>
      <c r="AR1035" s="152"/>
      <c r="AS1035" s="152"/>
      <c r="AT1035" s="152"/>
      <c r="AU1035" s="152"/>
      <c r="AV1035" s="152"/>
      <c r="AW1035" s="152"/>
      <c r="AX1035" s="152"/>
      <c r="AY1035" s="152"/>
      <c r="AZ1035" s="152"/>
      <c r="BA1035" s="152"/>
      <c r="BB1035" s="152"/>
      <c r="BC1035" s="152"/>
      <c r="BD1035" s="152"/>
      <c r="BE1035" s="152"/>
      <c r="BF1035" s="152"/>
      <c r="BG1035" s="152"/>
      <c r="BH1035" s="152"/>
    </row>
    <row r="1036" spans="1:60" outlineLevel="1" x14ac:dyDescent="0.2">
      <c r="A1036" s="159"/>
      <c r="B1036" s="160"/>
      <c r="C1036" s="194" t="s">
        <v>1278</v>
      </c>
      <c r="D1036" s="164"/>
      <c r="E1036" s="165">
        <v>27.1</v>
      </c>
      <c r="F1036" s="163"/>
      <c r="G1036" s="163"/>
      <c r="H1036" s="163"/>
      <c r="I1036" s="163"/>
      <c r="J1036" s="163"/>
      <c r="K1036" s="163"/>
      <c r="L1036" s="163"/>
      <c r="M1036" s="163"/>
      <c r="N1036" s="163"/>
      <c r="O1036" s="163"/>
      <c r="P1036" s="163"/>
      <c r="Q1036" s="163"/>
      <c r="R1036" s="163"/>
      <c r="S1036" s="163"/>
      <c r="T1036" s="163"/>
      <c r="U1036" s="163"/>
      <c r="V1036" s="163"/>
      <c r="W1036" s="163"/>
      <c r="X1036" s="163"/>
      <c r="Y1036" s="152"/>
      <c r="Z1036" s="152"/>
      <c r="AA1036" s="152"/>
      <c r="AB1036" s="152"/>
      <c r="AC1036" s="152"/>
      <c r="AD1036" s="152"/>
      <c r="AE1036" s="152"/>
      <c r="AF1036" s="152"/>
      <c r="AG1036" s="152" t="s">
        <v>199</v>
      </c>
      <c r="AH1036" s="152">
        <v>0</v>
      </c>
      <c r="AI1036" s="152"/>
      <c r="AJ1036" s="152"/>
      <c r="AK1036" s="152"/>
      <c r="AL1036" s="152"/>
      <c r="AM1036" s="152"/>
      <c r="AN1036" s="152"/>
      <c r="AO1036" s="152"/>
      <c r="AP1036" s="152"/>
      <c r="AQ1036" s="152"/>
      <c r="AR1036" s="152"/>
      <c r="AS1036" s="152"/>
      <c r="AT1036" s="152"/>
      <c r="AU1036" s="152"/>
      <c r="AV1036" s="152"/>
      <c r="AW1036" s="152"/>
      <c r="AX1036" s="152"/>
      <c r="AY1036" s="152"/>
      <c r="AZ1036" s="152"/>
      <c r="BA1036" s="152"/>
      <c r="BB1036" s="152"/>
      <c r="BC1036" s="152"/>
      <c r="BD1036" s="152"/>
      <c r="BE1036" s="152"/>
      <c r="BF1036" s="152"/>
      <c r="BG1036" s="152"/>
      <c r="BH1036" s="152"/>
    </row>
    <row r="1037" spans="1:60" outlineLevel="1" x14ac:dyDescent="0.2">
      <c r="A1037" s="176">
        <v>338</v>
      </c>
      <c r="B1037" s="177" t="s">
        <v>1279</v>
      </c>
      <c r="C1037" s="193" t="s">
        <v>1280</v>
      </c>
      <c r="D1037" s="178" t="s">
        <v>191</v>
      </c>
      <c r="E1037" s="179">
        <v>27.1</v>
      </c>
      <c r="F1037" s="180"/>
      <c r="G1037" s="181">
        <f>ROUND(E1037*F1037,2)</f>
        <v>0</v>
      </c>
      <c r="H1037" s="180"/>
      <c r="I1037" s="181">
        <f>ROUND(E1037*H1037,2)</f>
        <v>0</v>
      </c>
      <c r="J1037" s="180"/>
      <c r="K1037" s="181">
        <f>ROUND(E1037*J1037,2)</f>
        <v>0</v>
      </c>
      <c r="L1037" s="181">
        <v>21</v>
      </c>
      <c r="M1037" s="181">
        <f>G1037*(1+L1037/100)</f>
        <v>0</v>
      </c>
      <c r="N1037" s="181">
        <v>2.1000000000000001E-4</v>
      </c>
      <c r="O1037" s="181">
        <f>ROUND(E1037*N1037,2)</f>
        <v>0.01</v>
      </c>
      <c r="P1037" s="181">
        <v>0</v>
      </c>
      <c r="Q1037" s="181">
        <f>ROUND(E1037*P1037,2)</f>
        <v>0</v>
      </c>
      <c r="R1037" s="181" t="s">
        <v>1277</v>
      </c>
      <c r="S1037" s="181" t="s">
        <v>193</v>
      </c>
      <c r="T1037" s="182" t="s">
        <v>193</v>
      </c>
      <c r="U1037" s="163">
        <v>0.05</v>
      </c>
      <c r="V1037" s="163">
        <f>ROUND(E1037*U1037,2)</f>
        <v>1.36</v>
      </c>
      <c r="W1037" s="163"/>
      <c r="X1037" s="163" t="s">
        <v>194</v>
      </c>
      <c r="Y1037" s="152"/>
      <c r="Z1037" s="152"/>
      <c r="AA1037" s="152"/>
      <c r="AB1037" s="152"/>
      <c r="AC1037" s="152"/>
      <c r="AD1037" s="152"/>
      <c r="AE1037" s="152"/>
      <c r="AF1037" s="152"/>
      <c r="AG1037" s="152" t="s">
        <v>195</v>
      </c>
      <c r="AH1037" s="152"/>
      <c r="AI1037" s="152"/>
      <c r="AJ1037" s="152"/>
      <c r="AK1037" s="152"/>
      <c r="AL1037" s="152"/>
      <c r="AM1037" s="152"/>
      <c r="AN1037" s="152"/>
      <c r="AO1037" s="152"/>
      <c r="AP1037" s="152"/>
      <c r="AQ1037" s="152"/>
      <c r="AR1037" s="152"/>
      <c r="AS1037" s="152"/>
      <c r="AT1037" s="152"/>
      <c r="AU1037" s="152"/>
      <c r="AV1037" s="152"/>
      <c r="AW1037" s="152"/>
      <c r="AX1037" s="152"/>
      <c r="AY1037" s="152"/>
      <c r="AZ1037" s="152"/>
      <c r="BA1037" s="152"/>
      <c r="BB1037" s="152"/>
      <c r="BC1037" s="152"/>
      <c r="BD1037" s="152"/>
      <c r="BE1037" s="152"/>
      <c r="BF1037" s="152"/>
      <c r="BG1037" s="152"/>
      <c r="BH1037" s="152"/>
    </row>
    <row r="1038" spans="1:60" outlineLevel="1" x14ac:dyDescent="0.2">
      <c r="A1038" s="159"/>
      <c r="B1038" s="160"/>
      <c r="C1038" s="194" t="s">
        <v>1281</v>
      </c>
      <c r="D1038" s="164"/>
      <c r="E1038" s="165">
        <v>27.1</v>
      </c>
      <c r="F1038" s="163"/>
      <c r="G1038" s="163"/>
      <c r="H1038" s="163"/>
      <c r="I1038" s="163"/>
      <c r="J1038" s="163"/>
      <c r="K1038" s="163"/>
      <c r="L1038" s="163"/>
      <c r="M1038" s="163"/>
      <c r="N1038" s="163"/>
      <c r="O1038" s="163"/>
      <c r="P1038" s="163"/>
      <c r="Q1038" s="163"/>
      <c r="R1038" s="163"/>
      <c r="S1038" s="163"/>
      <c r="T1038" s="163"/>
      <c r="U1038" s="163"/>
      <c r="V1038" s="163"/>
      <c r="W1038" s="163"/>
      <c r="X1038" s="163"/>
      <c r="Y1038" s="152"/>
      <c r="Z1038" s="152"/>
      <c r="AA1038" s="152"/>
      <c r="AB1038" s="152"/>
      <c r="AC1038" s="152"/>
      <c r="AD1038" s="152"/>
      <c r="AE1038" s="152"/>
      <c r="AF1038" s="152"/>
      <c r="AG1038" s="152" t="s">
        <v>199</v>
      </c>
      <c r="AH1038" s="152">
        <v>5</v>
      </c>
      <c r="AI1038" s="152"/>
      <c r="AJ1038" s="152"/>
      <c r="AK1038" s="152"/>
      <c r="AL1038" s="152"/>
      <c r="AM1038" s="152"/>
      <c r="AN1038" s="152"/>
      <c r="AO1038" s="152"/>
      <c r="AP1038" s="152"/>
      <c r="AQ1038" s="152"/>
      <c r="AR1038" s="152"/>
      <c r="AS1038" s="152"/>
      <c r="AT1038" s="152"/>
      <c r="AU1038" s="152"/>
      <c r="AV1038" s="152"/>
      <c r="AW1038" s="152"/>
      <c r="AX1038" s="152"/>
      <c r="AY1038" s="152"/>
      <c r="AZ1038" s="152"/>
      <c r="BA1038" s="152"/>
      <c r="BB1038" s="152"/>
      <c r="BC1038" s="152"/>
      <c r="BD1038" s="152"/>
      <c r="BE1038" s="152"/>
      <c r="BF1038" s="152"/>
      <c r="BG1038" s="152"/>
      <c r="BH1038" s="152"/>
    </row>
    <row r="1039" spans="1:60" outlineLevel="1" x14ac:dyDescent="0.2">
      <c r="A1039" s="176">
        <v>339</v>
      </c>
      <c r="B1039" s="177" t="s">
        <v>1282</v>
      </c>
      <c r="C1039" s="193" t="s">
        <v>1283</v>
      </c>
      <c r="D1039" s="178" t="s">
        <v>207</v>
      </c>
      <c r="E1039" s="179">
        <v>69.400000000000006</v>
      </c>
      <c r="F1039" s="180"/>
      <c r="G1039" s="181">
        <f>ROUND(E1039*F1039,2)</f>
        <v>0</v>
      </c>
      <c r="H1039" s="180"/>
      <c r="I1039" s="181">
        <f>ROUND(E1039*H1039,2)</f>
        <v>0</v>
      </c>
      <c r="J1039" s="180"/>
      <c r="K1039" s="181">
        <f>ROUND(E1039*J1039,2)</f>
        <v>0</v>
      </c>
      <c r="L1039" s="181">
        <v>21</v>
      </c>
      <c r="M1039" s="181">
        <f>G1039*(1+L1039/100)</f>
        <v>0</v>
      </c>
      <c r="N1039" s="181">
        <v>0</v>
      </c>
      <c r="O1039" s="181">
        <f>ROUND(E1039*N1039,2)</f>
        <v>0</v>
      </c>
      <c r="P1039" s="181">
        <v>0</v>
      </c>
      <c r="Q1039" s="181">
        <f>ROUND(E1039*P1039,2)</f>
        <v>0</v>
      </c>
      <c r="R1039" s="181" t="s">
        <v>1277</v>
      </c>
      <c r="S1039" s="181" t="s">
        <v>193</v>
      </c>
      <c r="T1039" s="182" t="s">
        <v>193</v>
      </c>
      <c r="U1039" s="163">
        <v>0.23599999999999999</v>
      </c>
      <c r="V1039" s="163">
        <f>ROUND(E1039*U1039,2)</f>
        <v>16.38</v>
      </c>
      <c r="W1039" s="163"/>
      <c r="X1039" s="163" t="s">
        <v>194</v>
      </c>
      <c r="Y1039" s="152"/>
      <c r="Z1039" s="152"/>
      <c r="AA1039" s="152"/>
      <c r="AB1039" s="152"/>
      <c r="AC1039" s="152"/>
      <c r="AD1039" s="152"/>
      <c r="AE1039" s="152"/>
      <c r="AF1039" s="152"/>
      <c r="AG1039" s="152" t="s">
        <v>195</v>
      </c>
      <c r="AH1039" s="152"/>
      <c r="AI1039" s="152"/>
      <c r="AJ1039" s="152"/>
      <c r="AK1039" s="152"/>
      <c r="AL1039" s="152"/>
      <c r="AM1039" s="152"/>
      <c r="AN1039" s="152"/>
      <c r="AO1039" s="152"/>
      <c r="AP1039" s="152"/>
      <c r="AQ1039" s="152"/>
      <c r="AR1039" s="152"/>
      <c r="AS1039" s="152"/>
      <c r="AT1039" s="152"/>
      <c r="AU1039" s="152"/>
      <c r="AV1039" s="152"/>
      <c r="AW1039" s="152"/>
      <c r="AX1039" s="152"/>
      <c r="AY1039" s="152"/>
      <c r="AZ1039" s="152"/>
      <c r="BA1039" s="152"/>
      <c r="BB1039" s="152"/>
      <c r="BC1039" s="152"/>
      <c r="BD1039" s="152"/>
      <c r="BE1039" s="152"/>
      <c r="BF1039" s="152"/>
      <c r="BG1039" s="152"/>
      <c r="BH1039" s="152"/>
    </row>
    <row r="1040" spans="1:60" outlineLevel="1" x14ac:dyDescent="0.2">
      <c r="A1040" s="159"/>
      <c r="B1040" s="160"/>
      <c r="C1040" s="194" t="s">
        <v>1284</v>
      </c>
      <c r="D1040" s="164"/>
      <c r="E1040" s="165">
        <v>69.400000000000006</v>
      </c>
      <c r="F1040" s="163"/>
      <c r="G1040" s="163"/>
      <c r="H1040" s="163"/>
      <c r="I1040" s="163"/>
      <c r="J1040" s="163"/>
      <c r="K1040" s="163"/>
      <c r="L1040" s="163"/>
      <c r="M1040" s="163"/>
      <c r="N1040" s="163"/>
      <c r="O1040" s="163"/>
      <c r="P1040" s="163"/>
      <c r="Q1040" s="163"/>
      <c r="R1040" s="163"/>
      <c r="S1040" s="163"/>
      <c r="T1040" s="163"/>
      <c r="U1040" s="163"/>
      <c r="V1040" s="163"/>
      <c r="W1040" s="163"/>
      <c r="X1040" s="163"/>
      <c r="Y1040" s="152"/>
      <c r="Z1040" s="152"/>
      <c r="AA1040" s="152"/>
      <c r="AB1040" s="152"/>
      <c r="AC1040" s="152"/>
      <c r="AD1040" s="152"/>
      <c r="AE1040" s="152"/>
      <c r="AF1040" s="152"/>
      <c r="AG1040" s="152" t="s">
        <v>199</v>
      </c>
      <c r="AH1040" s="152">
        <v>0</v>
      </c>
      <c r="AI1040" s="152"/>
      <c r="AJ1040" s="152"/>
      <c r="AK1040" s="152"/>
      <c r="AL1040" s="152"/>
      <c r="AM1040" s="152"/>
      <c r="AN1040" s="152"/>
      <c r="AO1040" s="152"/>
      <c r="AP1040" s="152"/>
      <c r="AQ1040" s="152"/>
      <c r="AR1040" s="152"/>
      <c r="AS1040" s="152"/>
      <c r="AT1040" s="152"/>
      <c r="AU1040" s="152"/>
      <c r="AV1040" s="152"/>
      <c r="AW1040" s="152"/>
      <c r="AX1040" s="152"/>
      <c r="AY1040" s="152"/>
      <c r="AZ1040" s="152"/>
      <c r="BA1040" s="152"/>
      <c r="BB1040" s="152"/>
      <c r="BC1040" s="152"/>
      <c r="BD1040" s="152"/>
      <c r="BE1040" s="152"/>
      <c r="BF1040" s="152"/>
      <c r="BG1040" s="152"/>
      <c r="BH1040" s="152"/>
    </row>
    <row r="1041" spans="1:60" outlineLevel="1" x14ac:dyDescent="0.2">
      <c r="A1041" s="176">
        <v>340</v>
      </c>
      <c r="B1041" s="177" t="s">
        <v>1285</v>
      </c>
      <c r="C1041" s="193" t="s">
        <v>1286</v>
      </c>
      <c r="D1041" s="178" t="s">
        <v>207</v>
      </c>
      <c r="E1041" s="179">
        <v>69.400000000000006</v>
      </c>
      <c r="F1041" s="180"/>
      <c r="G1041" s="181">
        <f>ROUND(E1041*F1041,2)</f>
        <v>0</v>
      </c>
      <c r="H1041" s="180"/>
      <c r="I1041" s="181">
        <f>ROUND(E1041*H1041,2)</f>
        <v>0</v>
      </c>
      <c r="J1041" s="180"/>
      <c r="K1041" s="181">
        <f>ROUND(E1041*J1041,2)</f>
        <v>0</v>
      </c>
      <c r="L1041" s="181">
        <v>21</v>
      </c>
      <c r="M1041" s="181">
        <f>G1041*(1+L1041/100)</f>
        <v>0</v>
      </c>
      <c r="N1041" s="181">
        <v>0</v>
      </c>
      <c r="O1041" s="181">
        <f>ROUND(E1041*N1041,2)</f>
        <v>0</v>
      </c>
      <c r="P1041" s="181">
        <v>0</v>
      </c>
      <c r="Q1041" s="181">
        <f>ROUND(E1041*P1041,2)</f>
        <v>0</v>
      </c>
      <c r="R1041" s="181" t="s">
        <v>1277</v>
      </c>
      <c r="S1041" s="181" t="s">
        <v>193</v>
      </c>
      <c r="T1041" s="182" t="s">
        <v>193</v>
      </c>
      <c r="U1041" s="163">
        <v>0.154</v>
      </c>
      <c r="V1041" s="163">
        <f>ROUND(E1041*U1041,2)</f>
        <v>10.69</v>
      </c>
      <c r="W1041" s="163"/>
      <c r="X1041" s="163" t="s">
        <v>194</v>
      </c>
      <c r="Y1041" s="152"/>
      <c r="Z1041" s="152"/>
      <c r="AA1041" s="152"/>
      <c r="AB1041" s="152"/>
      <c r="AC1041" s="152"/>
      <c r="AD1041" s="152"/>
      <c r="AE1041" s="152"/>
      <c r="AF1041" s="152"/>
      <c r="AG1041" s="152" t="s">
        <v>195</v>
      </c>
      <c r="AH1041" s="152"/>
      <c r="AI1041" s="152"/>
      <c r="AJ1041" s="152"/>
      <c r="AK1041" s="152"/>
      <c r="AL1041" s="152"/>
      <c r="AM1041" s="152"/>
      <c r="AN1041" s="152"/>
      <c r="AO1041" s="152"/>
      <c r="AP1041" s="152"/>
      <c r="AQ1041" s="152"/>
      <c r="AR1041" s="152"/>
      <c r="AS1041" s="152"/>
      <c r="AT1041" s="152"/>
      <c r="AU1041" s="152"/>
      <c r="AV1041" s="152"/>
      <c r="AW1041" s="152"/>
      <c r="AX1041" s="152"/>
      <c r="AY1041" s="152"/>
      <c r="AZ1041" s="152"/>
      <c r="BA1041" s="152"/>
      <c r="BB1041" s="152"/>
      <c r="BC1041" s="152"/>
      <c r="BD1041" s="152"/>
      <c r="BE1041" s="152"/>
      <c r="BF1041" s="152"/>
      <c r="BG1041" s="152"/>
      <c r="BH1041" s="152"/>
    </row>
    <row r="1042" spans="1:60" outlineLevel="1" x14ac:dyDescent="0.2">
      <c r="A1042" s="159"/>
      <c r="B1042" s="160"/>
      <c r="C1042" s="194" t="s">
        <v>1284</v>
      </c>
      <c r="D1042" s="164"/>
      <c r="E1042" s="165">
        <v>69.400000000000006</v>
      </c>
      <c r="F1042" s="163"/>
      <c r="G1042" s="163"/>
      <c r="H1042" s="163"/>
      <c r="I1042" s="163"/>
      <c r="J1042" s="163"/>
      <c r="K1042" s="163"/>
      <c r="L1042" s="163"/>
      <c r="M1042" s="163"/>
      <c r="N1042" s="163"/>
      <c r="O1042" s="163"/>
      <c r="P1042" s="163"/>
      <c r="Q1042" s="163"/>
      <c r="R1042" s="163"/>
      <c r="S1042" s="163"/>
      <c r="T1042" s="163"/>
      <c r="U1042" s="163"/>
      <c r="V1042" s="163"/>
      <c r="W1042" s="163"/>
      <c r="X1042" s="163"/>
      <c r="Y1042" s="152"/>
      <c r="Z1042" s="152"/>
      <c r="AA1042" s="152"/>
      <c r="AB1042" s="152"/>
      <c r="AC1042" s="152"/>
      <c r="AD1042" s="152"/>
      <c r="AE1042" s="152"/>
      <c r="AF1042" s="152"/>
      <c r="AG1042" s="152" t="s">
        <v>199</v>
      </c>
      <c r="AH1042" s="152">
        <v>0</v>
      </c>
      <c r="AI1042" s="152"/>
      <c r="AJ1042" s="152"/>
      <c r="AK1042" s="152"/>
      <c r="AL1042" s="152"/>
      <c r="AM1042" s="152"/>
      <c r="AN1042" s="152"/>
      <c r="AO1042" s="152"/>
      <c r="AP1042" s="152"/>
      <c r="AQ1042" s="152"/>
      <c r="AR1042" s="152"/>
      <c r="AS1042" s="152"/>
      <c r="AT1042" s="152"/>
      <c r="AU1042" s="152"/>
      <c r="AV1042" s="152"/>
      <c r="AW1042" s="152"/>
      <c r="AX1042" s="152"/>
      <c r="AY1042" s="152"/>
      <c r="AZ1042" s="152"/>
      <c r="BA1042" s="152"/>
      <c r="BB1042" s="152"/>
      <c r="BC1042" s="152"/>
      <c r="BD1042" s="152"/>
      <c r="BE1042" s="152"/>
      <c r="BF1042" s="152"/>
      <c r="BG1042" s="152"/>
      <c r="BH1042" s="152"/>
    </row>
    <row r="1043" spans="1:60" ht="22.5" outlineLevel="1" x14ac:dyDescent="0.2">
      <c r="A1043" s="176">
        <v>341</v>
      </c>
      <c r="B1043" s="177" t="s">
        <v>1287</v>
      </c>
      <c r="C1043" s="193" t="s">
        <v>1288</v>
      </c>
      <c r="D1043" s="178" t="s">
        <v>191</v>
      </c>
      <c r="E1043" s="179">
        <v>27.1</v>
      </c>
      <c r="F1043" s="180"/>
      <c r="G1043" s="181">
        <f>ROUND(E1043*F1043,2)</f>
        <v>0</v>
      </c>
      <c r="H1043" s="180"/>
      <c r="I1043" s="181">
        <f>ROUND(E1043*H1043,2)</f>
        <v>0</v>
      </c>
      <c r="J1043" s="180"/>
      <c r="K1043" s="181">
        <f>ROUND(E1043*J1043,2)</f>
        <v>0</v>
      </c>
      <c r="L1043" s="181">
        <v>21</v>
      </c>
      <c r="M1043" s="181">
        <f>G1043*(1+L1043/100)</f>
        <v>0</v>
      </c>
      <c r="N1043" s="181">
        <v>5.0400000000000002E-3</v>
      </c>
      <c r="O1043" s="181">
        <f>ROUND(E1043*N1043,2)</f>
        <v>0.14000000000000001</v>
      </c>
      <c r="P1043" s="181">
        <v>0</v>
      </c>
      <c r="Q1043" s="181">
        <f>ROUND(E1043*P1043,2)</f>
        <v>0</v>
      </c>
      <c r="R1043" s="181" t="s">
        <v>1277</v>
      </c>
      <c r="S1043" s="181" t="s">
        <v>193</v>
      </c>
      <c r="T1043" s="182" t="s">
        <v>193</v>
      </c>
      <c r="U1043" s="163">
        <v>0.97799999999999998</v>
      </c>
      <c r="V1043" s="163">
        <f>ROUND(E1043*U1043,2)</f>
        <v>26.5</v>
      </c>
      <c r="W1043" s="163"/>
      <c r="X1043" s="163" t="s">
        <v>194</v>
      </c>
      <c r="Y1043" s="152"/>
      <c r="Z1043" s="152"/>
      <c r="AA1043" s="152"/>
      <c r="AB1043" s="152"/>
      <c r="AC1043" s="152"/>
      <c r="AD1043" s="152"/>
      <c r="AE1043" s="152"/>
      <c r="AF1043" s="152"/>
      <c r="AG1043" s="152" t="s">
        <v>195</v>
      </c>
      <c r="AH1043" s="152"/>
      <c r="AI1043" s="152"/>
      <c r="AJ1043" s="152"/>
      <c r="AK1043" s="152"/>
      <c r="AL1043" s="152"/>
      <c r="AM1043" s="152"/>
      <c r="AN1043" s="152"/>
      <c r="AO1043" s="152"/>
      <c r="AP1043" s="152"/>
      <c r="AQ1043" s="152"/>
      <c r="AR1043" s="152"/>
      <c r="AS1043" s="152"/>
      <c r="AT1043" s="152"/>
      <c r="AU1043" s="152"/>
      <c r="AV1043" s="152"/>
      <c r="AW1043" s="152"/>
      <c r="AX1043" s="152"/>
      <c r="AY1043" s="152"/>
      <c r="AZ1043" s="152"/>
      <c r="BA1043" s="152"/>
      <c r="BB1043" s="152"/>
      <c r="BC1043" s="152"/>
      <c r="BD1043" s="152"/>
      <c r="BE1043" s="152"/>
      <c r="BF1043" s="152"/>
      <c r="BG1043" s="152"/>
      <c r="BH1043" s="152"/>
    </row>
    <row r="1044" spans="1:60" outlineLevel="1" x14ac:dyDescent="0.2">
      <c r="A1044" s="159"/>
      <c r="B1044" s="160"/>
      <c r="C1044" s="194" t="s">
        <v>1281</v>
      </c>
      <c r="D1044" s="164"/>
      <c r="E1044" s="165">
        <v>27.1</v>
      </c>
      <c r="F1044" s="163"/>
      <c r="G1044" s="163"/>
      <c r="H1044" s="163"/>
      <c r="I1044" s="163"/>
      <c r="J1044" s="163"/>
      <c r="K1044" s="163"/>
      <c r="L1044" s="163"/>
      <c r="M1044" s="163"/>
      <c r="N1044" s="163"/>
      <c r="O1044" s="163"/>
      <c r="P1044" s="163"/>
      <c r="Q1044" s="163"/>
      <c r="R1044" s="163"/>
      <c r="S1044" s="163"/>
      <c r="T1044" s="163"/>
      <c r="U1044" s="163"/>
      <c r="V1044" s="163"/>
      <c r="W1044" s="163"/>
      <c r="X1044" s="163"/>
      <c r="Y1044" s="152"/>
      <c r="Z1044" s="152"/>
      <c r="AA1044" s="152"/>
      <c r="AB1044" s="152"/>
      <c r="AC1044" s="152"/>
      <c r="AD1044" s="152"/>
      <c r="AE1044" s="152"/>
      <c r="AF1044" s="152"/>
      <c r="AG1044" s="152" t="s">
        <v>199</v>
      </c>
      <c r="AH1044" s="152">
        <v>5</v>
      </c>
      <c r="AI1044" s="152"/>
      <c r="AJ1044" s="152"/>
      <c r="AK1044" s="152"/>
      <c r="AL1044" s="152"/>
      <c r="AM1044" s="152"/>
      <c r="AN1044" s="152"/>
      <c r="AO1044" s="152"/>
      <c r="AP1044" s="152"/>
      <c r="AQ1044" s="152"/>
      <c r="AR1044" s="152"/>
      <c r="AS1044" s="152"/>
      <c r="AT1044" s="152"/>
      <c r="AU1044" s="152"/>
      <c r="AV1044" s="152"/>
      <c r="AW1044" s="152"/>
      <c r="AX1044" s="152"/>
      <c r="AY1044" s="152"/>
      <c r="AZ1044" s="152"/>
      <c r="BA1044" s="152"/>
      <c r="BB1044" s="152"/>
      <c r="BC1044" s="152"/>
      <c r="BD1044" s="152"/>
      <c r="BE1044" s="152"/>
      <c r="BF1044" s="152"/>
      <c r="BG1044" s="152"/>
      <c r="BH1044" s="152"/>
    </row>
    <row r="1045" spans="1:60" ht="33.75" outlineLevel="1" x14ac:dyDescent="0.2">
      <c r="A1045" s="176">
        <v>342</v>
      </c>
      <c r="B1045" s="177" t="s">
        <v>1289</v>
      </c>
      <c r="C1045" s="193" t="s">
        <v>1290</v>
      </c>
      <c r="D1045" s="178" t="s">
        <v>207</v>
      </c>
      <c r="E1045" s="179">
        <v>15</v>
      </c>
      <c r="F1045" s="180"/>
      <c r="G1045" s="181">
        <f>ROUND(E1045*F1045,2)</f>
        <v>0</v>
      </c>
      <c r="H1045" s="180"/>
      <c r="I1045" s="181">
        <f>ROUND(E1045*H1045,2)</f>
        <v>0</v>
      </c>
      <c r="J1045" s="180"/>
      <c r="K1045" s="181">
        <f>ROUND(E1045*J1045,2)</f>
        <v>0</v>
      </c>
      <c r="L1045" s="181">
        <v>21</v>
      </c>
      <c r="M1045" s="181">
        <f>G1045*(1+L1045/100)</f>
        <v>0</v>
      </c>
      <c r="N1045" s="181">
        <v>1.8000000000000001E-4</v>
      </c>
      <c r="O1045" s="181">
        <f>ROUND(E1045*N1045,2)</f>
        <v>0</v>
      </c>
      <c r="P1045" s="181">
        <v>0</v>
      </c>
      <c r="Q1045" s="181">
        <f>ROUND(E1045*P1045,2)</f>
        <v>0</v>
      </c>
      <c r="R1045" s="181" t="s">
        <v>1277</v>
      </c>
      <c r="S1045" s="181" t="s">
        <v>193</v>
      </c>
      <c r="T1045" s="182" t="s">
        <v>193</v>
      </c>
      <c r="U1045" s="163">
        <v>0.15</v>
      </c>
      <c r="V1045" s="163">
        <f>ROUND(E1045*U1045,2)</f>
        <v>2.25</v>
      </c>
      <c r="W1045" s="163"/>
      <c r="X1045" s="163" t="s">
        <v>194</v>
      </c>
      <c r="Y1045" s="152"/>
      <c r="Z1045" s="152"/>
      <c r="AA1045" s="152"/>
      <c r="AB1045" s="152"/>
      <c r="AC1045" s="152"/>
      <c r="AD1045" s="152"/>
      <c r="AE1045" s="152"/>
      <c r="AF1045" s="152"/>
      <c r="AG1045" s="152" t="s">
        <v>195</v>
      </c>
      <c r="AH1045" s="152"/>
      <c r="AI1045" s="152"/>
      <c r="AJ1045" s="152"/>
      <c r="AK1045" s="152"/>
      <c r="AL1045" s="152"/>
      <c r="AM1045" s="152"/>
      <c r="AN1045" s="152"/>
      <c r="AO1045" s="152"/>
      <c r="AP1045" s="152"/>
      <c r="AQ1045" s="152"/>
      <c r="AR1045" s="152"/>
      <c r="AS1045" s="152"/>
      <c r="AT1045" s="152"/>
      <c r="AU1045" s="152"/>
      <c r="AV1045" s="152"/>
      <c r="AW1045" s="152"/>
      <c r="AX1045" s="152"/>
      <c r="AY1045" s="152"/>
      <c r="AZ1045" s="152"/>
      <c r="BA1045" s="152"/>
      <c r="BB1045" s="152"/>
      <c r="BC1045" s="152"/>
      <c r="BD1045" s="152"/>
      <c r="BE1045" s="152"/>
      <c r="BF1045" s="152"/>
      <c r="BG1045" s="152"/>
      <c r="BH1045" s="152"/>
    </row>
    <row r="1046" spans="1:60" outlineLevel="1" x14ac:dyDescent="0.2">
      <c r="A1046" s="159"/>
      <c r="B1046" s="160"/>
      <c r="C1046" s="194" t="s">
        <v>1291</v>
      </c>
      <c r="D1046" s="164"/>
      <c r="E1046" s="165">
        <v>15</v>
      </c>
      <c r="F1046" s="163"/>
      <c r="G1046" s="163"/>
      <c r="H1046" s="163"/>
      <c r="I1046" s="163"/>
      <c r="J1046" s="163"/>
      <c r="K1046" s="163"/>
      <c r="L1046" s="163"/>
      <c r="M1046" s="163"/>
      <c r="N1046" s="163"/>
      <c r="O1046" s="163"/>
      <c r="P1046" s="163"/>
      <c r="Q1046" s="163"/>
      <c r="R1046" s="163"/>
      <c r="S1046" s="163"/>
      <c r="T1046" s="163"/>
      <c r="U1046" s="163"/>
      <c r="V1046" s="163"/>
      <c r="W1046" s="163"/>
      <c r="X1046" s="163"/>
      <c r="Y1046" s="152"/>
      <c r="Z1046" s="152"/>
      <c r="AA1046" s="152"/>
      <c r="AB1046" s="152"/>
      <c r="AC1046" s="152"/>
      <c r="AD1046" s="152"/>
      <c r="AE1046" s="152"/>
      <c r="AF1046" s="152"/>
      <c r="AG1046" s="152" t="s">
        <v>199</v>
      </c>
      <c r="AH1046" s="152">
        <v>0</v>
      </c>
      <c r="AI1046" s="152"/>
      <c r="AJ1046" s="152"/>
      <c r="AK1046" s="152"/>
      <c r="AL1046" s="152"/>
      <c r="AM1046" s="152"/>
      <c r="AN1046" s="152"/>
      <c r="AO1046" s="152"/>
      <c r="AP1046" s="152"/>
      <c r="AQ1046" s="152"/>
      <c r="AR1046" s="152"/>
      <c r="AS1046" s="152"/>
      <c r="AT1046" s="152"/>
      <c r="AU1046" s="152"/>
      <c r="AV1046" s="152"/>
      <c r="AW1046" s="152"/>
      <c r="AX1046" s="152"/>
      <c r="AY1046" s="152"/>
      <c r="AZ1046" s="152"/>
      <c r="BA1046" s="152"/>
      <c r="BB1046" s="152"/>
      <c r="BC1046" s="152"/>
      <c r="BD1046" s="152"/>
      <c r="BE1046" s="152"/>
      <c r="BF1046" s="152"/>
      <c r="BG1046" s="152"/>
      <c r="BH1046" s="152"/>
    </row>
    <row r="1047" spans="1:60" outlineLevel="1" x14ac:dyDescent="0.2">
      <c r="A1047" s="176">
        <v>343</v>
      </c>
      <c r="B1047" s="177" t="s">
        <v>1292</v>
      </c>
      <c r="C1047" s="193" t="s">
        <v>1293</v>
      </c>
      <c r="D1047" s="178" t="s">
        <v>207</v>
      </c>
      <c r="E1047" s="179">
        <v>69.400000000000006</v>
      </c>
      <c r="F1047" s="180"/>
      <c r="G1047" s="181">
        <f>ROUND(E1047*F1047,2)</f>
        <v>0</v>
      </c>
      <c r="H1047" s="180"/>
      <c r="I1047" s="181">
        <f>ROUND(E1047*H1047,2)</f>
        <v>0</v>
      </c>
      <c r="J1047" s="180"/>
      <c r="K1047" s="181">
        <f>ROUND(E1047*J1047,2)</f>
        <v>0</v>
      </c>
      <c r="L1047" s="181">
        <v>21</v>
      </c>
      <c r="M1047" s="181">
        <f>G1047*(1+L1047/100)</f>
        <v>0</v>
      </c>
      <c r="N1047" s="181">
        <v>4.0000000000000003E-5</v>
      </c>
      <c r="O1047" s="181">
        <f>ROUND(E1047*N1047,2)</f>
        <v>0</v>
      </c>
      <c r="P1047" s="181">
        <v>0</v>
      </c>
      <c r="Q1047" s="181">
        <f>ROUND(E1047*P1047,2)</f>
        <v>0</v>
      </c>
      <c r="R1047" s="181" t="s">
        <v>1277</v>
      </c>
      <c r="S1047" s="181" t="s">
        <v>193</v>
      </c>
      <c r="T1047" s="182" t="s">
        <v>193</v>
      </c>
      <c r="U1047" s="163">
        <v>7.0000000000000007E-2</v>
      </c>
      <c r="V1047" s="163">
        <f>ROUND(E1047*U1047,2)</f>
        <v>4.8600000000000003</v>
      </c>
      <c r="W1047" s="163"/>
      <c r="X1047" s="163" t="s">
        <v>194</v>
      </c>
      <c r="Y1047" s="152"/>
      <c r="Z1047" s="152"/>
      <c r="AA1047" s="152"/>
      <c r="AB1047" s="152"/>
      <c r="AC1047" s="152"/>
      <c r="AD1047" s="152"/>
      <c r="AE1047" s="152"/>
      <c r="AF1047" s="152"/>
      <c r="AG1047" s="152" t="s">
        <v>195</v>
      </c>
      <c r="AH1047" s="152"/>
      <c r="AI1047" s="152"/>
      <c r="AJ1047" s="152"/>
      <c r="AK1047" s="152"/>
      <c r="AL1047" s="152"/>
      <c r="AM1047" s="152"/>
      <c r="AN1047" s="152"/>
      <c r="AO1047" s="152"/>
      <c r="AP1047" s="152"/>
      <c r="AQ1047" s="152"/>
      <c r="AR1047" s="152"/>
      <c r="AS1047" s="152"/>
      <c r="AT1047" s="152"/>
      <c r="AU1047" s="152"/>
      <c r="AV1047" s="152"/>
      <c r="AW1047" s="152"/>
      <c r="AX1047" s="152"/>
      <c r="AY1047" s="152"/>
      <c r="AZ1047" s="152"/>
      <c r="BA1047" s="152"/>
      <c r="BB1047" s="152"/>
      <c r="BC1047" s="152"/>
      <c r="BD1047" s="152"/>
      <c r="BE1047" s="152"/>
      <c r="BF1047" s="152"/>
      <c r="BG1047" s="152"/>
      <c r="BH1047" s="152"/>
    </row>
    <row r="1048" spans="1:60" outlineLevel="1" x14ac:dyDescent="0.2">
      <c r="A1048" s="159"/>
      <c r="B1048" s="160"/>
      <c r="C1048" s="259" t="s">
        <v>1294</v>
      </c>
      <c r="D1048" s="260"/>
      <c r="E1048" s="260"/>
      <c r="F1048" s="260"/>
      <c r="G1048" s="260"/>
      <c r="H1048" s="163"/>
      <c r="I1048" s="163"/>
      <c r="J1048" s="163"/>
      <c r="K1048" s="163"/>
      <c r="L1048" s="163"/>
      <c r="M1048" s="163"/>
      <c r="N1048" s="163"/>
      <c r="O1048" s="163"/>
      <c r="P1048" s="163"/>
      <c r="Q1048" s="163"/>
      <c r="R1048" s="163"/>
      <c r="S1048" s="163"/>
      <c r="T1048" s="163"/>
      <c r="U1048" s="163"/>
      <c r="V1048" s="163"/>
      <c r="W1048" s="163"/>
      <c r="X1048" s="163"/>
      <c r="Y1048" s="152"/>
      <c r="Z1048" s="152"/>
      <c r="AA1048" s="152"/>
      <c r="AB1048" s="152"/>
      <c r="AC1048" s="152"/>
      <c r="AD1048" s="152"/>
      <c r="AE1048" s="152"/>
      <c r="AF1048" s="152"/>
      <c r="AG1048" s="152" t="s">
        <v>210</v>
      </c>
      <c r="AH1048" s="152"/>
      <c r="AI1048" s="152"/>
      <c r="AJ1048" s="152"/>
      <c r="AK1048" s="152"/>
      <c r="AL1048" s="152"/>
      <c r="AM1048" s="152"/>
      <c r="AN1048" s="152"/>
      <c r="AO1048" s="152"/>
      <c r="AP1048" s="152"/>
      <c r="AQ1048" s="152"/>
      <c r="AR1048" s="152"/>
      <c r="AS1048" s="152"/>
      <c r="AT1048" s="152"/>
      <c r="AU1048" s="152"/>
      <c r="AV1048" s="152"/>
      <c r="AW1048" s="152"/>
      <c r="AX1048" s="152"/>
      <c r="AY1048" s="152"/>
      <c r="AZ1048" s="152"/>
      <c r="BA1048" s="152"/>
      <c r="BB1048" s="152"/>
      <c r="BC1048" s="152"/>
      <c r="BD1048" s="152"/>
      <c r="BE1048" s="152"/>
      <c r="BF1048" s="152"/>
      <c r="BG1048" s="152"/>
      <c r="BH1048" s="152"/>
    </row>
    <row r="1049" spans="1:60" outlineLevel="1" x14ac:dyDescent="0.2">
      <c r="A1049" s="159"/>
      <c r="B1049" s="160"/>
      <c r="C1049" s="194" t="s">
        <v>1284</v>
      </c>
      <c r="D1049" s="164"/>
      <c r="E1049" s="165">
        <v>69.400000000000006</v>
      </c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3"/>
      <c r="U1049" s="163"/>
      <c r="V1049" s="163"/>
      <c r="W1049" s="163"/>
      <c r="X1049" s="163"/>
      <c r="Y1049" s="152"/>
      <c r="Z1049" s="152"/>
      <c r="AA1049" s="152"/>
      <c r="AB1049" s="152"/>
      <c r="AC1049" s="152"/>
      <c r="AD1049" s="152"/>
      <c r="AE1049" s="152"/>
      <c r="AF1049" s="152"/>
      <c r="AG1049" s="152" t="s">
        <v>199</v>
      </c>
      <c r="AH1049" s="152">
        <v>0</v>
      </c>
      <c r="AI1049" s="152"/>
      <c r="AJ1049" s="152"/>
      <c r="AK1049" s="152"/>
      <c r="AL1049" s="152"/>
      <c r="AM1049" s="152"/>
      <c r="AN1049" s="152"/>
      <c r="AO1049" s="152"/>
      <c r="AP1049" s="152"/>
      <c r="AQ1049" s="152"/>
      <c r="AR1049" s="152"/>
      <c r="AS1049" s="152"/>
      <c r="AT1049" s="152"/>
      <c r="AU1049" s="152"/>
      <c r="AV1049" s="152"/>
      <c r="AW1049" s="152"/>
      <c r="AX1049" s="152"/>
      <c r="AY1049" s="152"/>
      <c r="AZ1049" s="152"/>
      <c r="BA1049" s="152"/>
      <c r="BB1049" s="152"/>
      <c r="BC1049" s="152"/>
      <c r="BD1049" s="152"/>
      <c r="BE1049" s="152"/>
      <c r="BF1049" s="152"/>
      <c r="BG1049" s="152"/>
      <c r="BH1049" s="152"/>
    </row>
    <row r="1050" spans="1:60" outlineLevel="1" x14ac:dyDescent="0.2">
      <c r="A1050" s="176">
        <v>344</v>
      </c>
      <c r="B1050" s="177" t="s">
        <v>1295</v>
      </c>
      <c r="C1050" s="193" t="s">
        <v>1296</v>
      </c>
      <c r="D1050" s="178" t="s">
        <v>1192</v>
      </c>
      <c r="E1050" s="179">
        <v>61.1</v>
      </c>
      <c r="F1050" s="180"/>
      <c r="G1050" s="181">
        <f>ROUND(E1050*F1050,2)</f>
        <v>0</v>
      </c>
      <c r="H1050" s="180"/>
      <c r="I1050" s="181">
        <f>ROUND(E1050*H1050,2)</f>
        <v>0</v>
      </c>
      <c r="J1050" s="180"/>
      <c r="K1050" s="181">
        <f>ROUND(E1050*J1050,2)</f>
        <v>0</v>
      </c>
      <c r="L1050" s="181">
        <v>21</v>
      </c>
      <c r="M1050" s="181">
        <f>G1050*(1+L1050/100)</f>
        <v>0</v>
      </c>
      <c r="N1050" s="181">
        <v>1E-3</v>
      </c>
      <c r="O1050" s="181">
        <f>ROUND(E1050*N1050,2)</f>
        <v>0.06</v>
      </c>
      <c r="P1050" s="181">
        <v>0</v>
      </c>
      <c r="Q1050" s="181">
        <f>ROUND(E1050*P1050,2)</f>
        <v>0</v>
      </c>
      <c r="R1050" s="181"/>
      <c r="S1050" s="181" t="s">
        <v>254</v>
      </c>
      <c r="T1050" s="182" t="s">
        <v>255</v>
      </c>
      <c r="U1050" s="163">
        <v>0</v>
      </c>
      <c r="V1050" s="163">
        <f>ROUND(E1050*U1050,2)</f>
        <v>0</v>
      </c>
      <c r="W1050" s="163"/>
      <c r="X1050" s="163" t="s">
        <v>275</v>
      </c>
      <c r="Y1050" s="152"/>
      <c r="Z1050" s="152"/>
      <c r="AA1050" s="152"/>
      <c r="AB1050" s="152"/>
      <c r="AC1050" s="152"/>
      <c r="AD1050" s="152"/>
      <c r="AE1050" s="152"/>
      <c r="AF1050" s="152"/>
      <c r="AG1050" s="152" t="s">
        <v>276</v>
      </c>
      <c r="AH1050" s="152"/>
      <c r="AI1050" s="152"/>
      <c r="AJ1050" s="152"/>
      <c r="AK1050" s="152"/>
      <c r="AL1050" s="152"/>
      <c r="AM1050" s="152"/>
      <c r="AN1050" s="152"/>
      <c r="AO1050" s="152"/>
      <c r="AP1050" s="152"/>
      <c r="AQ1050" s="152"/>
      <c r="AR1050" s="152"/>
      <c r="AS1050" s="152"/>
      <c r="AT1050" s="152"/>
      <c r="AU1050" s="152"/>
      <c r="AV1050" s="152"/>
      <c r="AW1050" s="152"/>
      <c r="AX1050" s="152"/>
      <c r="AY1050" s="152"/>
      <c r="AZ1050" s="152"/>
      <c r="BA1050" s="152"/>
      <c r="BB1050" s="152"/>
      <c r="BC1050" s="152"/>
      <c r="BD1050" s="152"/>
      <c r="BE1050" s="152"/>
      <c r="BF1050" s="152"/>
      <c r="BG1050" s="152"/>
      <c r="BH1050" s="152"/>
    </row>
    <row r="1051" spans="1:60" outlineLevel="1" x14ac:dyDescent="0.2">
      <c r="A1051" s="159"/>
      <c r="B1051" s="160"/>
      <c r="C1051" s="194" t="s">
        <v>1297</v>
      </c>
      <c r="D1051" s="164"/>
      <c r="E1051" s="165">
        <v>61.1</v>
      </c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3"/>
      <c r="U1051" s="163"/>
      <c r="V1051" s="163"/>
      <c r="W1051" s="163"/>
      <c r="X1051" s="163"/>
      <c r="Y1051" s="152"/>
      <c r="Z1051" s="152"/>
      <c r="AA1051" s="152"/>
      <c r="AB1051" s="152"/>
      <c r="AC1051" s="152"/>
      <c r="AD1051" s="152"/>
      <c r="AE1051" s="152"/>
      <c r="AF1051" s="152"/>
      <c r="AG1051" s="152" t="s">
        <v>199</v>
      </c>
      <c r="AH1051" s="152">
        <v>0</v>
      </c>
      <c r="AI1051" s="152"/>
      <c r="AJ1051" s="152"/>
      <c r="AK1051" s="152"/>
      <c r="AL1051" s="152"/>
      <c r="AM1051" s="152"/>
      <c r="AN1051" s="152"/>
      <c r="AO1051" s="152"/>
      <c r="AP1051" s="152"/>
      <c r="AQ1051" s="152"/>
      <c r="AR1051" s="152"/>
      <c r="AS1051" s="152"/>
      <c r="AT1051" s="152"/>
      <c r="AU1051" s="152"/>
      <c r="AV1051" s="152"/>
      <c r="AW1051" s="152"/>
      <c r="AX1051" s="152"/>
      <c r="AY1051" s="152"/>
      <c r="AZ1051" s="152"/>
      <c r="BA1051" s="152"/>
      <c r="BB1051" s="152"/>
      <c r="BC1051" s="152"/>
      <c r="BD1051" s="152"/>
      <c r="BE1051" s="152"/>
      <c r="BF1051" s="152"/>
      <c r="BG1051" s="152"/>
      <c r="BH1051" s="152"/>
    </row>
    <row r="1052" spans="1:60" ht="22.5" outlineLevel="1" x14ac:dyDescent="0.2">
      <c r="A1052" s="176">
        <v>345</v>
      </c>
      <c r="B1052" s="177" t="s">
        <v>1298</v>
      </c>
      <c r="C1052" s="193" t="s">
        <v>1299</v>
      </c>
      <c r="D1052" s="178" t="s">
        <v>191</v>
      </c>
      <c r="E1052" s="179">
        <v>34.04</v>
      </c>
      <c r="F1052" s="180"/>
      <c r="G1052" s="181">
        <f>ROUND(E1052*F1052,2)</f>
        <v>0</v>
      </c>
      <c r="H1052" s="180"/>
      <c r="I1052" s="181">
        <f>ROUND(E1052*H1052,2)</f>
        <v>0</v>
      </c>
      <c r="J1052" s="180"/>
      <c r="K1052" s="181">
        <f>ROUND(E1052*J1052,2)</f>
        <v>0</v>
      </c>
      <c r="L1052" s="181">
        <v>21</v>
      </c>
      <c r="M1052" s="181">
        <f>G1052*(1+L1052/100)</f>
        <v>0</v>
      </c>
      <c r="N1052" s="181">
        <v>1.9199999999999998E-2</v>
      </c>
      <c r="O1052" s="181">
        <f>ROUND(E1052*N1052,2)</f>
        <v>0.65</v>
      </c>
      <c r="P1052" s="181">
        <v>0</v>
      </c>
      <c r="Q1052" s="181">
        <f>ROUND(E1052*P1052,2)</f>
        <v>0</v>
      </c>
      <c r="R1052" s="181" t="s">
        <v>281</v>
      </c>
      <c r="S1052" s="181" t="s">
        <v>193</v>
      </c>
      <c r="T1052" s="182" t="s">
        <v>193</v>
      </c>
      <c r="U1052" s="163">
        <v>0</v>
      </c>
      <c r="V1052" s="163">
        <f>ROUND(E1052*U1052,2)</f>
        <v>0</v>
      </c>
      <c r="W1052" s="163"/>
      <c r="X1052" s="163" t="s">
        <v>275</v>
      </c>
      <c r="Y1052" s="152"/>
      <c r="Z1052" s="152"/>
      <c r="AA1052" s="152"/>
      <c r="AB1052" s="152"/>
      <c r="AC1052" s="152"/>
      <c r="AD1052" s="152"/>
      <c r="AE1052" s="152"/>
      <c r="AF1052" s="152"/>
      <c r="AG1052" s="152" t="s">
        <v>276</v>
      </c>
      <c r="AH1052" s="152"/>
      <c r="AI1052" s="152"/>
      <c r="AJ1052" s="152"/>
      <c r="AK1052" s="152"/>
      <c r="AL1052" s="152"/>
      <c r="AM1052" s="152"/>
      <c r="AN1052" s="152"/>
      <c r="AO1052" s="152"/>
      <c r="AP1052" s="152"/>
      <c r="AQ1052" s="152"/>
      <c r="AR1052" s="152"/>
      <c r="AS1052" s="152"/>
      <c r="AT1052" s="152"/>
      <c r="AU1052" s="152"/>
      <c r="AV1052" s="152"/>
      <c r="AW1052" s="152"/>
      <c r="AX1052" s="152"/>
      <c r="AY1052" s="152"/>
      <c r="AZ1052" s="152"/>
      <c r="BA1052" s="152"/>
      <c r="BB1052" s="152"/>
      <c r="BC1052" s="152"/>
      <c r="BD1052" s="152"/>
      <c r="BE1052" s="152"/>
      <c r="BF1052" s="152"/>
      <c r="BG1052" s="152"/>
      <c r="BH1052" s="152"/>
    </row>
    <row r="1053" spans="1:60" outlineLevel="1" x14ac:dyDescent="0.2">
      <c r="A1053" s="159"/>
      <c r="B1053" s="160"/>
      <c r="C1053" s="194" t="s">
        <v>1281</v>
      </c>
      <c r="D1053" s="164"/>
      <c r="E1053" s="165">
        <v>27.1</v>
      </c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3"/>
      <c r="U1053" s="163"/>
      <c r="V1053" s="163"/>
      <c r="W1053" s="163"/>
      <c r="X1053" s="163"/>
      <c r="Y1053" s="152"/>
      <c r="Z1053" s="152"/>
      <c r="AA1053" s="152"/>
      <c r="AB1053" s="152"/>
      <c r="AC1053" s="152"/>
      <c r="AD1053" s="152"/>
      <c r="AE1053" s="152"/>
      <c r="AF1053" s="152"/>
      <c r="AG1053" s="152" t="s">
        <v>199</v>
      </c>
      <c r="AH1053" s="152">
        <v>5</v>
      </c>
      <c r="AI1053" s="152"/>
      <c r="AJ1053" s="152"/>
      <c r="AK1053" s="152"/>
      <c r="AL1053" s="152"/>
      <c r="AM1053" s="152"/>
      <c r="AN1053" s="152"/>
      <c r="AO1053" s="152"/>
      <c r="AP1053" s="152"/>
      <c r="AQ1053" s="152"/>
      <c r="AR1053" s="152"/>
      <c r="AS1053" s="152"/>
      <c r="AT1053" s="152"/>
      <c r="AU1053" s="152"/>
      <c r="AV1053" s="152"/>
      <c r="AW1053" s="152"/>
      <c r="AX1053" s="152"/>
      <c r="AY1053" s="152"/>
      <c r="AZ1053" s="152"/>
      <c r="BA1053" s="152"/>
      <c r="BB1053" s="152"/>
      <c r="BC1053" s="152"/>
      <c r="BD1053" s="152"/>
      <c r="BE1053" s="152"/>
      <c r="BF1053" s="152"/>
      <c r="BG1053" s="152"/>
      <c r="BH1053" s="152"/>
    </row>
    <row r="1054" spans="1:60" outlineLevel="1" x14ac:dyDescent="0.2">
      <c r="A1054" s="159"/>
      <c r="B1054" s="160"/>
      <c r="C1054" s="194" t="s">
        <v>1300</v>
      </c>
      <c r="D1054" s="164"/>
      <c r="E1054" s="165">
        <v>6.94</v>
      </c>
      <c r="F1054" s="163"/>
      <c r="G1054" s="163"/>
      <c r="H1054" s="163"/>
      <c r="I1054" s="163"/>
      <c r="J1054" s="163"/>
      <c r="K1054" s="163"/>
      <c r="L1054" s="163"/>
      <c r="M1054" s="163"/>
      <c r="N1054" s="163"/>
      <c r="O1054" s="163"/>
      <c r="P1054" s="163"/>
      <c r="Q1054" s="163"/>
      <c r="R1054" s="163"/>
      <c r="S1054" s="163"/>
      <c r="T1054" s="163"/>
      <c r="U1054" s="163"/>
      <c r="V1054" s="163"/>
      <c r="W1054" s="163"/>
      <c r="X1054" s="163"/>
      <c r="Y1054" s="152"/>
      <c r="Z1054" s="152"/>
      <c r="AA1054" s="152"/>
      <c r="AB1054" s="152"/>
      <c r="AC1054" s="152"/>
      <c r="AD1054" s="152"/>
      <c r="AE1054" s="152"/>
      <c r="AF1054" s="152"/>
      <c r="AG1054" s="152" t="s">
        <v>199</v>
      </c>
      <c r="AH1054" s="152">
        <v>0</v>
      </c>
      <c r="AI1054" s="152"/>
      <c r="AJ1054" s="152"/>
      <c r="AK1054" s="152"/>
      <c r="AL1054" s="152"/>
      <c r="AM1054" s="152"/>
      <c r="AN1054" s="152"/>
      <c r="AO1054" s="152"/>
      <c r="AP1054" s="152"/>
      <c r="AQ1054" s="152"/>
      <c r="AR1054" s="152"/>
      <c r="AS1054" s="152"/>
      <c r="AT1054" s="152"/>
      <c r="AU1054" s="152"/>
      <c r="AV1054" s="152"/>
      <c r="AW1054" s="152"/>
      <c r="AX1054" s="152"/>
      <c r="AY1054" s="152"/>
      <c r="AZ1054" s="152"/>
      <c r="BA1054" s="152"/>
      <c r="BB1054" s="152"/>
      <c r="BC1054" s="152"/>
      <c r="BD1054" s="152"/>
      <c r="BE1054" s="152"/>
      <c r="BF1054" s="152"/>
      <c r="BG1054" s="152"/>
      <c r="BH1054" s="152"/>
    </row>
    <row r="1055" spans="1:60" outlineLevel="1" x14ac:dyDescent="0.2">
      <c r="A1055" s="176">
        <v>346</v>
      </c>
      <c r="B1055" s="177" t="s">
        <v>1301</v>
      </c>
      <c r="C1055" s="193" t="s">
        <v>1302</v>
      </c>
      <c r="D1055" s="178" t="s">
        <v>280</v>
      </c>
      <c r="E1055" s="179">
        <v>0.86241999999999996</v>
      </c>
      <c r="F1055" s="180"/>
      <c r="G1055" s="181">
        <f>ROUND(E1055*F1055,2)</f>
        <v>0</v>
      </c>
      <c r="H1055" s="180"/>
      <c r="I1055" s="181">
        <f>ROUND(E1055*H1055,2)</f>
        <v>0</v>
      </c>
      <c r="J1055" s="180"/>
      <c r="K1055" s="181">
        <f>ROUND(E1055*J1055,2)</f>
        <v>0</v>
      </c>
      <c r="L1055" s="181">
        <v>21</v>
      </c>
      <c r="M1055" s="181">
        <f>G1055*(1+L1055/100)</f>
        <v>0</v>
      </c>
      <c r="N1055" s="181">
        <v>0</v>
      </c>
      <c r="O1055" s="181">
        <f>ROUND(E1055*N1055,2)</f>
        <v>0</v>
      </c>
      <c r="P1055" s="181">
        <v>0</v>
      </c>
      <c r="Q1055" s="181">
        <f>ROUND(E1055*P1055,2)</f>
        <v>0</v>
      </c>
      <c r="R1055" s="181" t="s">
        <v>1277</v>
      </c>
      <c r="S1055" s="181" t="s">
        <v>193</v>
      </c>
      <c r="T1055" s="182" t="s">
        <v>193</v>
      </c>
      <c r="U1055" s="163">
        <v>1.2649999999999999</v>
      </c>
      <c r="V1055" s="163">
        <f>ROUND(E1055*U1055,2)</f>
        <v>1.0900000000000001</v>
      </c>
      <c r="W1055" s="163"/>
      <c r="X1055" s="163" t="s">
        <v>995</v>
      </c>
      <c r="Y1055" s="152"/>
      <c r="Z1055" s="152"/>
      <c r="AA1055" s="152"/>
      <c r="AB1055" s="152"/>
      <c r="AC1055" s="152"/>
      <c r="AD1055" s="152"/>
      <c r="AE1055" s="152"/>
      <c r="AF1055" s="152"/>
      <c r="AG1055" s="152" t="s">
        <v>996</v>
      </c>
      <c r="AH1055" s="152"/>
      <c r="AI1055" s="152"/>
      <c r="AJ1055" s="152"/>
      <c r="AK1055" s="152"/>
      <c r="AL1055" s="152"/>
      <c r="AM1055" s="152"/>
      <c r="AN1055" s="152"/>
      <c r="AO1055" s="152"/>
      <c r="AP1055" s="152"/>
      <c r="AQ1055" s="152"/>
      <c r="AR1055" s="152"/>
      <c r="AS1055" s="152"/>
      <c r="AT1055" s="152"/>
      <c r="AU1055" s="152"/>
      <c r="AV1055" s="152"/>
      <c r="AW1055" s="152"/>
      <c r="AX1055" s="152"/>
      <c r="AY1055" s="152"/>
      <c r="AZ1055" s="152"/>
      <c r="BA1055" s="152"/>
      <c r="BB1055" s="152"/>
      <c r="BC1055" s="152"/>
      <c r="BD1055" s="152"/>
      <c r="BE1055" s="152"/>
      <c r="BF1055" s="152"/>
      <c r="BG1055" s="152"/>
      <c r="BH1055" s="152"/>
    </row>
    <row r="1056" spans="1:60" outlineLevel="1" x14ac:dyDescent="0.2">
      <c r="A1056" s="159"/>
      <c r="B1056" s="160"/>
      <c r="C1056" s="257" t="s">
        <v>1051</v>
      </c>
      <c r="D1056" s="258"/>
      <c r="E1056" s="258"/>
      <c r="F1056" s="258"/>
      <c r="G1056" s="258"/>
      <c r="H1056" s="163"/>
      <c r="I1056" s="163"/>
      <c r="J1056" s="163"/>
      <c r="K1056" s="163"/>
      <c r="L1056" s="163"/>
      <c r="M1056" s="163"/>
      <c r="N1056" s="163"/>
      <c r="O1056" s="163"/>
      <c r="P1056" s="163"/>
      <c r="Q1056" s="163"/>
      <c r="R1056" s="163"/>
      <c r="S1056" s="163"/>
      <c r="T1056" s="163"/>
      <c r="U1056" s="163"/>
      <c r="V1056" s="163"/>
      <c r="W1056" s="163"/>
      <c r="X1056" s="163"/>
      <c r="Y1056" s="152"/>
      <c r="Z1056" s="152"/>
      <c r="AA1056" s="152"/>
      <c r="AB1056" s="152"/>
      <c r="AC1056" s="152"/>
      <c r="AD1056" s="152"/>
      <c r="AE1056" s="152"/>
      <c r="AF1056" s="152"/>
      <c r="AG1056" s="152" t="s">
        <v>197</v>
      </c>
      <c r="AH1056" s="152"/>
      <c r="AI1056" s="152"/>
      <c r="AJ1056" s="152"/>
      <c r="AK1056" s="152"/>
      <c r="AL1056" s="152"/>
      <c r="AM1056" s="152"/>
      <c r="AN1056" s="152"/>
      <c r="AO1056" s="152"/>
      <c r="AP1056" s="152"/>
      <c r="AQ1056" s="152"/>
      <c r="AR1056" s="152"/>
      <c r="AS1056" s="152"/>
      <c r="AT1056" s="152"/>
      <c r="AU1056" s="152"/>
      <c r="AV1056" s="152"/>
      <c r="AW1056" s="152"/>
      <c r="AX1056" s="152"/>
      <c r="AY1056" s="152"/>
      <c r="AZ1056" s="152"/>
      <c r="BA1056" s="152"/>
      <c r="BB1056" s="152"/>
      <c r="BC1056" s="152"/>
      <c r="BD1056" s="152"/>
      <c r="BE1056" s="152"/>
      <c r="BF1056" s="152"/>
      <c r="BG1056" s="152"/>
      <c r="BH1056" s="152"/>
    </row>
    <row r="1057" spans="1:60" x14ac:dyDescent="0.2">
      <c r="A1057" s="170" t="s">
        <v>187</v>
      </c>
      <c r="B1057" s="171" t="s">
        <v>143</v>
      </c>
      <c r="C1057" s="192" t="s">
        <v>144</v>
      </c>
      <c r="D1057" s="172"/>
      <c r="E1057" s="173"/>
      <c r="F1057" s="174"/>
      <c r="G1057" s="174">
        <f>SUMIF(AG1058:AG1067,"&lt;&gt;NOR",G1058:G1067)</f>
        <v>0</v>
      </c>
      <c r="H1057" s="174"/>
      <c r="I1057" s="174">
        <f>SUM(I1058:I1067)</f>
        <v>0</v>
      </c>
      <c r="J1057" s="174"/>
      <c r="K1057" s="174">
        <f>SUM(K1058:K1067)</f>
        <v>0</v>
      </c>
      <c r="L1057" s="174"/>
      <c r="M1057" s="174">
        <f>SUM(M1058:M1067)</f>
        <v>0</v>
      </c>
      <c r="N1057" s="174"/>
      <c r="O1057" s="174">
        <f>SUM(O1058:O1067)</f>
        <v>0.87</v>
      </c>
      <c r="P1057" s="174"/>
      <c r="Q1057" s="174">
        <f>SUM(Q1058:Q1067)</f>
        <v>0</v>
      </c>
      <c r="R1057" s="174"/>
      <c r="S1057" s="174"/>
      <c r="T1057" s="175"/>
      <c r="U1057" s="169"/>
      <c r="V1057" s="169">
        <f>SUM(V1058:V1067)</f>
        <v>69.760000000000005</v>
      </c>
      <c r="W1057" s="169"/>
      <c r="X1057" s="169"/>
      <c r="AG1057" t="s">
        <v>188</v>
      </c>
    </row>
    <row r="1058" spans="1:60" outlineLevel="1" x14ac:dyDescent="0.2">
      <c r="A1058" s="176">
        <v>347</v>
      </c>
      <c r="B1058" s="177" t="s">
        <v>1303</v>
      </c>
      <c r="C1058" s="193" t="s">
        <v>1304</v>
      </c>
      <c r="D1058" s="178" t="s">
        <v>191</v>
      </c>
      <c r="E1058" s="179">
        <v>53.9</v>
      </c>
      <c r="F1058" s="180"/>
      <c r="G1058" s="181">
        <f>ROUND(E1058*F1058,2)</f>
        <v>0</v>
      </c>
      <c r="H1058" s="180"/>
      <c r="I1058" s="181">
        <f>ROUND(E1058*H1058,2)</f>
        <v>0</v>
      </c>
      <c r="J1058" s="180"/>
      <c r="K1058" s="181">
        <f>ROUND(E1058*J1058,2)</f>
        <v>0</v>
      </c>
      <c r="L1058" s="181">
        <v>21</v>
      </c>
      <c r="M1058" s="181">
        <f>G1058*(1+L1058/100)</f>
        <v>0</v>
      </c>
      <c r="N1058" s="181">
        <v>1.6000000000000001E-4</v>
      </c>
      <c r="O1058" s="181">
        <f>ROUND(E1058*N1058,2)</f>
        <v>0.01</v>
      </c>
      <c r="P1058" s="181">
        <v>0</v>
      </c>
      <c r="Q1058" s="181">
        <f>ROUND(E1058*P1058,2)</f>
        <v>0</v>
      </c>
      <c r="R1058" s="181" t="s">
        <v>1277</v>
      </c>
      <c r="S1058" s="181" t="s">
        <v>193</v>
      </c>
      <c r="T1058" s="182" t="s">
        <v>193</v>
      </c>
      <c r="U1058" s="163">
        <v>0.05</v>
      </c>
      <c r="V1058" s="163">
        <f>ROUND(E1058*U1058,2)</f>
        <v>2.7</v>
      </c>
      <c r="W1058" s="163"/>
      <c r="X1058" s="163" t="s">
        <v>194</v>
      </c>
      <c r="Y1058" s="152"/>
      <c r="Z1058" s="152"/>
      <c r="AA1058" s="152"/>
      <c r="AB1058" s="152"/>
      <c r="AC1058" s="152"/>
      <c r="AD1058" s="152"/>
      <c r="AE1058" s="152"/>
      <c r="AF1058" s="152"/>
      <c r="AG1058" s="152" t="s">
        <v>195</v>
      </c>
      <c r="AH1058" s="152"/>
      <c r="AI1058" s="152"/>
      <c r="AJ1058" s="152"/>
      <c r="AK1058" s="152"/>
      <c r="AL1058" s="152"/>
      <c r="AM1058" s="152"/>
      <c r="AN1058" s="152"/>
      <c r="AO1058" s="152"/>
      <c r="AP1058" s="152"/>
      <c r="AQ1058" s="152"/>
      <c r="AR1058" s="152"/>
      <c r="AS1058" s="152"/>
      <c r="AT1058" s="152"/>
      <c r="AU1058" s="152"/>
      <c r="AV1058" s="152"/>
      <c r="AW1058" s="152"/>
      <c r="AX1058" s="152"/>
      <c r="AY1058" s="152"/>
      <c r="AZ1058" s="152"/>
      <c r="BA1058" s="152"/>
      <c r="BB1058" s="152"/>
      <c r="BC1058" s="152"/>
      <c r="BD1058" s="152"/>
      <c r="BE1058" s="152"/>
      <c r="BF1058" s="152"/>
      <c r="BG1058" s="152"/>
      <c r="BH1058" s="152"/>
    </row>
    <row r="1059" spans="1:60" outlineLevel="1" x14ac:dyDescent="0.2">
      <c r="A1059" s="159"/>
      <c r="B1059" s="160"/>
      <c r="C1059" s="259" t="s">
        <v>1305</v>
      </c>
      <c r="D1059" s="260"/>
      <c r="E1059" s="260"/>
      <c r="F1059" s="260"/>
      <c r="G1059" s="260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3"/>
      <c r="U1059" s="163"/>
      <c r="V1059" s="163"/>
      <c r="W1059" s="163"/>
      <c r="X1059" s="163"/>
      <c r="Y1059" s="152"/>
      <c r="Z1059" s="152"/>
      <c r="AA1059" s="152"/>
      <c r="AB1059" s="152"/>
      <c r="AC1059" s="152"/>
      <c r="AD1059" s="152"/>
      <c r="AE1059" s="152"/>
      <c r="AF1059" s="152"/>
      <c r="AG1059" s="152" t="s">
        <v>210</v>
      </c>
      <c r="AH1059" s="152"/>
      <c r="AI1059" s="152"/>
      <c r="AJ1059" s="152"/>
      <c r="AK1059" s="152"/>
      <c r="AL1059" s="152"/>
      <c r="AM1059" s="152"/>
      <c r="AN1059" s="152"/>
      <c r="AO1059" s="152"/>
      <c r="AP1059" s="152"/>
      <c r="AQ1059" s="152"/>
      <c r="AR1059" s="152"/>
      <c r="AS1059" s="152"/>
      <c r="AT1059" s="152"/>
      <c r="AU1059" s="152"/>
      <c r="AV1059" s="152"/>
      <c r="AW1059" s="152"/>
      <c r="AX1059" s="152"/>
      <c r="AY1059" s="152"/>
      <c r="AZ1059" s="152"/>
      <c r="BA1059" s="152"/>
      <c r="BB1059" s="152"/>
      <c r="BC1059" s="152"/>
      <c r="BD1059" s="152"/>
      <c r="BE1059" s="152"/>
      <c r="BF1059" s="152"/>
      <c r="BG1059" s="152"/>
      <c r="BH1059" s="152"/>
    </row>
    <row r="1060" spans="1:60" outlineLevel="1" x14ac:dyDescent="0.2">
      <c r="A1060" s="159"/>
      <c r="B1060" s="160"/>
      <c r="C1060" s="194" t="s">
        <v>1306</v>
      </c>
      <c r="D1060" s="164"/>
      <c r="E1060" s="165">
        <v>53.9</v>
      </c>
      <c r="F1060" s="163"/>
      <c r="G1060" s="163"/>
      <c r="H1060" s="163"/>
      <c r="I1060" s="163"/>
      <c r="J1060" s="163"/>
      <c r="K1060" s="163"/>
      <c r="L1060" s="163"/>
      <c r="M1060" s="163"/>
      <c r="N1060" s="163"/>
      <c r="O1060" s="163"/>
      <c r="P1060" s="163"/>
      <c r="Q1060" s="163"/>
      <c r="R1060" s="163"/>
      <c r="S1060" s="163"/>
      <c r="T1060" s="163"/>
      <c r="U1060" s="163"/>
      <c r="V1060" s="163"/>
      <c r="W1060" s="163"/>
      <c r="X1060" s="163"/>
      <c r="Y1060" s="152"/>
      <c r="Z1060" s="152"/>
      <c r="AA1060" s="152"/>
      <c r="AB1060" s="152"/>
      <c r="AC1060" s="152"/>
      <c r="AD1060" s="152"/>
      <c r="AE1060" s="152"/>
      <c r="AF1060" s="152"/>
      <c r="AG1060" s="152" t="s">
        <v>199</v>
      </c>
      <c r="AH1060" s="152">
        <v>0</v>
      </c>
      <c r="AI1060" s="152"/>
      <c r="AJ1060" s="152"/>
      <c r="AK1060" s="152"/>
      <c r="AL1060" s="152"/>
      <c r="AM1060" s="152"/>
      <c r="AN1060" s="152"/>
      <c r="AO1060" s="152"/>
      <c r="AP1060" s="152"/>
      <c r="AQ1060" s="152"/>
      <c r="AR1060" s="152"/>
      <c r="AS1060" s="152"/>
      <c r="AT1060" s="152"/>
      <c r="AU1060" s="152"/>
      <c r="AV1060" s="152"/>
      <c r="AW1060" s="152"/>
      <c r="AX1060" s="152"/>
      <c r="AY1060" s="152"/>
      <c r="AZ1060" s="152"/>
      <c r="BA1060" s="152"/>
      <c r="BB1060" s="152"/>
      <c r="BC1060" s="152"/>
      <c r="BD1060" s="152"/>
      <c r="BE1060" s="152"/>
      <c r="BF1060" s="152"/>
      <c r="BG1060" s="152"/>
      <c r="BH1060" s="152"/>
    </row>
    <row r="1061" spans="1:60" ht="33.75" outlineLevel="1" x14ac:dyDescent="0.2">
      <c r="A1061" s="176">
        <v>348</v>
      </c>
      <c r="B1061" s="177" t="s">
        <v>1307</v>
      </c>
      <c r="C1061" s="193" t="s">
        <v>1308</v>
      </c>
      <c r="D1061" s="178" t="s">
        <v>191</v>
      </c>
      <c r="E1061" s="179">
        <v>53.9</v>
      </c>
      <c r="F1061" s="180"/>
      <c r="G1061" s="181">
        <f>ROUND(E1061*F1061,2)</f>
        <v>0</v>
      </c>
      <c r="H1061" s="180"/>
      <c r="I1061" s="181">
        <f>ROUND(E1061*H1061,2)</f>
        <v>0</v>
      </c>
      <c r="J1061" s="180"/>
      <c r="K1061" s="181">
        <f>ROUND(E1061*J1061,2)</f>
        <v>0</v>
      </c>
      <c r="L1061" s="181">
        <v>21</v>
      </c>
      <c r="M1061" s="181">
        <f>G1061*(1+L1061/100)</f>
        <v>0</v>
      </c>
      <c r="N1061" s="181">
        <v>1.1E-4</v>
      </c>
      <c r="O1061" s="181">
        <f>ROUND(E1061*N1061,2)</f>
        <v>0.01</v>
      </c>
      <c r="P1061" s="181">
        <v>0</v>
      </c>
      <c r="Q1061" s="181">
        <f>ROUND(E1061*P1061,2)</f>
        <v>0</v>
      </c>
      <c r="R1061" s="181" t="s">
        <v>1277</v>
      </c>
      <c r="S1061" s="181" t="s">
        <v>193</v>
      </c>
      <c r="T1061" s="182" t="s">
        <v>193</v>
      </c>
      <c r="U1061" s="163">
        <v>0</v>
      </c>
      <c r="V1061" s="163">
        <f>ROUND(E1061*U1061,2)</f>
        <v>0</v>
      </c>
      <c r="W1061" s="163"/>
      <c r="X1061" s="163" t="s">
        <v>194</v>
      </c>
      <c r="Y1061" s="152"/>
      <c r="Z1061" s="152"/>
      <c r="AA1061" s="152"/>
      <c r="AB1061" s="152"/>
      <c r="AC1061" s="152"/>
      <c r="AD1061" s="152"/>
      <c r="AE1061" s="152"/>
      <c r="AF1061" s="152"/>
      <c r="AG1061" s="152" t="s">
        <v>195</v>
      </c>
      <c r="AH1061" s="152"/>
      <c r="AI1061" s="152"/>
      <c r="AJ1061" s="152"/>
      <c r="AK1061" s="152"/>
      <c r="AL1061" s="152"/>
      <c r="AM1061" s="152"/>
      <c r="AN1061" s="152"/>
      <c r="AO1061" s="152"/>
      <c r="AP1061" s="152"/>
      <c r="AQ1061" s="152"/>
      <c r="AR1061" s="152"/>
      <c r="AS1061" s="152"/>
      <c r="AT1061" s="152"/>
      <c r="AU1061" s="152"/>
      <c r="AV1061" s="152"/>
      <c r="AW1061" s="152"/>
      <c r="AX1061" s="152"/>
      <c r="AY1061" s="152"/>
      <c r="AZ1061" s="152"/>
      <c r="BA1061" s="152"/>
      <c r="BB1061" s="152"/>
      <c r="BC1061" s="152"/>
      <c r="BD1061" s="152"/>
      <c r="BE1061" s="152"/>
      <c r="BF1061" s="152"/>
      <c r="BG1061" s="152"/>
      <c r="BH1061" s="152"/>
    </row>
    <row r="1062" spans="1:60" outlineLevel="1" x14ac:dyDescent="0.2">
      <c r="A1062" s="159"/>
      <c r="B1062" s="160"/>
      <c r="C1062" s="194" t="s">
        <v>1306</v>
      </c>
      <c r="D1062" s="164"/>
      <c r="E1062" s="165">
        <v>53.9</v>
      </c>
      <c r="F1062" s="163"/>
      <c r="G1062" s="163"/>
      <c r="H1062" s="163"/>
      <c r="I1062" s="163"/>
      <c r="J1062" s="163"/>
      <c r="K1062" s="163"/>
      <c r="L1062" s="163"/>
      <c r="M1062" s="163"/>
      <c r="N1062" s="163"/>
      <c r="O1062" s="163"/>
      <c r="P1062" s="163"/>
      <c r="Q1062" s="163"/>
      <c r="R1062" s="163"/>
      <c r="S1062" s="163"/>
      <c r="T1062" s="163"/>
      <c r="U1062" s="163"/>
      <c r="V1062" s="163"/>
      <c r="W1062" s="163"/>
      <c r="X1062" s="163"/>
      <c r="Y1062" s="152"/>
      <c r="Z1062" s="152"/>
      <c r="AA1062" s="152"/>
      <c r="AB1062" s="152"/>
      <c r="AC1062" s="152"/>
      <c r="AD1062" s="152"/>
      <c r="AE1062" s="152"/>
      <c r="AF1062" s="152"/>
      <c r="AG1062" s="152" t="s">
        <v>199</v>
      </c>
      <c r="AH1062" s="152">
        <v>0</v>
      </c>
      <c r="AI1062" s="152"/>
      <c r="AJ1062" s="152"/>
      <c r="AK1062" s="152"/>
      <c r="AL1062" s="152"/>
      <c r="AM1062" s="152"/>
      <c r="AN1062" s="152"/>
      <c r="AO1062" s="152"/>
      <c r="AP1062" s="152"/>
      <c r="AQ1062" s="152"/>
      <c r="AR1062" s="152"/>
      <c r="AS1062" s="152"/>
      <c r="AT1062" s="152"/>
      <c r="AU1062" s="152"/>
      <c r="AV1062" s="152"/>
      <c r="AW1062" s="152"/>
      <c r="AX1062" s="152"/>
      <c r="AY1062" s="152"/>
      <c r="AZ1062" s="152"/>
      <c r="BA1062" s="152"/>
      <c r="BB1062" s="152"/>
      <c r="BC1062" s="152"/>
      <c r="BD1062" s="152"/>
      <c r="BE1062" s="152"/>
      <c r="BF1062" s="152"/>
      <c r="BG1062" s="152"/>
      <c r="BH1062" s="152"/>
    </row>
    <row r="1063" spans="1:60" ht="22.5" outlineLevel="1" x14ac:dyDescent="0.2">
      <c r="A1063" s="176">
        <v>349</v>
      </c>
      <c r="B1063" s="177" t="s">
        <v>1309</v>
      </c>
      <c r="C1063" s="193" t="s">
        <v>1310</v>
      </c>
      <c r="D1063" s="178" t="s">
        <v>191</v>
      </c>
      <c r="E1063" s="179">
        <v>53.9</v>
      </c>
      <c r="F1063" s="180"/>
      <c r="G1063" s="181">
        <f>ROUND(E1063*F1063,2)</f>
        <v>0</v>
      </c>
      <c r="H1063" s="180"/>
      <c r="I1063" s="181">
        <f>ROUND(E1063*H1063,2)</f>
        <v>0</v>
      </c>
      <c r="J1063" s="180"/>
      <c r="K1063" s="181">
        <f>ROUND(E1063*J1063,2)</f>
        <v>0</v>
      </c>
      <c r="L1063" s="181">
        <v>21</v>
      </c>
      <c r="M1063" s="181">
        <f>G1063*(1+L1063/100)</f>
        <v>0</v>
      </c>
      <c r="N1063" s="181">
        <v>5.2399999999999999E-3</v>
      </c>
      <c r="O1063" s="181">
        <f>ROUND(E1063*N1063,2)</f>
        <v>0.28000000000000003</v>
      </c>
      <c r="P1063" s="181">
        <v>0</v>
      </c>
      <c r="Q1063" s="181">
        <f>ROUND(E1063*P1063,2)</f>
        <v>0</v>
      </c>
      <c r="R1063" s="181" t="s">
        <v>1277</v>
      </c>
      <c r="S1063" s="181" t="s">
        <v>193</v>
      </c>
      <c r="T1063" s="182" t="s">
        <v>193</v>
      </c>
      <c r="U1063" s="163">
        <v>1.224</v>
      </c>
      <c r="V1063" s="163">
        <f>ROUND(E1063*U1063,2)</f>
        <v>65.97</v>
      </c>
      <c r="W1063" s="163"/>
      <c r="X1063" s="163" t="s">
        <v>194</v>
      </c>
      <c r="Y1063" s="152"/>
      <c r="Z1063" s="152"/>
      <c r="AA1063" s="152"/>
      <c r="AB1063" s="152"/>
      <c r="AC1063" s="152"/>
      <c r="AD1063" s="152"/>
      <c r="AE1063" s="152"/>
      <c r="AF1063" s="152"/>
      <c r="AG1063" s="152" t="s">
        <v>195</v>
      </c>
      <c r="AH1063" s="152"/>
      <c r="AI1063" s="152"/>
      <c r="AJ1063" s="152"/>
      <c r="AK1063" s="152"/>
      <c r="AL1063" s="152"/>
      <c r="AM1063" s="152"/>
      <c r="AN1063" s="152"/>
      <c r="AO1063" s="152"/>
      <c r="AP1063" s="152"/>
      <c r="AQ1063" s="152"/>
      <c r="AR1063" s="152"/>
      <c r="AS1063" s="152"/>
      <c r="AT1063" s="152"/>
      <c r="AU1063" s="152"/>
      <c r="AV1063" s="152"/>
      <c r="AW1063" s="152"/>
      <c r="AX1063" s="152"/>
      <c r="AY1063" s="152"/>
      <c r="AZ1063" s="152"/>
      <c r="BA1063" s="152"/>
      <c r="BB1063" s="152"/>
      <c r="BC1063" s="152"/>
      <c r="BD1063" s="152"/>
      <c r="BE1063" s="152"/>
      <c r="BF1063" s="152"/>
      <c r="BG1063" s="152"/>
      <c r="BH1063" s="152"/>
    </row>
    <row r="1064" spans="1:60" outlineLevel="1" x14ac:dyDescent="0.2">
      <c r="A1064" s="159"/>
      <c r="B1064" s="160"/>
      <c r="C1064" s="194" t="s">
        <v>1306</v>
      </c>
      <c r="D1064" s="164"/>
      <c r="E1064" s="165">
        <v>53.9</v>
      </c>
      <c r="F1064" s="163"/>
      <c r="G1064" s="163"/>
      <c r="H1064" s="163"/>
      <c r="I1064" s="163"/>
      <c r="J1064" s="163"/>
      <c r="K1064" s="163"/>
      <c r="L1064" s="163"/>
      <c r="M1064" s="163"/>
      <c r="N1064" s="163"/>
      <c r="O1064" s="163"/>
      <c r="P1064" s="163"/>
      <c r="Q1064" s="163"/>
      <c r="R1064" s="163"/>
      <c r="S1064" s="163"/>
      <c r="T1064" s="163"/>
      <c r="U1064" s="163"/>
      <c r="V1064" s="163"/>
      <c r="W1064" s="163"/>
      <c r="X1064" s="163"/>
      <c r="Y1064" s="152"/>
      <c r="Z1064" s="152"/>
      <c r="AA1064" s="152"/>
      <c r="AB1064" s="152"/>
      <c r="AC1064" s="152"/>
      <c r="AD1064" s="152"/>
      <c r="AE1064" s="152"/>
      <c r="AF1064" s="152"/>
      <c r="AG1064" s="152" t="s">
        <v>199</v>
      </c>
      <c r="AH1064" s="152">
        <v>0</v>
      </c>
      <c r="AI1064" s="152"/>
      <c r="AJ1064" s="152"/>
      <c r="AK1064" s="152"/>
      <c r="AL1064" s="152"/>
      <c r="AM1064" s="152"/>
      <c r="AN1064" s="152"/>
      <c r="AO1064" s="152"/>
      <c r="AP1064" s="152"/>
      <c r="AQ1064" s="152"/>
      <c r="AR1064" s="152"/>
      <c r="AS1064" s="152"/>
      <c r="AT1064" s="152"/>
      <c r="AU1064" s="152"/>
      <c r="AV1064" s="152"/>
      <c r="AW1064" s="152"/>
      <c r="AX1064" s="152"/>
      <c r="AY1064" s="152"/>
      <c r="AZ1064" s="152"/>
      <c r="BA1064" s="152"/>
      <c r="BB1064" s="152"/>
      <c r="BC1064" s="152"/>
      <c r="BD1064" s="152"/>
      <c r="BE1064" s="152"/>
      <c r="BF1064" s="152"/>
      <c r="BG1064" s="152"/>
      <c r="BH1064" s="152"/>
    </row>
    <row r="1065" spans="1:60" outlineLevel="1" x14ac:dyDescent="0.2">
      <c r="A1065" s="176">
        <v>350</v>
      </c>
      <c r="B1065" s="177" t="s">
        <v>1311</v>
      </c>
      <c r="C1065" s="193" t="s">
        <v>1312</v>
      </c>
      <c r="D1065" s="178" t="s">
        <v>191</v>
      </c>
      <c r="E1065" s="179">
        <v>53.9</v>
      </c>
      <c r="F1065" s="180"/>
      <c r="G1065" s="181">
        <f>ROUND(E1065*F1065,2)</f>
        <v>0</v>
      </c>
      <c r="H1065" s="180"/>
      <c r="I1065" s="181">
        <f>ROUND(E1065*H1065,2)</f>
        <v>0</v>
      </c>
      <c r="J1065" s="180"/>
      <c r="K1065" s="181">
        <f>ROUND(E1065*J1065,2)</f>
        <v>0</v>
      </c>
      <c r="L1065" s="181">
        <v>21</v>
      </c>
      <c r="M1065" s="181">
        <f>G1065*(1+L1065/100)</f>
        <v>0</v>
      </c>
      <c r="N1065" s="181">
        <v>1.0500000000000001E-2</v>
      </c>
      <c r="O1065" s="181">
        <f>ROUND(E1065*N1065,2)</f>
        <v>0.56999999999999995</v>
      </c>
      <c r="P1065" s="181">
        <v>0</v>
      </c>
      <c r="Q1065" s="181">
        <f>ROUND(E1065*P1065,2)</f>
        <v>0</v>
      </c>
      <c r="R1065" s="181" t="s">
        <v>281</v>
      </c>
      <c r="S1065" s="181" t="s">
        <v>193</v>
      </c>
      <c r="T1065" s="182" t="s">
        <v>193</v>
      </c>
      <c r="U1065" s="163">
        <v>0</v>
      </c>
      <c r="V1065" s="163">
        <f>ROUND(E1065*U1065,2)</f>
        <v>0</v>
      </c>
      <c r="W1065" s="163"/>
      <c r="X1065" s="163" t="s">
        <v>275</v>
      </c>
      <c r="Y1065" s="152"/>
      <c r="Z1065" s="152"/>
      <c r="AA1065" s="152"/>
      <c r="AB1065" s="152"/>
      <c r="AC1065" s="152"/>
      <c r="AD1065" s="152"/>
      <c r="AE1065" s="152"/>
      <c r="AF1065" s="152"/>
      <c r="AG1065" s="152" t="s">
        <v>276</v>
      </c>
      <c r="AH1065" s="152"/>
      <c r="AI1065" s="152"/>
      <c r="AJ1065" s="152"/>
      <c r="AK1065" s="152"/>
      <c r="AL1065" s="152"/>
      <c r="AM1065" s="152"/>
      <c r="AN1065" s="152"/>
      <c r="AO1065" s="152"/>
      <c r="AP1065" s="152"/>
      <c r="AQ1065" s="152"/>
      <c r="AR1065" s="152"/>
      <c r="AS1065" s="152"/>
      <c r="AT1065" s="152"/>
      <c r="AU1065" s="152"/>
      <c r="AV1065" s="152"/>
      <c r="AW1065" s="152"/>
      <c r="AX1065" s="152"/>
      <c r="AY1065" s="152"/>
      <c r="AZ1065" s="152"/>
      <c r="BA1065" s="152"/>
      <c r="BB1065" s="152"/>
      <c r="BC1065" s="152"/>
      <c r="BD1065" s="152"/>
      <c r="BE1065" s="152"/>
      <c r="BF1065" s="152"/>
      <c r="BG1065" s="152"/>
      <c r="BH1065" s="152"/>
    </row>
    <row r="1066" spans="1:60" outlineLevel="1" x14ac:dyDescent="0.2">
      <c r="A1066" s="159"/>
      <c r="B1066" s="160"/>
      <c r="C1066" s="194" t="s">
        <v>1306</v>
      </c>
      <c r="D1066" s="164"/>
      <c r="E1066" s="165">
        <v>53.9</v>
      </c>
      <c r="F1066" s="163"/>
      <c r="G1066" s="163"/>
      <c r="H1066" s="163"/>
      <c r="I1066" s="163"/>
      <c r="J1066" s="163"/>
      <c r="K1066" s="163"/>
      <c r="L1066" s="163"/>
      <c r="M1066" s="163"/>
      <c r="N1066" s="163"/>
      <c r="O1066" s="163"/>
      <c r="P1066" s="163"/>
      <c r="Q1066" s="163"/>
      <c r="R1066" s="163"/>
      <c r="S1066" s="163"/>
      <c r="T1066" s="163"/>
      <c r="U1066" s="163"/>
      <c r="V1066" s="163"/>
      <c r="W1066" s="163"/>
      <c r="X1066" s="163"/>
      <c r="Y1066" s="152"/>
      <c r="Z1066" s="152"/>
      <c r="AA1066" s="152"/>
      <c r="AB1066" s="152"/>
      <c r="AC1066" s="152"/>
      <c r="AD1066" s="152"/>
      <c r="AE1066" s="152"/>
      <c r="AF1066" s="152"/>
      <c r="AG1066" s="152" t="s">
        <v>199</v>
      </c>
      <c r="AH1066" s="152">
        <v>0</v>
      </c>
      <c r="AI1066" s="152"/>
      <c r="AJ1066" s="152"/>
      <c r="AK1066" s="152"/>
      <c r="AL1066" s="152"/>
      <c r="AM1066" s="152"/>
      <c r="AN1066" s="152"/>
      <c r="AO1066" s="152"/>
      <c r="AP1066" s="152"/>
      <c r="AQ1066" s="152"/>
      <c r="AR1066" s="152"/>
      <c r="AS1066" s="152"/>
      <c r="AT1066" s="152"/>
      <c r="AU1066" s="152"/>
      <c r="AV1066" s="152"/>
      <c r="AW1066" s="152"/>
      <c r="AX1066" s="152"/>
      <c r="AY1066" s="152"/>
      <c r="AZ1066" s="152"/>
      <c r="BA1066" s="152"/>
      <c r="BB1066" s="152"/>
      <c r="BC1066" s="152"/>
      <c r="BD1066" s="152"/>
      <c r="BE1066" s="152"/>
      <c r="BF1066" s="152"/>
      <c r="BG1066" s="152"/>
      <c r="BH1066" s="152"/>
    </row>
    <row r="1067" spans="1:60" outlineLevel="1" x14ac:dyDescent="0.2">
      <c r="A1067" s="184">
        <v>351</v>
      </c>
      <c r="B1067" s="185" t="s">
        <v>1313</v>
      </c>
      <c r="C1067" s="196" t="s">
        <v>1314</v>
      </c>
      <c r="D1067" s="186" t="s">
        <v>280</v>
      </c>
      <c r="E1067" s="187">
        <v>0.86294000000000004</v>
      </c>
      <c r="F1067" s="188"/>
      <c r="G1067" s="189">
        <f>ROUND(E1067*F1067,2)</f>
        <v>0</v>
      </c>
      <c r="H1067" s="188"/>
      <c r="I1067" s="189">
        <f>ROUND(E1067*H1067,2)</f>
        <v>0</v>
      </c>
      <c r="J1067" s="188"/>
      <c r="K1067" s="189">
        <f>ROUND(E1067*J1067,2)</f>
        <v>0</v>
      </c>
      <c r="L1067" s="189">
        <v>21</v>
      </c>
      <c r="M1067" s="189">
        <f>G1067*(1+L1067/100)</f>
        <v>0</v>
      </c>
      <c r="N1067" s="189">
        <v>0</v>
      </c>
      <c r="O1067" s="189">
        <f>ROUND(E1067*N1067,2)</f>
        <v>0</v>
      </c>
      <c r="P1067" s="189">
        <v>0</v>
      </c>
      <c r="Q1067" s="189">
        <f>ROUND(E1067*P1067,2)</f>
        <v>0</v>
      </c>
      <c r="R1067" s="189" t="s">
        <v>1277</v>
      </c>
      <c r="S1067" s="189" t="s">
        <v>193</v>
      </c>
      <c r="T1067" s="190" t="s">
        <v>193</v>
      </c>
      <c r="U1067" s="163">
        <v>1.2649999999999999</v>
      </c>
      <c r="V1067" s="163">
        <f>ROUND(E1067*U1067,2)</f>
        <v>1.0900000000000001</v>
      </c>
      <c r="W1067" s="163"/>
      <c r="X1067" s="163" t="s">
        <v>995</v>
      </c>
      <c r="Y1067" s="152"/>
      <c r="Z1067" s="152"/>
      <c r="AA1067" s="152"/>
      <c r="AB1067" s="152"/>
      <c r="AC1067" s="152"/>
      <c r="AD1067" s="152"/>
      <c r="AE1067" s="152"/>
      <c r="AF1067" s="152"/>
      <c r="AG1067" s="152" t="s">
        <v>996</v>
      </c>
      <c r="AH1067" s="152"/>
      <c r="AI1067" s="152"/>
      <c r="AJ1067" s="152"/>
      <c r="AK1067" s="152"/>
      <c r="AL1067" s="152"/>
      <c r="AM1067" s="152"/>
      <c r="AN1067" s="152"/>
      <c r="AO1067" s="152"/>
      <c r="AP1067" s="152"/>
      <c r="AQ1067" s="152"/>
      <c r="AR1067" s="152"/>
      <c r="AS1067" s="152"/>
      <c r="AT1067" s="152"/>
      <c r="AU1067" s="152"/>
      <c r="AV1067" s="152"/>
      <c r="AW1067" s="152"/>
      <c r="AX1067" s="152"/>
      <c r="AY1067" s="152"/>
      <c r="AZ1067" s="152"/>
      <c r="BA1067" s="152"/>
      <c r="BB1067" s="152"/>
      <c r="BC1067" s="152"/>
      <c r="BD1067" s="152"/>
      <c r="BE1067" s="152"/>
      <c r="BF1067" s="152"/>
      <c r="BG1067" s="152"/>
      <c r="BH1067" s="152"/>
    </row>
    <row r="1068" spans="1:60" x14ac:dyDescent="0.2">
      <c r="A1068" s="170" t="s">
        <v>187</v>
      </c>
      <c r="B1068" s="171" t="s">
        <v>145</v>
      </c>
      <c r="C1068" s="192" t="s">
        <v>146</v>
      </c>
      <c r="D1068" s="172"/>
      <c r="E1068" s="173"/>
      <c r="F1068" s="174"/>
      <c r="G1068" s="174">
        <f>SUMIF(AG1069:AG1072,"&lt;&gt;NOR",G1069:G1072)</f>
        <v>0</v>
      </c>
      <c r="H1068" s="174"/>
      <c r="I1068" s="174">
        <f>SUM(I1069:I1072)</f>
        <v>0</v>
      </c>
      <c r="J1068" s="174"/>
      <c r="K1068" s="174">
        <f>SUM(K1069:K1072)</f>
        <v>0</v>
      </c>
      <c r="L1068" s="174"/>
      <c r="M1068" s="174">
        <f>SUM(M1069:M1072)</f>
        <v>0</v>
      </c>
      <c r="N1068" s="174"/>
      <c r="O1068" s="174">
        <f>SUM(O1069:O1072)</f>
        <v>0.11</v>
      </c>
      <c r="P1068" s="174"/>
      <c r="Q1068" s="174">
        <f>SUM(Q1069:Q1072)</f>
        <v>0</v>
      </c>
      <c r="R1068" s="174"/>
      <c r="S1068" s="174"/>
      <c r="T1068" s="175"/>
      <c r="U1068" s="169"/>
      <c r="V1068" s="169">
        <f>SUM(V1069:V1072)</f>
        <v>22.56</v>
      </c>
      <c r="W1068" s="169"/>
      <c r="X1068" s="169"/>
      <c r="AG1068" t="s">
        <v>188</v>
      </c>
    </row>
    <row r="1069" spans="1:60" outlineLevel="1" x14ac:dyDescent="0.2">
      <c r="A1069" s="176">
        <v>352</v>
      </c>
      <c r="B1069" s="177" t="s">
        <v>1315</v>
      </c>
      <c r="C1069" s="193" t="s">
        <v>1316</v>
      </c>
      <c r="D1069" s="178" t="s">
        <v>191</v>
      </c>
      <c r="E1069" s="179">
        <v>167.91</v>
      </c>
      <c r="F1069" s="180"/>
      <c r="G1069" s="181">
        <f>ROUND(E1069*F1069,2)</f>
        <v>0</v>
      </c>
      <c r="H1069" s="180"/>
      <c r="I1069" s="181">
        <f>ROUND(E1069*H1069,2)</f>
        <v>0</v>
      </c>
      <c r="J1069" s="180"/>
      <c r="K1069" s="181">
        <f>ROUND(E1069*J1069,2)</f>
        <v>0</v>
      </c>
      <c r="L1069" s="181">
        <v>21</v>
      </c>
      <c r="M1069" s="181">
        <f>G1069*(1+L1069/100)</f>
        <v>0</v>
      </c>
      <c r="N1069" s="181">
        <v>1.4999999999999999E-4</v>
      </c>
      <c r="O1069" s="181">
        <f>ROUND(E1069*N1069,2)</f>
        <v>0.03</v>
      </c>
      <c r="P1069" s="181">
        <v>0</v>
      </c>
      <c r="Q1069" s="181">
        <f>ROUND(E1069*P1069,2)</f>
        <v>0</v>
      </c>
      <c r="R1069" s="181" t="s">
        <v>1317</v>
      </c>
      <c r="S1069" s="181" t="s">
        <v>193</v>
      </c>
      <c r="T1069" s="182" t="s">
        <v>193</v>
      </c>
      <c r="U1069" s="163">
        <v>3.2480000000000002E-2</v>
      </c>
      <c r="V1069" s="163">
        <f>ROUND(E1069*U1069,2)</f>
        <v>5.45</v>
      </c>
      <c r="W1069" s="163"/>
      <c r="X1069" s="163" t="s">
        <v>194</v>
      </c>
      <c r="Y1069" s="152"/>
      <c r="Z1069" s="152"/>
      <c r="AA1069" s="152"/>
      <c r="AB1069" s="152"/>
      <c r="AC1069" s="152"/>
      <c r="AD1069" s="152"/>
      <c r="AE1069" s="152"/>
      <c r="AF1069" s="152"/>
      <c r="AG1069" s="152" t="s">
        <v>195</v>
      </c>
      <c r="AH1069" s="152"/>
      <c r="AI1069" s="152"/>
      <c r="AJ1069" s="152"/>
      <c r="AK1069" s="152"/>
      <c r="AL1069" s="152"/>
      <c r="AM1069" s="152"/>
      <c r="AN1069" s="152"/>
      <c r="AO1069" s="152"/>
      <c r="AP1069" s="152"/>
      <c r="AQ1069" s="152"/>
      <c r="AR1069" s="152"/>
      <c r="AS1069" s="152"/>
      <c r="AT1069" s="152"/>
      <c r="AU1069" s="152"/>
      <c r="AV1069" s="152"/>
      <c r="AW1069" s="152"/>
      <c r="AX1069" s="152"/>
      <c r="AY1069" s="152"/>
      <c r="AZ1069" s="152"/>
      <c r="BA1069" s="152"/>
      <c r="BB1069" s="152"/>
      <c r="BC1069" s="152"/>
      <c r="BD1069" s="152"/>
      <c r="BE1069" s="152"/>
      <c r="BF1069" s="152"/>
      <c r="BG1069" s="152"/>
      <c r="BH1069" s="152"/>
    </row>
    <row r="1070" spans="1:60" outlineLevel="1" x14ac:dyDescent="0.2">
      <c r="A1070" s="159"/>
      <c r="B1070" s="160"/>
      <c r="C1070" s="194" t="s">
        <v>1318</v>
      </c>
      <c r="D1070" s="164"/>
      <c r="E1070" s="165">
        <v>167.91</v>
      </c>
      <c r="F1070" s="163"/>
      <c r="G1070" s="163"/>
      <c r="H1070" s="163"/>
      <c r="I1070" s="163"/>
      <c r="J1070" s="163"/>
      <c r="K1070" s="163"/>
      <c r="L1070" s="163"/>
      <c r="M1070" s="163"/>
      <c r="N1070" s="163"/>
      <c r="O1070" s="163"/>
      <c r="P1070" s="163"/>
      <c r="Q1070" s="163"/>
      <c r="R1070" s="163"/>
      <c r="S1070" s="163"/>
      <c r="T1070" s="163"/>
      <c r="U1070" s="163"/>
      <c r="V1070" s="163"/>
      <c r="W1070" s="163"/>
      <c r="X1070" s="163"/>
      <c r="Y1070" s="152"/>
      <c r="Z1070" s="152"/>
      <c r="AA1070" s="152"/>
      <c r="AB1070" s="152"/>
      <c r="AC1070" s="152"/>
      <c r="AD1070" s="152"/>
      <c r="AE1070" s="152"/>
      <c r="AF1070" s="152"/>
      <c r="AG1070" s="152" t="s">
        <v>199</v>
      </c>
      <c r="AH1070" s="152">
        <v>0</v>
      </c>
      <c r="AI1070" s="152"/>
      <c r="AJ1070" s="152"/>
      <c r="AK1070" s="152"/>
      <c r="AL1070" s="152"/>
      <c r="AM1070" s="152"/>
      <c r="AN1070" s="152"/>
      <c r="AO1070" s="152"/>
      <c r="AP1070" s="152"/>
      <c r="AQ1070" s="152"/>
      <c r="AR1070" s="152"/>
      <c r="AS1070" s="152"/>
      <c r="AT1070" s="152"/>
      <c r="AU1070" s="152"/>
      <c r="AV1070" s="152"/>
      <c r="AW1070" s="152"/>
      <c r="AX1070" s="152"/>
      <c r="AY1070" s="152"/>
      <c r="AZ1070" s="152"/>
      <c r="BA1070" s="152"/>
      <c r="BB1070" s="152"/>
      <c r="BC1070" s="152"/>
      <c r="BD1070" s="152"/>
      <c r="BE1070" s="152"/>
      <c r="BF1070" s="152"/>
      <c r="BG1070" s="152"/>
      <c r="BH1070" s="152"/>
    </row>
    <row r="1071" spans="1:60" outlineLevel="1" x14ac:dyDescent="0.2">
      <c r="A1071" s="176">
        <v>353</v>
      </c>
      <c r="B1071" s="177" t="s">
        <v>1319</v>
      </c>
      <c r="C1071" s="193" t="s">
        <v>1320</v>
      </c>
      <c r="D1071" s="178" t="s">
        <v>191</v>
      </c>
      <c r="E1071" s="179">
        <v>167.91</v>
      </c>
      <c r="F1071" s="180"/>
      <c r="G1071" s="181">
        <f>ROUND(E1071*F1071,2)</f>
        <v>0</v>
      </c>
      <c r="H1071" s="180"/>
      <c r="I1071" s="181">
        <f>ROUND(E1071*H1071,2)</f>
        <v>0</v>
      </c>
      <c r="J1071" s="180"/>
      <c r="K1071" s="181">
        <f>ROUND(E1071*J1071,2)</f>
        <v>0</v>
      </c>
      <c r="L1071" s="181">
        <v>21</v>
      </c>
      <c r="M1071" s="181">
        <f>G1071*(1+L1071/100)</f>
        <v>0</v>
      </c>
      <c r="N1071" s="181">
        <v>4.6000000000000001E-4</v>
      </c>
      <c r="O1071" s="181">
        <f>ROUND(E1071*N1071,2)</f>
        <v>0.08</v>
      </c>
      <c r="P1071" s="181">
        <v>0</v>
      </c>
      <c r="Q1071" s="181">
        <f>ROUND(E1071*P1071,2)</f>
        <v>0</v>
      </c>
      <c r="R1071" s="181" t="s">
        <v>1317</v>
      </c>
      <c r="S1071" s="181" t="s">
        <v>193</v>
      </c>
      <c r="T1071" s="182" t="s">
        <v>193</v>
      </c>
      <c r="U1071" s="163">
        <v>0.10191</v>
      </c>
      <c r="V1071" s="163">
        <f>ROUND(E1071*U1071,2)</f>
        <v>17.11</v>
      </c>
      <c r="W1071" s="163"/>
      <c r="X1071" s="163" t="s">
        <v>194</v>
      </c>
      <c r="Y1071" s="152"/>
      <c r="Z1071" s="152"/>
      <c r="AA1071" s="152"/>
      <c r="AB1071" s="152"/>
      <c r="AC1071" s="152"/>
      <c r="AD1071" s="152"/>
      <c r="AE1071" s="152"/>
      <c r="AF1071" s="152"/>
      <c r="AG1071" s="152" t="s">
        <v>195</v>
      </c>
      <c r="AH1071" s="152"/>
      <c r="AI1071" s="152"/>
      <c r="AJ1071" s="152"/>
      <c r="AK1071" s="152"/>
      <c r="AL1071" s="152"/>
      <c r="AM1071" s="152"/>
      <c r="AN1071" s="152"/>
      <c r="AO1071" s="152"/>
      <c r="AP1071" s="152"/>
      <c r="AQ1071" s="152"/>
      <c r="AR1071" s="152"/>
      <c r="AS1071" s="152"/>
      <c r="AT1071" s="152"/>
      <c r="AU1071" s="152"/>
      <c r="AV1071" s="152"/>
      <c r="AW1071" s="152"/>
      <c r="AX1071" s="152"/>
      <c r="AY1071" s="152"/>
      <c r="AZ1071" s="152"/>
      <c r="BA1071" s="152"/>
      <c r="BB1071" s="152"/>
      <c r="BC1071" s="152"/>
      <c r="BD1071" s="152"/>
      <c r="BE1071" s="152"/>
      <c r="BF1071" s="152"/>
      <c r="BG1071" s="152"/>
      <c r="BH1071" s="152"/>
    </row>
    <row r="1072" spans="1:60" outlineLevel="1" x14ac:dyDescent="0.2">
      <c r="A1072" s="159"/>
      <c r="B1072" s="160"/>
      <c r="C1072" s="194" t="s">
        <v>1318</v>
      </c>
      <c r="D1072" s="164"/>
      <c r="E1072" s="165">
        <v>167.91</v>
      </c>
      <c r="F1072" s="163"/>
      <c r="G1072" s="163"/>
      <c r="H1072" s="163"/>
      <c r="I1072" s="163"/>
      <c r="J1072" s="163"/>
      <c r="K1072" s="163"/>
      <c r="L1072" s="163"/>
      <c r="M1072" s="163"/>
      <c r="N1072" s="163"/>
      <c r="O1072" s="163"/>
      <c r="P1072" s="163"/>
      <c r="Q1072" s="163"/>
      <c r="R1072" s="163"/>
      <c r="S1072" s="163"/>
      <c r="T1072" s="163"/>
      <c r="U1072" s="163"/>
      <c r="V1072" s="163"/>
      <c r="W1072" s="163"/>
      <c r="X1072" s="163"/>
      <c r="Y1072" s="152"/>
      <c r="Z1072" s="152"/>
      <c r="AA1072" s="152"/>
      <c r="AB1072" s="152"/>
      <c r="AC1072" s="152"/>
      <c r="AD1072" s="152"/>
      <c r="AE1072" s="152"/>
      <c r="AF1072" s="152"/>
      <c r="AG1072" s="152" t="s">
        <v>199</v>
      </c>
      <c r="AH1072" s="152">
        <v>0</v>
      </c>
      <c r="AI1072" s="152"/>
      <c r="AJ1072" s="152"/>
      <c r="AK1072" s="152"/>
      <c r="AL1072" s="152"/>
      <c r="AM1072" s="152"/>
      <c r="AN1072" s="152"/>
      <c r="AO1072" s="152"/>
      <c r="AP1072" s="152"/>
      <c r="AQ1072" s="152"/>
      <c r="AR1072" s="152"/>
      <c r="AS1072" s="152"/>
      <c r="AT1072" s="152"/>
      <c r="AU1072" s="152"/>
      <c r="AV1072" s="152"/>
      <c r="AW1072" s="152"/>
      <c r="AX1072" s="152"/>
      <c r="AY1072" s="152"/>
      <c r="AZ1072" s="152"/>
      <c r="BA1072" s="152"/>
      <c r="BB1072" s="152"/>
      <c r="BC1072" s="152"/>
      <c r="BD1072" s="152"/>
      <c r="BE1072" s="152"/>
      <c r="BF1072" s="152"/>
      <c r="BG1072" s="152"/>
      <c r="BH1072" s="152"/>
    </row>
    <row r="1073" spans="1:60" x14ac:dyDescent="0.2">
      <c r="A1073" s="170" t="s">
        <v>187</v>
      </c>
      <c r="B1073" s="171" t="s">
        <v>156</v>
      </c>
      <c r="C1073" s="192" t="s">
        <v>157</v>
      </c>
      <c r="D1073" s="172"/>
      <c r="E1073" s="173"/>
      <c r="F1073" s="174"/>
      <c r="G1073" s="174">
        <f>SUMIF(AG1074:AG1077,"&lt;&gt;NOR",G1074:G1077)</f>
        <v>0</v>
      </c>
      <c r="H1073" s="174"/>
      <c r="I1073" s="174">
        <f>SUM(I1074:I1077)</f>
        <v>0</v>
      </c>
      <c r="J1073" s="174"/>
      <c r="K1073" s="174">
        <f>SUM(K1074:K1077)</f>
        <v>0</v>
      </c>
      <c r="L1073" s="174"/>
      <c r="M1073" s="174">
        <f>SUM(M1074:M1077)</f>
        <v>0</v>
      </c>
      <c r="N1073" s="174"/>
      <c r="O1073" s="174">
        <f>SUM(O1074:O1077)</f>
        <v>0</v>
      </c>
      <c r="P1073" s="174"/>
      <c r="Q1073" s="174">
        <f>SUM(Q1074:Q1077)</f>
        <v>0</v>
      </c>
      <c r="R1073" s="174"/>
      <c r="S1073" s="174"/>
      <c r="T1073" s="175"/>
      <c r="U1073" s="169"/>
      <c r="V1073" s="169">
        <f>SUM(V1074:V1077)</f>
        <v>509.17</v>
      </c>
      <c r="W1073" s="169"/>
      <c r="X1073" s="169"/>
      <c r="AG1073" t="s">
        <v>188</v>
      </c>
    </row>
    <row r="1074" spans="1:60" outlineLevel="1" x14ac:dyDescent="0.2">
      <c r="A1074" s="176">
        <v>354</v>
      </c>
      <c r="B1074" s="177" t="s">
        <v>1321</v>
      </c>
      <c r="C1074" s="193" t="s">
        <v>1322</v>
      </c>
      <c r="D1074" s="178" t="s">
        <v>280</v>
      </c>
      <c r="E1074" s="179">
        <v>1039.1222</v>
      </c>
      <c r="F1074" s="180"/>
      <c r="G1074" s="181">
        <f>ROUND(E1074*F1074,2)</f>
        <v>0</v>
      </c>
      <c r="H1074" s="180"/>
      <c r="I1074" s="181">
        <f>ROUND(E1074*H1074,2)</f>
        <v>0</v>
      </c>
      <c r="J1074" s="180"/>
      <c r="K1074" s="181">
        <f>ROUND(E1074*J1074,2)</f>
        <v>0</v>
      </c>
      <c r="L1074" s="181">
        <v>21</v>
      </c>
      <c r="M1074" s="181">
        <f>G1074*(1+L1074/100)</f>
        <v>0</v>
      </c>
      <c r="N1074" s="181">
        <v>0</v>
      </c>
      <c r="O1074" s="181">
        <f>ROUND(E1074*N1074,2)</f>
        <v>0</v>
      </c>
      <c r="P1074" s="181">
        <v>0</v>
      </c>
      <c r="Q1074" s="181">
        <f>ROUND(E1074*P1074,2)</f>
        <v>0</v>
      </c>
      <c r="R1074" s="181" t="s">
        <v>1323</v>
      </c>
      <c r="S1074" s="181" t="s">
        <v>193</v>
      </c>
      <c r="T1074" s="182" t="s">
        <v>285</v>
      </c>
      <c r="U1074" s="163">
        <v>0.49</v>
      </c>
      <c r="V1074" s="163">
        <f>ROUND(E1074*U1074,2)</f>
        <v>509.17</v>
      </c>
      <c r="W1074" s="163"/>
      <c r="X1074" s="163" t="s">
        <v>1324</v>
      </c>
      <c r="Y1074" s="152"/>
      <c r="Z1074" s="152"/>
      <c r="AA1074" s="152"/>
      <c r="AB1074" s="152"/>
      <c r="AC1074" s="152"/>
      <c r="AD1074" s="152"/>
      <c r="AE1074" s="152"/>
      <c r="AF1074" s="152"/>
      <c r="AG1074" s="152" t="s">
        <v>1325</v>
      </c>
      <c r="AH1074" s="152"/>
      <c r="AI1074" s="152"/>
      <c r="AJ1074" s="152"/>
      <c r="AK1074" s="152"/>
      <c r="AL1074" s="152"/>
      <c r="AM1074" s="152"/>
      <c r="AN1074" s="152"/>
      <c r="AO1074" s="152"/>
      <c r="AP1074" s="152"/>
      <c r="AQ1074" s="152"/>
      <c r="AR1074" s="152"/>
      <c r="AS1074" s="152"/>
      <c r="AT1074" s="152"/>
      <c r="AU1074" s="152"/>
      <c r="AV1074" s="152"/>
      <c r="AW1074" s="152"/>
      <c r="AX1074" s="152"/>
      <c r="AY1074" s="152"/>
      <c r="AZ1074" s="152"/>
      <c r="BA1074" s="152"/>
      <c r="BB1074" s="152"/>
      <c r="BC1074" s="152"/>
      <c r="BD1074" s="152"/>
      <c r="BE1074" s="152"/>
      <c r="BF1074" s="152"/>
      <c r="BG1074" s="152"/>
      <c r="BH1074" s="152"/>
    </row>
    <row r="1075" spans="1:60" outlineLevel="1" x14ac:dyDescent="0.2">
      <c r="A1075" s="159"/>
      <c r="B1075" s="160"/>
      <c r="C1075" s="259" t="s">
        <v>1326</v>
      </c>
      <c r="D1075" s="260"/>
      <c r="E1075" s="260"/>
      <c r="F1075" s="260"/>
      <c r="G1075" s="260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3"/>
      <c r="U1075" s="163"/>
      <c r="V1075" s="163"/>
      <c r="W1075" s="163"/>
      <c r="X1075" s="163"/>
      <c r="Y1075" s="152"/>
      <c r="Z1075" s="152"/>
      <c r="AA1075" s="152"/>
      <c r="AB1075" s="152"/>
      <c r="AC1075" s="152"/>
      <c r="AD1075" s="152"/>
      <c r="AE1075" s="152"/>
      <c r="AF1075" s="152"/>
      <c r="AG1075" s="152" t="s">
        <v>210</v>
      </c>
      <c r="AH1075" s="152"/>
      <c r="AI1075" s="152"/>
      <c r="AJ1075" s="152"/>
      <c r="AK1075" s="152"/>
      <c r="AL1075" s="152"/>
      <c r="AM1075" s="152"/>
      <c r="AN1075" s="152"/>
      <c r="AO1075" s="152"/>
      <c r="AP1075" s="152"/>
      <c r="AQ1075" s="152"/>
      <c r="AR1075" s="152"/>
      <c r="AS1075" s="152"/>
      <c r="AT1075" s="152"/>
      <c r="AU1075" s="152"/>
      <c r="AV1075" s="152"/>
      <c r="AW1075" s="152"/>
      <c r="AX1075" s="152"/>
      <c r="AY1075" s="152"/>
      <c r="AZ1075" s="152"/>
      <c r="BA1075" s="152"/>
      <c r="BB1075" s="152"/>
      <c r="BC1075" s="152"/>
      <c r="BD1075" s="152"/>
      <c r="BE1075" s="152"/>
      <c r="BF1075" s="152"/>
      <c r="BG1075" s="152"/>
      <c r="BH1075" s="152"/>
    </row>
    <row r="1076" spans="1:60" outlineLevel="1" x14ac:dyDescent="0.2">
      <c r="A1076" s="184">
        <v>355</v>
      </c>
      <c r="B1076" s="185" t="s">
        <v>1327</v>
      </c>
      <c r="C1076" s="196" t="s">
        <v>1328</v>
      </c>
      <c r="D1076" s="186" t="s">
        <v>280</v>
      </c>
      <c r="E1076" s="187">
        <v>10391.222</v>
      </c>
      <c r="F1076" s="188"/>
      <c r="G1076" s="189">
        <f>ROUND(E1076*F1076,2)</f>
        <v>0</v>
      </c>
      <c r="H1076" s="188"/>
      <c r="I1076" s="189">
        <f>ROUND(E1076*H1076,2)</f>
        <v>0</v>
      </c>
      <c r="J1076" s="188"/>
      <c r="K1076" s="189">
        <f>ROUND(E1076*J1076,2)</f>
        <v>0</v>
      </c>
      <c r="L1076" s="189">
        <v>21</v>
      </c>
      <c r="M1076" s="189">
        <f>G1076*(1+L1076/100)</f>
        <v>0</v>
      </c>
      <c r="N1076" s="189">
        <v>0</v>
      </c>
      <c r="O1076" s="189">
        <f>ROUND(E1076*N1076,2)</f>
        <v>0</v>
      </c>
      <c r="P1076" s="189">
        <v>0</v>
      </c>
      <c r="Q1076" s="189">
        <f>ROUND(E1076*P1076,2)</f>
        <v>0</v>
      </c>
      <c r="R1076" s="189" t="s">
        <v>1323</v>
      </c>
      <c r="S1076" s="189" t="s">
        <v>193</v>
      </c>
      <c r="T1076" s="190" t="s">
        <v>285</v>
      </c>
      <c r="U1076" s="163">
        <v>0</v>
      </c>
      <c r="V1076" s="163">
        <f>ROUND(E1076*U1076,2)</f>
        <v>0</v>
      </c>
      <c r="W1076" s="163"/>
      <c r="X1076" s="163" t="s">
        <v>1324</v>
      </c>
      <c r="Y1076" s="152"/>
      <c r="Z1076" s="152"/>
      <c r="AA1076" s="152"/>
      <c r="AB1076" s="152"/>
      <c r="AC1076" s="152"/>
      <c r="AD1076" s="152"/>
      <c r="AE1076" s="152"/>
      <c r="AF1076" s="152"/>
      <c r="AG1076" s="152" t="s">
        <v>1325</v>
      </c>
      <c r="AH1076" s="152"/>
      <c r="AI1076" s="152"/>
      <c r="AJ1076" s="152"/>
      <c r="AK1076" s="152"/>
      <c r="AL1076" s="152"/>
      <c r="AM1076" s="152"/>
      <c r="AN1076" s="152"/>
      <c r="AO1076" s="152"/>
      <c r="AP1076" s="152"/>
      <c r="AQ1076" s="152"/>
      <c r="AR1076" s="152"/>
      <c r="AS1076" s="152"/>
      <c r="AT1076" s="152"/>
      <c r="AU1076" s="152"/>
      <c r="AV1076" s="152"/>
      <c r="AW1076" s="152"/>
      <c r="AX1076" s="152"/>
      <c r="AY1076" s="152"/>
      <c r="AZ1076" s="152"/>
      <c r="BA1076" s="152"/>
      <c r="BB1076" s="152"/>
      <c r="BC1076" s="152"/>
      <c r="BD1076" s="152"/>
      <c r="BE1076" s="152"/>
      <c r="BF1076" s="152"/>
      <c r="BG1076" s="152"/>
      <c r="BH1076" s="152"/>
    </row>
    <row r="1077" spans="1:60" outlineLevel="1" x14ac:dyDescent="0.2">
      <c r="A1077" s="176">
        <v>356</v>
      </c>
      <c r="B1077" s="177" t="s">
        <v>1329</v>
      </c>
      <c r="C1077" s="193" t="s">
        <v>1330</v>
      </c>
      <c r="D1077" s="178" t="s">
        <v>280</v>
      </c>
      <c r="E1077" s="179">
        <v>1039.1222</v>
      </c>
      <c r="F1077" s="180"/>
      <c r="G1077" s="181">
        <f>ROUND(E1077*F1077,2)</f>
        <v>0</v>
      </c>
      <c r="H1077" s="180"/>
      <c r="I1077" s="181">
        <f>ROUND(E1077*H1077,2)</f>
        <v>0</v>
      </c>
      <c r="J1077" s="180"/>
      <c r="K1077" s="181">
        <f>ROUND(E1077*J1077,2)</f>
        <v>0</v>
      </c>
      <c r="L1077" s="181">
        <v>21</v>
      </c>
      <c r="M1077" s="181">
        <f>G1077*(1+L1077/100)</f>
        <v>0</v>
      </c>
      <c r="N1077" s="181">
        <v>0</v>
      </c>
      <c r="O1077" s="181">
        <f>ROUND(E1077*N1077,2)</f>
        <v>0</v>
      </c>
      <c r="P1077" s="181">
        <v>0</v>
      </c>
      <c r="Q1077" s="181">
        <f>ROUND(E1077*P1077,2)</f>
        <v>0</v>
      </c>
      <c r="R1077" s="181"/>
      <c r="S1077" s="181" t="s">
        <v>193</v>
      </c>
      <c r="T1077" s="182" t="s">
        <v>255</v>
      </c>
      <c r="U1077" s="163">
        <v>0</v>
      </c>
      <c r="V1077" s="163">
        <f>ROUND(E1077*U1077,2)</f>
        <v>0</v>
      </c>
      <c r="W1077" s="163"/>
      <c r="X1077" s="163" t="s">
        <v>1324</v>
      </c>
      <c r="Y1077" s="152"/>
      <c r="Z1077" s="152"/>
      <c r="AA1077" s="152"/>
      <c r="AB1077" s="152"/>
      <c r="AC1077" s="152"/>
      <c r="AD1077" s="152"/>
      <c r="AE1077" s="152"/>
      <c r="AF1077" s="152"/>
      <c r="AG1077" s="152" t="s">
        <v>1325</v>
      </c>
      <c r="AH1077" s="152"/>
      <c r="AI1077" s="152"/>
      <c r="AJ1077" s="152"/>
      <c r="AK1077" s="152"/>
      <c r="AL1077" s="152"/>
      <c r="AM1077" s="152"/>
      <c r="AN1077" s="152"/>
      <c r="AO1077" s="152"/>
      <c r="AP1077" s="152"/>
      <c r="AQ1077" s="152"/>
      <c r="AR1077" s="152"/>
      <c r="AS1077" s="152"/>
      <c r="AT1077" s="152"/>
      <c r="AU1077" s="152"/>
      <c r="AV1077" s="152"/>
      <c r="AW1077" s="152"/>
      <c r="AX1077" s="152"/>
      <c r="AY1077" s="152"/>
      <c r="AZ1077" s="152"/>
      <c r="BA1077" s="152"/>
      <c r="BB1077" s="152"/>
      <c r="BC1077" s="152"/>
      <c r="BD1077" s="152"/>
      <c r="BE1077" s="152"/>
      <c r="BF1077" s="152"/>
      <c r="BG1077" s="152"/>
      <c r="BH1077" s="152"/>
    </row>
    <row r="1078" spans="1:60" x14ac:dyDescent="0.2">
      <c r="A1078" s="3"/>
      <c r="B1078" s="4"/>
      <c r="C1078" s="198"/>
      <c r="D1078" s="6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AE1078">
        <v>15</v>
      </c>
      <c r="AF1078">
        <v>21</v>
      </c>
      <c r="AG1078" t="s">
        <v>174</v>
      </c>
    </row>
    <row r="1079" spans="1:60" x14ac:dyDescent="0.2">
      <c r="A1079" s="155"/>
      <c r="B1079" s="156" t="s">
        <v>29</v>
      </c>
      <c r="C1079" s="199"/>
      <c r="D1079" s="157"/>
      <c r="E1079" s="158"/>
      <c r="F1079" s="158"/>
      <c r="G1079" s="191">
        <f>G8+G76+G156+G190+G519+G549+G571+G590+G615+G719+G755+G761+G765+G774+G776+G797+G822+G847+G888+G948+G1034+G1057+G1068+G1073</f>
        <v>0</v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AE1079">
        <f>SUMIF(L7:L1077,AE1078,G7:G1077)</f>
        <v>0</v>
      </c>
      <c r="AF1079">
        <f>SUMIF(L7:L1077,AF1078,G7:G1077)</f>
        <v>0</v>
      </c>
      <c r="AG1079" t="s">
        <v>1331</v>
      </c>
    </row>
    <row r="1080" spans="1:60" x14ac:dyDescent="0.2">
      <c r="C1080" s="200"/>
      <c r="D1080" s="10"/>
      <c r="AG1080" t="s">
        <v>1340</v>
      </c>
    </row>
    <row r="1081" spans="1:60" x14ac:dyDescent="0.2">
      <c r="D1081" s="10"/>
    </row>
    <row r="1082" spans="1:60" x14ac:dyDescent="0.2">
      <c r="D1082" s="10"/>
    </row>
    <row r="1083" spans="1:60" x14ac:dyDescent="0.2">
      <c r="D1083" s="10"/>
    </row>
    <row r="1084" spans="1:60" x14ac:dyDescent="0.2">
      <c r="D1084" s="10"/>
    </row>
    <row r="1085" spans="1:60" x14ac:dyDescent="0.2">
      <c r="D1085" s="10"/>
    </row>
    <row r="1086" spans="1:60" x14ac:dyDescent="0.2">
      <c r="D1086" s="10"/>
    </row>
    <row r="1087" spans="1:60" x14ac:dyDescent="0.2">
      <c r="D1087" s="10"/>
    </row>
    <row r="1088" spans="1:60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263">
    <mergeCell ref="C18:G18"/>
    <mergeCell ref="C21:G21"/>
    <mergeCell ref="C24:G24"/>
    <mergeCell ref="C27:G27"/>
    <mergeCell ref="C30:G30"/>
    <mergeCell ref="C33:G33"/>
    <mergeCell ref="A1:G1"/>
    <mergeCell ref="C2:G2"/>
    <mergeCell ref="C3:G3"/>
    <mergeCell ref="C4:G4"/>
    <mergeCell ref="C10:G10"/>
    <mergeCell ref="C17:G17"/>
    <mergeCell ref="C78:G78"/>
    <mergeCell ref="C84:G84"/>
    <mergeCell ref="C88:G88"/>
    <mergeCell ref="C93:G93"/>
    <mergeCell ref="C110:G110"/>
    <mergeCell ref="C113:G113"/>
    <mergeCell ref="C46:G46"/>
    <mergeCell ref="C51:G51"/>
    <mergeCell ref="C52:G52"/>
    <mergeCell ref="C56:G56"/>
    <mergeCell ref="C57:G57"/>
    <mergeCell ref="C58:G58"/>
    <mergeCell ref="C137:G137"/>
    <mergeCell ref="C150:G150"/>
    <mergeCell ref="C153:G153"/>
    <mergeCell ref="C154:G154"/>
    <mergeCell ref="C161:G161"/>
    <mergeCell ref="C162:G162"/>
    <mergeCell ref="C118:G118"/>
    <mergeCell ref="C121:G121"/>
    <mergeCell ref="C122:G122"/>
    <mergeCell ref="C125:G125"/>
    <mergeCell ref="C131:G131"/>
    <mergeCell ref="C134:G134"/>
    <mergeCell ref="C180:G180"/>
    <mergeCell ref="C181:G181"/>
    <mergeCell ref="C184:G184"/>
    <mergeCell ref="C185:G185"/>
    <mergeCell ref="C514:G514"/>
    <mergeCell ref="C517:G517"/>
    <mergeCell ref="C163:G163"/>
    <mergeCell ref="C166:G166"/>
    <mergeCell ref="C167:G167"/>
    <mergeCell ref="C168:G168"/>
    <mergeCell ref="C173:G173"/>
    <mergeCell ref="C177:G177"/>
    <mergeCell ref="C535:G535"/>
    <mergeCell ref="C539:G539"/>
    <mergeCell ref="C551:G551"/>
    <mergeCell ref="C554:G554"/>
    <mergeCell ref="C555:G555"/>
    <mergeCell ref="C560:G560"/>
    <mergeCell ref="C521:G521"/>
    <mergeCell ref="C526:G526"/>
    <mergeCell ref="C527:G527"/>
    <mergeCell ref="C530:G530"/>
    <mergeCell ref="C531:G531"/>
    <mergeCell ref="C534:G534"/>
    <mergeCell ref="C596:G596"/>
    <mergeCell ref="C599:G599"/>
    <mergeCell ref="C613:G613"/>
    <mergeCell ref="C617:G617"/>
    <mergeCell ref="C618:G618"/>
    <mergeCell ref="C621:G621"/>
    <mergeCell ref="C563:G563"/>
    <mergeCell ref="C573:G573"/>
    <mergeCell ref="C576:G576"/>
    <mergeCell ref="C584:G584"/>
    <mergeCell ref="C587:G587"/>
    <mergeCell ref="C592:G592"/>
    <mergeCell ref="C632:G632"/>
    <mergeCell ref="C633:G633"/>
    <mergeCell ref="C634:G634"/>
    <mergeCell ref="C635:G635"/>
    <mergeCell ref="C636:G636"/>
    <mergeCell ref="C637:G637"/>
    <mergeCell ref="C626:G626"/>
    <mergeCell ref="C627:G627"/>
    <mergeCell ref="C628:G628"/>
    <mergeCell ref="C629:G629"/>
    <mergeCell ref="C630:G630"/>
    <mergeCell ref="C631:G631"/>
    <mergeCell ref="C649:G649"/>
    <mergeCell ref="C650:G650"/>
    <mergeCell ref="C651:G651"/>
    <mergeCell ref="C652:G652"/>
    <mergeCell ref="C653:G653"/>
    <mergeCell ref="C654:G654"/>
    <mergeCell ref="C638:G638"/>
    <mergeCell ref="C639:G639"/>
    <mergeCell ref="C640:G640"/>
    <mergeCell ref="C641:G641"/>
    <mergeCell ref="C642:G642"/>
    <mergeCell ref="C644:G644"/>
    <mergeCell ref="C661:G661"/>
    <mergeCell ref="C662:G662"/>
    <mergeCell ref="C663:G663"/>
    <mergeCell ref="C664:G664"/>
    <mergeCell ref="C665:G665"/>
    <mergeCell ref="C666:G666"/>
    <mergeCell ref="C655:G655"/>
    <mergeCell ref="C656:G656"/>
    <mergeCell ref="C657:G657"/>
    <mergeCell ref="C658:G658"/>
    <mergeCell ref="C659:G659"/>
    <mergeCell ref="C660:G660"/>
    <mergeCell ref="C677:G677"/>
    <mergeCell ref="C678:G678"/>
    <mergeCell ref="C679:G679"/>
    <mergeCell ref="C680:G680"/>
    <mergeCell ref="C681:G681"/>
    <mergeCell ref="C682:G682"/>
    <mergeCell ref="C667:G667"/>
    <mergeCell ref="C668:G668"/>
    <mergeCell ref="C670:G670"/>
    <mergeCell ref="C674:G674"/>
    <mergeCell ref="C675:G675"/>
    <mergeCell ref="C676:G676"/>
    <mergeCell ref="C689:G689"/>
    <mergeCell ref="C690:G690"/>
    <mergeCell ref="C691:G691"/>
    <mergeCell ref="C692:G692"/>
    <mergeCell ref="C693:G693"/>
    <mergeCell ref="C695:G695"/>
    <mergeCell ref="C683:G683"/>
    <mergeCell ref="C684:G684"/>
    <mergeCell ref="C685:G685"/>
    <mergeCell ref="C686:G686"/>
    <mergeCell ref="C687:G687"/>
    <mergeCell ref="C688:G688"/>
    <mergeCell ref="C704:G704"/>
    <mergeCell ref="C705:G705"/>
    <mergeCell ref="C706:G706"/>
    <mergeCell ref="C707:G707"/>
    <mergeCell ref="C708:G708"/>
    <mergeCell ref="C709:G709"/>
    <mergeCell ref="C698:G698"/>
    <mergeCell ref="C699:G699"/>
    <mergeCell ref="C700:G700"/>
    <mergeCell ref="C701:G701"/>
    <mergeCell ref="C702:G702"/>
    <mergeCell ref="C703:G703"/>
    <mergeCell ref="C716:G716"/>
    <mergeCell ref="C721:G721"/>
    <mergeCell ref="C725:G725"/>
    <mergeCell ref="C728:G728"/>
    <mergeCell ref="C731:G731"/>
    <mergeCell ref="C732:G732"/>
    <mergeCell ref="C710:G710"/>
    <mergeCell ref="C711:G711"/>
    <mergeCell ref="C712:G712"/>
    <mergeCell ref="C713:G713"/>
    <mergeCell ref="C714:G714"/>
    <mergeCell ref="C715:G715"/>
    <mergeCell ref="C767:G767"/>
    <mergeCell ref="C770:G770"/>
    <mergeCell ref="C783:G783"/>
    <mergeCell ref="C790:G790"/>
    <mergeCell ref="C796:G796"/>
    <mergeCell ref="C799:G799"/>
    <mergeCell ref="C738:G738"/>
    <mergeCell ref="C739:G739"/>
    <mergeCell ref="C745:G745"/>
    <mergeCell ref="C750:G750"/>
    <mergeCell ref="C759:G759"/>
    <mergeCell ref="C763:G763"/>
    <mergeCell ref="C834:G834"/>
    <mergeCell ref="C835:G835"/>
    <mergeCell ref="C846:G846"/>
    <mergeCell ref="C849:G849"/>
    <mergeCell ref="C852:G852"/>
    <mergeCell ref="C855:G855"/>
    <mergeCell ref="C803:G803"/>
    <mergeCell ref="C804:G804"/>
    <mergeCell ref="C807:G807"/>
    <mergeCell ref="C814:G814"/>
    <mergeCell ref="C821:G821"/>
    <mergeCell ref="C826:G826"/>
    <mergeCell ref="C882:G882"/>
    <mergeCell ref="C887:G887"/>
    <mergeCell ref="C890:G890"/>
    <mergeCell ref="C893:G893"/>
    <mergeCell ref="C897:G897"/>
    <mergeCell ref="C908:G908"/>
    <mergeCell ref="C856:G856"/>
    <mergeCell ref="C859:G859"/>
    <mergeCell ref="C860:G860"/>
    <mergeCell ref="C863:G863"/>
    <mergeCell ref="C874:G874"/>
    <mergeCell ref="C879:G879"/>
    <mergeCell ref="C939:G939"/>
    <mergeCell ref="C940:G940"/>
    <mergeCell ref="C943:G943"/>
    <mergeCell ref="C944:G944"/>
    <mergeCell ref="C947:G947"/>
    <mergeCell ref="C950:G950"/>
    <mergeCell ref="C913:G913"/>
    <mergeCell ref="C928:G928"/>
    <mergeCell ref="C929:G929"/>
    <mergeCell ref="C932:G932"/>
    <mergeCell ref="C933:G933"/>
    <mergeCell ref="C936:G936"/>
    <mergeCell ref="C963:G963"/>
    <mergeCell ref="C964:G964"/>
    <mergeCell ref="C967:G967"/>
    <mergeCell ref="C968:G968"/>
    <mergeCell ref="C971:G971"/>
    <mergeCell ref="C972:G972"/>
    <mergeCell ref="C951:G951"/>
    <mergeCell ref="C952:G952"/>
    <mergeCell ref="C955:G955"/>
    <mergeCell ref="C956:G956"/>
    <mergeCell ref="C957:G957"/>
    <mergeCell ref="C958:G958"/>
    <mergeCell ref="C985:G985"/>
    <mergeCell ref="C986:G986"/>
    <mergeCell ref="C989:G989"/>
    <mergeCell ref="C990:G990"/>
    <mergeCell ref="C991:G991"/>
    <mergeCell ref="C995:G995"/>
    <mergeCell ref="C975:G975"/>
    <mergeCell ref="C976:G976"/>
    <mergeCell ref="C977:G977"/>
    <mergeCell ref="C978:G978"/>
    <mergeCell ref="C979:G979"/>
    <mergeCell ref="C984:G984"/>
    <mergeCell ref="C1002:G1002"/>
    <mergeCell ref="C1003:G1003"/>
    <mergeCell ref="C1004:G1004"/>
    <mergeCell ref="C1005:G1005"/>
    <mergeCell ref="C1006:G1006"/>
    <mergeCell ref="C1007:G1007"/>
    <mergeCell ref="C996:G996"/>
    <mergeCell ref="C997:G997"/>
    <mergeCell ref="C998:G998"/>
    <mergeCell ref="C999:G999"/>
    <mergeCell ref="C1000:G1000"/>
    <mergeCell ref="C1001:G1001"/>
    <mergeCell ref="C1014:G1014"/>
    <mergeCell ref="C1015:G1015"/>
    <mergeCell ref="C1018:G1018"/>
    <mergeCell ref="C1019:G1019"/>
    <mergeCell ref="C1020:G1020"/>
    <mergeCell ref="C1021:G1021"/>
    <mergeCell ref="C1008:G1008"/>
    <mergeCell ref="C1009:G1009"/>
    <mergeCell ref="C1010:G1010"/>
    <mergeCell ref="C1011:G1011"/>
    <mergeCell ref="C1012:G1012"/>
    <mergeCell ref="C1013:G1013"/>
    <mergeCell ref="C1033:G1033"/>
    <mergeCell ref="C1048:G1048"/>
    <mergeCell ref="C1056:G1056"/>
    <mergeCell ref="C1059:G1059"/>
    <mergeCell ref="C1075:G1075"/>
    <mergeCell ref="C1024:G1024"/>
    <mergeCell ref="C1025:G1025"/>
    <mergeCell ref="C1026:G1026"/>
    <mergeCell ref="C1027:G1027"/>
    <mergeCell ref="C1028:G1028"/>
    <mergeCell ref="C1029:G10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51</v>
      </c>
      <c r="C4" s="269" t="s">
        <v>52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SUMIF(AG9:AG77,"&lt;&gt;NOR",G9:G77)</f>
        <v>0</v>
      </c>
      <c r="H8" s="174"/>
      <c r="I8" s="174">
        <f>SUM(I9:I77)</f>
        <v>0</v>
      </c>
      <c r="J8" s="174"/>
      <c r="K8" s="174">
        <f>SUM(K9:K77)</f>
        <v>0</v>
      </c>
      <c r="L8" s="174"/>
      <c r="M8" s="174">
        <f>SUM(M9:M77)</f>
        <v>0</v>
      </c>
      <c r="N8" s="174"/>
      <c r="O8" s="174">
        <f>SUM(O9:O77)</f>
        <v>0.67</v>
      </c>
      <c r="P8" s="174"/>
      <c r="Q8" s="174">
        <f>SUM(Q9:Q77)</f>
        <v>4.8600000000000003</v>
      </c>
      <c r="R8" s="174"/>
      <c r="S8" s="174"/>
      <c r="T8" s="175"/>
      <c r="U8" s="169"/>
      <c r="V8" s="169">
        <f>SUM(V9:V77)</f>
        <v>1227.9099999999999</v>
      </c>
      <c r="W8" s="169"/>
      <c r="X8" s="169"/>
      <c r="AG8" t="s">
        <v>188</v>
      </c>
    </row>
    <row r="9" spans="1:60" ht="22.5" outlineLevel="1" x14ac:dyDescent="0.2">
      <c r="A9" s="176">
        <v>1</v>
      </c>
      <c r="B9" s="177" t="s">
        <v>189</v>
      </c>
      <c r="C9" s="193" t="s">
        <v>190</v>
      </c>
      <c r="D9" s="178" t="s">
        <v>191</v>
      </c>
      <c r="E9" s="179">
        <v>7.1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0.22500000000000001</v>
      </c>
      <c r="Q9" s="181">
        <f>ROUND(E9*P9,2)</f>
        <v>1.6</v>
      </c>
      <c r="R9" s="181" t="s">
        <v>192</v>
      </c>
      <c r="S9" s="181" t="s">
        <v>193</v>
      </c>
      <c r="T9" s="182" t="s">
        <v>285</v>
      </c>
      <c r="U9" s="163">
        <v>0.14199999999999999</v>
      </c>
      <c r="V9" s="163">
        <f>ROUND(E9*U9,2)</f>
        <v>1.01</v>
      </c>
      <c r="W9" s="163"/>
      <c r="X9" s="163" t="s">
        <v>194</v>
      </c>
      <c r="Y9" s="152"/>
      <c r="Z9" s="152"/>
      <c r="AA9" s="152"/>
      <c r="AB9" s="152"/>
      <c r="AC9" s="152"/>
      <c r="AD9" s="152"/>
      <c r="AE9" s="152"/>
      <c r="AF9" s="152"/>
      <c r="AG9" s="152" t="s">
        <v>195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7" t="s">
        <v>196</v>
      </c>
      <c r="D10" s="258"/>
      <c r="E10" s="258"/>
      <c r="F10" s="258"/>
      <c r="G10" s="258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197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261" t="s">
        <v>1341</v>
      </c>
      <c r="D11" s="262"/>
      <c r="E11" s="262"/>
      <c r="F11" s="262"/>
      <c r="G11" s="262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2"/>
      <c r="Z11" s="152"/>
      <c r="AA11" s="152"/>
      <c r="AB11" s="152"/>
      <c r="AC11" s="152"/>
      <c r="AD11" s="152"/>
      <c r="AE11" s="152"/>
      <c r="AF11" s="152"/>
      <c r="AG11" s="152" t="s">
        <v>210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4" t="s">
        <v>1342</v>
      </c>
      <c r="D12" s="164"/>
      <c r="E12" s="165">
        <v>7.1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199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6">
        <v>2</v>
      </c>
      <c r="B13" s="177" t="s">
        <v>1343</v>
      </c>
      <c r="C13" s="193" t="s">
        <v>1344</v>
      </c>
      <c r="D13" s="178" t="s">
        <v>214</v>
      </c>
      <c r="E13" s="179">
        <v>1.7549999999999999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81">
        <v>0</v>
      </c>
      <c r="O13" s="181">
        <f>ROUND(E13*N13,2)</f>
        <v>0</v>
      </c>
      <c r="P13" s="181">
        <v>1.3</v>
      </c>
      <c r="Q13" s="181">
        <f>ROUND(E13*P13,2)</f>
        <v>2.2799999999999998</v>
      </c>
      <c r="R13" s="181" t="s">
        <v>244</v>
      </c>
      <c r="S13" s="181" t="s">
        <v>193</v>
      </c>
      <c r="T13" s="182" t="s">
        <v>285</v>
      </c>
      <c r="U13" s="163">
        <v>0.51</v>
      </c>
      <c r="V13" s="163">
        <f>ROUND(E13*U13,2)</f>
        <v>0.9</v>
      </c>
      <c r="W13" s="163"/>
      <c r="X13" s="163" t="s">
        <v>194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195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257" t="s">
        <v>1345</v>
      </c>
      <c r="D14" s="258"/>
      <c r="E14" s="258"/>
      <c r="F14" s="258"/>
      <c r="G14" s="258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197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4" t="s">
        <v>1346</v>
      </c>
      <c r="D15" s="164"/>
      <c r="E15" s="165">
        <v>0.69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199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194" t="s">
        <v>1347</v>
      </c>
      <c r="D16" s="164"/>
      <c r="E16" s="165">
        <v>1.0649999999999999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199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6">
        <v>3</v>
      </c>
      <c r="B17" s="177" t="s">
        <v>1348</v>
      </c>
      <c r="C17" s="193" t="s">
        <v>1349</v>
      </c>
      <c r="D17" s="178" t="s">
        <v>207</v>
      </c>
      <c r="E17" s="179">
        <v>2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81">
        <v>0</v>
      </c>
      <c r="O17" s="181">
        <f>ROUND(E17*N17,2)</f>
        <v>0</v>
      </c>
      <c r="P17" s="181">
        <v>0.22</v>
      </c>
      <c r="Q17" s="181">
        <f>ROUND(E17*P17,2)</f>
        <v>0.44</v>
      </c>
      <c r="R17" s="181" t="s">
        <v>192</v>
      </c>
      <c r="S17" s="181" t="s">
        <v>193</v>
      </c>
      <c r="T17" s="182" t="s">
        <v>285</v>
      </c>
      <c r="U17" s="163">
        <v>0.14299999999999999</v>
      </c>
      <c r="V17" s="163">
        <f>ROUND(E17*U17,2)</f>
        <v>0.28999999999999998</v>
      </c>
      <c r="W17" s="163"/>
      <c r="X17" s="163" t="s">
        <v>194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195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257" t="s">
        <v>208</v>
      </c>
      <c r="D18" s="258"/>
      <c r="E18" s="258"/>
      <c r="F18" s="258"/>
      <c r="G18" s="258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197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83" t="str">
        <f>C18</f>
        <v>s vybouráním lože, s přemístěním hmot na skládku na vzdálenost do 3 m nebo naložením na dopravní prostředek</v>
      </c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194" t="s">
        <v>1111</v>
      </c>
      <c r="D19" s="164"/>
      <c r="E19" s="165">
        <v>2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2"/>
      <c r="Z19" s="152"/>
      <c r="AA19" s="152"/>
      <c r="AB19" s="152"/>
      <c r="AC19" s="152"/>
      <c r="AD19" s="152"/>
      <c r="AE19" s="152"/>
      <c r="AF19" s="152"/>
      <c r="AG19" s="152" t="s">
        <v>199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6">
        <v>4</v>
      </c>
      <c r="B20" s="177" t="s">
        <v>205</v>
      </c>
      <c r="C20" s="193" t="s">
        <v>206</v>
      </c>
      <c r="D20" s="178" t="s">
        <v>207</v>
      </c>
      <c r="E20" s="179">
        <v>2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81">
        <v>0</v>
      </c>
      <c r="O20" s="181">
        <f>ROUND(E20*N20,2)</f>
        <v>0</v>
      </c>
      <c r="P20" s="181">
        <v>0.27</v>
      </c>
      <c r="Q20" s="181">
        <f>ROUND(E20*P20,2)</f>
        <v>0.54</v>
      </c>
      <c r="R20" s="181" t="s">
        <v>192</v>
      </c>
      <c r="S20" s="181" t="s">
        <v>193</v>
      </c>
      <c r="T20" s="182" t="s">
        <v>285</v>
      </c>
      <c r="U20" s="163">
        <v>0.123</v>
      </c>
      <c r="V20" s="163">
        <f>ROUND(E20*U20,2)</f>
        <v>0.25</v>
      </c>
      <c r="W20" s="163"/>
      <c r="X20" s="163" t="s">
        <v>194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195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257" t="s">
        <v>208</v>
      </c>
      <c r="D21" s="258"/>
      <c r="E21" s="258"/>
      <c r="F21" s="258"/>
      <c r="G21" s="258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2"/>
      <c r="Z21" s="152"/>
      <c r="AA21" s="152"/>
      <c r="AB21" s="152"/>
      <c r="AC21" s="152"/>
      <c r="AD21" s="152"/>
      <c r="AE21" s="152"/>
      <c r="AF21" s="152"/>
      <c r="AG21" s="152" t="s">
        <v>197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83" t="str">
        <f>C21</f>
        <v>s vybouráním lože, s přemístěním hmot na skládku na vzdálenost do 3 m nebo naložením na dopravní prostředek</v>
      </c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4" t="s">
        <v>1111</v>
      </c>
      <c r="D22" s="164"/>
      <c r="E22" s="165">
        <v>2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199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ht="22.5" outlineLevel="1" x14ac:dyDescent="0.2">
      <c r="A23" s="176">
        <v>5</v>
      </c>
      <c r="B23" s="177" t="s">
        <v>1350</v>
      </c>
      <c r="C23" s="193" t="s">
        <v>1351</v>
      </c>
      <c r="D23" s="178" t="s">
        <v>214</v>
      </c>
      <c r="E23" s="179">
        <v>443.30840000000001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81">
        <v>0</v>
      </c>
      <c r="O23" s="181">
        <f>ROUND(E23*N23,2)</f>
        <v>0</v>
      </c>
      <c r="P23" s="181">
        <v>0</v>
      </c>
      <c r="Q23" s="181">
        <f>ROUND(E23*P23,2)</f>
        <v>0</v>
      </c>
      <c r="R23" s="181" t="s">
        <v>215</v>
      </c>
      <c r="S23" s="181" t="s">
        <v>193</v>
      </c>
      <c r="T23" s="182" t="s">
        <v>285</v>
      </c>
      <c r="U23" s="163">
        <v>1.556</v>
      </c>
      <c r="V23" s="163">
        <f>ROUND(E23*U23,2)</f>
        <v>689.79</v>
      </c>
      <c r="W23" s="163"/>
      <c r="X23" s="163" t="s">
        <v>194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195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59"/>
      <c r="B24" s="160"/>
      <c r="C24" s="257" t="s">
        <v>220</v>
      </c>
      <c r="D24" s="258"/>
      <c r="E24" s="258"/>
      <c r="F24" s="258"/>
      <c r="G24" s="258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2"/>
      <c r="Z24" s="152"/>
      <c r="AA24" s="152"/>
      <c r="AB24" s="152"/>
      <c r="AC24" s="152"/>
      <c r="AD24" s="152"/>
      <c r="AE24" s="152"/>
      <c r="AF24" s="152"/>
      <c r="AG24" s="152" t="s">
        <v>197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83" t="str">
        <f>C24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261" t="s">
        <v>1352</v>
      </c>
      <c r="D25" s="262"/>
      <c r="E25" s="262"/>
      <c r="F25" s="262"/>
      <c r="G25" s="262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210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194" t="s">
        <v>1353</v>
      </c>
      <c r="D26" s="164"/>
      <c r="E26" s="165">
        <v>394.46839999999997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2"/>
      <c r="Z26" s="152"/>
      <c r="AA26" s="152"/>
      <c r="AB26" s="152"/>
      <c r="AC26" s="152"/>
      <c r="AD26" s="152"/>
      <c r="AE26" s="152"/>
      <c r="AF26" s="152"/>
      <c r="AG26" s="152" t="s">
        <v>199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9"/>
      <c r="B27" s="160"/>
      <c r="C27" s="194" t="s">
        <v>1354</v>
      </c>
      <c r="D27" s="164"/>
      <c r="E27" s="165">
        <v>48.84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2"/>
      <c r="Z27" s="152"/>
      <c r="AA27" s="152"/>
      <c r="AB27" s="152"/>
      <c r="AC27" s="152"/>
      <c r="AD27" s="152"/>
      <c r="AE27" s="152"/>
      <c r="AF27" s="152"/>
      <c r="AG27" s="152" t="s">
        <v>199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76">
        <v>6</v>
      </c>
      <c r="B28" s="177" t="s">
        <v>218</v>
      </c>
      <c r="C28" s="193" t="s">
        <v>219</v>
      </c>
      <c r="D28" s="178" t="s">
        <v>214</v>
      </c>
      <c r="E28" s="179">
        <v>443.30840000000001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21</v>
      </c>
      <c r="M28" s="181">
        <f>G28*(1+L28/100)</f>
        <v>0</v>
      </c>
      <c r="N28" s="181">
        <v>0</v>
      </c>
      <c r="O28" s="181">
        <f>ROUND(E28*N28,2)</f>
        <v>0</v>
      </c>
      <c r="P28" s="181">
        <v>0</v>
      </c>
      <c r="Q28" s="181">
        <f>ROUND(E28*P28,2)</f>
        <v>0</v>
      </c>
      <c r="R28" s="181" t="s">
        <v>215</v>
      </c>
      <c r="S28" s="181" t="s">
        <v>193</v>
      </c>
      <c r="T28" s="182" t="s">
        <v>285</v>
      </c>
      <c r="U28" s="163">
        <v>0.107</v>
      </c>
      <c r="V28" s="163">
        <f>ROUND(E28*U28,2)</f>
        <v>47.43</v>
      </c>
      <c r="W28" s="163"/>
      <c r="X28" s="163" t="s">
        <v>194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195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 x14ac:dyDescent="0.2">
      <c r="A29" s="159"/>
      <c r="B29" s="160"/>
      <c r="C29" s="257" t="s">
        <v>220</v>
      </c>
      <c r="D29" s="258"/>
      <c r="E29" s="258"/>
      <c r="F29" s="258"/>
      <c r="G29" s="258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2"/>
      <c r="Z29" s="152"/>
      <c r="AA29" s="152"/>
      <c r="AB29" s="152"/>
      <c r="AC29" s="152"/>
      <c r="AD29" s="152"/>
      <c r="AE29" s="152"/>
      <c r="AF29" s="152"/>
      <c r="AG29" s="152" t="s">
        <v>197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83" t="str">
        <f>C29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194" t="s">
        <v>1355</v>
      </c>
      <c r="D30" s="164"/>
      <c r="E30" s="165">
        <v>443.30840000000001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2"/>
      <c r="Z30" s="152"/>
      <c r="AA30" s="152"/>
      <c r="AB30" s="152"/>
      <c r="AC30" s="152"/>
      <c r="AD30" s="152"/>
      <c r="AE30" s="152"/>
      <c r="AF30" s="152"/>
      <c r="AG30" s="152" t="s">
        <v>199</v>
      </c>
      <c r="AH30" s="152">
        <v>5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6">
        <v>7</v>
      </c>
      <c r="B31" s="177" t="s">
        <v>222</v>
      </c>
      <c r="C31" s="193" t="s">
        <v>223</v>
      </c>
      <c r="D31" s="178" t="s">
        <v>214</v>
      </c>
      <c r="E31" s="179">
        <v>340.96600000000001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 t="s">
        <v>215</v>
      </c>
      <c r="S31" s="181" t="s">
        <v>193</v>
      </c>
      <c r="T31" s="182" t="s">
        <v>285</v>
      </c>
      <c r="U31" s="163">
        <v>0.16</v>
      </c>
      <c r="V31" s="163">
        <f>ROUND(E31*U31,2)</f>
        <v>54.55</v>
      </c>
      <c r="W31" s="163"/>
      <c r="X31" s="163" t="s">
        <v>194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195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33.75" outlineLevel="1" x14ac:dyDescent="0.2">
      <c r="A32" s="159"/>
      <c r="B32" s="160"/>
      <c r="C32" s="257" t="s">
        <v>224</v>
      </c>
      <c r="D32" s="258"/>
      <c r="E32" s="258"/>
      <c r="F32" s="258"/>
      <c r="G32" s="258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2"/>
      <c r="Z32" s="152"/>
      <c r="AA32" s="152"/>
      <c r="AB32" s="152"/>
      <c r="AC32" s="152"/>
      <c r="AD32" s="152"/>
      <c r="AE32" s="152"/>
      <c r="AF32" s="152"/>
      <c r="AG32" s="152" t="s">
        <v>197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83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94" t="s">
        <v>1356</v>
      </c>
      <c r="D33" s="164"/>
      <c r="E33" s="165">
        <v>53.76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199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4" t="s">
        <v>1357</v>
      </c>
      <c r="D34" s="164"/>
      <c r="E34" s="165">
        <v>30.576000000000001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199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194" t="s">
        <v>1358</v>
      </c>
      <c r="D35" s="164"/>
      <c r="E35" s="165">
        <v>46.64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2"/>
      <c r="Z35" s="152"/>
      <c r="AA35" s="152"/>
      <c r="AB35" s="152"/>
      <c r="AC35" s="152"/>
      <c r="AD35" s="152"/>
      <c r="AE35" s="152"/>
      <c r="AF35" s="152"/>
      <c r="AG35" s="152" t="s">
        <v>199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4" t="s">
        <v>1359</v>
      </c>
      <c r="D36" s="164"/>
      <c r="E36" s="165">
        <v>12.87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199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2.5" outlineLevel="1" x14ac:dyDescent="0.2">
      <c r="A37" s="159"/>
      <c r="B37" s="160"/>
      <c r="C37" s="194" t="s">
        <v>1360</v>
      </c>
      <c r="D37" s="164"/>
      <c r="E37" s="165">
        <v>197.12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2"/>
      <c r="Z37" s="152"/>
      <c r="AA37" s="152"/>
      <c r="AB37" s="152"/>
      <c r="AC37" s="152"/>
      <c r="AD37" s="152"/>
      <c r="AE37" s="152"/>
      <c r="AF37" s="152"/>
      <c r="AG37" s="152" t="s">
        <v>199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76">
        <v>8</v>
      </c>
      <c r="B38" s="177" t="s">
        <v>226</v>
      </c>
      <c r="C38" s="193" t="s">
        <v>227</v>
      </c>
      <c r="D38" s="178" t="s">
        <v>214</v>
      </c>
      <c r="E38" s="179">
        <v>340.96600000000001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81">
        <v>0</v>
      </c>
      <c r="O38" s="181">
        <f>ROUND(E38*N38,2)</f>
        <v>0</v>
      </c>
      <c r="P38" s="181">
        <v>0</v>
      </c>
      <c r="Q38" s="181">
        <f>ROUND(E38*P38,2)</f>
        <v>0</v>
      </c>
      <c r="R38" s="181" t="s">
        <v>215</v>
      </c>
      <c r="S38" s="181" t="s">
        <v>193</v>
      </c>
      <c r="T38" s="182" t="s">
        <v>285</v>
      </c>
      <c r="U38" s="163">
        <v>8.4000000000000005E-2</v>
      </c>
      <c r="V38" s="163">
        <f>ROUND(E38*U38,2)</f>
        <v>28.64</v>
      </c>
      <c r="W38" s="163"/>
      <c r="X38" s="163" t="s">
        <v>194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195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33.75" outlineLevel="1" x14ac:dyDescent="0.2">
      <c r="A39" s="159"/>
      <c r="B39" s="160"/>
      <c r="C39" s="257" t="s">
        <v>224</v>
      </c>
      <c r="D39" s="258"/>
      <c r="E39" s="258"/>
      <c r="F39" s="258"/>
      <c r="G39" s="258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2"/>
      <c r="Z39" s="152"/>
      <c r="AA39" s="152"/>
      <c r="AB39" s="152"/>
      <c r="AC39" s="152"/>
      <c r="AD39" s="152"/>
      <c r="AE39" s="152"/>
      <c r="AF39" s="152"/>
      <c r="AG39" s="152" t="s">
        <v>197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83" t="str">
        <f>C39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4" t="s">
        <v>1361</v>
      </c>
      <c r="D40" s="164"/>
      <c r="E40" s="165">
        <v>340.96600000000001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2"/>
      <c r="Z40" s="152"/>
      <c r="AA40" s="152"/>
      <c r="AB40" s="152"/>
      <c r="AC40" s="152"/>
      <c r="AD40" s="152"/>
      <c r="AE40" s="152"/>
      <c r="AF40" s="152"/>
      <c r="AG40" s="152" t="s">
        <v>199</v>
      </c>
      <c r="AH40" s="152">
        <v>5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 x14ac:dyDescent="0.2">
      <c r="A41" s="176">
        <v>9</v>
      </c>
      <c r="B41" s="177" t="s">
        <v>1362</v>
      </c>
      <c r="C41" s="193" t="s">
        <v>1363</v>
      </c>
      <c r="D41" s="178" t="s">
        <v>191</v>
      </c>
      <c r="E41" s="179">
        <v>560.44000000000005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81">
        <v>9.8999999999999999E-4</v>
      </c>
      <c r="O41" s="181">
        <f>ROUND(E41*N41,2)</f>
        <v>0.55000000000000004</v>
      </c>
      <c r="P41" s="181">
        <v>0</v>
      </c>
      <c r="Q41" s="181">
        <f>ROUND(E41*P41,2)</f>
        <v>0</v>
      </c>
      <c r="R41" s="181" t="s">
        <v>215</v>
      </c>
      <c r="S41" s="181" t="s">
        <v>193</v>
      </c>
      <c r="T41" s="182" t="s">
        <v>285</v>
      </c>
      <c r="U41" s="163">
        <v>0.23599999999999999</v>
      </c>
      <c r="V41" s="163">
        <f>ROUND(E41*U41,2)</f>
        <v>132.26</v>
      </c>
      <c r="W41" s="163"/>
      <c r="X41" s="163" t="s">
        <v>194</v>
      </c>
      <c r="Y41" s="152"/>
      <c r="Z41" s="152"/>
      <c r="AA41" s="152"/>
      <c r="AB41" s="152"/>
      <c r="AC41" s="152"/>
      <c r="AD41" s="152"/>
      <c r="AE41" s="152"/>
      <c r="AF41" s="152"/>
      <c r="AG41" s="152" t="s">
        <v>195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257" t="s">
        <v>1364</v>
      </c>
      <c r="D42" s="258"/>
      <c r="E42" s="258"/>
      <c r="F42" s="258"/>
      <c r="G42" s="258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2"/>
      <c r="Z42" s="152"/>
      <c r="AA42" s="152"/>
      <c r="AB42" s="152"/>
      <c r="AC42" s="152"/>
      <c r="AD42" s="152"/>
      <c r="AE42" s="152"/>
      <c r="AF42" s="152"/>
      <c r="AG42" s="152" t="s">
        <v>197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194" t="s">
        <v>1365</v>
      </c>
      <c r="D43" s="164"/>
      <c r="E43" s="165">
        <v>560.44000000000005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2"/>
      <c r="Z43" s="152"/>
      <c r="AA43" s="152"/>
      <c r="AB43" s="152"/>
      <c r="AC43" s="152"/>
      <c r="AD43" s="152"/>
      <c r="AE43" s="152"/>
      <c r="AF43" s="152"/>
      <c r="AG43" s="152" t="s">
        <v>199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2.5" outlineLevel="1" x14ac:dyDescent="0.2">
      <c r="A44" s="176">
        <v>10</v>
      </c>
      <c r="B44" s="177" t="s">
        <v>1366</v>
      </c>
      <c r="C44" s="193" t="s">
        <v>1367</v>
      </c>
      <c r="D44" s="178" t="s">
        <v>191</v>
      </c>
      <c r="E44" s="179">
        <v>99.4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81">
        <v>1.1900000000000001E-3</v>
      </c>
      <c r="O44" s="181">
        <f>ROUND(E44*N44,2)</f>
        <v>0.12</v>
      </c>
      <c r="P44" s="181">
        <v>0</v>
      </c>
      <c r="Q44" s="181">
        <f>ROUND(E44*P44,2)</f>
        <v>0</v>
      </c>
      <c r="R44" s="181" t="s">
        <v>215</v>
      </c>
      <c r="S44" s="181" t="s">
        <v>193</v>
      </c>
      <c r="T44" s="182" t="s">
        <v>285</v>
      </c>
      <c r="U44" s="163">
        <v>0.63700000000000001</v>
      </c>
      <c r="V44" s="163">
        <f>ROUND(E44*U44,2)</f>
        <v>63.32</v>
      </c>
      <c r="W44" s="163"/>
      <c r="X44" s="163" t="s">
        <v>194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195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257" t="s">
        <v>1364</v>
      </c>
      <c r="D45" s="258"/>
      <c r="E45" s="258"/>
      <c r="F45" s="258"/>
      <c r="G45" s="258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52"/>
      <c r="Z45" s="152"/>
      <c r="AA45" s="152"/>
      <c r="AB45" s="152"/>
      <c r="AC45" s="152"/>
      <c r="AD45" s="152"/>
      <c r="AE45" s="152"/>
      <c r="AF45" s="152"/>
      <c r="AG45" s="152" t="s">
        <v>197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94" t="s">
        <v>1368</v>
      </c>
      <c r="D46" s="164"/>
      <c r="E46" s="165">
        <v>99.4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2"/>
      <c r="Z46" s="152"/>
      <c r="AA46" s="152"/>
      <c r="AB46" s="152"/>
      <c r="AC46" s="152"/>
      <c r="AD46" s="152"/>
      <c r="AE46" s="152"/>
      <c r="AF46" s="152"/>
      <c r="AG46" s="152" t="s">
        <v>199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76">
        <v>11</v>
      </c>
      <c r="B47" s="177" t="s">
        <v>1369</v>
      </c>
      <c r="C47" s="193" t="s">
        <v>1370</v>
      </c>
      <c r="D47" s="178" t="s">
        <v>191</v>
      </c>
      <c r="E47" s="179">
        <v>560.44000000000005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81">
        <v>0</v>
      </c>
      <c r="O47" s="181">
        <f>ROUND(E47*N47,2)</f>
        <v>0</v>
      </c>
      <c r="P47" s="181">
        <v>0</v>
      </c>
      <c r="Q47" s="181">
        <f>ROUND(E47*P47,2)</f>
        <v>0</v>
      </c>
      <c r="R47" s="181" t="s">
        <v>215</v>
      </c>
      <c r="S47" s="181" t="s">
        <v>193</v>
      </c>
      <c r="T47" s="182" t="s">
        <v>285</v>
      </c>
      <c r="U47" s="163">
        <v>7.0000000000000007E-2</v>
      </c>
      <c r="V47" s="163">
        <f>ROUND(E47*U47,2)</f>
        <v>39.229999999999997</v>
      </c>
      <c r="W47" s="163"/>
      <c r="X47" s="163" t="s">
        <v>194</v>
      </c>
      <c r="Y47" s="152"/>
      <c r="Z47" s="152"/>
      <c r="AA47" s="152"/>
      <c r="AB47" s="152"/>
      <c r="AC47" s="152"/>
      <c r="AD47" s="152"/>
      <c r="AE47" s="152"/>
      <c r="AF47" s="152"/>
      <c r="AG47" s="152" t="s">
        <v>195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59"/>
      <c r="B48" s="160"/>
      <c r="C48" s="257" t="s">
        <v>1371</v>
      </c>
      <c r="D48" s="258"/>
      <c r="E48" s="258"/>
      <c r="F48" s="258"/>
      <c r="G48" s="258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2"/>
      <c r="Z48" s="152"/>
      <c r="AA48" s="152"/>
      <c r="AB48" s="152"/>
      <c r="AC48" s="152"/>
      <c r="AD48" s="152"/>
      <c r="AE48" s="152"/>
      <c r="AF48" s="152"/>
      <c r="AG48" s="152" t="s">
        <v>197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4" t="s">
        <v>1372</v>
      </c>
      <c r="D49" s="164"/>
      <c r="E49" s="165">
        <v>560.44000000000005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199</v>
      </c>
      <c r="AH49" s="152">
        <v>5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6">
        <v>12</v>
      </c>
      <c r="B50" s="177" t="s">
        <v>1373</v>
      </c>
      <c r="C50" s="193" t="s">
        <v>1374</v>
      </c>
      <c r="D50" s="178" t="s">
        <v>191</v>
      </c>
      <c r="E50" s="179">
        <v>99.4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81">
        <v>0</v>
      </c>
      <c r="O50" s="181">
        <f>ROUND(E50*N50,2)</f>
        <v>0</v>
      </c>
      <c r="P50" s="181">
        <v>0</v>
      </c>
      <c r="Q50" s="181">
        <f>ROUND(E50*P50,2)</f>
        <v>0</v>
      </c>
      <c r="R50" s="181" t="s">
        <v>215</v>
      </c>
      <c r="S50" s="181" t="s">
        <v>193</v>
      </c>
      <c r="T50" s="182" t="s">
        <v>285</v>
      </c>
      <c r="U50" s="163">
        <v>0.41</v>
      </c>
      <c r="V50" s="163">
        <f>ROUND(E50*U50,2)</f>
        <v>40.75</v>
      </c>
      <c r="W50" s="163"/>
      <c r="X50" s="163" t="s">
        <v>194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195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257" t="s">
        <v>1371</v>
      </c>
      <c r="D51" s="258"/>
      <c r="E51" s="258"/>
      <c r="F51" s="258"/>
      <c r="G51" s="258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2"/>
      <c r="Z51" s="152"/>
      <c r="AA51" s="152"/>
      <c r="AB51" s="152"/>
      <c r="AC51" s="152"/>
      <c r="AD51" s="152"/>
      <c r="AE51" s="152"/>
      <c r="AF51" s="152"/>
      <c r="AG51" s="152" t="s">
        <v>197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194" t="s">
        <v>1375</v>
      </c>
      <c r="D52" s="164"/>
      <c r="E52" s="165">
        <v>99.4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2"/>
      <c r="Z52" s="152"/>
      <c r="AA52" s="152"/>
      <c r="AB52" s="152"/>
      <c r="AC52" s="152"/>
      <c r="AD52" s="152"/>
      <c r="AE52" s="152"/>
      <c r="AF52" s="152"/>
      <c r="AG52" s="152" t="s">
        <v>199</v>
      </c>
      <c r="AH52" s="152">
        <v>5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2.5" outlineLevel="1" x14ac:dyDescent="0.2">
      <c r="A53" s="176">
        <v>13</v>
      </c>
      <c r="B53" s="177" t="s">
        <v>229</v>
      </c>
      <c r="C53" s="193" t="s">
        <v>230</v>
      </c>
      <c r="D53" s="178" t="s">
        <v>214</v>
      </c>
      <c r="E53" s="179">
        <v>172.84021999999999</v>
      </c>
      <c r="F53" s="180"/>
      <c r="G53" s="181">
        <f>ROUND(E53*F53,2)</f>
        <v>0</v>
      </c>
      <c r="H53" s="180"/>
      <c r="I53" s="181">
        <f>ROUND(E53*H53,2)</f>
        <v>0</v>
      </c>
      <c r="J53" s="180"/>
      <c r="K53" s="181">
        <f>ROUND(E53*J53,2)</f>
        <v>0</v>
      </c>
      <c r="L53" s="181">
        <v>21</v>
      </c>
      <c r="M53" s="181">
        <f>G53*(1+L53/100)</f>
        <v>0</v>
      </c>
      <c r="N53" s="181">
        <v>0</v>
      </c>
      <c r="O53" s="181">
        <f>ROUND(E53*N53,2)</f>
        <v>0</v>
      </c>
      <c r="P53" s="181">
        <v>0</v>
      </c>
      <c r="Q53" s="181">
        <f>ROUND(E53*P53,2)</f>
        <v>0</v>
      </c>
      <c r="R53" s="181" t="s">
        <v>215</v>
      </c>
      <c r="S53" s="181" t="s">
        <v>193</v>
      </c>
      <c r="T53" s="182" t="s">
        <v>285</v>
      </c>
      <c r="U53" s="163">
        <v>1.0999999999999999E-2</v>
      </c>
      <c r="V53" s="163">
        <f>ROUND(E53*U53,2)</f>
        <v>1.9</v>
      </c>
      <c r="W53" s="163"/>
      <c r="X53" s="163" t="s">
        <v>194</v>
      </c>
      <c r="Y53" s="152"/>
      <c r="Z53" s="152"/>
      <c r="AA53" s="152"/>
      <c r="AB53" s="152"/>
      <c r="AC53" s="152"/>
      <c r="AD53" s="152"/>
      <c r="AE53" s="152"/>
      <c r="AF53" s="152"/>
      <c r="AG53" s="152" t="s">
        <v>195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257" t="s">
        <v>231</v>
      </c>
      <c r="D54" s="258"/>
      <c r="E54" s="258"/>
      <c r="F54" s="258"/>
      <c r="G54" s="258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2"/>
      <c r="Z54" s="152"/>
      <c r="AA54" s="152"/>
      <c r="AB54" s="152"/>
      <c r="AC54" s="152"/>
      <c r="AD54" s="152"/>
      <c r="AE54" s="152"/>
      <c r="AF54" s="152"/>
      <c r="AG54" s="152" t="s">
        <v>197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194" t="s">
        <v>1376</v>
      </c>
      <c r="D55" s="164"/>
      <c r="E55" s="165">
        <v>113.77079999999999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2"/>
      <c r="Z55" s="152"/>
      <c r="AA55" s="152"/>
      <c r="AB55" s="152"/>
      <c r="AC55" s="152"/>
      <c r="AD55" s="152"/>
      <c r="AE55" s="152"/>
      <c r="AF55" s="152"/>
      <c r="AG55" s="152" t="s">
        <v>199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194" t="s">
        <v>1377</v>
      </c>
      <c r="D56" s="164"/>
      <c r="E56" s="165">
        <v>59.069420000000001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2"/>
      <c r="Z56" s="152"/>
      <c r="AA56" s="152"/>
      <c r="AB56" s="152"/>
      <c r="AC56" s="152"/>
      <c r="AD56" s="152"/>
      <c r="AE56" s="152"/>
      <c r="AF56" s="152"/>
      <c r="AG56" s="152" t="s">
        <v>199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ht="22.5" outlineLevel="1" x14ac:dyDescent="0.2">
      <c r="A57" s="176">
        <v>14</v>
      </c>
      <c r="B57" s="177" t="s">
        <v>1378</v>
      </c>
      <c r="C57" s="193" t="s">
        <v>1379</v>
      </c>
      <c r="D57" s="178" t="s">
        <v>214</v>
      </c>
      <c r="E57" s="179">
        <v>172.84021999999999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21</v>
      </c>
      <c r="M57" s="181">
        <f>G57*(1+L57/100)</f>
        <v>0</v>
      </c>
      <c r="N57" s="181">
        <v>0</v>
      </c>
      <c r="O57" s="181">
        <f>ROUND(E57*N57,2)</f>
        <v>0</v>
      </c>
      <c r="P57" s="181">
        <v>0</v>
      </c>
      <c r="Q57" s="181">
        <f>ROUND(E57*P57,2)</f>
        <v>0</v>
      </c>
      <c r="R57" s="181" t="s">
        <v>215</v>
      </c>
      <c r="S57" s="181" t="s">
        <v>193</v>
      </c>
      <c r="T57" s="182" t="s">
        <v>285</v>
      </c>
      <c r="U57" s="163">
        <v>8.9999999999999993E-3</v>
      </c>
      <c r="V57" s="163">
        <f>ROUND(E57*U57,2)</f>
        <v>1.56</v>
      </c>
      <c r="W57" s="163"/>
      <c r="X57" s="163" t="s">
        <v>194</v>
      </c>
      <c r="Y57" s="152"/>
      <c r="Z57" s="152"/>
      <c r="AA57" s="152"/>
      <c r="AB57" s="152"/>
      <c r="AC57" s="152"/>
      <c r="AD57" s="152"/>
      <c r="AE57" s="152"/>
      <c r="AF57" s="152"/>
      <c r="AG57" s="152" t="s">
        <v>195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94" t="s">
        <v>1380</v>
      </c>
      <c r="D58" s="164"/>
      <c r="E58" s="165">
        <v>172.84021999999999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2"/>
      <c r="Z58" s="152"/>
      <c r="AA58" s="152"/>
      <c r="AB58" s="152"/>
      <c r="AC58" s="152"/>
      <c r="AD58" s="152"/>
      <c r="AE58" s="152"/>
      <c r="AF58" s="152"/>
      <c r="AG58" s="152" t="s">
        <v>199</v>
      </c>
      <c r="AH58" s="152">
        <v>5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2.5" outlineLevel="1" x14ac:dyDescent="0.2">
      <c r="A59" s="176">
        <v>15</v>
      </c>
      <c r="B59" s="177" t="s">
        <v>1381</v>
      </c>
      <c r="C59" s="193" t="s">
        <v>1382</v>
      </c>
      <c r="D59" s="178" t="s">
        <v>214</v>
      </c>
      <c r="E59" s="179">
        <v>602.80999999999995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81">
        <v>0</v>
      </c>
      <c r="O59" s="181">
        <f>ROUND(E59*N59,2)</f>
        <v>0</v>
      </c>
      <c r="P59" s="181">
        <v>0</v>
      </c>
      <c r="Q59" s="181">
        <f>ROUND(E59*P59,2)</f>
        <v>0</v>
      </c>
      <c r="R59" s="181" t="s">
        <v>215</v>
      </c>
      <c r="S59" s="181" t="s">
        <v>193</v>
      </c>
      <c r="T59" s="182" t="s">
        <v>285</v>
      </c>
      <c r="U59" s="163">
        <v>0.20200000000000001</v>
      </c>
      <c r="V59" s="163">
        <f>ROUND(E59*U59,2)</f>
        <v>121.77</v>
      </c>
      <c r="W59" s="163"/>
      <c r="X59" s="163" t="s">
        <v>194</v>
      </c>
      <c r="Y59" s="152"/>
      <c r="Z59" s="152"/>
      <c r="AA59" s="152"/>
      <c r="AB59" s="152"/>
      <c r="AC59" s="152"/>
      <c r="AD59" s="152"/>
      <c r="AE59" s="152"/>
      <c r="AF59" s="152"/>
      <c r="AG59" s="152" t="s">
        <v>195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257" t="s">
        <v>1383</v>
      </c>
      <c r="D60" s="258"/>
      <c r="E60" s="258"/>
      <c r="F60" s="258"/>
      <c r="G60" s="258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52"/>
      <c r="Z60" s="152"/>
      <c r="AA60" s="152"/>
      <c r="AB60" s="152"/>
      <c r="AC60" s="152"/>
      <c r="AD60" s="152"/>
      <c r="AE60" s="152"/>
      <c r="AF60" s="152"/>
      <c r="AG60" s="152" t="s">
        <v>197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261" t="s">
        <v>1384</v>
      </c>
      <c r="D61" s="262"/>
      <c r="E61" s="262"/>
      <c r="F61" s="262"/>
      <c r="G61" s="262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210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194" t="s">
        <v>1385</v>
      </c>
      <c r="D62" s="164"/>
      <c r="E62" s="165">
        <v>208.26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2"/>
      <c r="Z62" s="152"/>
      <c r="AA62" s="152"/>
      <c r="AB62" s="152"/>
      <c r="AC62" s="152"/>
      <c r="AD62" s="152"/>
      <c r="AE62" s="152"/>
      <c r="AF62" s="152"/>
      <c r="AG62" s="152" t="s">
        <v>199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194" t="s">
        <v>1386</v>
      </c>
      <c r="D63" s="164"/>
      <c r="E63" s="165">
        <v>341.77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2"/>
      <c r="Z63" s="152"/>
      <c r="AA63" s="152"/>
      <c r="AB63" s="152"/>
      <c r="AC63" s="152"/>
      <c r="AD63" s="152"/>
      <c r="AE63" s="152"/>
      <c r="AF63" s="152"/>
      <c r="AG63" s="152" t="s">
        <v>199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4" t="s">
        <v>1387</v>
      </c>
      <c r="D64" s="164"/>
      <c r="E64" s="165">
        <v>17.5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2"/>
      <c r="Z64" s="152"/>
      <c r="AA64" s="152"/>
      <c r="AB64" s="152"/>
      <c r="AC64" s="152"/>
      <c r="AD64" s="152"/>
      <c r="AE64" s="152"/>
      <c r="AF64" s="152"/>
      <c r="AG64" s="152" t="s">
        <v>199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194" t="s">
        <v>1388</v>
      </c>
      <c r="D65" s="164"/>
      <c r="E65" s="165">
        <v>35.28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2"/>
      <c r="Z65" s="152"/>
      <c r="AA65" s="152"/>
      <c r="AB65" s="152"/>
      <c r="AC65" s="152"/>
      <c r="AD65" s="152"/>
      <c r="AE65" s="152"/>
      <c r="AF65" s="152"/>
      <c r="AG65" s="152" t="s">
        <v>199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2.5" outlineLevel="1" x14ac:dyDescent="0.2">
      <c r="A66" s="176">
        <v>16</v>
      </c>
      <c r="B66" s="177" t="s">
        <v>1389</v>
      </c>
      <c r="C66" s="193" t="s">
        <v>1390</v>
      </c>
      <c r="D66" s="178" t="s">
        <v>191</v>
      </c>
      <c r="E66" s="179">
        <v>3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21</v>
      </c>
      <c r="M66" s="181">
        <f>G66*(1+L66/100)</f>
        <v>0</v>
      </c>
      <c r="N66" s="181">
        <v>0</v>
      </c>
      <c r="O66" s="181">
        <f>ROUND(E66*N66,2)</f>
        <v>0</v>
      </c>
      <c r="P66" s="181">
        <v>0</v>
      </c>
      <c r="Q66" s="181">
        <f>ROUND(E66*P66,2)</f>
        <v>0</v>
      </c>
      <c r="R66" s="181" t="s">
        <v>215</v>
      </c>
      <c r="S66" s="181" t="s">
        <v>193</v>
      </c>
      <c r="T66" s="182" t="s">
        <v>285</v>
      </c>
      <c r="U66" s="163">
        <v>0.13</v>
      </c>
      <c r="V66" s="163">
        <f>ROUND(E66*U66,2)</f>
        <v>0.39</v>
      </c>
      <c r="W66" s="163"/>
      <c r="X66" s="163" t="s">
        <v>194</v>
      </c>
      <c r="Y66" s="152"/>
      <c r="Z66" s="152"/>
      <c r="AA66" s="152"/>
      <c r="AB66" s="152"/>
      <c r="AC66" s="152"/>
      <c r="AD66" s="152"/>
      <c r="AE66" s="152"/>
      <c r="AF66" s="152"/>
      <c r="AG66" s="152" t="s">
        <v>195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 x14ac:dyDescent="0.2">
      <c r="A67" s="159"/>
      <c r="B67" s="160"/>
      <c r="C67" s="257" t="s">
        <v>1391</v>
      </c>
      <c r="D67" s="258"/>
      <c r="E67" s="258"/>
      <c r="F67" s="258"/>
      <c r="G67" s="258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2"/>
      <c r="Z67" s="152"/>
      <c r="AA67" s="152"/>
      <c r="AB67" s="152"/>
      <c r="AC67" s="152"/>
      <c r="AD67" s="152"/>
      <c r="AE67" s="152"/>
      <c r="AF67" s="152"/>
      <c r="AG67" s="152" t="s">
        <v>197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83" t="str">
        <f>C67</f>
        <v>s případným nutným přemístěním hromad nebo dočasných skládek na místo potřeby ze vzdálenosti do 30 m, v rovině nebo ve svahu do 1 : 5,</v>
      </c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4" t="s">
        <v>1392</v>
      </c>
      <c r="D68" s="164"/>
      <c r="E68" s="165">
        <v>3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2"/>
      <c r="Z68" s="152"/>
      <c r="AA68" s="152"/>
      <c r="AB68" s="152"/>
      <c r="AC68" s="152"/>
      <c r="AD68" s="152"/>
      <c r="AE68" s="152"/>
      <c r="AF68" s="152"/>
      <c r="AG68" s="152" t="s">
        <v>199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76">
        <v>17</v>
      </c>
      <c r="B69" s="177" t="s">
        <v>1393</v>
      </c>
      <c r="C69" s="193" t="s">
        <v>1394</v>
      </c>
      <c r="D69" s="178" t="s">
        <v>191</v>
      </c>
      <c r="E69" s="179">
        <v>3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81">
        <v>5.4000000000000001E-4</v>
      </c>
      <c r="O69" s="181">
        <f>ROUND(E69*N69,2)</f>
        <v>0</v>
      </c>
      <c r="P69" s="181">
        <v>0</v>
      </c>
      <c r="Q69" s="181">
        <f>ROUND(E69*P69,2)</f>
        <v>0</v>
      </c>
      <c r="R69" s="181" t="s">
        <v>1395</v>
      </c>
      <c r="S69" s="181" t="s">
        <v>193</v>
      </c>
      <c r="T69" s="182" t="s">
        <v>285</v>
      </c>
      <c r="U69" s="163">
        <v>1.2E-2</v>
      </c>
      <c r="V69" s="163">
        <f>ROUND(E69*U69,2)</f>
        <v>0.04</v>
      </c>
      <c r="W69" s="163"/>
      <c r="X69" s="163" t="s">
        <v>194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195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259" t="s">
        <v>1396</v>
      </c>
      <c r="D70" s="260"/>
      <c r="E70" s="260"/>
      <c r="F70" s="260"/>
      <c r="G70" s="260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210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83" t="str">
        <f>C70</f>
        <v xml:space="preserve"> Obnova trávníku v celé ploše. Včetně hmot potřebných k provedení hydroosevu, s výjimkou travního semene.</v>
      </c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94" t="s">
        <v>1392</v>
      </c>
      <c r="D71" s="164"/>
      <c r="E71" s="165">
        <v>3</v>
      </c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2"/>
      <c r="Z71" s="152"/>
      <c r="AA71" s="152"/>
      <c r="AB71" s="152"/>
      <c r="AC71" s="152"/>
      <c r="AD71" s="152"/>
      <c r="AE71" s="152"/>
      <c r="AF71" s="152"/>
      <c r="AG71" s="152" t="s">
        <v>199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6">
        <v>18</v>
      </c>
      <c r="B72" s="177" t="s">
        <v>1397</v>
      </c>
      <c r="C72" s="193" t="s">
        <v>1398</v>
      </c>
      <c r="D72" s="178" t="s">
        <v>191</v>
      </c>
      <c r="E72" s="179">
        <v>6.44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81">
        <v>0</v>
      </c>
      <c r="O72" s="181">
        <f>ROUND(E72*N72,2)</f>
        <v>0</v>
      </c>
      <c r="P72" s="181">
        <v>0</v>
      </c>
      <c r="Q72" s="181">
        <f>ROUND(E72*P72,2)</f>
        <v>0</v>
      </c>
      <c r="R72" s="181"/>
      <c r="S72" s="181" t="s">
        <v>193</v>
      </c>
      <c r="T72" s="182" t="s">
        <v>285</v>
      </c>
      <c r="U72" s="163">
        <v>0.59499999999999997</v>
      </c>
      <c r="V72" s="163">
        <f>ROUND(E72*U72,2)</f>
        <v>3.83</v>
      </c>
      <c r="W72" s="163"/>
      <c r="X72" s="163" t="s">
        <v>194</v>
      </c>
      <c r="Y72" s="152"/>
      <c r="Z72" s="152"/>
      <c r="AA72" s="152"/>
      <c r="AB72" s="152"/>
      <c r="AC72" s="152"/>
      <c r="AD72" s="152"/>
      <c r="AE72" s="152"/>
      <c r="AF72" s="152"/>
      <c r="AG72" s="152" t="s">
        <v>195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94" t="s">
        <v>1399</v>
      </c>
      <c r="D73" s="164"/>
      <c r="E73" s="165">
        <v>6.44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2"/>
      <c r="Z73" s="152"/>
      <c r="AA73" s="152"/>
      <c r="AB73" s="152"/>
      <c r="AC73" s="152"/>
      <c r="AD73" s="152"/>
      <c r="AE73" s="152"/>
      <c r="AF73" s="152"/>
      <c r="AG73" s="152" t="s">
        <v>199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76">
        <v>19</v>
      </c>
      <c r="B74" s="177" t="s">
        <v>1400</v>
      </c>
      <c r="C74" s="193" t="s">
        <v>1401</v>
      </c>
      <c r="D74" s="178" t="s">
        <v>280</v>
      </c>
      <c r="E74" s="179">
        <v>293.82837000000001</v>
      </c>
      <c r="F74" s="180"/>
      <c r="G74" s="181">
        <f>ROUND(E74*F74,2)</f>
        <v>0</v>
      </c>
      <c r="H74" s="180"/>
      <c r="I74" s="181">
        <f>ROUND(E74*H74,2)</f>
        <v>0</v>
      </c>
      <c r="J74" s="180"/>
      <c r="K74" s="181">
        <f>ROUND(E74*J74,2)</f>
        <v>0</v>
      </c>
      <c r="L74" s="181">
        <v>21</v>
      </c>
      <c r="M74" s="181">
        <f>G74*(1+L74/100)</f>
        <v>0</v>
      </c>
      <c r="N74" s="181">
        <v>0</v>
      </c>
      <c r="O74" s="181">
        <f>ROUND(E74*N74,2)</f>
        <v>0</v>
      </c>
      <c r="P74" s="181">
        <v>0</v>
      </c>
      <c r="Q74" s="181">
        <f>ROUND(E74*P74,2)</f>
        <v>0</v>
      </c>
      <c r="R74" s="181"/>
      <c r="S74" s="181" t="s">
        <v>254</v>
      </c>
      <c r="T74" s="182" t="s">
        <v>255</v>
      </c>
      <c r="U74" s="163">
        <v>0</v>
      </c>
      <c r="V74" s="163">
        <f>ROUND(E74*U74,2)</f>
        <v>0</v>
      </c>
      <c r="W74" s="163"/>
      <c r="X74" s="163" t="s">
        <v>194</v>
      </c>
      <c r="Y74" s="152"/>
      <c r="Z74" s="152"/>
      <c r="AA74" s="152"/>
      <c r="AB74" s="152"/>
      <c r="AC74" s="152"/>
      <c r="AD74" s="152"/>
      <c r="AE74" s="152"/>
      <c r="AF74" s="152"/>
      <c r="AG74" s="152" t="s">
        <v>195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194" t="s">
        <v>1402</v>
      </c>
      <c r="D75" s="164"/>
      <c r="E75" s="165">
        <v>293.82837000000001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2"/>
      <c r="Z75" s="152"/>
      <c r="AA75" s="152"/>
      <c r="AB75" s="152"/>
      <c r="AC75" s="152"/>
      <c r="AD75" s="152"/>
      <c r="AE75" s="152"/>
      <c r="AF75" s="152"/>
      <c r="AG75" s="152" t="s">
        <v>199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76">
        <v>20</v>
      </c>
      <c r="B76" s="177" t="s">
        <v>1403</v>
      </c>
      <c r="C76" s="193" t="s">
        <v>1404</v>
      </c>
      <c r="D76" s="178" t="s">
        <v>1192</v>
      </c>
      <c r="E76" s="179">
        <v>0.1</v>
      </c>
      <c r="F76" s="180"/>
      <c r="G76" s="181">
        <f>ROUND(E76*F76,2)</f>
        <v>0</v>
      </c>
      <c r="H76" s="180"/>
      <c r="I76" s="181">
        <f>ROUND(E76*H76,2)</f>
        <v>0</v>
      </c>
      <c r="J76" s="180"/>
      <c r="K76" s="181">
        <f>ROUND(E76*J76,2)</f>
        <v>0</v>
      </c>
      <c r="L76" s="181">
        <v>21</v>
      </c>
      <c r="M76" s="181">
        <f>G76*(1+L76/100)</f>
        <v>0</v>
      </c>
      <c r="N76" s="181">
        <v>1E-3</v>
      </c>
      <c r="O76" s="181">
        <f>ROUND(E76*N76,2)</f>
        <v>0</v>
      </c>
      <c r="P76" s="181">
        <v>0</v>
      </c>
      <c r="Q76" s="181">
        <f>ROUND(E76*P76,2)</f>
        <v>0</v>
      </c>
      <c r="R76" s="181" t="s">
        <v>281</v>
      </c>
      <c r="S76" s="181" t="s">
        <v>193</v>
      </c>
      <c r="T76" s="182" t="s">
        <v>285</v>
      </c>
      <c r="U76" s="163">
        <v>0</v>
      </c>
      <c r="V76" s="163">
        <f>ROUND(E76*U76,2)</f>
        <v>0</v>
      </c>
      <c r="W76" s="163"/>
      <c r="X76" s="163" t="s">
        <v>275</v>
      </c>
      <c r="Y76" s="152"/>
      <c r="Z76" s="152"/>
      <c r="AA76" s="152"/>
      <c r="AB76" s="152"/>
      <c r="AC76" s="152"/>
      <c r="AD76" s="152"/>
      <c r="AE76" s="152"/>
      <c r="AF76" s="152"/>
      <c r="AG76" s="152" t="s">
        <v>276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194" t="s">
        <v>1405</v>
      </c>
      <c r="D77" s="164"/>
      <c r="E77" s="165">
        <v>0.1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2"/>
      <c r="Z77" s="152"/>
      <c r="AA77" s="152"/>
      <c r="AB77" s="152"/>
      <c r="AC77" s="152"/>
      <c r="AD77" s="152"/>
      <c r="AE77" s="152"/>
      <c r="AF77" s="152"/>
      <c r="AG77" s="152" t="s">
        <v>199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x14ac:dyDescent="0.2">
      <c r="A78" s="170" t="s">
        <v>187</v>
      </c>
      <c r="B78" s="171" t="s">
        <v>95</v>
      </c>
      <c r="C78" s="192" t="s">
        <v>96</v>
      </c>
      <c r="D78" s="172"/>
      <c r="E78" s="173"/>
      <c r="F78" s="174"/>
      <c r="G78" s="174">
        <f>SUMIF(AG79:AG105,"&lt;&gt;NOR",G79:G105)</f>
        <v>0</v>
      </c>
      <c r="H78" s="174"/>
      <c r="I78" s="174">
        <f>SUM(I79:I105)</f>
        <v>0</v>
      </c>
      <c r="J78" s="174"/>
      <c r="K78" s="174">
        <f>SUM(K79:K105)</f>
        <v>0</v>
      </c>
      <c r="L78" s="174"/>
      <c r="M78" s="174">
        <f>SUM(M79:M105)</f>
        <v>0</v>
      </c>
      <c r="N78" s="174"/>
      <c r="O78" s="174">
        <f>SUM(O79:O105)</f>
        <v>40.51</v>
      </c>
      <c r="P78" s="174"/>
      <c r="Q78" s="174">
        <f>SUM(Q79:Q105)</f>
        <v>0</v>
      </c>
      <c r="R78" s="174"/>
      <c r="S78" s="174"/>
      <c r="T78" s="175"/>
      <c r="U78" s="169"/>
      <c r="V78" s="169">
        <f>SUM(V79:V105)</f>
        <v>31.72</v>
      </c>
      <c r="W78" s="169"/>
      <c r="X78" s="169"/>
      <c r="AG78" t="s">
        <v>188</v>
      </c>
    </row>
    <row r="79" spans="1:60" ht="22.5" outlineLevel="1" x14ac:dyDescent="0.2">
      <c r="A79" s="176">
        <v>21</v>
      </c>
      <c r="B79" s="177" t="s">
        <v>1406</v>
      </c>
      <c r="C79" s="193" t="s">
        <v>1407</v>
      </c>
      <c r="D79" s="178" t="s">
        <v>191</v>
      </c>
      <c r="E79" s="179">
        <v>38.76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81">
        <v>0.4788</v>
      </c>
      <c r="O79" s="181">
        <f>ROUND(E79*N79,2)</f>
        <v>18.559999999999999</v>
      </c>
      <c r="P79" s="181">
        <v>0</v>
      </c>
      <c r="Q79" s="181">
        <f>ROUND(E79*P79,2)</f>
        <v>0</v>
      </c>
      <c r="R79" s="181" t="s">
        <v>192</v>
      </c>
      <c r="S79" s="181" t="s">
        <v>193</v>
      </c>
      <c r="T79" s="182" t="s">
        <v>285</v>
      </c>
      <c r="U79" s="163">
        <v>2.9000000000000001E-2</v>
      </c>
      <c r="V79" s="163">
        <f>ROUND(E79*U79,2)</f>
        <v>1.1200000000000001</v>
      </c>
      <c r="W79" s="163"/>
      <c r="X79" s="163" t="s">
        <v>194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195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94" t="s">
        <v>1408</v>
      </c>
      <c r="D80" s="164"/>
      <c r="E80" s="165">
        <v>38.76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2"/>
      <c r="Z80" s="152"/>
      <c r="AA80" s="152"/>
      <c r="AB80" s="152"/>
      <c r="AC80" s="152"/>
      <c r="AD80" s="152"/>
      <c r="AE80" s="152"/>
      <c r="AF80" s="152"/>
      <c r="AG80" s="152" t="s">
        <v>199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76">
        <v>22</v>
      </c>
      <c r="B81" s="177" t="s">
        <v>1409</v>
      </c>
      <c r="C81" s="193" t="s">
        <v>1410</v>
      </c>
      <c r="D81" s="178" t="s">
        <v>191</v>
      </c>
      <c r="E81" s="179">
        <v>4.5999999999999996</v>
      </c>
      <c r="F81" s="180"/>
      <c r="G81" s="181">
        <f>ROUND(E81*F81,2)</f>
        <v>0</v>
      </c>
      <c r="H81" s="180"/>
      <c r="I81" s="181">
        <f>ROUND(E81*H81,2)</f>
        <v>0</v>
      </c>
      <c r="J81" s="180"/>
      <c r="K81" s="181">
        <f>ROUND(E81*J81,2)</f>
        <v>0</v>
      </c>
      <c r="L81" s="181">
        <v>21</v>
      </c>
      <c r="M81" s="181">
        <f>G81*(1+L81/100)</f>
        <v>0</v>
      </c>
      <c r="N81" s="181">
        <v>0.51085999999999998</v>
      </c>
      <c r="O81" s="181">
        <f>ROUND(E81*N81,2)</f>
        <v>2.35</v>
      </c>
      <c r="P81" s="181">
        <v>0</v>
      </c>
      <c r="Q81" s="181">
        <f>ROUND(E81*P81,2)</f>
        <v>0</v>
      </c>
      <c r="R81" s="181" t="s">
        <v>192</v>
      </c>
      <c r="S81" s="181" t="s">
        <v>193</v>
      </c>
      <c r="T81" s="182" t="s">
        <v>285</v>
      </c>
      <c r="U81" s="163">
        <v>2.7E-2</v>
      </c>
      <c r="V81" s="163">
        <f>ROUND(E81*U81,2)</f>
        <v>0.12</v>
      </c>
      <c r="W81" s="163"/>
      <c r="X81" s="163" t="s">
        <v>194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195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257" t="s">
        <v>1411</v>
      </c>
      <c r="D82" s="258"/>
      <c r="E82" s="258"/>
      <c r="F82" s="258"/>
      <c r="G82" s="258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2"/>
      <c r="Z82" s="152"/>
      <c r="AA82" s="152"/>
      <c r="AB82" s="152"/>
      <c r="AC82" s="152"/>
      <c r="AD82" s="152"/>
      <c r="AE82" s="152"/>
      <c r="AF82" s="152"/>
      <c r="AG82" s="152" t="s">
        <v>197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4" t="s">
        <v>1412</v>
      </c>
      <c r="D83" s="164"/>
      <c r="E83" s="165">
        <v>4.5999999999999996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2"/>
      <c r="Z83" s="152"/>
      <c r="AA83" s="152"/>
      <c r="AB83" s="152"/>
      <c r="AC83" s="152"/>
      <c r="AD83" s="152"/>
      <c r="AE83" s="152"/>
      <c r="AF83" s="152"/>
      <c r="AG83" s="152" t="s">
        <v>199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ht="22.5" outlineLevel="1" x14ac:dyDescent="0.2">
      <c r="A84" s="176">
        <v>23</v>
      </c>
      <c r="B84" s="177" t="s">
        <v>1413</v>
      </c>
      <c r="C84" s="193" t="s">
        <v>1414</v>
      </c>
      <c r="D84" s="178" t="s">
        <v>191</v>
      </c>
      <c r="E84" s="179">
        <v>4.5999999999999996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81">
        <v>0.10373</v>
      </c>
      <c r="O84" s="181">
        <f>ROUND(E84*N84,2)</f>
        <v>0.48</v>
      </c>
      <c r="P84" s="181">
        <v>0</v>
      </c>
      <c r="Q84" s="181">
        <f>ROUND(E84*P84,2)</f>
        <v>0</v>
      </c>
      <c r="R84" s="181" t="s">
        <v>192</v>
      </c>
      <c r="S84" s="181" t="s">
        <v>193</v>
      </c>
      <c r="T84" s="182" t="s">
        <v>285</v>
      </c>
      <c r="U84" s="163">
        <v>6.4000000000000001E-2</v>
      </c>
      <c r="V84" s="163">
        <f>ROUND(E84*U84,2)</f>
        <v>0.28999999999999998</v>
      </c>
      <c r="W84" s="163"/>
      <c r="X84" s="163" t="s">
        <v>194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195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94" t="s">
        <v>1412</v>
      </c>
      <c r="D85" s="164"/>
      <c r="E85" s="165">
        <v>4.5999999999999996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2"/>
      <c r="Z85" s="152"/>
      <c r="AA85" s="152"/>
      <c r="AB85" s="152"/>
      <c r="AC85" s="152"/>
      <c r="AD85" s="152"/>
      <c r="AE85" s="152"/>
      <c r="AF85" s="152"/>
      <c r="AG85" s="152" t="s">
        <v>199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76">
        <v>24</v>
      </c>
      <c r="B86" s="177" t="s">
        <v>1415</v>
      </c>
      <c r="C86" s="193" t="s">
        <v>1416</v>
      </c>
      <c r="D86" s="178" t="s">
        <v>191</v>
      </c>
      <c r="E86" s="179">
        <v>7.1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21</v>
      </c>
      <c r="M86" s="181">
        <f>G86*(1+L86/100)</f>
        <v>0</v>
      </c>
      <c r="N86" s="181">
        <v>7.3899999999999993E-2</v>
      </c>
      <c r="O86" s="181">
        <f>ROUND(E86*N86,2)</f>
        <v>0.52</v>
      </c>
      <c r="P86" s="181">
        <v>0</v>
      </c>
      <c r="Q86" s="181">
        <f>ROUND(E86*P86,2)</f>
        <v>0</v>
      </c>
      <c r="R86" s="181" t="s">
        <v>192</v>
      </c>
      <c r="S86" s="181" t="s">
        <v>193</v>
      </c>
      <c r="T86" s="182" t="s">
        <v>285</v>
      </c>
      <c r="U86" s="163">
        <v>0.45200000000000001</v>
      </c>
      <c r="V86" s="163">
        <f>ROUND(E86*U86,2)</f>
        <v>3.21</v>
      </c>
      <c r="W86" s="163"/>
      <c r="X86" s="163" t="s">
        <v>194</v>
      </c>
      <c r="Y86" s="152"/>
      <c r="Z86" s="152"/>
      <c r="AA86" s="152"/>
      <c r="AB86" s="152"/>
      <c r="AC86" s="152"/>
      <c r="AD86" s="152"/>
      <c r="AE86" s="152"/>
      <c r="AF86" s="152"/>
      <c r="AG86" s="152" t="s">
        <v>195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22.5" outlineLevel="1" x14ac:dyDescent="0.2">
      <c r="A87" s="159"/>
      <c r="B87" s="160"/>
      <c r="C87" s="257" t="s">
        <v>803</v>
      </c>
      <c r="D87" s="258"/>
      <c r="E87" s="258"/>
      <c r="F87" s="258"/>
      <c r="G87" s="258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2"/>
      <c r="Z87" s="152"/>
      <c r="AA87" s="152"/>
      <c r="AB87" s="152"/>
      <c r="AC87" s="152"/>
      <c r="AD87" s="152"/>
      <c r="AE87" s="152"/>
      <c r="AF87" s="152"/>
      <c r="AG87" s="152" t="s">
        <v>197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83" t="str">
        <f>C87</f>
        <v>s provedením lože z kameniva drceného, s vyplněním spár, s dvojitým hutněním a se smetením přebytečného materiálu na krajnici. S dodáním hmot pro lože a výplň spár.</v>
      </c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94" t="s">
        <v>1342</v>
      </c>
      <c r="D88" s="164"/>
      <c r="E88" s="165">
        <v>7.1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2"/>
      <c r="Z88" s="152"/>
      <c r="AA88" s="152"/>
      <c r="AB88" s="152"/>
      <c r="AC88" s="152"/>
      <c r="AD88" s="152"/>
      <c r="AE88" s="152"/>
      <c r="AF88" s="152"/>
      <c r="AG88" s="152" t="s">
        <v>199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ht="33.75" outlineLevel="1" x14ac:dyDescent="0.2">
      <c r="A89" s="176">
        <v>25</v>
      </c>
      <c r="B89" s="177" t="s">
        <v>1417</v>
      </c>
      <c r="C89" s="193" t="s">
        <v>1418</v>
      </c>
      <c r="D89" s="178" t="s">
        <v>207</v>
      </c>
      <c r="E89" s="179">
        <v>20.399999999999999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81">
        <v>0.1265</v>
      </c>
      <c r="O89" s="181">
        <f>ROUND(E89*N89,2)</f>
        <v>2.58</v>
      </c>
      <c r="P89" s="181">
        <v>0</v>
      </c>
      <c r="Q89" s="181">
        <f>ROUND(E89*P89,2)</f>
        <v>0</v>
      </c>
      <c r="R89" s="181" t="s">
        <v>192</v>
      </c>
      <c r="S89" s="181" t="s">
        <v>193</v>
      </c>
      <c r="T89" s="182" t="s">
        <v>285</v>
      </c>
      <c r="U89" s="163">
        <v>0.24782000000000001</v>
      </c>
      <c r="V89" s="163">
        <f>ROUND(E89*U89,2)</f>
        <v>5.0599999999999996</v>
      </c>
      <c r="W89" s="163"/>
      <c r="X89" s="163" t="s">
        <v>194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195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259" t="s">
        <v>1419</v>
      </c>
      <c r="D90" s="260"/>
      <c r="E90" s="260"/>
      <c r="F90" s="260"/>
      <c r="G90" s="260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2"/>
      <c r="Z90" s="152"/>
      <c r="AA90" s="152"/>
      <c r="AB90" s="152"/>
      <c r="AC90" s="152"/>
      <c r="AD90" s="152"/>
      <c r="AE90" s="152"/>
      <c r="AF90" s="152"/>
      <c r="AG90" s="152" t="s">
        <v>210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94" t="s">
        <v>1420</v>
      </c>
      <c r="D91" s="164"/>
      <c r="E91" s="165">
        <v>7.6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52"/>
      <c r="Z91" s="152"/>
      <c r="AA91" s="152"/>
      <c r="AB91" s="152"/>
      <c r="AC91" s="152"/>
      <c r="AD91" s="152"/>
      <c r="AE91" s="152"/>
      <c r="AF91" s="152"/>
      <c r="AG91" s="152" t="s">
        <v>199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59"/>
      <c r="B92" s="160"/>
      <c r="C92" s="194" t="s">
        <v>81</v>
      </c>
      <c r="D92" s="164"/>
      <c r="E92" s="165">
        <v>1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2"/>
      <c r="Z92" s="152"/>
      <c r="AA92" s="152"/>
      <c r="AB92" s="152"/>
      <c r="AC92" s="152"/>
      <c r="AD92" s="152"/>
      <c r="AE92" s="152"/>
      <c r="AF92" s="152"/>
      <c r="AG92" s="152" t="s">
        <v>199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194" t="s">
        <v>1421</v>
      </c>
      <c r="D93" s="164"/>
      <c r="E93" s="165">
        <v>11.8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2"/>
      <c r="Z93" s="152"/>
      <c r="AA93" s="152"/>
      <c r="AB93" s="152"/>
      <c r="AC93" s="152"/>
      <c r="AD93" s="152"/>
      <c r="AE93" s="152"/>
      <c r="AF93" s="152"/>
      <c r="AG93" s="152" t="s">
        <v>199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76">
        <v>26</v>
      </c>
      <c r="B94" s="177" t="s">
        <v>1422</v>
      </c>
      <c r="C94" s="193" t="s">
        <v>1423</v>
      </c>
      <c r="D94" s="178" t="s">
        <v>191</v>
      </c>
      <c r="E94" s="179">
        <v>4.5999999999999996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21</v>
      </c>
      <c r="M94" s="181">
        <f>G94*(1+L94/100)</f>
        <v>0</v>
      </c>
      <c r="N94" s="181">
        <v>0.26375999999999999</v>
      </c>
      <c r="O94" s="181">
        <f>ROUND(E94*N94,2)</f>
        <v>1.21</v>
      </c>
      <c r="P94" s="181">
        <v>0</v>
      </c>
      <c r="Q94" s="181">
        <f>ROUND(E94*P94,2)</f>
        <v>0</v>
      </c>
      <c r="R94" s="181"/>
      <c r="S94" s="181" t="s">
        <v>249</v>
      </c>
      <c r="T94" s="182" t="s">
        <v>1424</v>
      </c>
      <c r="U94" s="163">
        <v>0</v>
      </c>
      <c r="V94" s="163">
        <f>ROUND(E94*U94,2)</f>
        <v>0</v>
      </c>
      <c r="W94" s="163"/>
      <c r="X94" s="163" t="s">
        <v>194</v>
      </c>
      <c r="Y94" s="152"/>
      <c r="Z94" s="152"/>
      <c r="AA94" s="152"/>
      <c r="AB94" s="152"/>
      <c r="AC94" s="152"/>
      <c r="AD94" s="152"/>
      <c r="AE94" s="152"/>
      <c r="AF94" s="152"/>
      <c r="AG94" s="152" t="s">
        <v>195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194" t="s">
        <v>1425</v>
      </c>
      <c r="D95" s="164"/>
      <c r="E95" s="165">
        <v>4.5999999999999996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52"/>
      <c r="Z95" s="152"/>
      <c r="AA95" s="152"/>
      <c r="AB95" s="152"/>
      <c r="AC95" s="152"/>
      <c r="AD95" s="152"/>
      <c r="AE95" s="152"/>
      <c r="AF95" s="152"/>
      <c r="AG95" s="152" t="s">
        <v>199</v>
      </c>
      <c r="AH95" s="152">
        <v>5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76">
        <v>27</v>
      </c>
      <c r="B96" s="177" t="s">
        <v>1426</v>
      </c>
      <c r="C96" s="193" t="s">
        <v>1427</v>
      </c>
      <c r="D96" s="178" t="s">
        <v>1091</v>
      </c>
      <c r="E96" s="179">
        <v>55.81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21</v>
      </c>
      <c r="M96" s="181">
        <f>G96*(1+L96/100)</f>
        <v>0</v>
      </c>
      <c r="N96" s="181">
        <v>0.26461000000000001</v>
      </c>
      <c r="O96" s="181">
        <f>ROUND(E96*N96,2)</f>
        <v>14.77</v>
      </c>
      <c r="P96" s="181">
        <v>0</v>
      </c>
      <c r="Q96" s="181">
        <f>ROUND(E96*P96,2)</f>
        <v>0</v>
      </c>
      <c r="R96" s="181"/>
      <c r="S96" s="181" t="s">
        <v>254</v>
      </c>
      <c r="T96" s="182" t="s">
        <v>285</v>
      </c>
      <c r="U96" s="163">
        <v>0.38441999999999998</v>
      </c>
      <c r="V96" s="163">
        <f>ROUND(E96*U96,2)</f>
        <v>21.45</v>
      </c>
      <c r="W96" s="163"/>
      <c r="X96" s="163" t="s">
        <v>194</v>
      </c>
      <c r="Y96" s="152"/>
      <c r="Z96" s="152"/>
      <c r="AA96" s="152"/>
      <c r="AB96" s="152"/>
      <c r="AC96" s="152"/>
      <c r="AD96" s="152"/>
      <c r="AE96" s="152"/>
      <c r="AF96" s="152"/>
      <c r="AG96" s="152" t="s">
        <v>195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259" t="s">
        <v>1428</v>
      </c>
      <c r="D97" s="260"/>
      <c r="E97" s="260"/>
      <c r="F97" s="260"/>
      <c r="G97" s="260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52"/>
      <c r="Z97" s="152"/>
      <c r="AA97" s="152"/>
      <c r="AB97" s="152"/>
      <c r="AC97" s="152"/>
      <c r="AD97" s="152"/>
      <c r="AE97" s="152"/>
      <c r="AF97" s="152"/>
      <c r="AG97" s="152" t="s">
        <v>210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94" t="s">
        <v>1429</v>
      </c>
      <c r="D98" s="164"/>
      <c r="E98" s="165">
        <v>30.16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2"/>
      <c r="Z98" s="152"/>
      <c r="AA98" s="152"/>
      <c r="AB98" s="152"/>
      <c r="AC98" s="152"/>
      <c r="AD98" s="152"/>
      <c r="AE98" s="152"/>
      <c r="AF98" s="152"/>
      <c r="AG98" s="152" t="s">
        <v>199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194" t="s">
        <v>1430</v>
      </c>
      <c r="D99" s="164"/>
      <c r="E99" s="165">
        <v>5.49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52"/>
      <c r="Z99" s="152"/>
      <c r="AA99" s="152"/>
      <c r="AB99" s="152"/>
      <c r="AC99" s="152"/>
      <c r="AD99" s="152"/>
      <c r="AE99" s="152"/>
      <c r="AF99" s="152"/>
      <c r="AG99" s="152" t="s">
        <v>199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4" t="s">
        <v>1431</v>
      </c>
      <c r="D100" s="164"/>
      <c r="E100" s="165">
        <v>4.3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199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9"/>
      <c r="B101" s="160"/>
      <c r="C101" s="194" t="s">
        <v>1432</v>
      </c>
      <c r="D101" s="164"/>
      <c r="E101" s="165">
        <v>15.86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199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6">
        <v>28</v>
      </c>
      <c r="B102" s="177" t="s">
        <v>1433</v>
      </c>
      <c r="C102" s="193" t="s">
        <v>1434</v>
      </c>
      <c r="D102" s="178" t="s">
        <v>426</v>
      </c>
      <c r="E102" s="179">
        <v>11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21</v>
      </c>
      <c r="M102" s="181">
        <f>G102*(1+L102/100)</f>
        <v>0</v>
      </c>
      <c r="N102" s="181">
        <v>0</v>
      </c>
      <c r="O102" s="181">
        <f>ROUND(E102*N102,2)</f>
        <v>0</v>
      </c>
      <c r="P102" s="181">
        <v>0</v>
      </c>
      <c r="Q102" s="181">
        <f>ROUND(E102*P102,2)</f>
        <v>0</v>
      </c>
      <c r="R102" s="181"/>
      <c r="S102" s="181" t="s">
        <v>254</v>
      </c>
      <c r="T102" s="182" t="s">
        <v>250</v>
      </c>
      <c r="U102" s="163">
        <v>0</v>
      </c>
      <c r="V102" s="163">
        <f>ROUND(E102*U102,2)</f>
        <v>0</v>
      </c>
      <c r="W102" s="163"/>
      <c r="X102" s="163" t="s">
        <v>194</v>
      </c>
      <c r="Y102" s="152"/>
      <c r="Z102" s="152"/>
      <c r="AA102" s="152"/>
      <c r="AB102" s="152"/>
      <c r="AC102" s="152"/>
      <c r="AD102" s="152"/>
      <c r="AE102" s="152"/>
      <c r="AF102" s="152"/>
      <c r="AG102" s="152" t="s">
        <v>195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94" t="s">
        <v>83</v>
      </c>
      <c r="D103" s="164"/>
      <c r="E103" s="165">
        <v>11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199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76">
        <v>29</v>
      </c>
      <c r="B104" s="177" t="s">
        <v>1435</v>
      </c>
      <c r="C104" s="193" t="s">
        <v>1436</v>
      </c>
      <c r="D104" s="178" t="s">
        <v>207</v>
      </c>
      <c r="E104" s="179">
        <v>10.199999999999999</v>
      </c>
      <c r="F104" s="180"/>
      <c r="G104" s="181">
        <f>ROUND(E104*F104,2)</f>
        <v>0</v>
      </c>
      <c r="H104" s="180"/>
      <c r="I104" s="181">
        <f>ROUND(E104*H104,2)</f>
        <v>0</v>
      </c>
      <c r="J104" s="180"/>
      <c r="K104" s="181">
        <f>ROUND(E104*J104,2)</f>
        <v>0</v>
      </c>
      <c r="L104" s="181">
        <v>21</v>
      </c>
      <c r="M104" s="181">
        <f>G104*(1+L104/100)</f>
        <v>0</v>
      </c>
      <c r="N104" s="181">
        <v>4.0000000000000001E-3</v>
      </c>
      <c r="O104" s="181">
        <f>ROUND(E104*N104,2)</f>
        <v>0.04</v>
      </c>
      <c r="P104" s="181">
        <v>0</v>
      </c>
      <c r="Q104" s="181">
        <f>ROUND(E104*P104,2)</f>
        <v>0</v>
      </c>
      <c r="R104" s="181"/>
      <c r="S104" s="181" t="s">
        <v>254</v>
      </c>
      <c r="T104" s="182" t="s">
        <v>255</v>
      </c>
      <c r="U104" s="163">
        <v>4.5999999999999999E-2</v>
      </c>
      <c r="V104" s="163">
        <f>ROUND(E104*U104,2)</f>
        <v>0.47</v>
      </c>
      <c r="W104" s="163"/>
      <c r="X104" s="163" t="s">
        <v>194</v>
      </c>
      <c r="Y104" s="152"/>
      <c r="Z104" s="152"/>
      <c r="AA104" s="152"/>
      <c r="AB104" s="152"/>
      <c r="AC104" s="152"/>
      <c r="AD104" s="152"/>
      <c r="AE104" s="152"/>
      <c r="AF104" s="152"/>
      <c r="AG104" s="152" t="s">
        <v>195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194" t="s">
        <v>1437</v>
      </c>
      <c r="D105" s="164"/>
      <c r="E105" s="165">
        <v>10.199999999999999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199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x14ac:dyDescent="0.2">
      <c r="A106" s="170" t="s">
        <v>187</v>
      </c>
      <c r="B106" s="171" t="s">
        <v>103</v>
      </c>
      <c r="C106" s="192" t="s">
        <v>104</v>
      </c>
      <c r="D106" s="172"/>
      <c r="E106" s="173"/>
      <c r="F106" s="174"/>
      <c r="G106" s="174">
        <f>SUMIF(AG107:AG162,"&lt;&gt;NOR",G107:G162)</f>
        <v>0</v>
      </c>
      <c r="H106" s="174"/>
      <c r="I106" s="174">
        <f>SUM(I107:I162)</f>
        <v>0</v>
      </c>
      <c r="J106" s="174"/>
      <c r="K106" s="174">
        <f>SUM(K107:K162)</f>
        <v>0</v>
      </c>
      <c r="L106" s="174"/>
      <c r="M106" s="174">
        <f>SUM(M107:M162)</f>
        <v>0</v>
      </c>
      <c r="N106" s="174"/>
      <c r="O106" s="174">
        <f>SUM(O107:O162)</f>
        <v>62.51</v>
      </c>
      <c r="P106" s="174"/>
      <c r="Q106" s="174">
        <f>SUM(Q107:Q162)</f>
        <v>0</v>
      </c>
      <c r="R106" s="174"/>
      <c r="S106" s="174"/>
      <c r="T106" s="175"/>
      <c r="U106" s="169"/>
      <c r="V106" s="169">
        <f>SUM(V107:V162)</f>
        <v>151.13</v>
      </c>
      <c r="W106" s="169"/>
      <c r="X106" s="169"/>
      <c r="AG106" t="s">
        <v>188</v>
      </c>
    </row>
    <row r="107" spans="1:60" ht="33.75" outlineLevel="1" x14ac:dyDescent="0.2">
      <c r="A107" s="176">
        <v>30</v>
      </c>
      <c r="B107" s="177" t="s">
        <v>1438</v>
      </c>
      <c r="C107" s="193" t="s">
        <v>1439</v>
      </c>
      <c r="D107" s="178" t="s">
        <v>207</v>
      </c>
      <c r="E107" s="179">
        <v>3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21</v>
      </c>
      <c r="M107" s="181">
        <f>G107*(1+L107/100)</f>
        <v>0</v>
      </c>
      <c r="N107" s="181">
        <v>0</v>
      </c>
      <c r="O107" s="181">
        <f>ROUND(E107*N107,2)</f>
        <v>0</v>
      </c>
      <c r="P107" s="181">
        <v>0</v>
      </c>
      <c r="Q107" s="181">
        <f>ROUND(E107*P107,2)</f>
        <v>0</v>
      </c>
      <c r="R107" s="181" t="s">
        <v>1440</v>
      </c>
      <c r="S107" s="181" t="s">
        <v>193</v>
      </c>
      <c r="T107" s="182" t="s">
        <v>285</v>
      </c>
      <c r="U107" s="163">
        <v>0.57099999999999995</v>
      </c>
      <c r="V107" s="163">
        <f>ROUND(E107*U107,2)</f>
        <v>1.71</v>
      </c>
      <c r="W107" s="163"/>
      <c r="X107" s="163" t="s">
        <v>194</v>
      </c>
      <c r="Y107" s="152"/>
      <c r="Z107" s="152"/>
      <c r="AA107" s="152"/>
      <c r="AB107" s="152"/>
      <c r="AC107" s="152"/>
      <c r="AD107" s="152"/>
      <c r="AE107" s="152"/>
      <c r="AF107" s="152"/>
      <c r="AG107" s="152" t="s">
        <v>195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9"/>
      <c r="B108" s="160"/>
      <c r="C108" s="257" t="s">
        <v>1441</v>
      </c>
      <c r="D108" s="258"/>
      <c r="E108" s="258"/>
      <c r="F108" s="258"/>
      <c r="G108" s="258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197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194" t="s">
        <v>1442</v>
      </c>
      <c r="D109" s="164"/>
      <c r="E109" s="165">
        <v>3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199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ht="22.5" outlineLevel="1" x14ac:dyDescent="0.2">
      <c r="A110" s="176">
        <v>31</v>
      </c>
      <c r="B110" s="177" t="s">
        <v>1443</v>
      </c>
      <c r="C110" s="193" t="s">
        <v>1444</v>
      </c>
      <c r="D110" s="178" t="s">
        <v>274</v>
      </c>
      <c r="E110" s="179">
        <v>1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21</v>
      </c>
      <c r="M110" s="181">
        <f>G110*(1+L110/100)</f>
        <v>0</v>
      </c>
      <c r="N110" s="181">
        <v>4.0999999999999999E-4</v>
      </c>
      <c r="O110" s="181">
        <f>ROUND(E110*N110,2)</f>
        <v>0</v>
      </c>
      <c r="P110" s="181">
        <v>0</v>
      </c>
      <c r="Q110" s="181">
        <f>ROUND(E110*P110,2)</f>
        <v>0</v>
      </c>
      <c r="R110" s="181" t="s">
        <v>1440</v>
      </c>
      <c r="S110" s="181" t="s">
        <v>193</v>
      </c>
      <c r="T110" s="182" t="s">
        <v>285</v>
      </c>
      <c r="U110" s="163">
        <v>1.8660000000000001</v>
      </c>
      <c r="V110" s="163">
        <f>ROUND(E110*U110,2)</f>
        <v>1.87</v>
      </c>
      <c r="W110" s="163"/>
      <c r="X110" s="163" t="s">
        <v>194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195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94" t="s">
        <v>81</v>
      </c>
      <c r="D111" s="164"/>
      <c r="E111" s="165">
        <v>1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199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76">
        <v>32</v>
      </c>
      <c r="B112" s="177" t="s">
        <v>1445</v>
      </c>
      <c r="C112" s="193" t="s">
        <v>1446</v>
      </c>
      <c r="D112" s="178" t="s">
        <v>207</v>
      </c>
      <c r="E112" s="179">
        <v>45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21</v>
      </c>
      <c r="M112" s="181">
        <f>G112*(1+L112/100)</f>
        <v>0</v>
      </c>
      <c r="N112" s="181">
        <v>0</v>
      </c>
      <c r="O112" s="181">
        <f>ROUND(E112*N112,2)</f>
        <v>0</v>
      </c>
      <c r="P112" s="181">
        <v>0</v>
      </c>
      <c r="Q112" s="181">
        <f>ROUND(E112*P112,2)</f>
        <v>0</v>
      </c>
      <c r="R112" s="181" t="s">
        <v>1440</v>
      </c>
      <c r="S112" s="181" t="s">
        <v>193</v>
      </c>
      <c r="T112" s="182" t="s">
        <v>285</v>
      </c>
      <c r="U112" s="163">
        <v>4.3999999999999997E-2</v>
      </c>
      <c r="V112" s="163">
        <f>ROUND(E112*U112,2)</f>
        <v>1.98</v>
      </c>
      <c r="W112" s="163"/>
      <c r="X112" s="163" t="s">
        <v>194</v>
      </c>
      <c r="Y112" s="152"/>
      <c r="Z112" s="152"/>
      <c r="AA112" s="152"/>
      <c r="AB112" s="152"/>
      <c r="AC112" s="152"/>
      <c r="AD112" s="152"/>
      <c r="AE112" s="152"/>
      <c r="AF112" s="152"/>
      <c r="AG112" s="152" t="s">
        <v>195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257" t="s">
        <v>1447</v>
      </c>
      <c r="D113" s="258"/>
      <c r="E113" s="258"/>
      <c r="F113" s="258"/>
      <c r="G113" s="258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197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83" t="str">
        <f>C113</f>
        <v>přísun, montáže, demontáže a odsunu zkoušecího čerpadla, napuštění tlakovou vodou a dodání vody pro tlakovou zkoušku,</v>
      </c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194" t="s">
        <v>1448</v>
      </c>
      <c r="D114" s="164"/>
      <c r="E114" s="165">
        <v>45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199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ht="33.75" outlineLevel="1" x14ac:dyDescent="0.2">
      <c r="A115" s="176">
        <v>33</v>
      </c>
      <c r="B115" s="177" t="s">
        <v>1449</v>
      </c>
      <c r="C115" s="193" t="s">
        <v>1450</v>
      </c>
      <c r="D115" s="178" t="s">
        <v>1451</v>
      </c>
      <c r="E115" s="179">
        <v>7</v>
      </c>
      <c r="F115" s="180"/>
      <c r="G115" s="181">
        <f>ROUND(E115*F115,2)</f>
        <v>0</v>
      </c>
      <c r="H115" s="180"/>
      <c r="I115" s="181">
        <f>ROUND(E115*H115,2)</f>
        <v>0</v>
      </c>
      <c r="J115" s="180"/>
      <c r="K115" s="181">
        <f>ROUND(E115*J115,2)</f>
        <v>0</v>
      </c>
      <c r="L115" s="181">
        <v>21</v>
      </c>
      <c r="M115" s="181">
        <f>G115*(1+L115/100)</f>
        <v>0</v>
      </c>
      <c r="N115" s="181">
        <v>1.2999999999999999E-4</v>
      </c>
      <c r="O115" s="181">
        <f>ROUND(E115*N115,2)</f>
        <v>0</v>
      </c>
      <c r="P115" s="181">
        <v>0</v>
      </c>
      <c r="Q115" s="181">
        <f>ROUND(E115*P115,2)</f>
        <v>0</v>
      </c>
      <c r="R115" s="181" t="s">
        <v>1440</v>
      </c>
      <c r="S115" s="181" t="s">
        <v>193</v>
      </c>
      <c r="T115" s="182" t="s">
        <v>285</v>
      </c>
      <c r="U115" s="163">
        <v>7.5</v>
      </c>
      <c r="V115" s="163">
        <f>ROUND(E115*U115,2)</f>
        <v>52.5</v>
      </c>
      <c r="W115" s="163"/>
      <c r="X115" s="163" t="s">
        <v>194</v>
      </c>
      <c r="Y115" s="152"/>
      <c r="Z115" s="152"/>
      <c r="AA115" s="152"/>
      <c r="AB115" s="152"/>
      <c r="AC115" s="152"/>
      <c r="AD115" s="152"/>
      <c r="AE115" s="152"/>
      <c r="AF115" s="152"/>
      <c r="AG115" s="152" t="s">
        <v>195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9"/>
      <c r="B116" s="160"/>
      <c r="C116" s="257" t="s">
        <v>1452</v>
      </c>
      <c r="D116" s="258"/>
      <c r="E116" s="258"/>
      <c r="F116" s="258"/>
      <c r="G116" s="258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197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194" t="s">
        <v>1453</v>
      </c>
      <c r="D117" s="164"/>
      <c r="E117" s="165">
        <v>7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199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76">
        <v>34</v>
      </c>
      <c r="B118" s="177" t="s">
        <v>1454</v>
      </c>
      <c r="C118" s="193" t="s">
        <v>1455</v>
      </c>
      <c r="D118" s="178" t="s">
        <v>274</v>
      </c>
      <c r="E118" s="179">
        <v>1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81">
        <v>0.40105000000000002</v>
      </c>
      <c r="O118" s="181">
        <f>ROUND(E118*N118,2)</f>
        <v>0.4</v>
      </c>
      <c r="P118" s="181">
        <v>0</v>
      </c>
      <c r="Q118" s="181">
        <f>ROUND(E118*P118,2)</f>
        <v>0</v>
      </c>
      <c r="R118" s="181" t="s">
        <v>330</v>
      </c>
      <c r="S118" s="181" t="s">
        <v>193</v>
      </c>
      <c r="T118" s="182" t="s">
        <v>285</v>
      </c>
      <c r="U118" s="163">
        <v>1.09236</v>
      </c>
      <c r="V118" s="163">
        <f>ROUND(E118*U118,2)</f>
        <v>1.0900000000000001</v>
      </c>
      <c r="W118" s="163"/>
      <c r="X118" s="163" t="s">
        <v>194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195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259" t="s">
        <v>1456</v>
      </c>
      <c r="D119" s="260"/>
      <c r="E119" s="260"/>
      <c r="F119" s="260"/>
      <c r="G119" s="260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210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9"/>
      <c r="B120" s="160"/>
      <c r="C120" s="194" t="s">
        <v>81</v>
      </c>
      <c r="D120" s="164"/>
      <c r="E120" s="165">
        <v>1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199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ht="45" outlineLevel="1" x14ac:dyDescent="0.2">
      <c r="A121" s="176">
        <v>35</v>
      </c>
      <c r="B121" s="177" t="s">
        <v>1457</v>
      </c>
      <c r="C121" s="193" t="s">
        <v>1458</v>
      </c>
      <c r="D121" s="178" t="s">
        <v>274</v>
      </c>
      <c r="E121" s="179">
        <v>1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21</v>
      </c>
      <c r="M121" s="181">
        <f>G121*(1+L121/100)</f>
        <v>0</v>
      </c>
      <c r="N121" s="181">
        <v>3.0853299999999999</v>
      </c>
      <c r="O121" s="181">
        <f>ROUND(E121*N121,2)</f>
        <v>3.09</v>
      </c>
      <c r="P121" s="181">
        <v>0</v>
      </c>
      <c r="Q121" s="181">
        <f>ROUND(E121*P121,2)</f>
        <v>0</v>
      </c>
      <c r="R121" s="181" t="s">
        <v>1440</v>
      </c>
      <c r="S121" s="181" t="s">
        <v>193</v>
      </c>
      <c r="T121" s="182" t="s">
        <v>255</v>
      </c>
      <c r="U121" s="163">
        <v>21.292000000000002</v>
      </c>
      <c r="V121" s="163">
        <f>ROUND(E121*U121,2)</f>
        <v>21.29</v>
      </c>
      <c r="W121" s="163"/>
      <c r="X121" s="163" t="s">
        <v>194</v>
      </c>
      <c r="Y121" s="152"/>
      <c r="Z121" s="152"/>
      <c r="AA121" s="152"/>
      <c r="AB121" s="152"/>
      <c r="AC121" s="152"/>
      <c r="AD121" s="152"/>
      <c r="AE121" s="152"/>
      <c r="AF121" s="152"/>
      <c r="AG121" s="152" t="s">
        <v>195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257" t="s">
        <v>1459</v>
      </c>
      <c r="D122" s="258"/>
      <c r="E122" s="258"/>
      <c r="F122" s="258"/>
      <c r="G122" s="258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197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194" t="s">
        <v>81</v>
      </c>
      <c r="D123" s="164"/>
      <c r="E123" s="165">
        <v>1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199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76">
        <v>36</v>
      </c>
      <c r="B124" s="177" t="s">
        <v>1460</v>
      </c>
      <c r="C124" s="193" t="s">
        <v>1461</v>
      </c>
      <c r="D124" s="178" t="s">
        <v>274</v>
      </c>
      <c r="E124" s="179">
        <v>2</v>
      </c>
      <c r="F124" s="180"/>
      <c r="G124" s="181">
        <f>ROUND(E124*F124,2)</f>
        <v>0</v>
      </c>
      <c r="H124" s="180"/>
      <c r="I124" s="181">
        <f>ROUND(E124*H124,2)</f>
        <v>0</v>
      </c>
      <c r="J124" s="180"/>
      <c r="K124" s="181">
        <f>ROUND(E124*J124,2)</f>
        <v>0</v>
      </c>
      <c r="L124" s="181">
        <v>21</v>
      </c>
      <c r="M124" s="181">
        <f>G124*(1+L124/100)</f>
        <v>0</v>
      </c>
      <c r="N124" s="181">
        <v>7.0200000000000002E-3</v>
      </c>
      <c r="O124" s="181">
        <f>ROUND(E124*N124,2)</f>
        <v>0.01</v>
      </c>
      <c r="P124" s="181">
        <v>0</v>
      </c>
      <c r="Q124" s="181">
        <f>ROUND(E124*P124,2)</f>
        <v>0</v>
      </c>
      <c r="R124" s="181" t="s">
        <v>1440</v>
      </c>
      <c r="S124" s="181" t="s">
        <v>193</v>
      </c>
      <c r="T124" s="182" t="s">
        <v>285</v>
      </c>
      <c r="U124" s="163">
        <v>1.0940000000000001</v>
      </c>
      <c r="V124" s="163">
        <f>ROUND(E124*U124,2)</f>
        <v>2.19</v>
      </c>
      <c r="W124" s="163"/>
      <c r="X124" s="163" t="s">
        <v>194</v>
      </c>
      <c r="Y124" s="152"/>
      <c r="Z124" s="152"/>
      <c r="AA124" s="152"/>
      <c r="AB124" s="152"/>
      <c r="AC124" s="152"/>
      <c r="AD124" s="152"/>
      <c r="AE124" s="152"/>
      <c r="AF124" s="152"/>
      <c r="AG124" s="152" t="s">
        <v>195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194" t="s">
        <v>1111</v>
      </c>
      <c r="D125" s="164"/>
      <c r="E125" s="165">
        <v>2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199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76">
        <v>37</v>
      </c>
      <c r="B126" s="177" t="s">
        <v>1462</v>
      </c>
      <c r="C126" s="193" t="s">
        <v>1463</v>
      </c>
      <c r="D126" s="178" t="s">
        <v>274</v>
      </c>
      <c r="E126" s="179">
        <v>1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21</v>
      </c>
      <c r="M126" s="181">
        <f>G126*(1+L126/100)</f>
        <v>0</v>
      </c>
      <c r="N126" s="181">
        <v>4.6800000000000001E-3</v>
      </c>
      <c r="O126" s="181">
        <f>ROUND(E126*N126,2)</f>
        <v>0</v>
      </c>
      <c r="P126" s="181">
        <v>0</v>
      </c>
      <c r="Q126" s="181">
        <f>ROUND(E126*P126,2)</f>
        <v>0</v>
      </c>
      <c r="R126" s="181"/>
      <c r="S126" s="181" t="s">
        <v>193</v>
      </c>
      <c r="T126" s="182" t="s">
        <v>285</v>
      </c>
      <c r="U126" s="163">
        <v>0.76</v>
      </c>
      <c r="V126" s="163">
        <f>ROUND(E126*U126,2)</f>
        <v>0.76</v>
      </c>
      <c r="W126" s="163"/>
      <c r="X126" s="163" t="s">
        <v>194</v>
      </c>
      <c r="Y126" s="152"/>
      <c r="Z126" s="152"/>
      <c r="AA126" s="152"/>
      <c r="AB126" s="152"/>
      <c r="AC126" s="152"/>
      <c r="AD126" s="152"/>
      <c r="AE126" s="152"/>
      <c r="AF126" s="152"/>
      <c r="AG126" s="152" t="s">
        <v>195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94" t="s">
        <v>81</v>
      </c>
      <c r="D127" s="164"/>
      <c r="E127" s="165">
        <v>1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199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ht="22.5" outlineLevel="1" x14ac:dyDescent="0.2">
      <c r="A128" s="176">
        <v>38</v>
      </c>
      <c r="B128" s="177" t="s">
        <v>1464</v>
      </c>
      <c r="C128" s="193" t="s">
        <v>1465</v>
      </c>
      <c r="D128" s="178" t="s">
        <v>274</v>
      </c>
      <c r="E128" s="179">
        <v>30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21</v>
      </c>
      <c r="M128" s="181">
        <f>G128*(1+L128/100)</f>
        <v>0</v>
      </c>
      <c r="N128" s="181">
        <v>1.3100000000000001E-2</v>
      </c>
      <c r="O128" s="181">
        <f>ROUND(E128*N128,2)</f>
        <v>0.39</v>
      </c>
      <c r="P128" s="181">
        <v>0</v>
      </c>
      <c r="Q128" s="181">
        <f>ROUND(E128*P128,2)</f>
        <v>0</v>
      </c>
      <c r="R128" s="181" t="s">
        <v>1440</v>
      </c>
      <c r="S128" s="181" t="s">
        <v>193</v>
      </c>
      <c r="T128" s="182" t="s">
        <v>285</v>
      </c>
      <c r="U128" s="163">
        <v>0.89</v>
      </c>
      <c r="V128" s="163">
        <f>ROUND(E128*U128,2)</f>
        <v>26.7</v>
      </c>
      <c r="W128" s="163"/>
      <c r="X128" s="163" t="s">
        <v>194</v>
      </c>
      <c r="Y128" s="152"/>
      <c r="Z128" s="152"/>
      <c r="AA128" s="152"/>
      <c r="AB128" s="152"/>
      <c r="AC128" s="152"/>
      <c r="AD128" s="152"/>
      <c r="AE128" s="152"/>
      <c r="AF128" s="152"/>
      <c r="AG128" s="152" t="s">
        <v>195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257" t="s">
        <v>1466</v>
      </c>
      <c r="D129" s="258"/>
      <c r="E129" s="258"/>
      <c r="F129" s="258"/>
      <c r="G129" s="258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197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194" t="s">
        <v>1467</v>
      </c>
      <c r="D130" s="164"/>
      <c r="E130" s="165">
        <v>30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199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76">
        <v>39</v>
      </c>
      <c r="B131" s="177" t="s">
        <v>1468</v>
      </c>
      <c r="C131" s="193" t="s">
        <v>1469</v>
      </c>
      <c r="D131" s="178" t="s">
        <v>214</v>
      </c>
      <c r="E131" s="179">
        <v>21.69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21</v>
      </c>
      <c r="M131" s="181">
        <f>G131*(1+L131/100)</f>
        <v>0</v>
      </c>
      <c r="N131" s="181">
        <v>2.5249999999999999</v>
      </c>
      <c r="O131" s="181">
        <f>ROUND(E131*N131,2)</f>
        <v>54.77</v>
      </c>
      <c r="P131" s="181">
        <v>0</v>
      </c>
      <c r="Q131" s="181">
        <f>ROUND(E131*P131,2)</f>
        <v>0</v>
      </c>
      <c r="R131" s="181" t="s">
        <v>1440</v>
      </c>
      <c r="S131" s="181" t="s">
        <v>193</v>
      </c>
      <c r="T131" s="182" t="s">
        <v>285</v>
      </c>
      <c r="U131" s="163">
        <v>1.3029999999999999</v>
      </c>
      <c r="V131" s="163">
        <f>ROUND(E131*U131,2)</f>
        <v>28.26</v>
      </c>
      <c r="W131" s="163"/>
      <c r="X131" s="163" t="s">
        <v>194</v>
      </c>
      <c r="Y131" s="152"/>
      <c r="Z131" s="152"/>
      <c r="AA131" s="152"/>
      <c r="AB131" s="152"/>
      <c r="AC131" s="152"/>
      <c r="AD131" s="152"/>
      <c r="AE131" s="152"/>
      <c r="AF131" s="152"/>
      <c r="AG131" s="152" t="s">
        <v>195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257" t="s">
        <v>1470</v>
      </c>
      <c r="D132" s="258"/>
      <c r="E132" s="258"/>
      <c r="F132" s="258"/>
      <c r="G132" s="258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197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59"/>
      <c r="B133" s="160"/>
      <c r="C133" s="194" t="s">
        <v>812</v>
      </c>
      <c r="D133" s="164"/>
      <c r="E133" s="165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199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194" t="s">
        <v>1471</v>
      </c>
      <c r="D134" s="164"/>
      <c r="E134" s="165">
        <v>21.69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199</v>
      </c>
      <c r="AH134" s="152">
        <v>0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76">
        <v>40</v>
      </c>
      <c r="B135" s="177" t="s">
        <v>1472</v>
      </c>
      <c r="C135" s="193" t="s">
        <v>1473</v>
      </c>
      <c r="D135" s="178" t="s">
        <v>214</v>
      </c>
      <c r="E135" s="179">
        <v>1.4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81">
        <v>2.5249999999999999</v>
      </c>
      <c r="O135" s="181">
        <f>ROUND(E135*N135,2)</f>
        <v>3.54</v>
      </c>
      <c r="P135" s="181">
        <v>0</v>
      </c>
      <c r="Q135" s="181">
        <f>ROUND(E135*P135,2)</f>
        <v>0</v>
      </c>
      <c r="R135" s="181" t="s">
        <v>1440</v>
      </c>
      <c r="S135" s="181" t="s">
        <v>193</v>
      </c>
      <c r="T135" s="182" t="s">
        <v>285</v>
      </c>
      <c r="U135" s="163">
        <v>1.3029999999999999</v>
      </c>
      <c r="V135" s="163">
        <f>ROUND(E135*U135,2)</f>
        <v>1.82</v>
      </c>
      <c r="W135" s="163"/>
      <c r="X135" s="163" t="s">
        <v>194</v>
      </c>
      <c r="Y135" s="152"/>
      <c r="Z135" s="152"/>
      <c r="AA135" s="152"/>
      <c r="AB135" s="152"/>
      <c r="AC135" s="152"/>
      <c r="AD135" s="152"/>
      <c r="AE135" s="152"/>
      <c r="AF135" s="152"/>
      <c r="AG135" s="152" t="s">
        <v>195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257" t="s">
        <v>1470</v>
      </c>
      <c r="D136" s="258"/>
      <c r="E136" s="258"/>
      <c r="F136" s="258"/>
      <c r="G136" s="258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197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59"/>
      <c r="B137" s="160"/>
      <c r="C137" s="194" t="s">
        <v>1474</v>
      </c>
      <c r="D137" s="164"/>
      <c r="E137" s="165">
        <v>1.4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199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ht="22.5" outlineLevel="1" x14ac:dyDescent="0.2">
      <c r="A138" s="176">
        <v>41</v>
      </c>
      <c r="B138" s="177" t="s">
        <v>1475</v>
      </c>
      <c r="C138" s="193" t="s">
        <v>1476</v>
      </c>
      <c r="D138" s="178" t="s">
        <v>207</v>
      </c>
      <c r="E138" s="179">
        <v>7</v>
      </c>
      <c r="F138" s="180"/>
      <c r="G138" s="181">
        <f>ROUND(E138*F138,2)</f>
        <v>0</v>
      </c>
      <c r="H138" s="180"/>
      <c r="I138" s="181">
        <f>ROUND(E138*H138,2)</f>
        <v>0</v>
      </c>
      <c r="J138" s="180"/>
      <c r="K138" s="181">
        <f>ROUND(E138*J138,2)</f>
        <v>0</v>
      </c>
      <c r="L138" s="181">
        <v>21</v>
      </c>
      <c r="M138" s="181">
        <f>G138*(1+L138/100)</f>
        <v>0</v>
      </c>
      <c r="N138" s="181">
        <v>9.0000000000000006E-5</v>
      </c>
      <c r="O138" s="181">
        <f>ROUND(E138*N138,2)</f>
        <v>0</v>
      </c>
      <c r="P138" s="181">
        <v>0</v>
      </c>
      <c r="Q138" s="181">
        <f>ROUND(E138*P138,2)</f>
        <v>0</v>
      </c>
      <c r="R138" s="181"/>
      <c r="S138" s="181" t="s">
        <v>254</v>
      </c>
      <c r="T138" s="182" t="s">
        <v>255</v>
      </c>
      <c r="U138" s="163">
        <v>1.5660000000000001</v>
      </c>
      <c r="V138" s="163">
        <f>ROUND(E138*U138,2)</f>
        <v>10.96</v>
      </c>
      <c r="W138" s="163"/>
      <c r="X138" s="163" t="s">
        <v>194</v>
      </c>
      <c r="Y138" s="152"/>
      <c r="Z138" s="152"/>
      <c r="AA138" s="152"/>
      <c r="AB138" s="152"/>
      <c r="AC138" s="152"/>
      <c r="AD138" s="152"/>
      <c r="AE138" s="152"/>
      <c r="AF138" s="152"/>
      <c r="AG138" s="152" t="s">
        <v>195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59"/>
      <c r="B139" s="160"/>
      <c r="C139" s="259" t="s">
        <v>1477</v>
      </c>
      <c r="D139" s="260"/>
      <c r="E139" s="260"/>
      <c r="F139" s="260"/>
      <c r="G139" s="260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52"/>
      <c r="Z139" s="152"/>
      <c r="AA139" s="152"/>
      <c r="AB139" s="152"/>
      <c r="AC139" s="152"/>
      <c r="AD139" s="152"/>
      <c r="AE139" s="152"/>
      <c r="AF139" s="152"/>
      <c r="AG139" s="152" t="s">
        <v>210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194" t="s">
        <v>1453</v>
      </c>
      <c r="D140" s="164"/>
      <c r="E140" s="165">
        <v>7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199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6">
        <v>42</v>
      </c>
      <c r="B141" s="177" t="s">
        <v>1478</v>
      </c>
      <c r="C141" s="193" t="s">
        <v>1479</v>
      </c>
      <c r="D141" s="178" t="s">
        <v>426</v>
      </c>
      <c r="E141" s="179">
        <v>1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81">
        <v>4.2700000000000004E-3</v>
      </c>
      <c r="O141" s="181">
        <f>ROUND(E141*N141,2)</f>
        <v>0</v>
      </c>
      <c r="P141" s="181">
        <v>0</v>
      </c>
      <c r="Q141" s="181">
        <f>ROUND(E141*P141,2)</f>
        <v>0</v>
      </c>
      <c r="R141" s="181"/>
      <c r="S141" s="181" t="s">
        <v>254</v>
      </c>
      <c r="T141" s="182" t="s">
        <v>250</v>
      </c>
      <c r="U141" s="163">
        <v>0</v>
      </c>
      <c r="V141" s="163">
        <f>ROUND(E141*U141,2)</f>
        <v>0</v>
      </c>
      <c r="W141" s="163"/>
      <c r="X141" s="163" t="s">
        <v>194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195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194" t="s">
        <v>81</v>
      </c>
      <c r="D142" s="164"/>
      <c r="E142" s="165">
        <v>1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199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76">
        <v>43</v>
      </c>
      <c r="B143" s="177" t="s">
        <v>1480</v>
      </c>
      <c r="C143" s="193" t="s">
        <v>1481</v>
      </c>
      <c r="D143" s="178" t="s">
        <v>426</v>
      </c>
      <c r="E143" s="179">
        <v>8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81">
        <v>0</v>
      </c>
      <c r="O143" s="181">
        <f>ROUND(E143*N143,2)</f>
        <v>0</v>
      </c>
      <c r="P143" s="181">
        <v>0</v>
      </c>
      <c r="Q143" s="181">
        <f>ROUND(E143*P143,2)</f>
        <v>0</v>
      </c>
      <c r="R143" s="181"/>
      <c r="S143" s="181" t="s">
        <v>254</v>
      </c>
      <c r="T143" s="182" t="s">
        <v>250</v>
      </c>
      <c r="U143" s="163">
        <v>0</v>
      </c>
      <c r="V143" s="163">
        <f>ROUND(E143*U143,2)</f>
        <v>0</v>
      </c>
      <c r="W143" s="163"/>
      <c r="X143" s="163" t="s">
        <v>194</v>
      </c>
      <c r="Y143" s="152"/>
      <c r="Z143" s="152"/>
      <c r="AA143" s="152"/>
      <c r="AB143" s="152"/>
      <c r="AC143" s="152"/>
      <c r="AD143" s="152"/>
      <c r="AE143" s="152"/>
      <c r="AF143" s="152"/>
      <c r="AG143" s="152" t="s">
        <v>195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194" t="s">
        <v>103</v>
      </c>
      <c r="D144" s="164"/>
      <c r="E144" s="165">
        <v>8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199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76">
        <v>44</v>
      </c>
      <c r="B145" s="177" t="s">
        <v>1482</v>
      </c>
      <c r="C145" s="193" t="s">
        <v>1483</v>
      </c>
      <c r="D145" s="178" t="s">
        <v>274</v>
      </c>
      <c r="E145" s="179">
        <v>1</v>
      </c>
      <c r="F145" s="180"/>
      <c r="G145" s="181">
        <f>ROUND(E145*F145,2)</f>
        <v>0</v>
      </c>
      <c r="H145" s="180"/>
      <c r="I145" s="181">
        <f>ROUND(E145*H145,2)</f>
        <v>0</v>
      </c>
      <c r="J145" s="180"/>
      <c r="K145" s="181">
        <f>ROUND(E145*J145,2)</f>
        <v>0</v>
      </c>
      <c r="L145" s="181">
        <v>21</v>
      </c>
      <c r="M145" s="181">
        <f>G145*(1+L145/100)</f>
        <v>0</v>
      </c>
      <c r="N145" s="181">
        <v>2.9999999999999997E-4</v>
      </c>
      <c r="O145" s="181">
        <f>ROUND(E145*N145,2)</f>
        <v>0</v>
      </c>
      <c r="P145" s="181">
        <v>0</v>
      </c>
      <c r="Q145" s="181">
        <f>ROUND(E145*P145,2)</f>
        <v>0</v>
      </c>
      <c r="R145" s="181" t="s">
        <v>281</v>
      </c>
      <c r="S145" s="181" t="s">
        <v>193</v>
      </c>
      <c r="T145" s="182" t="s">
        <v>285</v>
      </c>
      <c r="U145" s="163">
        <v>0</v>
      </c>
      <c r="V145" s="163">
        <f>ROUND(E145*U145,2)</f>
        <v>0</v>
      </c>
      <c r="W145" s="163"/>
      <c r="X145" s="163" t="s">
        <v>275</v>
      </c>
      <c r="Y145" s="152"/>
      <c r="Z145" s="152"/>
      <c r="AA145" s="152"/>
      <c r="AB145" s="152"/>
      <c r="AC145" s="152"/>
      <c r="AD145" s="152"/>
      <c r="AE145" s="152"/>
      <c r="AF145" s="152"/>
      <c r="AG145" s="152" t="s">
        <v>276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194" t="s">
        <v>81</v>
      </c>
      <c r="D146" s="164"/>
      <c r="E146" s="165">
        <v>1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199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76">
        <v>45</v>
      </c>
      <c r="B147" s="177" t="s">
        <v>1484</v>
      </c>
      <c r="C147" s="193" t="s">
        <v>1485</v>
      </c>
      <c r="D147" s="178" t="s">
        <v>274</v>
      </c>
      <c r="E147" s="179">
        <v>1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21</v>
      </c>
      <c r="M147" s="181">
        <f>G147*(1+L147/100)</f>
        <v>0</v>
      </c>
      <c r="N147" s="181">
        <v>7.9000000000000001E-4</v>
      </c>
      <c r="O147" s="181">
        <f>ROUND(E147*N147,2)</f>
        <v>0</v>
      </c>
      <c r="P147" s="181">
        <v>0</v>
      </c>
      <c r="Q147" s="181">
        <f>ROUND(E147*P147,2)</f>
        <v>0</v>
      </c>
      <c r="R147" s="181" t="s">
        <v>281</v>
      </c>
      <c r="S147" s="181" t="s">
        <v>193</v>
      </c>
      <c r="T147" s="182" t="s">
        <v>285</v>
      </c>
      <c r="U147" s="163">
        <v>0</v>
      </c>
      <c r="V147" s="163">
        <f>ROUND(E147*U147,2)</f>
        <v>0</v>
      </c>
      <c r="W147" s="163"/>
      <c r="X147" s="163" t="s">
        <v>275</v>
      </c>
      <c r="Y147" s="152"/>
      <c r="Z147" s="152"/>
      <c r="AA147" s="152"/>
      <c r="AB147" s="152"/>
      <c r="AC147" s="152"/>
      <c r="AD147" s="152"/>
      <c r="AE147" s="152"/>
      <c r="AF147" s="152"/>
      <c r="AG147" s="152" t="s">
        <v>276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194" t="s">
        <v>81</v>
      </c>
      <c r="D148" s="164"/>
      <c r="E148" s="165">
        <v>1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199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76">
        <v>46</v>
      </c>
      <c r="B149" s="177" t="s">
        <v>1486</v>
      </c>
      <c r="C149" s="193" t="s">
        <v>1487</v>
      </c>
      <c r="D149" s="178" t="s">
        <v>274</v>
      </c>
      <c r="E149" s="179">
        <v>1</v>
      </c>
      <c r="F149" s="180"/>
      <c r="G149" s="181">
        <f>ROUND(E149*F149,2)</f>
        <v>0</v>
      </c>
      <c r="H149" s="180"/>
      <c r="I149" s="181">
        <f>ROUND(E149*H149,2)</f>
        <v>0</v>
      </c>
      <c r="J149" s="180"/>
      <c r="K149" s="181">
        <f>ROUND(E149*J149,2)</f>
        <v>0</v>
      </c>
      <c r="L149" s="181">
        <v>21</v>
      </c>
      <c r="M149" s="181">
        <f>G149*(1+L149/100)</f>
        <v>0</v>
      </c>
      <c r="N149" s="181">
        <v>1.9E-3</v>
      </c>
      <c r="O149" s="181">
        <f>ROUND(E149*N149,2)</f>
        <v>0</v>
      </c>
      <c r="P149" s="181">
        <v>0</v>
      </c>
      <c r="Q149" s="181">
        <f>ROUND(E149*P149,2)</f>
        <v>0</v>
      </c>
      <c r="R149" s="181" t="s">
        <v>281</v>
      </c>
      <c r="S149" s="181" t="s">
        <v>193</v>
      </c>
      <c r="T149" s="182" t="s">
        <v>285</v>
      </c>
      <c r="U149" s="163">
        <v>0</v>
      </c>
      <c r="V149" s="163">
        <f>ROUND(E149*U149,2)</f>
        <v>0</v>
      </c>
      <c r="W149" s="163"/>
      <c r="X149" s="163" t="s">
        <v>275</v>
      </c>
      <c r="Y149" s="152"/>
      <c r="Z149" s="152"/>
      <c r="AA149" s="152"/>
      <c r="AB149" s="152"/>
      <c r="AC149" s="152"/>
      <c r="AD149" s="152"/>
      <c r="AE149" s="152"/>
      <c r="AF149" s="152"/>
      <c r="AG149" s="152" t="s">
        <v>276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9"/>
      <c r="B150" s="160"/>
      <c r="C150" s="194" t="s">
        <v>81</v>
      </c>
      <c r="D150" s="164"/>
      <c r="E150" s="165">
        <v>1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52"/>
      <c r="Z150" s="152"/>
      <c r="AA150" s="152"/>
      <c r="AB150" s="152"/>
      <c r="AC150" s="152"/>
      <c r="AD150" s="152"/>
      <c r="AE150" s="152"/>
      <c r="AF150" s="152"/>
      <c r="AG150" s="152" t="s">
        <v>199</v>
      </c>
      <c r="AH150" s="152">
        <v>0</v>
      </c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ht="22.5" outlineLevel="1" x14ac:dyDescent="0.2">
      <c r="A151" s="176">
        <v>47</v>
      </c>
      <c r="B151" s="177" t="s">
        <v>1488</v>
      </c>
      <c r="C151" s="193" t="s">
        <v>1489</v>
      </c>
      <c r="D151" s="178" t="s">
        <v>274</v>
      </c>
      <c r="E151" s="179">
        <v>1</v>
      </c>
      <c r="F151" s="180"/>
      <c r="G151" s="181">
        <f>ROUND(E151*F151,2)</f>
        <v>0</v>
      </c>
      <c r="H151" s="180"/>
      <c r="I151" s="181">
        <f>ROUND(E151*H151,2)</f>
        <v>0</v>
      </c>
      <c r="J151" s="180"/>
      <c r="K151" s="181">
        <f>ROUND(E151*J151,2)</f>
        <v>0</v>
      </c>
      <c r="L151" s="181">
        <v>21</v>
      </c>
      <c r="M151" s="181">
        <f>G151*(1+L151/100)</f>
        <v>0</v>
      </c>
      <c r="N151" s="181">
        <v>0.107</v>
      </c>
      <c r="O151" s="181">
        <f>ROUND(E151*N151,2)</f>
        <v>0.11</v>
      </c>
      <c r="P151" s="181">
        <v>0</v>
      </c>
      <c r="Q151" s="181">
        <f>ROUND(E151*P151,2)</f>
        <v>0</v>
      </c>
      <c r="R151" s="181" t="s">
        <v>281</v>
      </c>
      <c r="S151" s="181" t="s">
        <v>193</v>
      </c>
      <c r="T151" s="182" t="s">
        <v>285</v>
      </c>
      <c r="U151" s="163">
        <v>0</v>
      </c>
      <c r="V151" s="163">
        <f>ROUND(E151*U151,2)</f>
        <v>0</v>
      </c>
      <c r="W151" s="163"/>
      <c r="X151" s="163" t="s">
        <v>275</v>
      </c>
      <c r="Y151" s="152"/>
      <c r="Z151" s="152"/>
      <c r="AA151" s="152"/>
      <c r="AB151" s="152"/>
      <c r="AC151" s="152"/>
      <c r="AD151" s="152"/>
      <c r="AE151" s="152"/>
      <c r="AF151" s="152"/>
      <c r="AG151" s="152" t="s">
        <v>276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194" t="s">
        <v>81</v>
      </c>
      <c r="D152" s="164"/>
      <c r="E152" s="165">
        <v>1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199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ht="22.5" outlineLevel="1" x14ac:dyDescent="0.2">
      <c r="A153" s="176">
        <v>48</v>
      </c>
      <c r="B153" s="177" t="s">
        <v>1490</v>
      </c>
      <c r="C153" s="193" t="s">
        <v>1491</v>
      </c>
      <c r="D153" s="178" t="s">
        <v>274</v>
      </c>
      <c r="E153" s="179">
        <v>1</v>
      </c>
      <c r="F153" s="180"/>
      <c r="G153" s="181">
        <f>ROUND(E153*F153,2)</f>
        <v>0</v>
      </c>
      <c r="H153" s="180"/>
      <c r="I153" s="181">
        <f>ROUND(E153*H153,2)</f>
        <v>0</v>
      </c>
      <c r="J153" s="180"/>
      <c r="K153" s="181">
        <f>ROUND(E153*J153,2)</f>
        <v>0</v>
      </c>
      <c r="L153" s="181">
        <v>21</v>
      </c>
      <c r="M153" s="181">
        <f>G153*(1+L153/100)</f>
        <v>0</v>
      </c>
      <c r="N153" s="181">
        <v>2.8E-3</v>
      </c>
      <c r="O153" s="181">
        <f>ROUND(E153*N153,2)</f>
        <v>0</v>
      </c>
      <c r="P153" s="181">
        <v>0</v>
      </c>
      <c r="Q153" s="181">
        <f>ROUND(E153*P153,2)</f>
        <v>0</v>
      </c>
      <c r="R153" s="181" t="s">
        <v>281</v>
      </c>
      <c r="S153" s="181" t="s">
        <v>193</v>
      </c>
      <c r="T153" s="182" t="s">
        <v>285</v>
      </c>
      <c r="U153" s="163">
        <v>0</v>
      </c>
      <c r="V153" s="163">
        <f>ROUND(E153*U153,2)</f>
        <v>0</v>
      </c>
      <c r="W153" s="163"/>
      <c r="X153" s="163" t="s">
        <v>275</v>
      </c>
      <c r="Y153" s="152"/>
      <c r="Z153" s="152"/>
      <c r="AA153" s="152"/>
      <c r="AB153" s="152"/>
      <c r="AC153" s="152"/>
      <c r="AD153" s="152"/>
      <c r="AE153" s="152"/>
      <c r="AF153" s="152"/>
      <c r="AG153" s="152" t="s">
        <v>276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194" t="s">
        <v>81</v>
      </c>
      <c r="D154" s="164"/>
      <c r="E154" s="165">
        <v>1</v>
      </c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2"/>
      <c r="Z154" s="152"/>
      <c r="AA154" s="152"/>
      <c r="AB154" s="152"/>
      <c r="AC154" s="152"/>
      <c r="AD154" s="152"/>
      <c r="AE154" s="152"/>
      <c r="AF154" s="152"/>
      <c r="AG154" s="152" t="s">
        <v>199</v>
      </c>
      <c r="AH154" s="152">
        <v>0</v>
      </c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ht="33.75" outlineLevel="1" x14ac:dyDescent="0.2">
      <c r="A155" s="176">
        <v>49</v>
      </c>
      <c r="B155" s="177" t="s">
        <v>1492</v>
      </c>
      <c r="C155" s="193" t="s">
        <v>1493</v>
      </c>
      <c r="D155" s="178" t="s">
        <v>274</v>
      </c>
      <c r="E155" s="179">
        <v>1</v>
      </c>
      <c r="F155" s="180"/>
      <c r="G155" s="181">
        <f>ROUND(E155*F155,2)</f>
        <v>0</v>
      </c>
      <c r="H155" s="180"/>
      <c r="I155" s="181">
        <f>ROUND(E155*H155,2)</f>
        <v>0</v>
      </c>
      <c r="J155" s="180"/>
      <c r="K155" s="181">
        <f>ROUND(E155*J155,2)</f>
        <v>0</v>
      </c>
      <c r="L155" s="181">
        <v>21</v>
      </c>
      <c r="M155" s="181">
        <f>G155*(1+L155/100)</f>
        <v>0</v>
      </c>
      <c r="N155" s="181">
        <v>6.0000000000000001E-3</v>
      </c>
      <c r="O155" s="181">
        <f>ROUND(E155*N155,2)</f>
        <v>0.01</v>
      </c>
      <c r="P155" s="181">
        <v>0</v>
      </c>
      <c r="Q155" s="181">
        <f>ROUND(E155*P155,2)</f>
        <v>0</v>
      </c>
      <c r="R155" s="181" t="s">
        <v>281</v>
      </c>
      <c r="S155" s="181" t="s">
        <v>193</v>
      </c>
      <c r="T155" s="182" t="s">
        <v>285</v>
      </c>
      <c r="U155" s="163">
        <v>0</v>
      </c>
      <c r="V155" s="163">
        <f>ROUND(E155*U155,2)</f>
        <v>0</v>
      </c>
      <c r="W155" s="163"/>
      <c r="X155" s="163" t="s">
        <v>275</v>
      </c>
      <c r="Y155" s="152"/>
      <c r="Z155" s="152"/>
      <c r="AA155" s="152"/>
      <c r="AB155" s="152"/>
      <c r="AC155" s="152"/>
      <c r="AD155" s="152"/>
      <c r="AE155" s="152"/>
      <c r="AF155" s="152"/>
      <c r="AG155" s="152" t="s">
        <v>276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194" t="s">
        <v>81</v>
      </c>
      <c r="D156" s="164"/>
      <c r="E156" s="165">
        <v>1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199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ht="22.5" outlineLevel="1" x14ac:dyDescent="0.2">
      <c r="A157" s="176">
        <v>50</v>
      </c>
      <c r="B157" s="177" t="s">
        <v>1494</v>
      </c>
      <c r="C157" s="193" t="s">
        <v>1495</v>
      </c>
      <c r="D157" s="178" t="s">
        <v>274</v>
      </c>
      <c r="E157" s="179">
        <v>1</v>
      </c>
      <c r="F157" s="180"/>
      <c r="G157" s="181">
        <f>ROUND(E157*F157,2)</f>
        <v>0</v>
      </c>
      <c r="H157" s="180"/>
      <c r="I157" s="181">
        <f>ROUND(E157*H157,2)</f>
        <v>0</v>
      </c>
      <c r="J157" s="180"/>
      <c r="K157" s="181">
        <f>ROUND(E157*J157,2)</f>
        <v>0</v>
      </c>
      <c r="L157" s="181">
        <v>21</v>
      </c>
      <c r="M157" s="181">
        <f>G157*(1+L157/100)</f>
        <v>0</v>
      </c>
      <c r="N157" s="181">
        <v>0</v>
      </c>
      <c r="O157" s="181">
        <f>ROUND(E157*N157,2)</f>
        <v>0</v>
      </c>
      <c r="P157" s="181">
        <v>0</v>
      </c>
      <c r="Q157" s="181">
        <f>ROUND(E157*P157,2)</f>
        <v>0</v>
      </c>
      <c r="R157" s="181" t="s">
        <v>281</v>
      </c>
      <c r="S157" s="181" t="s">
        <v>193</v>
      </c>
      <c r="T157" s="182" t="s">
        <v>285</v>
      </c>
      <c r="U157" s="163">
        <v>0</v>
      </c>
      <c r="V157" s="163">
        <f>ROUND(E157*U157,2)</f>
        <v>0</v>
      </c>
      <c r="W157" s="163"/>
      <c r="X157" s="163" t="s">
        <v>275</v>
      </c>
      <c r="Y157" s="152"/>
      <c r="Z157" s="152"/>
      <c r="AA157" s="152"/>
      <c r="AB157" s="152"/>
      <c r="AC157" s="152"/>
      <c r="AD157" s="152"/>
      <c r="AE157" s="152"/>
      <c r="AF157" s="152"/>
      <c r="AG157" s="152" t="s">
        <v>276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9"/>
      <c r="B158" s="160"/>
      <c r="C158" s="194" t="s">
        <v>81</v>
      </c>
      <c r="D158" s="164"/>
      <c r="E158" s="165">
        <v>1</v>
      </c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2"/>
      <c r="Z158" s="152"/>
      <c r="AA158" s="152"/>
      <c r="AB158" s="152"/>
      <c r="AC158" s="152"/>
      <c r="AD158" s="152"/>
      <c r="AE158" s="152"/>
      <c r="AF158" s="152"/>
      <c r="AG158" s="152" t="s">
        <v>199</v>
      </c>
      <c r="AH158" s="152">
        <v>0</v>
      </c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76">
        <v>51</v>
      </c>
      <c r="B159" s="177" t="s">
        <v>1496</v>
      </c>
      <c r="C159" s="193" t="s">
        <v>1497</v>
      </c>
      <c r="D159" s="178" t="s">
        <v>274</v>
      </c>
      <c r="E159" s="179">
        <v>2</v>
      </c>
      <c r="F159" s="180"/>
      <c r="G159" s="181">
        <f>ROUND(E159*F159,2)</f>
        <v>0</v>
      </c>
      <c r="H159" s="180"/>
      <c r="I159" s="181">
        <f>ROUND(E159*H159,2)</f>
        <v>0</v>
      </c>
      <c r="J159" s="180"/>
      <c r="K159" s="181">
        <f>ROUND(E159*J159,2)</f>
        <v>0</v>
      </c>
      <c r="L159" s="181">
        <v>21</v>
      </c>
      <c r="M159" s="181">
        <f>G159*(1+L159/100)</f>
        <v>0</v>
      </c>
      <c r="N159" s="181">
        <v>9.1999999999999998E-2</v>
      </c>
      <c r="O159" s="181">
        <f>ROUND(E159*N159,2)</f>
        <v>0.18</v>
      </c>
      <c r="P159" s="181">
        <v>0</v>
      </c>
      <c r="Q159" s="181">
        <f>ROUND(E159*P159,2)</f>
        <v>0</v>
      </c>
      <c r="R159" s="181" t="s">
        <v>281</v>
      </c>
      <c r="S159" s="181" t="s">
        <v>193</v>
      </c>
      <c r="T159" s="182" t="s">
        <v>285</v>
      </c>
      <c r="U159" s="163">
        <v>0</v>
      </c>
      <c r="V159" s="163">
        <f>ROUND(E159*U159,2)</f>
        <v>0</v>
      </c>
      <c r="W159" s="163"/>
      <c r="X159" s="163" t="s">
        <v>275</v>
      </c>
      <c r="Y159" s="152"/>
      <c r="Z159" s="152"/>
      <c r="AA159" s="152"/>
      <c r="AB159" s="152"/>
      <c r="AC159" s="152"/>
      <c r="AD159" s="152"/>
      <c r="AE159" s="152"/>
      <c r="AF159" s="152"/>
      <c r="AG159" s="152" t="s">
        <v>276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59"/>
      <c r="B160" s="160"/>
      <c r="C160" s="194" t="s">
        <v>85</v>
      </c>
      <c r="D160" s="164"/>
      <c r="E160" s="165">
        <v>2</v>
      </c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52"/>
      <c r="Z160" s="152"/>
      <c r="AA160" s="152"/>
      <c r="AB160" s="152"/>
      <c r="AC160" s="152"/>
      <c r="AD160" s="152"/>
      <c r="AE160" s="152"/>
      <c r="AF160" s="152"/>
      <c r="AG160" s="152" t="s">
        <v>199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ht="22.5" outlineLevel="1" x14ac:dyDescent="0.2">
      <c r="A161" s="176">
        <v>52</v>
      </c>
      <c r="B161" s="177" t="s">
        <v>1498</v>
      </c>
      <c r="C161" s="193" t="s">
        <v>1499</v>
      </c>
      <c r="D161" s="178" t="s">
        <v>274</v>
      </c>
      <c r="E161" s="179">
        <v>1</v>
      </c>
      <c r="F161" s="180"/>
      <c r="G161" s="181">
        <f>ROUND(E161*F161,2)</f>
        <v>0</v>
      </c>
      <c r="H161" s="180"/>
      <c r="I161" s="181">
        <f>ROUND(E161*H161,2)</f>
        <v>0</v>
      </c>
      <c r="J161" s="180"/>
      <c r="K161" s="181">
        <f>ROUND(E161*J161,2)</f>
        <v>0</v>
      </c>
      <c r="L161" s="181">
        <v>21</v>
      </c>
      <c r="M161" s="181">
        <f>G161*(1+L161/100)</f>
        <v>0</v>
      </c>
      <c r="N161" s="181">
        <v>1.0999999999999999E-2</v>
      </c>
      <c r="O161" s="181">
        <f>ROUND(E161*N161,2)</f>
        <v>0.01</v>
      </c>
      <c r="P161" s="181">
        <v>0</v>
      </c>
      <c r="Q161" s="181">
        <f>ROUND(E161*P161,2)</f>
        <v>0</v>
      </c>
      <c r="R161" s="181" t="s">
        <v>281</v>
      </c>
      <c r="S161" s="181" t="s">
        <v>193</v>
      </c>
      <c r="T161" s="182" t="s">
        <v>285</v>
      </c>
      <c r="U161" s="163">
        <v>0</v>
      </c>
      <c r="V161" s="163">
        <f>ROUND(E161*U161,2)</f>
        <v>0</v>
      </c>
      <c r="W161" s="163"/>
      <c r="X161" s="163" t="s">
        <v>275</v>
      </c>
      <c r="Y161" s="152"/>
      <c r="Z161" s="152"/>
      <c r="AA161" s="152"/>
      <c r="AB161" s="152"/>
      <c r="AC161" s="152"/>
      <c r="AD161" s="152"/>
      <c r="AE161" s="152"/>
      <c r="AF161" s="152"/>
      <c r="AG161" s="152" t="s">
        <v>276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194" t="s">
        <v>1500</v>
      </c>
      <c r="D162" s="164"/>
      <c r="E162" s="165">
        <v>1</v>
      </c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52"/>
      <c r="Z162" s="152"/>
      <c r="AA162" s="152"/>
      <c r="AB162" s="152"/>
      <c r="AC162" s="152"/>
      <c r="AD162" s="152"/>
      <c r="AE162" s="152"/>
      <c r="AF162" s="152"/>
      <c r="AG162" s="152" t="s">
        <v>199</v>
      </c>
      <c r="AH162" s="152">
        <v>5</v>
      </c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x14ac:dyDescent="0.2">
      <c r="A163" s="170" t="s">
        <v>187</v>
      </c>
      <c r="B163" s="171" t="s">
        <v>105</v>
      </c>
      <c r="C163" s="192" t="s">
        <v>106</v>
      </c>
      <c r="D163" s="172"/>
      <c r="E163" s="173"/>
      <c r="F163" s="174"/>
      <c r="G163" s="174">
        <f>SUMIF(AG164:AG167,"&lt;&gt;NOR",G164:G167)</f>
        <v>0</v>
      </c>
      <c r="H163" s="174"/>
      <c r="I163" s="174">
        <f>SUM(I164:I167)</f>
        <v>0</v>
      </c>
      <c r="J163" s="174"/>
      <c r="K163" s="174">
        <f>SUM(K164:K167)</f>
        <v>0</v>
      </c>
      <c r="L163" s="174"/>
      <c r="M163" s="174">
        <f>SUM(M164:M167)</f>
        <v>0</v>
      </c>
      <c r="N163" s="174"/>
      <c r="O163" s="174">
        <f>SUM(O164:O167)</f>
        <v>0.65</v>
      </c>
      <c r="P163" s="174"/>
      <c r="Q163" s="174">
        <f>SUM(Q164:Q167)</f>
        <v>0</v>
      </c>
      <c r="R163" s="174"/>
      <c r="S163" s="174"/>
      <c r="T163" s="175"/>
      <c r="U163" s="169"/>
      <c r="V163" s="169">
        <f>SUM(V164:V167)</f>
        <v>0</v>
      </c>
      <c r="W163" s="169"/>
      <c r="X163" s="169"/>
      <c r="AG163" t="s">
        <v>188</v>
      </c>
    </row>
    <row r="164" spans="1:60" outlineLevel="1" x14ac:dyDescent="0.2">
      <c r="A164" s="176">
        <v>53</v>
      </c>
      <c r="B164" s="177" t="s">
        <v>1501</v>
      </c>
      <c r="C164" s="193" t="s">
        <v>1502</v>
      </c>
      <c r="D164" s="178" t="s">
        <v>207</v>
      </c>
      <c r="E164" s="179">
        <v>7</v>
      </c>
      <c r="F164" s="180"/>
      <c r="G164" s="181">
        <f>ROUND(E164*F164,2)</f>
        <v>0</v>
      </c>
      <c r="H164" s="180"/>
      <c r="I164" s="181">
        <f>ROUND(E164*H164,2)</f>
        <v>0</v>
      </c>
      <c r="J164" s="180"/>
      <c r="K164" s="181">
        <f>ROUND(E164*J164,2)</f>
        <v>0</v>
      </c>
      <c r="L164" s="181">
        <v>21</v>
      </c>
      <c r="M164" s="181">
        <f>G164*(1+L164/100)</f>
        <v>0</v>
      </c>
      <c r="N164" s="181">
        <v>7.1999999999999995E-2</v>
      </c>
      <c r="O164" s="181">
        <f>ROUND(E164*N164,2)</f>
        <v>0.5</v>
      </c>
      <c r="P164" s="181">
        <v>0</v>
      </c>
      <c r="Q164" s="181">
        <f>ROUND(E164*P164,2)</f>
        <v>0</v>
      </c>
      <c r="R164" s="181" t="s">
        <v>281</v>
      </c>
      <c r="S164" s="181" t="s">
        <v>193</v>
      </c>
      <c r="T164" s="182" t="s">
        <v>285</v>
      </c>
      <c r="U164" s="163">
        <v>0</v>
      </c>
      <c r="V164" s="163">
        <f>ROUND(E164*U164,2)</f>
        <v>0</v>
      </c>
      <c r="W164" s="163"/>
      <c r="X164" s="163" t="s">
        <v>275</v>
      </c>
      <c r="Y164" s="152"/>
      <c r="Z164" s="152"/>
      <c r="AA164" s="152"/>
      <c r="AB164" s="152"/>
      <c r="AC164" s="152"/>
      <c r="AD164" s="152"/>
      <c r="AE164" s="152"/>
      <c r="AF164" s="152"/>
      <c r="AG164" s="152" t="s">
        <v>276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59"/>
      <c r="B165" s="160"/>
      <c r="C165" s="194" t="s">
        <v>1503</v>
      </c>
      <c r="D165" s="164"/>
      <c r="E165" s="165">
        <v>7</v>
      </c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52"/>
      <c r="Z165" s="152"/>
      <c r="AA165" s="152"/>
      <c r="AB165" s="152"/>
      <c r="AC165" s="152"/>
      <c r="AD165" s="152"/>
      <c r="AE165" s="152"/>
      <c r="AF165" s="152"/>
      <c r="AG165" s="152" t="s">
        <v>199</v>
      </c>
      <c r="AH165" s="152">
        <v>0</v>
      </c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76">
        <v>54</v>
      </c>
      <c r="B166" s="177" t="s">
        <v>1504</v>
      </c>
      <c r="C166" s="193" t="s">
        <v>1505</v>
      </c>
      <c r="D166" s="178" t="s">
        <v>274</v>
      </c>
      <c r="E166" s="179">
        <v>4</v>
      </c>
      <c r="F166" s="180"/>
      <c r="G166" s="181">
        <f>ROUND(E166*F166,2)</f>
        <v>0</v>
      </c>
      <c r="H166" s="180"/>
      <c r="I166" s="181">
        <f>ROUND(E166*H166,2)</f>
        <v>0</v>
      </c>
      <c r="J166" s="180"/>
      <c r="K166" s="181">
        <f>ROUND(E166*J166,2)</f>
        <v>0</v>
      </c>
      <c r="L166" s="181">
        <v>21</v>
      </c>
      <c r="M166" s="181">
        <f>G166*(1+L166/100)</f>
        <v>0</v>
      </c>
      <c r="N166" s="181">
        <v>3.6999999999999998E-2</v>
      </c>
      <c r="O166" s="181">
        <f>ROUND(E166*N166,2)</f>
        <v>0.15</v>
      </c>
      <c r="P166" s="181">
        <v>0</v>
      </c>
      <c r="Q166" s="181">
        <f>ROUND(E166*P166,2)</f>
        <v>0</v>
      </c>
      <c r="R166" s="181" t="s">
        <v>281</v>
      </c>
      <c r="S166" s="181" t="s">
        <v>193</v>
      </c>
      <c r="T166" s="182" t="s">
        <v>285</v>
      </c>
      <c r="U166" s="163">
        <v>0</v>
      </c>
      <c r="V166" s="163">
        <f>ROUND(E166*U166,2)</f>
        <v>0</v>
      </c>
      <c r="W166" s="163"/>
      <c r="X166" s="163" t="s">
        <v>275</v>
      </c>
      <c r="Y166" s="152"/>
      <c r="Z166" s="152"/>
      <c r="AA166" s="152"/>
      <c r="AB166" s="152"/>
      <c r="AC166" s="152"/>
      <c r="AD166" s="152"/>
      <c r="AE166" s="152"/>
      <c r="AF166" s="152"/>
      <c r="AG166" s="152" t="s">
        <v>276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59"/>
      <c r="B167" s="160"/>
      <c r="C167" s="194" t="s">
        <v>1506</v>
      </c>
      <c r="D167" s="164"/>
      <c r="E167" s="165">
        <v>4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2"/>
      <c r="Z167" s="152"/>
      <c r="AA167" s="152"/>
      <c r="AB167" s="152"/>
      <c r="AC167" s="152"/>
      <c r="AD167" s="152"/>
      <c r="AE167" s="152"/>
      <c r="AF167" s="152"/>
      <c r="AG167" s="152" t="s">
        <v>199</v>
      </c>
      <c r="AH167" s="152">
        <v>0</v>
      </c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x14ac:dyDescent="0.2">
      <c r="A168" s="170" t="s">
        <v>187</v>
      </c>
      <c r="B168" s="171" t="s">
        <v>107</v>
      </c>
      <c r="C168" s="192" t="s">
        <v>108</v>
      </c>
      <c r="D168" s="172"/>
      <c r="E168" s="173"/>
      <c r="F168" s="174"/>
      <c r="G168" s="174">
        <f>SUMIF(AG169:AG177,"&lt;&gt;NOR",G169:G177)</f>
        <v>0</v>
      </c>
      <c r="H168" s="174"/>
      <c r="I168" s="174">
        <f>SUM(I169:I177)</f>
        <v>0</v>
      </c>
      <c r="J168" s="174"/>
      <c r="K168" s="174">
        <f>SUM(K169:K177)</f>
        <v>0</v>
      </c>
      <c r="L168" s="174"/>
      <c r="M168" s="174">
        <f>SUM(M169:M177)</f>
        <v>0</v>
      </c>
      <c r="N168" s="174"/>
      <c r="O168" s="174">
        <f>SUM(O169:O177)</f>
        <v>4.3600000000000003</v>
      </c>
      <c r="P168" s="174"/>
      <c r="Q168" s="174">
        <f>SUM(Q169:Q177)</f>
        <v>0</v>
      </c>
      <c r="R168" s="174"/>
      <c r="S168" s="174"/>
      <c r="T168" s="175"/>
      <c r="U168" s="169"/>
      <c r="V168" s="169">
        <f>SUM(V169:V177)</f>
        <v>5.9399999999999995</v>
      </c>
      <c r="W168" s="169"/>
      <c r="X168" s="169"/>
      <c r="AG168" t="s">
        <v>188</v>
      </c>
    </row>
    <row r="169" spans="1:60" ht="45" outlineLevel="1" x14ac:dyDescent="0.2">
      <c r="A169" s="176">
        <v>55</v>
      </c>
      <c r="B169" s="177" t="s">
        <v>1507</v>
      </c>
      <c r="C169" s="193" t="s">
        <v>1508</v>
      </c>
      <c r="D169" s="178" t="s">
        <v>207</v>
      </c>
      <c r="E169" s="179">
        <v>6</v>
      </c>
      <c r="F169" s="180"/>
      <c r="G169" s="181">
        <f>ROUND(E169*F169,2)</f>
        <v>0</v>
      </c>
      <c r="H169" s="180"/>
      <c r="I169" s="181">
        <f>ROUND(E169*H169,2)</f>
        <v>0</v>
      </c>
      <c r="J169" s="180"/>
      <c r="K169" s="181">
        <f>ROUND(E169*J169,2)</f>
        <v>0</v>
      </c>
      <c r="L169" s="181">
        <v>21</v>
      </c>
      <c r="M169" s="181">
        <f>G169*(1+L169/100)</f>
        <v>0</v>
      </c>
      <c r="N169" s="181">
        <v>0.28297</v>
      </c>
      <c r="O169" s="181">
        <f>ROUND(E169*N169,2)</f>
        <v>1.7</v>
      </c>
      <c r="P169" s="181">
        <v>0</v>
      </c>
      <c r="Q169" s="181">
        <f>ROUND(E169*P169,2)</f>
        <v>0</v>
      </c>
      <c r="R169" s="181" t="s">
        <v>192</v>
      </c>
      <c r="S169" s="181" t="s">
        <v>193</v>
      </c>
      <c r="T169" s="182" t="s">
        <v>285</v>
      </c>
      <c r="U169" s="163">
        <v>0.33704000000000001</v>
      </c>
      <c r="V169" s="163">
        <f>ROUND(E169*U169,2)</f>
        <v>2.02</v>
      </c>
      <c r="W169" s="163"/>
      <c r="X169" s="163" t="s">
        <v>194</v>
      </c>
      <c r="Y169" s="152"/>
      <c r="Z169" s="152"/>
      <c r="AA169" s="152"/>
      <c r="AB169" s="152"/>
      <c r="AC169" s="152"/>
      <c r="AD169" s="152"/>
      <c r="AE169" s="152"/>
      <c r="AF169" s="152"/>
      <c r="AG169" s="152" t="s">
        <v>195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59"/>
      <c r="B170" s="160"/>
      <c r="C170" s="257" t="s">
        <v>932</v>
      </c>
      <c r="D170" s="258"/>
      <c r="E170" s="258"/>
      <c r="F170" s="258"/>
      <c r="G170" s="258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2"/>
      <c r="Z170" s="152"/>
      <c r="AA170" s="152"/>
      <c r="AB170" s="152"/>
      <c r="AC170" s="152"/>
      <c r="AD170" s="152"/>
      <c r="AE170" s="152"/>
      <c r="AF170" s="152"/>
      <c r="AG170" s="152" t="s">
        <v>197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59"/>
      <c r="B171" s="160"/>
      <c r="C171" s="194" t="s">
        <v>1165</v>
      </c>
      <c r="D171" s="164"/>
      <c r="E171" s="165">
        <v>6</v>
      </c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52"/>
      <c r="Z171" s="152"/>
      <c r="AA171" s="152"/>
      <c r="AB171" s="152"/>
      <c r="AC171" s="152"/>
      <c r="AD171" s="152"/>
      <c r="AE171" s="152"/>
      <c r="AF171" s="152"/>
      <c r="AG171" s="152" t="s">
        <v>199</v>
      </c>
      <c r="AH171" s="152">
        <v>0</v>
      </c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ht="45" outlineLevel="1" x14ac:dyDescent="0.2">
      <c r="A172" s="176">
        <v>56</v>
      </c>
      <c r="B172" s="177" t="s">
        <v>930</v>
      </c>
      <c r="C172" s="193" t="s">
        <v>1509</v>
      </c>
      <c r="D172" s="178" t="s">
        <v>207</v>
      </c>
      <c r="E172" s="179">
        <v>12</v>
      </c>
      <c r="F172" s="180"/>
      <c r="G172" s="181">
        <f>ROUND(E172*F172,2)</f>
        <v>0</v>
      </c>
      <c r="H172" s="180"/>
      <c r="I172" s="181">
        <f>ROUND(E172*H172,2)</f>
        <v>0</v>
      </c>
      <c r="J172" s="180"/>
      <c r="K172" s="181">
        <f>ROUND(E172*J172,2)</f>
        <v>0</v>
      </c>
      <c r="L172" s="181">
        <v>21</v>
      </c>
      <c r="M172" s="181">
        <f>G172*(1+L172/100)</f>
        <v>0</v>
      </c>
      <c r="N172" s="181">
        <v>0.22133</v>
      </c>
      <c r="O172" s="181">
        <f>ROUND(E172*N172,2)</f>
        <v>2.66</v>
      </c>
      <c r="P172" s="181">
        <v>0</v>
      </c>
      <c r="Q172" s="181">
        <f>ROUND(E172*P172,2)</f>
        <v>0</v>
      </c>
      <c r="R172" s="181" t="s">
        <v>192</v>
      </c>
      <c r="S172" s="181" t="s">
        <v>193</v>
      </c>
      <c r="T172" s="182" t="s">
        <v>285</v>
      </c>
      <c r="U172" s="163">
        <v>0.27200000000000002</v>
      </c>
      <c r="V172" s="163">
        <f>ROUND(E172*U172,2)</f>
        <v>3.26</v>
      </c>
      <c r="W172" s="163"/>
      <c r="X172" s="163" t="s">
        <v>194</v>
      </c>
      <c r="Y172" s="152"/>
      <c r="Z172" s="152"/>
      <c r="AA172" s="152"/>
      <c r="AB172" s="152"/>
      <c r="AC172" s="152"/>
      <c r="AD172" s="152"/>
      <c r="AE172" s="152"/>
      <c r="AF172" s="152"/>
      <c r="AG172" s="152" t="s">
        <v>195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59"/>
      <c r="B173" s="160"/>
      <c r="C173" s="257" t="s">
        <v>932</v>
      </c>
      <c r="D173" s="258"/>
      <c r="E173" s="258"/>
      <c r="F173" s="258"/>
      <c r="G173" s="258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52"/>
      <c r="Z173" s="152"/>
      <c r="AA173" s="152"/>
      <c r="AB173" s="152"/>
      <c r="AC173" s="152"/>
      <c r="AD173" s="152"/>
      <c r="AE173" s="152"/>
      <c r="AF173" s="152"/>
      <c r="AG173" s="152" t="s">
        <v>197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">
      <c r="A174" s="159"/>
      <c r="B174" s="160"/>
      <c r="C174" s="194" t="s">
        <v>430</v>
      </c>
      <c r="D174" s="164"/>
      <c r="E174" s="165">
        <v>12</v>
      </c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2"/>
      <c r="Z174" s="152"/>
      <c r="AA174" s="152"/>
      <c r="AB174" s="152"/>
      <c r="AC174" s="152"/>
      <c r="AD174" s="152"/>
      <c r="AE174" s="152"/>
      <c r="AF174" s="152"/>
      <c r="AG174" s="152" t="s">
        <v>199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76">
        <v>57</v>
      </c>
      <c r="B175" s="177" t="s">
        <v>1510</v>
      </c>
      <c r="C175" s="193" t="s">
        <v>1511</v>
      </c>
      <c r="D175" s="178" t="s">
        <v>207</v>
      </c>
      <c r="E175" s="179">
        <v>12</v>
      </c>
      <c r="F175" s="180"/>
      <c r="G175" s="181">
        <f>ROUND(E175*F175,2)</f>
        <v>0</v>
      </c>
      <c r="H175" s="180"/>
      <c r="I175" s="181">
        <f>ROUND(E175*H175,2)</f>
        <v>0</v>
      </c>
      <c r="J175" s="180"/>
      <c r="K175" s="181">
        <f>ROUND(E175*J175,2)</f>
        <v>0</v>
      </c>
      <c r="L175" s="181">
        <v>21</v>
      </c>
      <c r="M175" s="181">
        <f>G175*(1+L175/100)</f>
        <v>0</v>
      </c>
      <c r="N175" s="181">
        <v>0</v>
      </c>
      <c r="O175" s="181">
        <f>ROUND(E175*N175,2)</f>
        <v>0</v>
      </c>
      <c r="P175" s="181">
        <v>0</v>
      </c>
      <c r="Q175" s="181">
        <f>ROUND(E175*P175,2)</f>
        <v>0</v>
      </c>
      <c r="R175" s="181" t="s">
        <v>192</v>
      </c>
      <c r="S175" s="181" t="s">
        <v>193</v>
      </c>
      <c r="T175" s="182" t="s">
        <v>285</v>
      </c>
      <c r="U175" s="163">
        <v>5.5E-2</v>
      </c>
      <c r="V175" s="163">
        <f>ROUND(E175*U175,2)</f>
        <v>0.66</v>
      </c>
      <c r="W175" s="163"/>
      <c r="X175" s="163" t="s">
        <v>194</v>
      </c>
      <c r="Y175" s="152"/>
      <c r="Z175" s="152"/>
      <c r="AA175" s="152"/>
      <c r="AB175" s="152"/>
      <c r="AC175" s="152"/>
      <c r="AD175" s="152"/>
      <c r="AE175" s="152"/>
      <c r="AF175" s="152"/>
      <c r="AG175" s="152" t="s">
        <v>195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59"/>
      <c r="B176" s="160"/>
      <c r="C176" s="257" t="s">
        <v>1512</v>
      </c>
      <c r="D176" s="258"/>
      <c r="E176" s="258"/>
      <c r="F176" s="258"/>
      <c r="G176" s="258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52"/>
      <c r="Z176" s="152"/>
      <c r="AA176" s="152"/>
      <c r="AB176" s="152"/>
      <c r="AC176" s="152"/>
      <c r="AD176" s="152"/>
      <c r="AE176" s="152"/>
      <c r="AF176" s="152"/>
      <c r="AG176" s="152" t="s">
        <v>197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59"/>
      <c r="B177" s="160"/>
      <c r="C177" s="194" t="s">
        <v>1513</v>
      </c>
      <c r="D177" s="164"/>
      <c r="E177" s="165">
        <v>12</v>
      </c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52"/>
      <c r="Z177" s="152"/>
      <c r="AA177" s="152"/>
      <c r="AB177" s="152"/>
      <c r="AC177" s="152"/>
      <c r="AD177" s="152"/>
      <c r="AE177" s="152"/>
      <c r="AF177" s="152"/>
      <c r="AG177" s="152" t="s">
        <v>199</v>
      </c>
      <c r="AH177" s="152">
        <v>0</v>
      </c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x14ac:dyDescent="0.2">
      <c r="A178" s="170" t="s">
        <v>187</v>
      </c>
      <c r="B178" s="171" t="s">
        <v>113</v>
      </c>
      <c r="C178" s="192" t="s">
        <v>114</v>
      </c>
      <c r="D178" s="172"/>
      <c r="E178" s="173"/>
      <c r="F178" s="174"/>
      <c r="G178" s="174">
        <f>SUMIF(AG179:AG181,"&lt;&gt;NOR",G179:G181)</f>
        <v>0</v>
      </c>
      <c r="H178" s="174"/>
      <c r="I178" s="174">
        <f>SUM(I179:I181)</f>
        <v>0</v>
      </c>
      <c r="J178" s="174"/>
      <c r="K178" s="174">
        <f>SUM(K179:K181)</f>
        <v>0</v>
      </c>
      <c r="L178" s="174"/>
      <c r="M178" s="174">
        <f>SUM(M179:M181)</f>
        <v>0</v>
      </c>
      <c r="N178" s="174"/>
      <c r="O178" s="174">
        <f>SUM(O179:O181)</f>
        <v>0</v>
      </c>
      <c r="P178" s="174"/>
      <c r="Q178" s="174">
        <f>SUM(Q179:Q181)</f>
        <v>0.22</v>
      </c>
      <c r="R178" s="174"/>
      <c r="S178" s="174"/>
      <c r="T178" s="175"/>
      <c r="U178" s="169"/>
      <c r="V178" s="169">
        <f>SUM(V179:V181)</f>
        <v>14.34</v>
      </c>
      <c r="W178" s="169"/>
      <c r="X178" s="169"/>
      <c r="AG178" t="s">
        <v>188</v>
      </c>
    </row>
    <row r="179" spans="1:60" ht="22.5" outlineLevel="1" x14ac:dyDescent="0.2">
      <c r="A179" s="176">
        <v>58</v>
      </c>
      <c r="B179" s="177" t="s">
        <v>1514</v>
      </c>
      <c r="C179" s="193" t="s">
        <v>1515</v>
      </c>
      <c r="D179" s="178" t="s">
        <v>274</v>
      </c>
      <c r="E179" s="179">
        <v>28</v>
      </c>
      <c r="F179" s="180"/>
      <c r="G179" s="181">
        <f>ROUND(E179*F179,2)</f>
        <v>0</v>
      </c>
      <c r="H179" s="180"/>
      <c r="I179" s="181">
        <f>ROUND(E179*H179,2)</f>
        <v>0</v>
      </c>
      <c r="J179" s="180"/>
      <c r="K179" s="181">
        <f>ROUND(E179*J179,2)</f>
        <v>0</v>
      </c>
      <c r="L179" s="181">
        <v>21</v>
      </c>
      <c r="M179" s="181">
        <f>G179*(1+L179/100)</f>
        <v>0</v>
      </c>
      <c r="N179" s="181">
        <v>0</v>
      </c>
      <c r="O179" s="181">
        <f>ROUND(E179*N179,2)</f>
        <v>0</v>
      </c>
      <c r="P179" s="181">
        <v>8.0000000000000002E-3</v>
      </c>
      <c r="Q179" s="181">
        <f>ROUND(E179*P179,2)</f>
        <v>0.22</v>
      </c>
      <c r="R179" s="181" t="s">
        <v>1323</v>
      </c>
      <c r="S179" s="181" t="s">
        <v>193</v>
      </c>
      <c r="T179" s="182" t="s">
        <v>285</v>
      </c>
      <c r="U179" s="163">
        <v>0.51200000000000001</v>
      </c>
      <c r="V179" s="163">
        <f>ROUND(E179*U179,2)</f>
        <v>14.34</v>
      </c>
      <c r="W179" s="163"/>
      <c r="X179" s="163" t="s">
        <v>194</v>
      </c>
      <c r="Y179" s="152"/>
      <c r="Z179" s="152"/>
      <c r="AA179" s="152"/>
      <c r="AB179" s="152"/>
      <c r="AC179" s="152"/>
      <c r="AD179" s="152"/>
      <c r="AE179" s="152"/>
      <c r="AF179" s="152"/>
      <c r="AG179" s="152" t="s">
        <v>195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59"/>
      <c r="B180" s="160"/>
      <c r="C180" s="257" t="s">
        <v>1516</v>
      </c>
      <c r="D180" s="258"/>
      <c r="E180" s="258"/>
      <c r="F180" s="258"/>
      <c r="G180" s="258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52"/>
      <c r="Z180" s="152"/>
      <c r="AA180" s="152"/>
      <c r="AB180" s="152"/>
      <c r="AC180" s="152"/>
      <c r="AD180" s="152"/>
      <c r="AE180" s="152"/>
      <c r="AF180" s="152"/>
      <c r="AG180" s="152" t="s">
        <v>197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9"/>
      <c r="B181" s="160"/>
      <c r="C181" s="194" t="s">
        <v>1517</v>
      </c>
      <c r="D181" s="164"/>
      <c r="E181" s="165">
        <v>28</v>
      </c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2"/>
      <c r="Z181" s="152"/>
      <c r="AA181" s="152"/>
      <c r="AB181" s="152"/>
      <c r="AC181" s="152"/>
      <c r="AD181" s="152"/>
      <c r="AE181" s="152"/>
      <c r="AF181" s="152"/>
      <c r="AG181" s="152" t="s">
        <v>199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x14ac:dyDescent="0.2">
      <c r="A182" s="170" t="s">
        <v>187</v>
      </c>
      <c r="B182" s="171" t="s">
        <v>115</v>
      </c>
      <c r="C182" s="192" t="s">
        <v>116</v>
      </c>
      <c r="D182" s="172"/>
      <c r="E182" s="173"/>
      <c r="F182" s="174"/>
      <c r="G182" s="174">
        <f>SUMIF(AG183:AG185,"&lt;&gt;NOR",G183:G185)</f>
        <v>0</v>
      </c>
      <c r="H182" s="174"/>
      <c r="I182" s="174">
        <f>SUM(I183:I185)</f>
        <v>0</v>
      </c>
      <c r="J182" s="174"/>
      <c r="K182" s="174">
        <f>SUM(K183:K185)</f>
        <v>0</v>
      </c>
      <c r="L182" s="174"/>
      <c r="M182" s="174">
        <f>SUM(M183:M185)</f>
        <v>0</v>
      </c>
      <c r="N182" s="174"/>
      <c r="O182" s="174">
        <f>SUM(O183:O185)</f>
        <v>0</v>
      </c>
      <c r="P182" s="174"/>
      <c r="Q182" s="174">
        <f>SUM(Q183:Q185)</f>
        <v>0</v>
      </c>
      <c r="R182" s="174"/>
      <c r="S182" s="174"/>
      <c r="T182" s="175"/>
      <c r="U182" s="169"/>
      <c r="V182" s="169">
        <f>SUM(V183:V185)</f>
        <v>22.99</v>
      </c>
      <c r="W182" s="169"/>
      <c r="X182" s="169"/>
      <c r="AG182" t="s">
        <v>188</v>
      </c>
    </row>
    <row r="183" spans="1:60" ht="22.5" outlineLevel="1" x14ac:dyDescent="0.2">
      <c r="A183" s="176">
        <v>59</v>
      </c>
      <c r="B183" s="177" t="s">
        <v>1518</v>
      </c>
      <c r="C183" s="193" t="s">
        <v>1519</v>
      </c>
      <c r="D183" s="178" t="s">
        <v>280</v>
      </c>
      <c r="E183" s="179">
        <v>108.71365</v>
      </c>
      <c r="F183" s="180"/>
      <c r="G183" s="181">
        <f>ROUND(E183*F183,2)</f>
        <v>0</v>
      </c>
      <c r="H183" s="180"/>
      <c r="I183" s="181">
        <f>ROUND(E183*H183,2)</f>
        <v>0</v>
      </c>
      <c r="J183" s="180"/>
      <c r="K183" s="181">
        <f>ROUND(E183*J183,2)</f>
        <v>0</v>
      </c>
      <c r="L183" s="181">
        <v>21</v>
      </c>
      <c r="M183" s="181">
        <f>G183*(1+L183/100)</f>
        <v>0</v>
      </c>
      <c r="N183" s="181">
        <v>0</v>
      </c>
      <c r="O183" s="181">
        <f>ROUND(E183*N183,2)</f>
        <v>0</v>
      </c>
      <c r="P183" s="181">
        <v>0</v>
      </c>
      <c r="Q183" s="181">
        <f>ROUND(E183*P183,2)</f>
        <v>0</v>
      </c>
      <c r="R183" s="181" t="s">
        <v>1440</v>
      </c>
      <c r="S183" s="181" t="s">
        <v>193</v>
      </c>
      <c r="T183" s="182" t="s">
        <v>285</v>
      </c>
      <c r="U183" s="163">
        <v>0.21149999999999999</v>
      </c>
      <c r="V183" s="163">
        <f>ROUND(E183*U183,2)</f>
        <v>22.99</v>
      </c>
      <c r="W183" s="163"/>
      <c r="X183" s="163" t="s">
        <v>995</v>
      </c>
      <c r="Y183" s="152"/>
      <c r="Z183" s="152"/>
      <c r="AA183" s="152"/>
      <c r="AB183" s="152"/>
      <c r="AC183" s="152"/>
      <c r="AD183" s="152"/>
      <c r="AE183" s="152"/>
      <c r="AF183" s="152"/>
      <c r="AG183" s="152" t="s">
        <v>996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59"/>
      <c r="B184" s="160"/>
      <c r="C184" s="257" t="s">
        <v>1520</v>
      </c>
      <c r="D184" s="258"/>
      <c r="E184" s="258"/>
      <c r="F184" s="258"/>
      <c r="G184" s="258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52"/>
      <c r="Z184" s="152"/>
      <c r="AA184" s="152"/>
      <c r="AB184" s="152"/>
      <c r="AC184" s="152"/>
      <c r="AD184" s="152"/>
      <c r="AE184" s="152"/>
      <c r="AF184" s="152"/>
      <c r="AG184" s="152" t="s">
        <v>197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9"/>
      <c r="B185" s="160"/>
      <c r="C185" s="261" t="s">
        <v>1521</v>
      </c>
      <c r="D185" s="262"/>
      <c r="E185" s="262"/>
      <c r="F185" s="262"/>
      <c r="G185" s="262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2"/>
      <c r="Z185" s="152"/>
      <c r="AA185" s="152"/>
      <c r="AB185" s="152"/>
      <c r="AC185" s="152"/>
      <c r="AD185" s="152"/>
      <c r="AE185" s="152"/>
      <c r="AF185" s="152"/>
      <c r="AG185" s="152" t="s">
        <v>210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x14ac:dyDescent="0.2">
      <c r="A186" s="170" t="s">
        <v>187</v>
      </c>
      <c r="B186" s="171" t="s">
        <v>123</v>
      </c>
      <c r="C186" s="192" t="s">
        <v>124</v>
      </c>
      <c r="D186" s="172"/>
      <c r="E186" s="173"/>
      <c r="F186" s="174"/>
      <c r="G186" s="174">
        <f>SUMIF(AG187:AG192,"&lt;&gt;NOR",G187:G192)</f>
        <v>0</v>
      </c>
      <c r="H186" s="174"/>
      <c r="I186" s="174">
        <f>SUM(I187:I192)</f>
        <v>0</v>
      </c>
      <c r="J186" s="174"/>
      <c r="K186" s="174">
        <f>SUM(K187:K192)</f>
        <v>0</v>
      </c>
      <c r="L186" s="174"/>
      <c r="M186" s="174">
        <f>SUM(M187:M192)</f>
        <v>0</v>
      </c>
      <c r="N186" s="174"/>
      <c r="O186" s="174">
        <f>SUM(O187:O192)</f>
        <v>0.01</v>
      </c>
      <c r="P186" s="174"/>
      <c r="Q186" s="174">
        <f>SUM(Q187:Q192)</f>
        <v>0</v>
      </c>
      <c r="R186" s="174"/>
      <c r="S186" s="174"/>
      <c r="T186" s="175"/>
      <c r="U186" s="169"/>
      <c r="V186" s="169">
        <f>SUM(V187:V192)</f>
        <v>6.64</v>
      </c>
      <c r="W186" s="169"/>
      <c r="X186" s="169"/>
      <c r="AG186" t="s">
        <v>188</v>
      </c>
    </row>
    <row r="187" spans="1:60" ht="22.5" outlineLevel="1" x14ac:dyDescent="0.2">
      <c r="A187" s="176">
        <v>60</v>
      </c>
      <c r="B187" s="177" t="s">
        <v>1522</v>
      </c>
      <c r="C187" s="193" t="s">
        <v>1523</v>
      </c>
      <c r="D187" s="178" t="s">
        <v>191</v>
      </c>
      <c r="E187" s="179">
        <v>21</v>
      </c>
      <c r="F187" s="180"/>
      <c r="G187" s="181">
        <f>ROUND(E187*F187,2)</f>
        <v>0</v>
      </c>
      <c r="H187" s="180"/>
      <c r="I187" s="181">
        <f>ROUND(E187*H187,2)</f>
        <v>0</v>
      </c>
      <c r="J187" s="180"/>
      <c r="K187" s="181">
        <f>ROUND(E187*J187,2)</f>
        <v>0</v>
      </c>
      <c r="L187" s="181">
        <v>21</v>
      </c>
      <c r="M187" s="181">
        <f>G187*(1+L187/100)</f>
        <v>0</v>
      </c>
      <c r="N187" s="181">
        <v>6.2E-4</v>
      </c>
      <c r="O187" s="181">
        <f>ROUND(E187*N187,2)</f>
        <v>0.01</v>
      </c>
      <c r="P187" s="181">
        <v>0</v>
      </c>
      <c r="Q187" s="181">
        <f>ROUND(E187*P187,2)</f>
        <v>0</v>
      </c>
      <c r="R187" s="181" t="s">
        <v>1054</v>
      </c>
      <c r="S187" s="181" t="s">
        <v>193</v>
      </c>
      <c r="T187" s="182" t="s">
        <v>285</v>
      </c>
      <c r="U187" s="163">
        <v>0.316</v>
      </c>
      <c r="V187" s="163">
        <f>ROUND(E187*U187,2)</f>
        <v>6.64</v>
      </c>
      <c r="W187" s="163"/>
      <c r="X187" s="163" t="s">
        <v>194</v>
      </c>
      <c r="Y187" s="152"/>
      <c r="Z187" s="152"/>
      <c r="AA187" s="152"/>
      <c r="AB187" s="152"/>
      <c r="AC187" s="152"/>
      <c r="AD187" s="152"/>
      <c r="AE187" s="152"/>
      <c r="AF187" s="152"/>
      <c r="AG187" s="152" t="s">
        <v>195</v>
      </c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59"/>
      <c r="B188" s="160"/>
      <c r="C188" s="257" t="s">
        <v>1524</v>
      </c>
      <c r="D188" s="258"/>
      <c r="E188" s="258"/>
      <c r="F188" s="258"/>
      <c r="G188" s="258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52"/>
      <c r="Z188" s="152"/>
      <c r="AA188" s="152"/>
      <c r="AB188" s="152"/>
      <c r="AC188" s="152"/>
      <c r="AD188" s="152"/>
      <c r="AE188" s="152"/>
      <c r="AF188" s="152"/>
      <c r="AG188" s="152" t="s">
        <v>197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9"/>
      <c r="B189" s="160"/>
      <c r="C189" s="261" t="s">
        <v>1525</v>
      </c>
      <c r="D189" s="262"/>
      <c r="E189" s="262"/>
      <c r="F189" s="262"/>
      <c r="G189" s="262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2"/>
      <c r="Z189" s="152"/>
      <c r="AA189" s="152"/>
      <c r="AB189" s="152"/>
      <c r="AC189" s="152"/>
      <c r="AD189" s="152"/>
      <c r="AE189" s="152"/>
      <c r="AF189" s="152"/>
      <c r="AG189" s="152" t="s">
        <v>210</v>
      </c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59"/>
      <c r="B190" s="160"/>
      <c r="C190" s="194" t="s">
        <v>1526</v>
      </c>
      <c r="D190" s="164"/>
      <c r="E190" s="165">
        <v>21</v>
      </c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52"/>
      <c r="Z190" s="152"/>
      <c r="AA190" s="152"/>
      <c r="AB190" s="152"/>
      <c r="AC190" s="152"/>
      <c r="AD190" s="152"/>
      <c r="AE190" s="152"/>
      <c r="AF190" s="152"/>
      <c r="AG190" s="152" t="s">
        <v>199</v>
      </c>
      <c r="AH190" s="152">
        <v>0</v>
      </c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ht="33.75" outlineLevel="1" x14ac:dyDescent="0.2">
      <c r="A191" s="176">
        <v>61</v>
      </c>
      <c r="B191" s="177" t="s">
        <v>1527</v>
      </c>
      <c r="C191" s="193" t="s">
        <v>1528</v>
      </c>
      <c r="D191" s="178" t="s">
        <v>207</v>
      </c>
      <c r="E191" s="179">
        <v>21</v>
      </c>
      <c r="F191" s="180"/>
      <c r="G191" s="181">
        <f>ROUND(E191*F191,2)</f>
        <v>0</v>
      </c>
      <c r="H191" s="180"/>
      <c r="I191" s="181">
        <f>ROUND(E191*H191,2)</f>
        <v>0</v>
      </c>
      <c r="J191" s="180"/>
      <c r="K191" s="181">
        <f>ROUND(E191*J191,2)</f>
        <v>0</v>
      </c>
      <c r="L191" s="181">
        <v>21</v>
      </c>
      <c r="M191" s="181">
        <f>G191*(1+L191/100)</f>
        <v>0</v>
      </c>
      <c r="N191" s="181">
        <v>9.0000000000000006E-5</v>
      </c>
      <c r="O191" s="181">
        <f>ROUND(E191*N191,2)</f>
        <v>0</v>
      </c>
      <c r="P191" s="181">
        <v>0</v>
      </c>
      <c r="Q191" s="181">
        <f>ROUND(E191*P191,2)</f>
        <v>0</v>
      </c>
      <c r="R191" s="181" t="s">
        <v>281</v>
      </c>
      <c r="S191" s="181" t="s">
        <v>193</v>
      </c>
      <c r="T191" s="182" t="s">
        <v>285</v>
      </c>
      <c r="U191" s="163">
        <v>0</v>
      </c>
      <c r="V191" s="163">
        <f>ROUND(E191*U191,2)</f>
        <v>0</v>
      </c>
      <c r="W191" s="163"/>
      <c r="X191" s="163" t="s">
        <v>275</v>
      </c>
      <c r="Y191" s="152"/>
      <c r="Z191" s="152"/>
      <c r="AA191" s="152"/>
      <c r="AB191" s="152"/>
      <c r="AC191" s="152"/>
      <c r="AD191" s="152"/>
      <c r="AE191" s="152"/>
      <c r="AF191" s="152"/>
      <c r="AG191" s="152" t="s">
        <v>276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59"/>
      <c r="B192" s="160"/>
      <c r="C192" s="194" t="s">
        <v>1529</v>
      </c>
      <c r="D192" s="164"/>
      <c r="E192" s="165">
        <v>21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52"/>
      <c r="Z192" s="152"/>
      <c r="AA192" s="152"/>
      <c r="AB192" s="152"/>
      <c r="AC192" s="152"/>
      <c r="AD192" s="152"/>
      <c r="AE192" s="152"/>
      <c r="AF192" s="152"/>
      <c r="AG192" s="152" t="s">
        <v>199</v>
      </c>
      <c r="AH192" s="152">
        <v>5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x14ac:dyDescent="0.2">
      <c r="A193" s="170" t="s">
        <v>187</v>
      </c>
      <c r="B193" s="171" t="s">
        <v>125</v>
      </c>
      <c r="C193" s="192" t="s">
        <v>126</v>
      </c>
      <c r="D193" s="172"/>
      <c r="E193" s="173"/>
      <c r="F193" s="174"/>
      <c r="G193" s="174">
        <f>SUMIF(AG194:AG253,"&lt;&gt;NOR",G194:G253)</f>
        <v>0</v>
      </c>
      <c r="H193" s="174"/>
      <c r="I193" s="174">
        <f>SUM(I194:I253)</f>
        <v>0</v>
      </c>
      <c r="J193" s="174"/>
      <c r="K193" s="174">
        <f>SUM(K194:K253)</f>
        <v>0</v>
      </c>
      <c r="L193" s="174"/>
      <c r="M193" s="174">
        <f>SUM(M194:M253)</f>
        <v>0</v>
      </c>
      <c r="N193" s="174"/>
      <c r="O193" s="174">
        <f>SUM(O194:O253)</f>
        <v>1.6300000000000001</v>
      </c>
      <c r="P193" s="174"/>
      <c r="Q193" s="174">
        <f>SUM(Q194:Q253)</f>
        <v>0</v>
      </c>
      <c r="R193" s="174"/>
      <c r="S193" s="174"/>
      <c r="T193" s="175"/>
      <c r="U193" s="169"/>
      <c r="V193" s="169">
        <f>SUM(V194:V253)</f>
        <v>229.59</v>
      </c>
      <c r="W193" s="169"/>
      <c r="X193" s="169"/>
      <c r="AG193" t="s">
        <v>188</v>
      </c>
    </row>
    <row r="194" spans="1:60" outlineLevel="1" x14ac:dyDescent="0.2">
      <c r="A194" s="176">
        <v>62</v>
      </c>
      <c r="B194" s="177" t="s">
        <v>1530</v>
      </c>
      <c r="C194" s="193" t="s">
        <v>1531</v>
      </c>
      <c r="D194" s="178" t="s">
        <v>207</v>
      </c>
      <c r="E194" s="179">
        <v>11.5</v>
      </c>
      <c r="F194" s="180"/>
      <c r="G194" s="181">
        <f>ROUND(E194*F194,2)</f>
        <v>0</v>
      </c>
      <c r="H194" s="180"/>
      <c r="I194" s="181">
        <f>ROUND(E194*H194,2)</f>
        <v>0</v>
      </c>
      <c r="J194" s="180"/>
      <c r="K194" s="181">
        <f>ROUND(E194*J194,2)</f>
        <v>0</v>
      </c>
      <c r="L194" s="181">
        <v>21</v>
      </c>
      <c r="M194" s="181">
        <f>G194*(1+L194/100)</f>
        <v>0</v>
      </c>
      <c r="N194" s="181">
        <v>1.32E-3</v>
      </c>
      <c r="O194" s="181">
        <f>ROUND(E194*N194,2)</f>
        <v>0.02</v>
      </c>
      <c r="P194" s="181">
        <v>0</v>
      </c>
      <c r="Q194" s="181">
        <f>ROUND(E194*P194,2)</f>
        <v>0</v>
      </c>
      <c r="R194" s="181" t="s">
        <v>1532</v>
      </c>
      <c r="S194" s="181" t="s">
        <v>193</v>
      </c>
      <c r="T194" s="182" t="s">
        <v>250</v>
      </c>
      <c r="U194" s="163">
        <v>1.1944999999999999</v>
      </c>
      <c r="V194" s="163">
        <f>ROUND(E194*U194,2)</f>
        <v>13.74</v>
      </c>
      <c r="W194" s="163"/>
      <c r="X194" s="163" t="s">
        <v>194</v>
      </c>
      <c r="Y194" s="152"/>
      <c r="Z194" s="152"/>
      <c r="AA194" s="152"/>
      <c r="AB194" s="152"/>
      <c r="AC194" s="152"/>
      <c r="AD194" s="152"/>
      <c r="AE194" s="152"/>
      <c r="AF194" s="152"/>
      <c r="AG194" s="152" t="s">
        <v>195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59"/>
      <c r="B195" s="160"/>
      <c r="C195" s="257" t="s">
        <v>1533</v>
      </c>
      <c r="D195" s="258"/>
      <c r="E195" s="258"/>
      <c r="F195" s="258"/>
      <c r="G195" s="258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52"/>
      <c r="Z195" s="152"/>
      <c r="AA195" s="152"/>
      <c r="AB195" s="152"/>
      <c r="AC195" s="152"/>
      <c r="AD195" s="152"/>
      <c r="AE195" s="152"/>
      <c r="AF195" s="152"/>
      <c r="AG195" s="152" t="s">
        <v>197</v>
      </c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59"/>
      <c r="B196" s="160"/>
      <c r="C196" s="261" t="s">
        <v>1534</v>
      </c>
      <c r="D196" s="262"/>
      <c r="E196" s="262"/>
      <c r="F196" s="262"/>
      <c r="G196" s="262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52"/>
      <c r="Z196" s="152"/>
      <c r="AA196" s="152"/>
      <c r="AB196" s="152"/>
      <c r="AC196" s="152"/>
      <c r="AD196" s="152"/>
      <c r="AE196" s="152"/>
      <c r="AF196" s="152"/>
      <c r="AG196" s="152" t="s">
        <v>210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 x14ac:dyDescent="0.2">
      <c r="A197" s="159"/>
      <c r="B197" s="160"/>
      <c r="C197" s="194" t="s">
        <v>1535</v>
      </c>
      <c r="D197" s="164"/>
      <c r="E197" s="165">
        <v>11.5</v>
      </c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52"/>
      <c r="Z197" s="152"/>
      <c r="AA197" s="152"/>
      <c r="AB197" s="152"/>
      <c r="AC197" s="152"/>
      <c r="AD197" s="152"/>
      <c r="AE197" s="152"/>
      <c r="AF197" s="152"/>
      <c r="AG197" s="152" t="s">
        <v>199</v>
      </c>
      <c r="AH197" s="152">
        <v>0</v>
      </c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76">
        <v>63</v>
      </c>
      <c r="B198" s="177" t="s">
        <v>1536</v>
      </c>
      <c r="C198" s="193" t="s">
        <v>1537</v>
      </c>
      <c r="D198" s="178" t="s">
        <v>207</v>
      </c>
      <c r="E198" s="179">
        <v>98</v>
      </c>
      <c r="F198" s="180"/>
      <c r="G198" s="181">
        <f>ROUND(E198*F198,2)</f>
        <v>0</v>
      </c>
      <c r="H198" s="180"/>
      <c r="I198" s="181">
        <f>ROUND(E198*H198,2)</f>
        <v>0</v>
      </c>
      <c r="J198" s="180"/>
      <c r="K198" s="181">
        <f>ROUND(E198*J198,2)</f>
        <v>0</v>
      </c>
      <c r="L198" s="181">
        <v>21</v>
      </c>
      <c r="M198" s="181">
        <f>G198*(1+L198/100)</f>
        <v>0</v>
      </c>
      <c r="N198" s="181">
        <v>2E-3</v>
      </c>
      <c r="O198" s="181">
        <f>ROUND(E198*N198,2)</f>
        <v>0.2</v>
      </c>
      <c r="P198" s="181">
        <v>0</v>
      </c>
      <c r="Q198" s="181">
        <f>ROUND(E198*P198,2)</f>
        <v>0</v>
      </c>
      <c r="R198" s="181" t="s">
        <v>1532</v>
      </c>
      <c r="S198" s="181" t="s">
        <v>193</v>
      </c>
      <c r="T198" s="182" t="s">
        <v>285</v>
      </c>
      <c r="U198" s="163">
        <v>0.43933</v>
      </c>
      <c r="V198" s="163">
        <f>ROUND(E198*U198,2)</f>
        <v>43.05</v>
      </c>
      <c r="W198" s="163"/>
      <c r="X198" s="163" t="s">
        <v>194</v>
      </c>
      <c r="Y198" s="152"/>
      <c r="Z198" s="152"/>
      <c r="AA198" s="152"/>
      <c r="AB198" s="152"/>
      <c r="AC198" s="152"/>
      <c r="AD198" s="152"/>
      <c r="AE198" s="152"/>
      <c r="AF198" s="152"/>
      <c r="AG198" s="152" t="s">
        <v>195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59"/>
      <c r="B199" s="160"/>
      <c r="C199" s="257" t="s">
        <v>1538</v>
      </c>
      <c r="D199" s="258"/>
      <c r="E199" s="258"/>
      <c r="F199" s="258"/>
      <c r="G199" s="258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52"/>
      <c r="Z199" s="152"/>
      <c r="AA199" s="152"/>
      <c r="AB199" s="152"/>
      <c r="AC199" s="152"/>
      <c r="AD199" s="152"/>
      <c r="AE199" s="152"/>
      <c r="AF199" s="152"/>
      <c r="AG199" s="152" t="s">
        <v>197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">
      <c r="A200" s="159"/>
      <c r="B200" s="160"/>
      <c r="C200" s="261" t="s">
        <v>1539</v>
      </c>
      <c r="D200" s="262"/>
      <c r="E200" s="262"/>
      <c r="F200" s="262"/>
      <c r="G200" s="262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52"/>
      <c r="Z200" s="152"/>
      <c r="AA200" s="152"/>
      <c r="AB200" s="152"/>
      <c r="AC200" s="152"/>
      <c r="AD200" s="152"/>
      <c r="AE200" s="152"/>
      <c r="AF200" s="152"/>
      <c r="AG200" s="152" t="s">
        <v>210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59"/>
      <c r="B201" s="160"/>
      <c r="C201" s="261" t="s">
        <v>1525</v>
      </c>
      <c r="D201" s="262"/>
      <c r="E201" s="262"/>
      <c r="F201" s="262"/>
      <c r="G201" s="262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52"/>
      <c r="Z201" s="152"/>
      <c r="AA201" s="152"/>
      <c r="AB201" s="152"/>
      <c r="AC201" s="152"/>
      <c r="AD201" s="152"/>
      <c r="AE201" s="152"/>
      <c r="AF201" s="152"/>
      <c r="AG201" s="152" t="s">
        <v>210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59"/>
      <c r="B202" s="160"/>
      <c r="C202" s="194" t="s">
        <v>1540</v>
      </c>
      <c r="D202" s="164"/>
      <c r="E202" s="165">
        <v>98</v>
      </c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52"/>
      <c r="Z202" s="152"/>
      <c r="AA202" s="152"/>
      <c r="AB202" s="152"/>
      <c r="AC202" s="152"/>
      <c r="AD202" s="152"/>
      <c r="AE202" s="152"/>
      <c r="AF202" s="152"/>
      <c r="AG202" s="152" t="s">
        <v>199</v>
      </c>
      <c r="AH202" s="152">
        <v>0</v>
      </c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76">
        <v>64</v>
      </c>
      <c r="B203" s="177" t="s">
        <v>1541</v>
      </c>
      <c r="C203" s="193" t="s">
        <v>1542</v>
      </c>
      <c r="D203" s="178" t="s">
        <v>274</v>
      </c>
      <c r="E203" s="179">
        <v>12</v>
      </c>
      <c r="F203" s="180"/>
      <c r="G203" s="181">
        <f>ROUND(E203*F203,2)</f>
        <v>0</v>
      </c>
      <c r="H203" s="180"/>
      <c r="I203" s="181">
        <f>ROUND(E203*H203,2)</f>
        <v>0</v>
      </c>
      <c r="J203" s="180"/>
      <c r="K203" s="181">
        <f>ROUND(E203*J203,2)</f>
        <v>0</v>
      </c>
      <c r="L203" s="181">
        <v>21</v>
      </c>
      <c r="M203" s="181">
        <f>G203*(1+L203/100)</f>
        <v>0</v>
      </c>
      <c r="N203" s="181">
        <v>5.5000000000000003E-4</v>
      </c>
      <c r="O203" s="181">
        <f>ROUND(E203*N203,2)</f>
        <v>0.01</v>
      </c>
      <c r="P203" s="181">
        <v>0</v>
      </c>
      <c r="Q203" s="181">
        <f>ROUND(E203*P203,2)</f>
        <v>0</v>
      </c>
      <c r="R203" s="181" t="s">
        <v>1532</v>
      </c>
      <c r="S203" s="181" t="s">
        <v>193</v>
      </c>
      <c r="T203" s="182" t="s">
        <v>285</v>
      </c>
      <c r="U203" s="163">
        <v>0.36670000000000003</v>
      </c>
      <c r="V203" s="163">
        <f>ROUND(E203*U203,2)</f>
        <v>4.4000000000000004</v>
      </c>
      <c r="W203" s="163"/>
      <c r="X203" s="163" t="s">
        <v>194</v>
      </c>
      <c r="Y203" s="152"/>
      <c r="Z203" s="152"/>
      <c r="AA203" s="152"/>
      <c r="AB203" s="152"/>
      <c r="AC203" s="152"/>
      <c r="AD203" s="152"/>
      <c r="AE203" s="152"/>
      <c r="AF203" s="152"/>
      <c r="AG203" s="152" t="s">
        <v>195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">
      <c r="A204" s="159"/>
      <c r="B204" s="160"/>
      <c r="C204" s="257" t="s">
        <v>1543</v>
      </c>
      <c r="D204" s="258"/>
      <c r="E204" s="258"/>
      <c r="F204" s="258"/>
      <c r="G204" s="258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52"/>
      <c r="Z204" s="152"/>
      <c r="AA204" s="152"/>
      <c r="AB204" s="152"/>
      <c r="AC204" s="152"/>
      <c r="AD204" s="152"/>
      <c r="AE204" s="152"/>
      <c r="AF204" s="152"/>
      <c r="AG204" s="152" t="s">
        <v>197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 x14ac:dyDescent="0.2">
      <c r="A205" s="159"/>
      <c r="B205" s="160"/>
      <c r="C205" s="194" t="s">
        <v>430</v>
      </c>
      <c r="D205" s="164"/>
      <c r="E205" s="165">
        <v>12</v>
      </c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52"/>
      <c r="Z205" s="152"/>
      <c r="AA205" s="152"/>
      <c r="AB205" s="152"/>
      <c r="AC205" s="152"/>
      <c r="AD205" s="152"/>
      <c r="AE205" s="152"/>
      <c r="AF205" s="152"/>
      <c r="AG205" s="152" t="s">
        <v>199</v>
      </c>
      <c r="AH205" s="152">
        <v>0</v>
      </c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">
      <c r="A206" s="176">
        <v>65</v>
      </c>
      <c r="B206" s="177" t="s">
        <v>1544</v>
      </c>
      <c r="C206" s="193" t="s">
        <v>1545</v>
      </c>
      <c r="D206" s="178" t="s">
        <v>207</v>
      </c>
      <c r="E206" s="179">
        <v>2.1</v>
      </c>
      <c r="F206" s="180"/>
      <c r="G206" s="181">
        <f>ROUND(E206*F206,2)</f>
        <v>0</v>
      </c>
      <c r="H206" s="180"/>
      <c r="I206" s="181">
        <f>ROUND(E206*H206,2)</f>
        <v>0</v>
      </c>
      <c r="J206" s="180"/>
      <c r="K206" s="181">
        <f>ROUND(E206*J206,2)</f>
        <v>0</v>
      </c>
      <c r="L206" s="181">
        <v>21</v>
      </c>
      <c r="M206" s="181">
        <f>G206*(1+L206/100)</f>
        <v>0</v>
      </c>
      <c r="N206" s="181">
        <v>3.8000000000000002E-4</v>
      </c>
      <c r="O206" s="181">
        <f>ROUND(E206*N206,2)</f>
        <v>0</v>
      </c>
      <c r="P206" s="181">
        <v>0</v>
      </c>
      <c r="Q206" s="181">
        <f>ROUND(E206*P206,2)</f>
        <v>0</v>
      </c>
      <c r="R206" s="181" t="s">
        <v>1532</v>
      </c>
      <c r="S206" s="181" t="s">
        <v>193</v>
      </c>
      <c r="T206" s="182" t="s">
        <v>285</v>
      </c>
      <c r="U206" s="163">
        <v>0.32</v>
      </c>
      <c r="V206" s="163">
        <f>ROUND(E206*U206,2)</f>
        <v>0.67</v>
      </c>
      <c r="W206" s="163"/>
      <c r="X206" s="163" t="s">
        <v>194</v>
      </c>
      <c r="Y206" s="152"/>
      <c r="Z206" s="152"/>
      <c r="AA206" s="152"/>
      <c r="AB206" s="152"/>
      <c r="AC206" s="152"/>
      <c r="AD206" s="152"/>
      <c r="AE206" s="152"/>
      <c r="AF206" s="152"/>
      <c r="AG206" s="152" t="s">
        <v>195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">
      <c r="A207" s="159"/>
      <c r="B207" s="160"/>
      <c r="C207" s="257" t="s">
        <v>1546</v>
      </c>
      <c r="D207" s="258"/>
      <c r="E207" s="258"/>
      <c r="F207" s="258"/>
      <c r="G207" s="258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52"/>
      <c r="Z207" s="152"/>
      <c r="AA207" s="152"/>
      <c r="AB207" s="152"/>
      <c r="AC207" s="152"/>
      <c r="AD207" s="152"/>
      <c r="AE207" s="152"/>
      <c r="AF207" s="152"/>
      <c r="AG207" s="152" t="s">
        <v>197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1" x14ac:dyDescent="0.2">
      <c r="A208" s="159"/>
      <c r="B208" s="160"/>
      <c r="C208" s="261" t="s">
        <v>1547</v>
      </c>
      <c r="D208" s="262"/>
      <c r="E208" s="262"/>
      <c r="F208" s="262"/>
      <c r="G208" s="262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52"/>
      <c r="Z208" s="152"/>
      <c r="AA208" s="152"/>
      <c r="AB208" s="152"/>
      <c r="AC208" s="152"/>
      <c r="AD208" s="152"/>
      <c r="AE208" s="152"/>
      <c r="AF208" s="152"/>
      <c r="AG208" s="152" t="s">
        <v>210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 x14ac:dyDescent="0.2">
      <c r="A209" s="159"/>
      <c r="B209" s="160"/>
      <c r="C209" s="194" t="s">
        <v>1548</v>
      </c>
      <c r="D209" s="164"/>
      <c r="E209" s="165">
        <v>2.1</v>
      </c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52"/>
      <c r="Z209" s="152"/>
      <c r="AA209" s="152"/>
      <c r="AB209" s="152"/>
      <c r="AC209" s="152"/>
      <c r="AD209" s="152"/>
      <c r="AE209" s="152"/>
      <c r="AF209" s="152"/>
      <c r="AG209" s="152" t="s">
        <v>199</v>
      </c>
      <c r="AH209" s="152">
        <v>0</v>
      </c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">
      <c r="A210" s="176">
        <v>66</v>
      </c>
      <c r="B210" s="177" t="s">
        <v>1549</v>
      </c>
      <c r="C210" s="193" t="s">
        <v>1550</v>
      </c>
      <c r="D210" s="178" t="s">
        <v>207</v>
      </c>
      <c r="E210" s="179">
        <v>1.5</v>
      </c>
      <c r="F210" s="180"/>
      <c r="G210" s="181">
        <f>ROUND(E210*F210,2)</f>
        <v>0</v>
      </c>
      <c r="H210" s="180"/>
      <c r="I210" s="181">
        <f>ROUND(E210*H210,2)</f>
        <v>0</v>
      </c>
      <c r="J210" s="180"/>
      <c r="K210" s="181">
        <f>ROUND(E210*J210,2)</f>
        <v>0</v>
      </c>
      <c r="L210" s="181">
        <v>21</v>
      </c>
      <c r="M210" s="181">
        <f>G210*(1+L210/100)</f>
        <v>0</v>
      </c>
      <c r="N210" s="181">
        <v>4.6999999999999999E-4</v>
      </c>
      <c r="O210" s="181">
        <f>ROUND(E210*N210,2)</f>
        <v>0</v>
      </c>
      <c r="P210" s="181">
        <v>0</v>
      </c>
      <c r="Q210" s="181">
        <f>ROUND(E210*P210,2)</f>
        <v>0</v>
      </c>
      <c r="R210" s="181" t="s">
        <v>1532</v>
      </c>
      <c r="S210" s="181" t="s">
        <v>193</v>
      </c>
      <c r="T210" s="182" t="s">
        <v>285</v>
      </c>
      <c r="U210" s="163">
        <v>0.35899999999999999</v>
      </c>
      <c r="V210" s="163">
        <f>ROUND(E210*U210,2)</f>
        <v>0.54</v>
      </c>
      <c r="W210" s="163"/>
      <c r="X210" s="163" t="s">
        <v>194</v>
      </c>
      <c r="Y210" s="152"/>
      <c r="Z210" s="152"/>
      <c r="AA210" s="152"/>
      <c r="AB210" s="152"/>
      <c r="AC210" s="152"/>
      <c r="AD210" s="152"/>
      <c r="AE210" s="152"/>
      <c r="AF210" s="152"/>
      <c r="AG210" s="152" t="s">
        <v>195</v>
      </c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">
      <c r="A211" s="159"/>
      <c r="B211" s="160"/>
      <c r="C211" s="257" t="s">
        <v>1546</v>
      </c>
      <c r="D211" s="258"/>
      <c r="E211" s="258"/>
      <c r="F211" s="258"/>
      <c r="G211" s="258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52"/>
      <c r="Z211" s="152"/>
      <c r="AA211" s="152"/>
      <c r="AB211" s="152"/>
      <c r="AC211" s="152"/>
      <c r="AD211" s="152"/>
      <c r="AE211" s="152"/>
      <c r="AF211" s="152"/>
      <c r="AG211" s="152" t="s">
        <v>197</v>
      </c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 x14ac:dyDescent="0.2">
      <c r="A212" s="159"/>
      <c r="B212" s="160"/>
      <c r="C212" s="261" t="s">
        <v>1547</v>
      </c>
      <c r="D212" s="262"/>
      <c r="E212" s="262"/>
      <c r="F212" s="262"/>
      <c r="G212" s="262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52"/>
      <c r="Z212" s="152"/>
      <c r="AA212" s="152"/>
      <c r="AB212" s="152"/>
      <c r="AC212" s="152"/>
      <c r="AD212" s="152"/>
      <c r="AE212" s="152"/>
      <c r="AF212" s="152"/>
      <c r="AG212" s="152" t="s">
        <v>210</v>
      </c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">
      <c r="A213" s="159"/>
      <c r="B213" s="160"/>
      <c r="C213" s="194" t="s">
        <v>1551</v>
      </c>
      <c r="D213" s="164"/>
      <c r="E213" s="165">
        <v>1.5</v>
      </c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52"/>
      <c r="Z213" s="152"/>
      <c r="AA213" s="152"/>
      <c r="AB213" s="152"/>
      <c r="AC213" s="152"/>
      <c r="AD213" s="152"/>
      <c r="AE213" s="152"/>
      <c r="AF213" s="152"/>
      <c r="AG213" s="152" t="s">
        <v>199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ht="22.5" outlineLevel="1" x14ac:dyDescent="0.2">
      <c r="A214" s="176">
        <v>67</v>
      </c>
      <c r="B214" s="177" t="s">
        <v>1552</v>
      </c>
      <c r="C214" s="193" t="s">
        <v>1553</v>
      </c>
      <c r="D214" s="178" t="s">
        <v>207</v>
      </c>
      <c r="E214" s="179">
        <v>49.2</v>
      </c>
      <c r="F214" s="180"/>
      <c r="G214" s="181">
        <f>ROUND(E214*F214,2)</f>
        <v>0</v>
      </c>
      <c r="H214" s="180"/>
      <c r="I214" s="181">
        <f>ROUND(E214*H214,2)</f>
        <v>0</v>
      </c>
      <c r="J214" s="180"/>
      <c r="K214" s="181">
        <f>ROUND(E214*J214,2)</f>
        <v>0</v>
      </c>
      <c r="L214" s="181">
        <v>21</v>
      </c>
      <c r="M214" s="181">
        <f>G214*(1+L214/100)</f>
        <v>0</v>
      </c>
      <c r="N214" s="181">
        <v>2.0999999999999999E-3</v>
      </c>
      <c r="O214" s="181">
        <f>ROUND(E214*N214,2)</f>
        <v>0.1</v>
      </c>
      <c r="P214" s="181">
        <v>0</v>
      </c>
      <c r="Q214" s="181">
        <f>ROUND(E214*P214,2)</f>
        <v>0</v>
      </c>
      <c r="R214" s="181" t="s">
        <v>1532</v>
      </c>
      <c r="S214" s="181" t="s">
        <v>193</v>
      </c>
      <c r="T214" s="182" t="s">
        <v>285</v>
      </c>
      <c r="U214" s="163">
        <v>0.8</v>
      </c>
      <c r="V214" s="163">
        <f>ROUND(E214*U214,2)</f>
        <v>39.36</v>
      </c>
      <c r="W214" s="163"/>
      <c r="X214" s="163" t="s">
        <v>194</v>
      </c>
      <c r="Y214" s="152"/>
      <c r="Z214" s="152"/>
      <c r="AA214" s="152"/>
      <c r="AB214" s="152"/>
      <c r="AC214" s="152"/>
      <c r="AD214" s="152"/>
      <c r="AE214" s="152"/>
      <c r="AF214" s="152"/>
      <c r="AG214" s="152" t="s">
        <v>195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">
      <c r="A215" s="159"/>
      <c r="B215" s="160"/>
      <c r="C215" s="257" t="s">
        <v>1546</v>
      </c>
      <c r="D215" s="258"/>
      <c r="E215" s="258"/>
      <c r="F215" s="258"/>
      <c r="G215" s="258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52"/>
      <c r="Z215" s="152"/>
      <c r="AA215" s="152"/>
      <c r="AB215" s="152"/>
      <c r="AC215" s="152"/>
      <c r="AD215" s="152"/>
      <c r="AE215" s="152"/>
      <c r="AF215" s="152"/>
      <c r="AG215" s="152" t="s">
        <v>197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">
      <c r="A216" s="159"/>
      <c r="B216" s="160"/>
      <c r="C216" s="261" t="s">
        <v>1547</v>
      </c>
      <c r="D216" s="262"/>
      <c r="E216" s="262"/>
      <c r="F216" s="262"/>
      <c r="G216" s="262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52"/>
      <c r="Z216" s="152"/>
      <c r="AA216" s="152"/>
      <c r="AB216" s="152"/>
      <c r="AC216" s="152"/>
      <c r="AD216" s="152"/>
      <c r="AE216" s="152"/>
      <c r="AF216" s="152"/>
      <c r="AG216" s="152" t="s">
        <v>210</v>
      </c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59"/>
      <c r="B217" s="160"/>
      <c r="C217" s="194" t="s">
        <v>1554</v>
      </c>
      <c r="D217" s="164"/>
      <c r="E217" s="165">
        <v>11</v>
      </c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52"/>
      <c r="Z217" s="152"/>
      <c r="AA217" s="152"/>
      <c r="AB217" s="152"/>
      <c r="AC217" s="152"/>
      <c r="AD217" s="152"/>
      <c r="AE217" s="152"/>
      <c r="AF217" s="152"/>
      <c r="AG217" s="152" t="s">
        <v>199</v>
      </c>
      <c r="AH217" s="152">
        <v>0</v>
      </c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">
      <c r="A218" s="159"/>
      <c r="B218" s="160"/>
      <c r="C218" s="194" t="s">
        <v>1555</v>
      </c>
      <c r="D218" s="164"/>
      <c r="E218" s="165">
        <v>38.200000000000003</v>
      </c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52"/>
      <c r="Z218" s="152"/>
      <c r="AA218" s="152"/>
      <c r="AB218" s="152"/>
      <c r="AC218" s="152"/>
      <c r="AD218" s="152"/>
      <c r="AE218" s="152"/>
      <c r="AF218" s="152"/>
      <c r="AG218" s="152" t="s">
        <v>199</v>
      </c>
      <c r="AH218" s="152">
        <v>0</v>
      </c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ht="22.5" outlineLevel="1" x14ac:dyDescent="0.2">
      <c r="A219" s="176">
        <v>68</v>
      </c>
      <c r="B219" s="177" t="s">
        <v>1556</v>
      </c>
      <c r="C219" s="193" t="s">
        <v>1557</v>
      </c>
      <c r="D219" s="178" t="s">
        <v>207</v>
      </c>
      <c r="E219" s="179">
        <v>111.5</v>
      </c>
      <c r="F219" s="180"/>
      <c r="G219" s="181">
        <f>ROUND(E219*F219,2)</f>
        <v>0</v>
      </c>
      <c r="H219" s="180"/>
      <c r="I219" s="181">
        <f>ROUND(E219*H219,2)</f>
        <v>0</v>
      </c>
      <c r="J219" s="180"/>
      <c r="K219" s="181">
        <f>ROUND(E219*J219,2)</f>
        <v>0</v>
      </c>
      <c r="L219" s="181">
        <v>21</v>
      </c>
      <c r="M219" s="181">
        <f>G219*(1+L219/100)</f>
        <v>0</v>
      </c>
      <c r="N219" s="181">
        <v>2.5200000000000001E-3</v>
      </c>
      <c r="O219" s="181">
        <f>ROUND(E219*N219,2)</f>
        <v>0.28000000000000003</v>
      </c>
      <c r="P219" s="181">
        <v>0</v>
      </c>
      <c r="Q219" s="181">
        <f>ROUND(E219*P219,2)</f>
        <v>0</v>
      </c>
      <c r="R219" s="181" t="s">
        <v>1532</v>
      </c>
      <c r="S219" s="181" t="s">
        <v>193</v>
      </c>
      <c r="T219" s="182" t="s">
        <v>285</v>
      </c>
      <c r="U219" s="163">
        <v>0.8</v>
      </c>
      <c r="V219" s="163">
        <f>ROUND(E219*U219,2)</f>
        <v>89.2</v>
      </c>
      <c r="W219" s="163"/>
      <c r="X219" s="163" t="s">
        <v>194</v>
      </c>
      <c r="Y219" s="152"/>
      <c r="Z219" s="152"/>
      <c r="AA219" s="152"/>
      <c r="AB219" s="152"/>
      <c r="AC219" s="152"/>
      <c r="AD219" s="152"/>
      <c r="AE219" s="152"/>
      <c r="AF219" s="152"/>
      <c r="AG219" s="152" t="s">
        <v>195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59"/>
      <c r="B220" s="160"/>
      <c r="C220" s="257" t="s">
        <v>1546</v>
      </c>
      <c r="D220" s="258"/>
      <c r="E220" s="258"/>
      <c r="F220" s="258"/>
      <c r="G220" s="258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52"/>
      <c r="Z220" s="152"/>
      <c r="AA220" s="152"/>
      <c r="AB220" s="152"/>
      <c r="AC220" s="152"/>
      <c r="AD220" s="152"/>
      <c r="AE220" s="152"/>
      <c r="AF220" s="152"/>
      <c r="AG220" s="152" t="s">
        <v>197</v>
      </c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">
      <c r="A221" s="159"/>
      <c r="B221" s="160"/>
      <c r="C221" s="261" t="s">
        <v>1547</v>
      </c>
      <c r="D221" s="262"/>
      <c r="E221" s="262"/>
      <c r="F221" s="262"/>
      <c r="G221" s="262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52"/>
      <c r="Z221" s="152"/>
      <c r="AA221" s="152"/>
      <c r="AB221" s="152"/>
      <c r="AC221" s="152"/>
      <c r="AD221" s="152"/>
      <c r="AE221" s="152"/>
      <c r="AF221" s="152"/>
      <c r="AG221" s="152" t="s">
        <v>210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 x14ac:dyDescent="0.2">
      <c r="A222" s="159"/>
      <c r="B222" s="160"/>
      <c r="C222" s="194" t="s">
        <v>1558</v>
      </c>
      <c r="D222" s="164"/>
      <c r="E222" s="165">
        <v>104.5</v>
      </c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52"/>
      <c r="Z222" s="152"/>
      <c r="AA222" s="152"/>
      <c r="AB222" s="152"/>
      <c r="AC222" s="152"/>
      <c r="AD222" s="152"/>
      <c r="AE222" s="152"/>
      <c r="AF222" s="152"/>
      <c r="AG222" s="152" t="s">
        <v>199</v>
      </c>
      <c r="AH222" s="152">
        <v>0</v>
      </c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 x14ac:dyDescent="0.2">
      <c r="A223" s="159"/>
      <c r="B223" s="160"/>
      <c r="C223" s="194" t="s">
        <v>1559</v>
      </c>
      <c r="D223" s="164"/>
      <c r="E223" s="165">
        <v>7</v>
      </c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52"/>
      <c r="Z223" s="152"/>
      <c r="AA223" s="152"/>
      <c r="AB223" s="152"/>
      <c r="AC223" s="152"/>
      <c r="AD223" s="152"/>
      <c r="AE223" s="152"/>
      <c r="AF223" s="152"/>
      <c r="AG223" s="152" t="s">
        <v>199</v>
      </c>
      <c r="AH223" s="152">
        <v>0</v>
      </c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ht="22.5" outlineLevel="1" x14ac:dyDescent="0.2">
      <c r="A224" s="176">
        <v>69</v>
      </c>
      <c r="B224" s="177" t="s">
        <v>1560</v>
      </c>
      <c r="C224" s="193" t="s">
        <v>1561</v>
      </c>
      <c r="D224" s="178" t="s">
        <v>207</v>
      </c>
      <c r="E224" s="179">
        <v>41</v>
      </c>
      <c r="F224" s="180"/>
      <c r="G224" s="181">
        <f>ROUND(E224*F224,2)</f>
        <v>0</v>
      </c>
      <c r="H224" s="180"/>
      <c r="I224" s="181">
        <f>ROUND(E224*H224,2)</f>
        <v>0</v>
      </c>
      <c r="J224" s="180"/>
      <c r="K224" s="181">
        <f>ROUND(E224*J224,2)</f>
        <v>0</v>
      </c>
      <c r="L224" s="181">
        <v>21</v>
      </c>
      <c r="M224" s="181">
        <f>G224*(1+L224/100)</f>
        <v>0</v>
      </c>
      <c r="N224" s="181">
        <v>3.5699999999999998E-3</v>
      </c>
      <c r="O224" s="181">
        <f>ROUND(E224*N224,2)</f>
        <v>0.15</v>
      </c>
      <c r="P224" s="181">
        <v>0</v>
      </c>
      <c r="Q224" s="181">
        <f>ROUND(E224*P224,2)</f>
        <v>0</v>
      </c>
      <c r="R224" s="181" t="s">
        <v>1532</v>
      </c>
      <c r="S224" s="181" t="s">
        <v>193</v>
      </c>
      <c r="T224" s="182" t="s">
        <v>285</v>
      </c>
      <c r="U224" s="163">
        <v>0.55000000000000004</v>
      </c>
      <c r="V224" s="163">
        <f>ROUND(E224*U224,2)</f>
        <v>22.55</v>
      </c>
      <c r="W224" s="163"/>
      <c r="X224" s="163" t="s">
        <v>194</v>
      </c>
      <c r="Y224" s="152"/>
      <c r="Z224" s="152"/>
      <c r="AA224" s="152"/>
      <c r="AB224" s="152"/>
      <c r="AC224" s="152"/>
      <c r="AD224" s="152"/>
      <c r="AE224" s="152"/>
      <c r="AF224" s="152"/>
      <c r="AG224" s="152" t="s">
        <v>195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">
      <c r="A225" s="159"/>
      <c r="B225" s="160"/>
      <c r="C225" s="257" t="s">
        <v>1546</v>
      </c>
      <c r="D225" s="258"/>
      <c r="E225" s="258"/>
      <c r="F225" s="258"/>
      <c r="G225" s="258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52"/>
      <c r="Z225" s="152"/>
      <c r="AA225" s="152"/>
      <c r="AB225" s="152"/>
      <c r="AC225" s="152"/>
      <c r="AD225" s="152"/>
      <c r="AE225" s="152"/>
      <c r="AF225" s="152"/>
      <c r="AG225" s="152" t="s">
        <v>197</v>
      </c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 x14ac:dyDescent="0.2">
      <c r="A226" s="159"/>
      <c r="B226" s="160"/>
      <c r="C226" s="261" t="s">
        <v>1547</v>
      </c>
      <c r="D226" s="262"/>
      <c r="E226" s="262"/>
      <c r="F226" s="262"/>
      <c r="G226" s="262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52"/>
      <c r="Z226" s="152"/>
      <c r="AA226" s="152"/>
      <c r="AB226" s="152"/>
      <c r="AC226" s="152"/>
      <c r="AD226" s="152"/>
      <c r="AE226" s="152"/>
      <c r="AF226" s="152"/>
      <c r="AG226" s="152" t="s">
        <v>210</v>
      </c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 x14ac:dyDescent="0.2">
      <c r="A227" s="159"/>
      <c r="B227" s="160"/>
      <c r="C227" s="194" t="s">
        <v>93</v>
      </c>
      <c r="D227" s="164"/>
      <c r="E227" s="165">
        <v>41</v>
      </c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52"/>
      <c r="Z227" s="152"/>
      <c r="AA227" s="152"/>
      <c r="AB227" s="152"/>
      <c r="AC227" s="152"/>
      <c r="AD227" s="152"/>
      <c r="AE227" s="152"/>
      <c r="AF227" s="152"/>
      <c r="AG227" s="152" t="s">
        <v>199</v>
      </c>
      <c r="AH227" s="152">
        <v>0</v>
      </c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ht="22.5" outlineLevel="1" x14ac:dyDescent="0.2">
      <c r="A228" s="176">
        <v>70</v>
      </c>
      <c r="B228" s="177" t="s">
        <v>1562</v>
      </c>
      <c r="C228" s="193" t="s">
        <v>1563</v>
      </c>
      <c r="D228" s="178" t="s">
        <v>207</v>
      </c>
      <c r="E228" s="179">
        <v>14</v>
      </c>
      <c r="F228" s="180"/>
      <c r="G228" s="181">
        <f>ROUND(E228*F228,2)</f>
        <v>0</v>
      </c>
      <c r="H228" s="180"/>
      <c r="I228" s="181">
        <f>ROUND(E228*H228,2)</f>
        <v>0</v>
      </c>
      <c r="J228" s="180"/>
      <c r="K228" s="181">
        <f>ROUND(E228*J228,2)</f>
        <v>0</v>
      </c>
      <c r="L228" s="181">
        <v>21</v>
      </c>
      <c r="M228" s="181">
        <f>G228*(1+L228/100)</f>
        <v>0</v>
      </c>
      <c r="N228" s="181">
        <v>6.9800000000000001E-3</v>
      </c>
      <c r="O228" s="181">
        <f>ROUND(E228*N228,2)</f>
        <v>0.1</v>
      </c>
      <c r="P228" s="181">
        <v>0</v>
      </c>
      <c r="Q228" s="181">
        <f>ROUND(E228*P228,2)</f>
        <v>0</v>
      </c>
      <c r="R228" s="181" t="s">
        <v>1532</v>
      </c>
      <c r="S228" s="181" t="s">
        <v>193</v>
      </c>
      <c r="T228" s="182" t="s">
        <v>285</v>
      </c>
      <c r="U228" s="163">
        <v>0.62</v>
      </c>
      <c r="V228" s="163">
        <f>ROUND(E228*U228,2)</f>
        <v>8.68</v>
      </c>
      <c r="W228" s="163"/>
      <c r="X228" s="163" t="s">
        <v>194</v>
      </c>
      <c r="Y228" s="152"/>
      <c r="Z228" s="152"/>
      <c r="AA228" s="152"/>
      <c r="AB228" s="152"/>
      <c r="AC228" s="152"/>
      <c r="AD228" s="152"/>
      <c r="AE228" s="152"/>
      <c r="AF228" s="152"/>
      <c r="AG228" s="152" t="s">
        <v>195</v>
      </c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59"/>
      <c r="B229" s="160"/>
      <c r="C229" s="257" t="s">
        <v>1546</v>
      </c>
      <c r="D229" s="258"/>
      <c r="E229" s="258"/>
      <c r="F229" s="258"/>
      <c r="G229" s="258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52"/>
      <c r="Z229" s="152"/>
      <c r="AA229" s="152"/>
      <c r="AB229" s="152"/>
      <c r="AC229" s="152"/>
      <c r="AD229" s="152"/>
      <c r="AE229" s="152"/>
      <c r="AF229" s="152"/>
      <c r="AG229" s="152" t="s">
        <v>197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1" x14ac:dyDescent="0.2">
      <c r="A230" s="159"/>
      <c r="B230" s="160"/>
      <c r="C230" s="261" t="s">
        <v>1564</v>
      </c>
      <c r="D230" s="262"/>
      <c r="E230" s="262"/>
      <c r="F230" s="262"/>
      <c r="G230" s="262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52"/>
      <c r="Z230" s="152"/>
      <c r="AA230" s="152"/>
      <c r="AB230" s="152"/>
      <c r="AC230" s="152"/>
      <c r="AD230" s="152"/>
      <c r="AE230" s="152"/>
      <c r="AF230" s="152"/>
      <c r="AG230" s="152" t="s">
        <v>210</v>
      </c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 x14ac:dyDescent="0.2">
      <c r="A231" s="159"/>
      <c r="B231" s="160"/>
      <c r="C231" s="194" t="s">
        <v>1565</v>
      </c>
      <c r="D231" s="164"/>
      <c r="E231" s="165">
        <v>14</v>
      </c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52"/>
      <c r="Z231" s="152"/>
      <c r="AA231" s="152"/>
      <c r="AB231" s="152"/>
      <c r="AC231" s="152"/>
      <c r="AD231" s="152"/>
      <c r="AE231" s="152"/>
      <c r="AF231" s="152"/>
      <c r="AG231" s="152" t="s">
        <v>199</v>
      </c>
      <c r="AH231" s="152">
        <v>0</v>
      </c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ht="22.5" outlineLevel="1" x14ac:dyDescent="0.2">
      <c r="A232" s="176">
        <v>71</v>
      </c>
      <c r="B232" s="177" t="s">
        <v>1566</v>
      </c>
      <c r="C232" s="193" t="s">
        <v>1567</v>
      </c>
      <c r="D232" s="178" t="s">
        <v>274</v>
      </c>
      <c r="E232" s="179">
        <v>2</v>
      </c>
      <c r="F232" s="180"/>
      <c r="G232" s="181">
        <f>ROUND(E232*F232,2)</f>
        <v>0</v>
      </c>
      <c r="H232" s="180"/>
      <c r="I232" s="181">
        <f>ROUND(E232*H232,2)</f>
        <v>0</v>
      </c>
      <c r="J232" s="180"/>
      <c r="K232" s="181">
        <f>ROUND(E232*J232,2)</f>
        <v>0</v>
      </c>
      <c r="L232" s="181">
        <v>21</v>
      </c>
      <c r="M232" s="181">
        <f>G232*(1+L232/100)</f>
        <v>0</v>
      </c>
      <c r="N232" s="181">
        <v>8.1979999999999997E-2</v>
      </c>
      <c r="O232" s="181">
        <f>ROUND(E232*N232,2)</f>
        <v>0.16</v>
      </c>
      <c r="P232" s="181">
        <v>0</v>
      </c>
      <c r="Q232" s="181">
        <f>ROUND(E232*P232,2)</f>
        <v>0</v>
      </c>
      <c r="R232" s="181" t="s">
        <v>1532</v>
      </c>
      <c r="S232" s="181" t="s">
        <v>193</v>
      </c>
      <c r="T232" s="182" t="s">
        <v>285</v>
      </c>
      <c r="U232" s="163">
        <v>0.3</v>
      </c>
      <c r="V232" s="163">
        <f>ROUND(E232*U232,2)</f>
        <v>0.6</v>
      </c>
      <c r="W232" s="163"/>
      <c r="X232" s="163" t="s">
        <v>194</v>
      </c>
      <c r="Y232" s="152"/>
      <c r="Z232" s="152"/>
      <c r="AA232" s="152"/>
      <c r="AB232" s="152"/>
      <c r="AC232" s="152"/>
      <c r="AD232" s="152"/>
      <c r="AE232" s="152"/>
      <c r="AF232" s="152"/>
      <c r="AG232" s="152" t="s">
        <v>195</v>
      </c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">
      <c r="A233" s="159"/>
      <c r="B233" s="160"/>
      <c r="C233" s="257" t="s">
        <v>1568</v>
      </c>
      <c r="D233" s="258"/>
      <c r="E233" s="258"/>
      <c r="F233" s="258"/>
      <c r="G233" s="258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52"/>
      <c r="Z233" s="152"/>
      <c r="AA233" s="152"/>
      <c r="AB233" s="152"/>
      <c r="AC233" s="152"/>
      <c r="AD233" s="152"/>
      <c r="AE233" s="152"/>
      <c r="AF233" s="152"/>
      <c r="AG233" s="152" t="s">
        <v>197</v>
      </c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59"/>
      <c r="B234" s="160"/>
      <c r="C234" s="194" t="s">
        <v>85</v>
      </c>
      <c r="D234" s="164"/>
      <c r="E234" s="165">
        <v>2</v>
      </c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52"/>
      <c r="Z234" s="152"/>
      <c r="AA234" s="152"/>
      <c r="AB234" s="152"/>
      <c r="AC234" s="152"/>
      <c r="AD234" s="152"/>
      <c r="AE234" s="152"/>
      <c r="AF234" s="152"/>
      <c r="AG234" s="152" t="s">
        <v>199</v>
      </c>
      <c r="AH234" s="152">
        <v>0</v>
      </c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ht="33.75" outlineLevel="1" x14ac:dyDescent="0.2">
      <c r="A235" s="176">
        <v>72</v>
      </c>
      <c r="B235" s="177" t="s">
        <v>1569</v>
      </c>
      <c r="C235" s="193" t="s">
        <v>1570</v>
      </c>
      <c r="D235" s="178" t="s">
        <v>274</v>
      </c>
      <c r="E235" s="179">
        <v>6</v>
      </c>
      <c r="F235" s="180"/>
      <c r="G235" s="181">
        <f>ROUND(E235*F235,2)</f>
        <v>0</v>
      </c>
      <c r="H235" s="180"/>
      <c r="I235" s="181">
        <f>ROUND(E235*H235,2)</f>
        <v>0</v>
      </c>
      <c r="J235" s="180"/>
      <c r="K235" s="181">
        <f>ROUND(E235*J235,2)</f>
        <v>0</v>
      </c>
      <c r="L235" s="181">
        <v>21</v>
      </c>
      <c r="M235" s="181">
        <f>G235*(1+L235/100)</f>
        <v>0</v>
      </c>
      <c r="N235" s="181">
        <v>8.2379999999999995E-2</v>
      </c>
      <c r="O235" s="181">
        <f>ROUND(E235*N235,2)</f>
        <v>0.49</v>
      </c>
      <c r="P235" s="181">
        <v>0</v>
      </c>
      <c r="Q235" s="181">
        <f>ROUND(E235*P235,2)</f>
        <v>0</v>
      </c>
      <c r="R235" s="181" t="s">
        <v>1532</v>
      </c>
      <c r="S235" s="181" t="s">
        <v>193</v>
      </c>
      <c r="T235" s="182" t="s">
        <v>285</v>
      </c>
      <c r="U235" s="163">
        <v>0.3</v>
      </c>
      <c r="V235" s="163">
        <f>ROUND(E235*U235,2)</f>
        <v>1.8</v>
      </c>
      <c r="W235" s="163"/>
      <c r="X235" s="163" t="s">
        <v>194</v>
      </c>
      <c r="Y235" s="152"/>
      <c r="Z235" s="152"/>
      <c r="AA235" s="152"/>
      <c r="AB235" s="152"/>
      <c r="AC235" s="152"/>
      <c r="AD235" s="152"/>
      <c r="AE235" s="152"/>
      <c r="AF235" s="152"/>
      <c r="AG235" s="152" t="s">
        <v>195</v>
      </c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 x14ac:dyDescent="0.2">
      <c r="A236" s="159"/>
      <c r="B236" s="160"/>
      <c r="C236" s="257" t="s">
        <v>1568</v>
      </c>
      <c r="D236" s="258"/>
      <c r="E236" s="258"/>
      <c r="F236" s="258"/>
      <c r="G236" s="258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52"/>
      <c r="Z236" s="152"/>
      <c r="AA236" s="152"/>
      <c r="AB236" s="152"/>
      <c r="AC236" s="152"/>
      <c r="AD236" s="152"/>
      <c r="AE236" s="152"/>
      <c r="AF236" s="152"/>
      <c r="AG236" s="152" t="s">
        <v>197</v>
      </c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 x14ac:dyDescent="0.2">
      <c r="A237" s="159"/>
      <c r="B237" s="160"/>
      <c r="C237" s="194" t="s">
        <v>427</v>
      </c>
      <c r="D237" s="164"/>
      <c r="E237" s="165">
        <v>6</v>
      </c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52"/>
      <c r="Z237" s="152"/>
      <c r="AA237" s="152"/>
      <c r="AB237" s="152"/>
      <c r="AC237" s="152"/>
      <c r="AD237" s="152"/>
      <c r="AE237" s="152"/>
      <c r="AF237" s="152"/>
      <c r="AG237" s="152" t="s">
        <v>199</v>
      </c>
      <c r="AH237" s="152">
        <v>0</v>
      </c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ht="22.5" outlineLevel="1" x14ac:dyDescent="0.2">
      <c r="A238" s="176">
        <v>73</v>
      </c>
      <c r="B238" s="177" t="s">
        <v>1571</v>
      </c>
      <c r="C238" s="193" t="s">
        <v>1572</v>
      </c>
      <c r="D238" s="178" t="s">
        <v>274</v>
      </c>
      <c r="E238" s="179">
        <v>1</v>
      </c>
      <c r="F238" s="180"/>
      <c r="G238" s="181">
        <f>ROUND(E238*F238,2)</f>
        <v>0</v>
      </c>
      <c r="H238" s="180"/>
      <c r="I238" s="181">
        <f>ROUND(E238*H238,2)</f>
        <v>0</v>
      </c>
      <c r="J238" s="180"/>
      <c r="K238" s="181">
        <f>ROUND(E238*J238,2)</f>
        <v>0</v>
      </c>
      <c r="L238" s="181">
        <v>21</v>
      </c>
      <c r="M238" s="181">
        <f>G238*(1+L238/100)</f>
        <v>0</v>
      </c>
      <c r="N238" s="181">
        <v>1.08E-3</v>
      </c>
      <c r="O238" s="181">
        <f>ROUND(E238*N238,2)</f>
        <v>0</v>
      </c>
      <c r="P238" s="181">
        <v>0</v>
      </c>
      <c r="Q238" s="181">
        <f>ROUND(E238*P238,2)</f>
        <v>0</v>
      </c>
      <c r="R238" s="181" t="s">
        <v>1532</v>
      </c>
      <c r="S238" s="181" t="s">
        <v>193</v>
      </c>
      <c r="T238" s="182" t="s">
        <v>285</v>
      </c>
      <c r="U238" s="163">
        <v>0.66</v>
      </c>
      <c r="V238" s="163">
        <f>ROUND(E238*U238,2)</f>
        <v>0.66</v>
      </c>
      <c r="W238" s="163"/>
      <c r="X238" s="163" t="s">
        <v>194</v>
      </c>
      <c r="Y238" s="152"/>
      <c r="Z238" s="152"/>
      <c r="AA238" s="152"/>
      <c r="AB238" s="152"/>
      <c r="AC238" s="152"/>
      <c r="AD238" s="152"/>
      <c r="AE238" s="152"/>
      <c r="AF238" s="152"/>
      <c r="AG238" s="152" t="s">
        <v>195</v>
      </c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 x14ac:dyDescent="0.2">
      <c r="A239" s="159"/>
      <c r="B239" s="160"/>
      <c r="C239" s="194" t="s">
        <v>81</v>
      </c>
      <c r="D239" s="164"/>
      <c r="E239" s="165">
        <v>1</v>
      </c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52"/>
      <c r="Z239" s="152"/>
      <c r="AA239" s="152"/>
      <c r="AB239" s="152"/>
      <c r="AC239" s="152"/>
      <c r="AD239" s="152"/>
      <c r="AE239" s="152"/>
      <c r="AF239" s="152"/>
      <c r="AG239" s="152" t="s">
        <v>199</v>
      </c>
      <c r="AH239" s="152">
        <v>0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">
      <c r="A240" s="176">
        <v>74</v>
      </c>
      <c r="B240" s="177" t="s">
        <v>1573</v>
      </c>
      <c r="C240" s="193" t="s">
        <v>1574</v>
      </c>
      <c r="D240" s="178" t="s">
        <v>274</v>
      </c>
      <c r="E240" s="179">
        <v>2</v>
      </c>
      <c r="F240" s="180"/>
      <c r="G240" s="181">
        <f>ROUND(E240*F240,2)</f>
        <v>0</v>
      </c>
      <c r="H240" s="180"/>
      <c r="I240" s="181">
        <f>ROUND(E240*H240,2)</f>
        <v>0</v>
      </c>
      <c r="J240" s="180"/>
      <c r="K240" s="181">
        <f>ROUND(E240*J240,2)</f>
        <v>0</v>
      </c>
      <c r="L240" s="181">
        <v>21</v>
      </c>
      <c r="M240" s="181">
        <f>G240*(1+L240/100)</f>
        <v>0</v>
      </c>
      <c r="N240" s="181">
        <v>3.5249999999999997E-2</v>
      </c>
      <c r="O240" s="181">
        <f>ROUND(E240*N240,2)</f>
        <v>7.0000000000000007E-2</v>
      </c>
      <c r="P240" s="181">
        <v>0</v>
      </c>
      <c r="Q240" s="181">
        <f>ROUND(E240*P240,2)</f>
        <v>0</v>
      </c>
      <c r="R240" s="181" t="s">
        <v>1532</v>
      </c>
      <c r="S240" s="181" t="s">
        <v>193</v>
      </c>
      <c r="T240" s="182" t="s">
        <v>285</v>
      </c>
      <c r="U240" s="163">
        <v>0.80400000000000005</v>
      </c>
      <c r="V240" s="163">
        <f>ROUND(E240*U240,2)</f>
        <v>1.61</v>
      </c>
      <c r="W240" s="163"/>
      <c r="X240" s="163" t="s">
        <v>194</v>
      </c>
      <c r="Y240" s="152"/>
      <c r="Z240" s="152"/>
      <c r="AA240" s="152"/>
      <c r="AB240" s="152"/>
      <c r="AC240" s="152"/>
      <c r="AD240" s="152"/>
      <c r="AE240" s="152"/>
      <c r="AF240" s="152"/>
      <c r="AG240" s="152" t="s">
        <v>195</v>
      </c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">
      <c r="A241" s="159"/>
      <c r="B241" s="160"/>
      <c r="C241" s="194" t="s">
        <v>85</v>
      </c>
      <c r="D241" s="164"/>
      <c r="E241" s="165">
        <v>2</v>
      </c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52"/>
      <c r="Z241" s="152"/>
      <c r="AA241" s="152"/>
      <c r="AB241" s="152"/>
      <c r="AC241" s="152"/>
      <c r="AD241" s="152"/>
      <c r="AE241" s="152"/>
      <c r="AF241" s="152"/>
      <c r="AG241" s="152" t="s">
        <v>199</v>
      </c>
      <c r="AH241" s="152">
        <v>0</v>
      </c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ht="22.5" outlineLevel="1" x14ac:dyDescent="0.2">
      <c r="A242" s="176">
        <v>75</v>
      </c>
      <c r="B242" s="177" t="s">
        <v>1575</v>
      </c>
      <c r="C242" s="193" t="s">
        <v>1576</v>
      </c>
      <c r="D242" s="178" t="s">
        <v>274</v>
      </c>
      <c r="E242" s="179">
        <v>1</v>
      </c>
      <c r="F242" s="180"/>
      <c r="G242" s="181">
        <f>ROUND(E242*F242,2)</f>
        <v>0</v>
      </c>
      <c r="H242" s="180"/>
      <c r="I242" s="181">
        <f>ROUND(E242*H242,2)</f>
        <v>0</v>
      </c>
      <c r="J242" s="180"/>
      <c r="K242" s="181">
        <f>ROUND(E242*J242,2)</f>
        <v>0</v>
      </c>
      <c r="L242" s="181">
        <v>21</v>
      </c>
      <c r="M242" s="181">
        <f>G242*(1+L242/100)</f>
        <v>0</v>
      </c>
      <c r="N242" s="181">
        <v>4.8999999999999998E-4</v>
      </c>
      <c r="O242" s="181">
        <f>ROUND(E242*N242,2)</f>
        <v>0</v>
      </c>
      <c r="P242" s="181">
        <v>0</v>
      </c>
      <c r="Q242" s="181">
        <f>ROUND(E242*P242,2)</f>
        <v>0</v>
      </c>
      <c r="R242" s="181" t="s">
        <v>1532</v>
      </c>
      <c r="S242" s="181" t="s">
        <v>193</v>
      </c>
      <c r="T242" s="182" t="s">
        <v>285</v>
      </c>
      <c r="U242" s="163">
        <v>0.13300000000000001</v>
      </c>
      <c r="V242" s="163">
        <f>ROUND(E242*U242,2)</f>
        <v>0.13</v>
      </c>
      <c r="W242" s="163"/>
      <c r="X242" s="163" t="s">
        <v>194</v>
      </c>
      <c r="Y242" s="152"/>
      <c r="Z242" s="152"/>
      <c r="AA242" s="152"/>
      <c r="AB242" s="152"/>
      <c r="AC242" s="152"/>
      <c r="AD242" s="152"/>
      <c r="AE242" s="152"/>
      <c r="AF242" s="152"/>
      <c r="AG242" s="152" t="s">
        <v>195</v>
      </c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 x14ac:dyDescent="0.2">
      <c r="A243" s="159"/>
      <c r="B243" s="160"/>
      <c r="C243" s="194" t="s">
        <v>81</v>
      </c>
      <c r="D243" s="164"/>
      <c r="E243" s="165">
        <v>1</v>
      </c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52"/>
      <c r="Z243" s="152"/>
      <c r="AA243" s="152"/>
      <c r="AB243" s="152"/>
      <c r="AC243" s="152"/>
      <c r="AD243" s="152"/>
      <c r="AE243" s="152"/>
      <c r="AF243" s="152"/>
      <c r="AG243" s="152" t="s">
        <v>199</v>
      </c>
      <c r="AH243" s="152">
        <v>0</v>
      </c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 x14ac:dyDescent="0.2">
      <c r="A244" s="176">
        <v>76</v>
      </c>
      <c r="B244" s="177" t="s">
        <v>1577</v>
      </c>
      <c r="C244" s="193" t="s">
        <v>1578</v>
      </c>
      <c r="D244" s="178" t="s">
        <v>1579</v>
      </c>
      <c r="E244" s="179">
        <v>15</v>
      </c>
      <c r="F244" s="180"/>
      <c r="G244" s="181">
        <f>ROUND(E244*F244,2)</f>
        <v>0</v>
      </c>
      <c r="H244" s="180"/>
      <c r="I244" s="181">
        <f>ROUND(E244*H244,2)</f>
        <v>0</v>
      </c>
      <c r="J244" s="180"/>
      <c r="K244" s="181">
        <f>ROUND(E244*J244,2)</f>
        <v>0</v>
      </c>
      <c r="L244" s="181">
        <v>21</v>
      </c>
      <c r="M244" s="181">
        <f>G244*(1+L244/100)</f>
        <v>0</v>
      </c>
      <c r="N244" s="181">
        <v>0</v>
      </c>
      <c r="O244" s="181">
        <f>ROUND(E244*N244,2)</f>
        <v>0</v>
      </c>
      <c r="P244" s="181">
        <v>0</v>
      </c>
      <c r="Q244" s="181">
        <f>ROUND(E244*P244,2)</f>
        <v>0</v>
      </c>
      <c r="R244" s="181"/>
      <c r="S244" s="181" t="s">
        <v>254</v>
      </c>
      <c r="T244" s="182" t="s">
        <v>250</v>
      </c>
      <c r="U244" s="163">
        <v>2.8999999999999998E-3</v>
      </c>
      <c r="V244" s="163">
        <f>ROUND(E244*U244,2)</f>
        <v>0.04</v>
      </c>
      <c r="W244" s="163"/>
      <c r="X244" s="163" t="s">
        <v>194</v>
      </c>
      <c r="Y244" s="152"/>
      <c r="Z244" s="152"/>
      <c r="AA244" s="152"/>
      <c r="AB244" s="152"/>
      <c r="AC244" s="152"/>
      <c r="AD244" s="152"/>
      <c r="AE244" s="152"/>
      <c r="AF244" s="152"/>
      <c r="AG244" s="152" t="s">
        <v>195</v>
      </c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1" x14ac:dyDescent="0.2">
      <c r="A245" s="159"/>
      <c r="B245" s="160"/>
      <c r="C245" s="194" t="s">
        <v>1291</v>
      </c>
      <c r="D245" s="164"/>
      <c r="E245" s="165">
        <v>15</v>
      </c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52"/>
      <c r="Z245" s="152"/>
      <c r="AA245" s="152"/>
      <c r="AB245" s="152"/>
      <c r="AC245" s="152"/>
      <c r="AD245" s="152"/>
      <c r="AE245" s="152"/>
      <c r="AF245" s="152"/>
      <c r="AG245" s="152" t="s">
        <v>199</v>
      </c>
      <c r="AH245" s="152">
        <v>0</v>
      </c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 x14ac:dyDescent="0.2">
      <c r="A246" s="176">
        <v>77</v>
      </c>
      <c r="B246" s="177" t="s">
        <v>1580</v>
      </c>
      <c r="C246" s="193" t="s">
        <v>1581</v>
      </c>
      <c r="D246" s="178" t="s">
        <v>426</v>
      </c>
      <c r="E246" s="179">
        <v>2</v>
      </c>
      <c r="F246" s="180"/>
      <c r="G246" s="181">
        <f>ROUND(E246*F246,2)</f>
        <v>0</v>
      </c>
      <c r="H246" s="180"/>
      <c r="I246" s="181">
        <f>ROUND(E246*H246,2)</f>
        <v>0</v>
      </c>
      <c r="J246" s="180"/>
      <c r="K246" s="181">
        <f>ROUND(E246*J246,2)</f>
        <v>0</v>
      </c>
      <c r="L246" s="181">
        <v>21</v>
      </c>
      <c r="M246" s="181">
        <f>G246*(1+L246/100)</f>
        <v>0</v>
      </c>
      <c r="N246" s="181">
        <v>0</v>
      </c>
      <c r="O246" s="181">
        <f>ROUND(E246*N246,2)</f>
        <v>0</v>
      </c>
      <c r="P246" s="181">
        <v>0</v>
      </c>
      <c r="Q246" s="181">
        <f>ROUND(E246*P246,2)</f>
        <v>0</v>
      </c>
      <c r="R246" s="181"/>
      <c r="S246" s="181" t="s">
        <v>254</v>
      </c>
      <c r="T246" s="182" t="s">
        <v>250</v>
      </c>
      <c r="U246" s="163">
        <v>0</v>
      </c>
      <c r="V246" s="163">
        <f>ROUND(E246*U246,2)</f>
        <v>0</v>
      </c>
      <c r="W246" s="163"/>
      <c r="X246" s="163" t="s">
        <v>194</v>
      </c>
      <c r="Y246" s="152"/>
      <c r="Z246" s="152"/>
      <c r="AA246" s="152"/>
      <c r="AB246" s="152"/>
      <c r="AC246" s="152"/>
      <c r="AD246" s="152"/>
      <c r="AE246" s="152"/>
      <c r="AF246" s="152"/>
      <c r="AG246" s="152" t="s">
        <v>195</v>
      </c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">
      <c r="A247" s="159"/>
      <c r="B247" s="160"/>
      <c r="C247" s="194" t="s">
        <v>85</v>
      </c>
      <c r="D247" s="164"/>
      <c r="E247" s="165">
        <v>2</v>
      </c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52"/>
      <c r="Z247" s="152"/>
      <c r="AA247" s="152"/>
      <c r="AB247" s="152"/>
      <c r="AC247" s="152"/>
      <c r="AD247" s="152"/>
      <c r="AE247" s="152"/>
      <c r="AF247" s="152"/>
      <c r="AG247" s="152" t="s">
        <v>199</v>
      </c>
      <c r="AH247" s="152">
        <v>0</v>
      </c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 x14ac:dyDescent="0.2">
      <c r="A248" s="176">
        <v>78</v>
      </c>
      <c r="B248" s="177" t="s">
        <v>1582</v>
      </c>
      <c r="C248" s="193" t="s">
        <v>1583</v>
      </c>
      <c r="D248" s="178" t="s">
        <v>274</v>
      </c>
      <c r="E248" s="179">
        <v>2</v>
      </c>
      <c r="F248" s="180"/>
      <c r="G248" s="181">
        <f>ROUND(E248*F248,2)</f>
        <v>0</v>
      </c>
      <c r="H248" s="180"/>
      <c r="I248" s="181">
        <f>ROUND(E248*H248,2)</f>
        <v>0</v>
      </c>
      <c r="J248" s="180"/>
      <c r="K248" s="181">
        <f>ROUND(E248*J248,2)</f>
        <v>0</v>
      </c>
      <c r="L248" s="181">
        <v>21</v>
      </c>
      <c r="M248" s="181">
        <f>G248*(1+L248/100)</f>
        <v>0</v>
      </c>
      <c r="N248" s="181">
        <v>2.9999999999999997E-4</v>
      </c>
      <c r="O248" s="181">
        <f>ROUND(E248*N248,2)</f>
        <v>0</v>
      </c>
      <c r="P248" s="181">
        <v>0</v>
      </c>
      <c r="Q248" s="181">
        <f>ROUND(E248*P248,2)</f>
        <v>0</v>
      </c>
      <c r="R248" s="181" t="s">
        <v>281</v>
      </c>
      <c r="S248" s="181" t="s">
        <v>193</v>
      </c>
      <c r="T248" s="182" t="s">
        <v>285</v>
      </c>
      <c r="U248" s="163">
        <v>0</v>
      </c>
      <c r="V248" s="163">
        <f>ROUND(E248*U248,2)</f>
        <v>0</v>
      </c>
      <c r="W248" s="163"/>
      <c r="X248" s="163" t="s">
        <v>275</v>
      </c>
      <c r="Y248" s="152"/>
      <c r="Z248" s="152"/>
      <c r="AA248" s="152"/>
      <c r="AB248" s="152"/>
      <c r="AC248" s="152"/>
      <c r="AD248" s="152"/>
      <c r="AE248" s="152"/>
      <c r="AF248" s="152"/>
      <c r="AG248" s="152" t="s">
        <v>276</v>
      </c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">
      <c r="A249" s="159"/>
      <c r="B249" s="160"/>
      <c r="C249" s="194" t="s">
        <v>1111</v>
      </c>
      <c r="D249" s="164"/>
      <c r="E249" s="165">
        <v>2</v>
      </c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52"/>
      <c r="Z249" s="152"/>
      <c r="AA249" s="152"/>
      <c r="AB249" s="152"/>
      <c r="AC249" s="152"/>
      <c r="AD249" s="152"/>
      <c r="AE249" s="152"/>
      <c r="AF249" s="152"/>
      <c r="AG249" s="152" t="s">
        <v>199</v>
      </c>
      <c r="AH249" s="152">
        <v>0</v>
      </c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ht="33.75" outlineLevel="1" x14ac:dyDescent="0.2">
      <c r="A250" s="176">
        <v>79</v>
      </c>
      <c r="B250" s="177" t="s">
        <v>1584</v>
      </c>
      <c r="C250" s="193" t="s">
        <v>1585</v>
      </c>
      <c r="D250" s="178" t="s">
        <v>207</v>
      </c>
      <c r="E250" s="179">
        <v>2</v>
      </c>
      <c r="F250" s="180"/>
      <c r="G250" s="181">
        <f>ROUND(E250*F250,2)</f>
        <v>0</v>
      </c>
      <c r="H250" s="180"/>
      <c r="I250" s="181">
        <f>ROUND(E250*H250,2)</f>
        <v>0</v>
      </c>
      <c r="J250" s="180"/>
      <c r="K250" s="181">
        <f>ROUND(E250*J250,2)</f>
        <v>0</v>
      </c>
      <c r="L250" s="181">
        <v>21</v>
      </c>
      <c r="M250" s="181">
        <f>G250*(1+L250/100)</f>
        <v>0</v>
      </c>
      <c r="N250" s="181">
        <v>2.2499999999999999E-2</v>
      </c>
      <c r="O250" s="181">
        <f>ROUND(E250*N250,2)</f>
        <v>0.05</v>
      </c>
      <c r="P250" s="181">
        <v>0</v>
      </c>
      <c r="Q250" s="181">
        <f>ROUND(E250*P250,2)</f>
        <v>0</v>
      </c>
      <c r="R250" s="181" t="s">
        <v>281</v>
      </c>
      <c r="S250" s="181" t="s">
        <v>193</v>
      </c>
      <c r="T250" s="182" t="s">
        <v>285</v>
      </c>
      <c r="U250" s="163">
        <v>0</v>
      </c>
      <c r="V250" s="163">
        <f>ROUND(E250*U250,2)</f>
        <v>0</v>
      </c>
      <c r="W250" s="163"/>
      <c r="X250" s="163" t="s">
        <v>275</v>
      </c>
      <c r="Y250" s="152"/>
      <c r="Z250" s="152"/>
      <c r="AA250" s="152"/>
      <c r="AB250" s="152"/>
      <c r="AC250" s="152"/>
      <c r="AD250" s="152"/>
      <c r="AE250" s="152"/>
      <c r="AF250" s="152"/>
      <c r="AG250" s="152" t="s">
        <v>276</v>
      </c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">
      <c r="A251" s="159"/>
      <c r="B251" s="160"/>
      <c r="C251" s="194" t="s">
        <v>1111</v>
      </c>
      <c r="D251" s="164"/>
      <c r="E251" s="165">
        <v>2</v>
      </c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52"/>
      <c r="Z251" s="152"/>
      <c r="AA251" s="152"/>
      <c r="AB251" s="152"/>
      <c r="AC251" s="152"/>
      <c r="AD251" s="152"/>
      <c r="AE251" s="152"/>
      <c r="AF251" s="152"/>
      <c r="AG251" s="152" t="s">
        <v>199</v>
      </c>
      <c r="AH251" s="152">
        <v>0</v>
      </c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 x14ac:dyDescent="0.2">
      <c r="A252" s="176">
        <v>80</v>
      </c>
      <c r="B252" s="177" t="s">
        <v>1586</v>
      </c>
      <c r="C252" s="193" t="s">
        <v>1587</v>
      </c>
      <c r="D252" s="178" t="s">
        <v>280</v>
      </c>
      <c r="E252" s="179">
        <v>1.62358</v>
      </c>
      <c r="F252" s="180"/>
      <c r="G252" s="181">
        <f>ROUND(E252*F252,2)</f>
        <v>0</v>
      </c>
      <c r="H252" s="180"/>
      <c r="I252" s="181">
        <f>ROUND(E252*H252,2)</f>
        <v>0</v>
      </c>
      <c r="J252" s="180"/>
      <c r="K252" s="181">
        <f>ROUND(E252*J252,2)</f>
        <v>0</v>
      </c>
      <c r="L252" s="181">
        <v>21</v>
      </c>
      <c r="M252" s="181">
        <f>G252*(1+L252/100)</f>
        <v>0</v>
      </c>
      <c r="N252" s="181">
        <v>0</v>
      </c>
      <c r="O252" s="181">
        <f>ROUND(E252*N252,2)</f>
        <v>0</v>
      </c>
      <c r="P252" s="181">
        <v>0</v>
      </c>
      <c r="Q252" s="181">
        <f>ROUND(E252*P252,2)</f>
        <v>0</v>
      </c>
      <c r="R252" s="181" t="s">
        <v>1532</v>
      </c>
      <c r="S252" s="181" t="s">
        <v>193</v>
      </c>
      <c r="T252" s="182" t="s">
        <v>285</v>
      </c>
      <c r="U252" s="163">
        <v>1.575</v>
      </c>
      <c r="V252" s="163">
        <f>ROUND(E252*U252,2)</f>
        <v>2.56</v>
      </c>
      <c r="W252" s="163"/>
      <c r="X252" s="163" t="s">
        <v>995</v>
      </c>
      <c r="Y252" s="152"/>
      <c r="Z252" s="152"/>
      <c r="AA252" s="152"/>
      <c r="AB252" s="152"/>
      <c r="AC252" s="152"/>
      <c r="AD252" s="152"/>
      <c r="AE252" s="152"/>
      <c r="AF252" s="152"/>
      <c r="AG252" s="152" t="s">
        <v>996</v>
      </c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1" x14ac:dyDescent="0.2">
      <c r="A253" s="159"/>
      <c r="B253" s="160"/>
      <c r="C253" s="257" t="s">
        <v>1588</v>
      </c>
      <c r="D253" s="258"/>
      <c r="E253" s="258"/>
      <c r="F253" s="258"/>
      <c r="G253" s="258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52"/>
      <c r="Z253" s="152"/>
      <c r="AA253" s="152"/>
      <c r="AB253" s="152"/>
      <c r="AC253" s="152"/>
      <c r="AD253" s="152"/>
      <c r="AE253" s="152"/>
      <c r="AF253" s="152"/>
      <c r="AG253" s="152" t="s">
        <v>197</v>
      </c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x14ac:dyDescent="0.2">
      <c r="A254" s="170" t="s">
        <v>187</v>
      </c>
      <c r="B254" s="171" t="s">
        <v>127</v>
      </c>
      <c r="C254" s="192" t="s">
        <v>128</v>
      </c>
      <c r="D254" s="172"/>
      <c r="E254" s="173"/>
      <c r="F254" s="174"/>
      <c r="G254" s="174">
        <f>SUMIF(AG255:AG298,"&lt;&gt;NOR",G255:G298)</f>
        <v>0</v>
      </c>
      <c r="H254" s="174"/>
      <c r="I254" s="174">
        <f>SUM(I255:I298)</f>
        <v>0</v>
      </c>
      <c r="J254" s="174"/>
      <c r="K254" s="174">
        <f>SUM(K255:K298)</f>
        <v>0</v>
      </c>
      <c r="L254" s="174"/>
      <c r="M254" s="174">
        <f>SUM(M255:M298)</f>
        <v>0</v>
      </c>
      <c r="N254" s="174"/>
      <c r="O254" s="174">
        <f>SUM(O255:O298)</f>
        <v>0.5</v>
      </c>
      <c r="P254" s="174"/>
      <c r="Q254" s="174">
        <f>SUM(Q255:Q298)</f>
        <v>0</v>
      </c>
      <c r="R254" s="174"/>
      <c r="S254" s="174"/>
      <c r="T254" s="175"/>
      <c r="U254" s="169"/>
      <c r="V254" s="169">
        <f>SUM(V255:V298)</f>
        <v>47.760000000000012</v>
      </c>
      <c r="W254" s="169"/>
      <c r="X254" s="169"/>
      <c r="AG254" t="s">
        <v>188</v>
      </c>
    </row>
    <row r="255" spans="1:60" ht="22.5" outlineLevel="1" x14ac:dyDescent="0.2">
      <c r="A255" s="176">
        <v>81</v>
      </c>
      <c r="B255" s="177" t="s">
        <v>1589</v>
      </c>
      <c r="C255" s="193" t="s">
        <v>1590</v>
      </c>
      <c r="D255" s="178" t="s">
        <v>207</v>
      </c>
      <c r="E255" s="179">
        <v>14.05</v>
      </c>
      <c r="F255" s="180"/>
      <c r="G255" s="181">
        <f>ROUND(E255*F255,2)</f>
        <v>0</v>
      </c>
      <c r="H255" s="180"/>
      <c r="I255" s="181">
        <f>ROUND(E255*H255,2)</f>
        <v>0</v>
      </c>
      <c r="J255" s="180"/>
      <c r="K255" s="181">
        <f>ROUND(E255*J255,2)</f>
        <v>0</v>
      </c>
      <c r="L255" s="181">
        <v>21</v>
      </c>
      <c r="M255" s="181">
        <f>G255*(1+L255/100)</f>
        <v>0</v>
      </c>
      <c r="N255" s="181">
        <v>1.8380000000000001E-2</v>
      </c>
      <c r="O255" s="181">
        <f>ROUND(E255*N255,2)</f>
        <v>0.26</v>
      </c>
      <c r="P255" s="181">
        <v>0</v>
      </c>
      <c r="Q255" s="181">
        <f>ROUND(E255*P255,2)</f>
        <v>0</v>
      </c>
      <c r="R255" s="181" t="s">
        <v>1532</v>
      </c>
      <c r="S255" s="181" t="s">
        <v>193</v>
      </c>
      <c r="T255" s="182" t="s">
        <v>285</v>
      </c>
      <c r="U255" s="163">
        <v>1.157</v>
      </c>
      <c r="V255" s="163">
        <f>ROUND(E255*U255,2)</f>
        <v>16.260000000000002</v>
      </c>
      <c r="W255" s="163"/>
      <c r="X255" s="163" t="s">
        <v>194</v>
      </c>
      <c r="Y255" s="152"/>
      <c r="Z255" s="152"/>
      <c r="AA255" s="152"/>
      <c r="AB255" s="152"/>
      <c r="AC255" s="152"/>
      <c r="AD255" s="152"/>
      <c r="AE255" s="152"/>
      <c r="AF255" s="152"/>
      <c r="AG255" s="152" t="s">
        <v>195</v>
      </c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">
      <c r="A256" s="159"/>
      <c r="B256" s="160"/>
      <c r="C256" s="259" t="s">
        <v>1591</v>
      </c>
      <c r="D256" s="260"/>
      <c r="E256" s="260"/>
      <c r="F256" s="260"/>
      <c r="G256" s="260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52"/>
      <c r="Z256" s="152"/>
      <c r="AA256" s="152"/>
      <c r="AB256" s="152"/>
      <c r="AC256" s="152"/>
      <c r="AD256" s="152"/>
      <c r="AE256" s="152"/>
      <c r="AF256" s="152"/>
      <c r="AG256" s="152" t="s">
        <v>210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1" x14ac:dyDescent="0.2">
      <c r="A257" s="159"/>
      <c r="B257" s="160"/>
      <c r="C257" s="194" t="s">
        <v>1592</v>
      </c>
      <c r="D257" s="164"/>
      <c r="E257" s="165">
        <v>14.05</v>
      </c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52"/>
      <c r="Z257" s="152"/>
      <c r="AA257" s="152"/>
      <c r="AB257" s="152"/>
      <c r="AC257" s="152"/>
      <c r="AD257" s="152"/>
      <c r="AE257" s="152"/>
      <c r="AF257" s="152"/>
      <c r="AG257" s="152" t="s">
        <v>199</v>
      </c>
      <c r="AH257" s="152">
        <v>0</v>
      </c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ht="22.5" outlineLevel="1" x14ac:dyDescent="0.2">
      <c r="A258" s="176">
        <v>82</v>
      </c>
      <c r="B258" s="177" t="s">
        <v>1593</v>
      </c>
      <c r="C258" s="193" t="s">
        <v>1594</v>
      </c>
      <c r="D258" s="178" t="s">
        <v>207</v>
      </c>
      <c r="E258" s="179">
        <v>37.04</v>
      </c>
      <c r="F258" s="180"/>
      <c r="G258" s="181">
        <f>ROUND(E258*F258,2)</f>
        <v>0</v>
      </c>
      <c r="H258" s="180"/>
      <c r="I258" s="181">
        <f>ROUND(E258*H258,2)</f>
        <v>0</v>
      </c>
      <c r="J258" s="180"/>
      <c r="K258" s="181">
        <f>ROUND(E258*J258,2)</f>
        <v>0</v>
      </c>
      <c r="L258" s="181">
        <v>21</v>
      </c>
      <c r="M258" s="181">
        <f>G258*(1+L258/100)</f>
        <v>0</v>
      </c>
      <c r="N258" s="181">
        <v>4.0099999999999997E-3</v>
      </c>
      <c r="O258" s="181">
        <f>ROUND(E258*N258,2)</f>
        <v>0.15</v>
      </c>
      <c r="P258" s="181">
        <v>0</v>
      </c>
      <c r="Q258" s="181">
        <f>ROUND(E258*P258,2)</f>
        <v>0</v>
      </c>
      <c r="R258" s="181" t="s">
        <v>1532</v>
      </c>
      <c r="S258" s="181" t="s">
        <v>193</v>
      </c>
      <c r="T258" s="182" t="s">
        <v>285</v>
      </c>
      <c r="U258" s="163">
        <v>0.54290000000000005</v>
      </c>
      <c r="V258" s="163">
        <f>ROUND(E258*U258,2)</f>
        <v>20.11</v>
      </c>
      <c r="W258" s="163"/>
      <c r="X258" s="163" t="s">
        <v>194</v>
      </c>
      <c r="Y258" s="152"/>
      <c r="Z258" s="152"/>
      <c r="AA258" s="152"/>
      <c r="AB258" s="152"/>
      <c r="AC258" s="152"/>
      <c r="AD258" s="152"/>
      <c r="AE258" s="152"/>
      <c r="AF258" s="152"/>
      <c r="AG258" s="152" t="s">
        <v>195</v>
      </c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 x14ac:dyDescent="0.2">
      <c r="A259" s="159"/>
      <c r="B259" s="160"/>
      <c r="C259" s="257" t="s">
        <v>1595</v>
      </c>
      <c r="D259" s="258"/>
      <c r="E259" s="258"/>
      <c r="F259" s="258"/>
      <c r="G259" s="258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52"/>
      <c r="Z259" s="152"/>
      <c r="AA259" s="152"/>
      <c r="AB259" s="152"/>
      <c r="AC259" s="152"/>
      <c r="AD259" s="152"/>
      <c r="AE259" s="152"/>
      <c r="AF259" s="152"/>
      <c r="AG259" s="152" t="s">
        <v>197</v>
      </c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1" x14ac:dyDescent="0.2">
      <c r="A260" s="159"/>
      <c r="B260" s="160"/>
      <c r="C260" s="261" t="s">
        <v>1591</v>
      </c>
      <c r="D260" s="262"/>
      <c r="E260" s="262"/>
      <c r="F260" s="262"/>
      <c r="G260" s="262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52"/>
      <c r="Z260" s="152"/>
      <c r="AA260" s="152"/>
      <c r="AB260" s="152"/>
      <c r="AC260" s="152"/>
      <c r="AD260" s="152"/>
      <c r="AE260" s="152"/>
      <c r="AF260" s="152"/>
      <c r="AG260" s="152" t="s">
        <v>210</v>
      </c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1" x14ac:dyDescent="0.2">
      <c r="A261" s="159"/>
      <c r="B261" s="160"/>
      <c r="C261" s="261" t="s">
        <v>1525</v>
      </c>
      <c r="D261" s="262"/>
      <c r="E261" s="262"/>
      <c r="F261" s="262"/>
      <c r="G261" s="262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52"/>
      <c r="Z261" s="152"/>
      <c r="AA261" s="152"/>
      <c r="AB261" s="152"/>
      <c r="AC261" s="152"/>
      <c r="AD261" s="152"/>
      <c r="AE261" s="152"/>
      <c r="AF261" s="152"/>
      <c r="AG261" s="152" t="s">
        <v>210</v>
      </c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 x14ac:dyDescent="0.2">
      <c r="A262" s="159"/>
      <c r="B262" s="160"/>
      <c r="C262" s="194" t="s">
        <v>1596</v>
      </c>
      <c r="D262" s="164"/>
      <c r="E262" s="165">
        <v>15.82</v>
      </c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52"/>
      <c r="Z262" s="152"/>
      <c r="AA262" s="152"/>
      <c r="AB262" s="152"/>
      <c r="AC262" s="152"/>
      <c r="AD262" s="152"/>
      <c r="AE262" s="152"/>
      <c r="AF262" s="152"/>
      <c r="AG262" s="152" t="s">
        <v>199</v>
      </c>
      <c r="AH262" s="152">
        <v>0</v>
      </c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 x14ac:dyDescent="0.2">
      <c r="A263" s="159"/>
      <c r="B263" s="160"/>
      <c r="C263" s="194" t="s">
        <v>1597</v>
      </c>
      <c r="D263" s="164"/>
      <c r="E263" s="165">
        <v>3</v>
      </c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52"/>
      <c r="Z263" s="152"/>
      <c r="AA263" s="152"/>
      <c r="AB263" s="152"/>
      <c r="AC263" s="152"/>
      <c r="AD263" s="152"/>
      <c r="AE263" s="152"/>
      <c r="AF263" s="152"/>
      <c r="AG263" s="152" t="s">
        <v>199</v>
      </c>
      <c r="AH263" s="152">
        <v>0</v>
      </c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 x14ac:dyDescent="0.2">
      <c r="A264" s="159"/>
      <c r="B264" s="160"/>
      <c r="C264" s="194" t="s">
        <v>1598</v>
      </c>
      <c r="D264" s="164"/>
      <c r="E264" s="165">
        <v>18.22</v>
      </c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52"/>
      <c r="Z264" s="152"/>
      <c r="AA264" s="152"/>
      <c r="AB264" s="152"/>
      <c r="AC264" s="152"/>
      <c r="AD264" s="152"/>
      <c r="AE264" s="152"/>
      <c r="AF264" s="152"/>
      <c r="AG264" s="152" t="s">
        <v>199</v>
      </c>
      <c r="AH264" s="152">
        <v>0</v>
      </c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ht="22.5" outlineLevel="1" x14ac:dyDescent="0.2">
      <c r="A265" s="176">
        <v>83</v>
      </c>
      <c r="B265" s="177" t="s">
        <v>1599</v>
      </c>
      <c r="C265" s="193" t="s">
        <v>1600</v>
      </c>
      <c r="D265" s="178" t="s">
        <v>207</v>
      </c>
      <c r="E265" s="179">
        <v>7.25</v>
      </c>
      <c r="F265" s="180"/>
      <c r="G265" s="181">
        <f>ROUND(E265*F265,2)</f>
        <v>0</v>
      </c>
      <c r="H265" s="180"/>
      <c r="I265" s="181">
        <f>ROUND(E265*H265,2)</f>
        <v>0</v>
      </c>
      <c r="J265" s="180"/>
      <c r="K265" s="181">
        <f>ROUND(E265*J265,2)</f>
        <v>0</v>
      </c>
      <c r="L265" s="181">
        <v>21</v>
      </c>
      <c r="M265" s="181">
        <f>G265*(1+L265/100)</f>
        <v>0</v>
      </c>
      <c r="N265" s="181">
        <v>5.2199999999999998E-3</v>
      </c>
      <c r="O265" s="181">
        <f>ROUND(E265*N265,2)</f>
        <v>0.04</v>
      </c>
      <c r="P265" s="181">
        <v>0</v>
      </c>
      <c r="Q265" s="181">
        <f>ROUND(E265*P265,2)</f>
        <v>0</v>
      </c>
      <c r="R265" s="181" t="s">
        <v>1532</v>
      </c>
      <c r="S265" s="181" t="s">
        <v>193</v>
      </c>
      <c r="T265" s="182" t="s">
        <v>285</v>
      </c>
      <c r="U265" s="163">
        <v>0.63429999999999997</v>
      </c>
      <c r="V265" s="163">
        <f>ROUND(E265*U265,2)</f>
        <v>4.5999999999999996</v>
      </c>
      <c r="W265" s="163"/>
      <c r="X265" s="163" t="s">
        <v>194</v>
      </c>
      <c r="Y265" s="152"/>
      <c r="Z265" s="152"/>
      <c r="AA265" s="152"/>
      <c r="AB265" s="152"/>
      <c r="AC265" s="152"/>
      <c r="AD265" s="152"/>
      <c r="AE265" s="152"/>
      <c r="AF265" s="152"/>
      <c r="AG265" s="152" t="s">
        <v>195</v>
      </c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1" x14ac:dyDescent="0.2">
      <c r="A266" s="159"/>
      <c r="B266" s="160"/>
      <c r="C266" s="257" t="s">
        <v>1595</v>
      </c>
      <c r="D266" s="258"/>
      <c r="E266" s="258"/>
      <c r="F266" s="258"/>
      <c r="G266" s="258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52"/>
      <c r="Z266" s="152"/>
      <c r="AA266" s="152"/>
      <c r="AB266" s="152"/>
      <c r="AC266" s="152"/>
      <c r="AD266" s="152"/>
      <c r="AE266" s="152"/>
      <c r="AF266" s="152"/>
      <c r="AG266" s="152" t="s">
        <v>197</v>
      </c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1" x14ac:dyDescent="0.2">
      <c r="A267" s="159"/>
      <c r="B267" s="160"/>
      <c r="C267" s="261" t="s">
        <v>1591</v>
      </c>
      <c r="D267" s="262"/>
      <c r="E267" s="262"/>
      <c r="F267" s="262"/>
      <c r="G267" s="262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52"/>
      <c r="Z267" s="152"/>
      <c r="AA267" s="152"/>
      <c r="AB267" s="152"/>
      <c r="AC267" s="152"/>
      <c r="AD267" s="152"/>
      <c r="AE267" s="152"/>
      <c r="AF267" s="152"/>
      <c r="AG267" s="152" t="s">
        <v>210</v>
      </c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1" x14ac:dyDescent="0.2">
      <c r="A268" s="159"/>
      <c r="B268" s="160"/>
      <c r="C268" s="261" t="s">
        <v>1525</v>
      </c>
      <c r="D268" s="262"/>
      <c r="E268" s="262"/>
      <c r="F268" s="262"/>
      <c r="G268" s="262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52"/>
      <c r="Z268" s="152"/>
      <c r="AA268" s="152"/>
      <c r="AB268" s="152"/>
      <c r="AC268" s="152"/>
      <c r="AD268" s="152"/>
      <c r="AE268" s="152"/>
      <c r="AF268" s="152"/>
      <c r="AG268" s="152" t="s">
        <v>210</v>
      </c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1" x14ac:dyDescent="0.2">
      <c r="A269" s="159"/>
      <c r="B269" s="160"/>
      <c r="C269" s="194" t="s">
        <v>1601</v>
      </c>
      <c r="D269" s="164"/>
      <c r="E269" s="165">
        <v>1.5</v>
      </c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52"/>
      <c r="Z269" s="152"/>
      <c r="AA269" s="152"/>
      <c r="AB269" s="152"/>
      <c r="AC269" s="152"/>
      <c r="AD269" s="152"/>
      <c r="AE269" s="152"/>
      <c r="AF269" s="152"/>
      <c r="AG269" s="152" t="s">
        <v>199</v>
      </c>
      <c r="AH269" s="152">
        <v>0</v>
      </c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 x14ac:dyDescent="0.2">
      <c r="A270" s="159"/>
      <c r="B270" s="160"/>
      <c r="C270" s="194" t="s">
        <v>1602</v>
      </c>
      <c r="D270" s="164"/>
      <c r="E270" s="165">
        <v>5.75</v>
      </c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52"/>
      <c r="Z270" s="152"/>
      <c r="AA270" s="152"/>
      <c r="AB270" s="152"/>
      <c r="AC270" s="152"/>
      <c r="AD270" s="152"/>
      <c r="AE270" s="152"/>
      <c r="AF270" s="152"/>
      <c r="AG270" s="152" t="s">
        <v>199</v>
      </c>
      <c r="AH270" s="152">
        <v>0</v>
      </c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ht="22.5" outlineLevel="1" x14ac:dyDescent="0.2">
      <c r="A271" s="176">
        <v>84</v>
      </c>
      <c r="B271" s="177" t="s">
        <v>1603</v>
      </c>
      <c r="C271" s="193" t="s">
        <v>1604</v>
      </c>
      <c r="D271" s="178" t="s">
        <v>426</v>
      </c>
      <c r="E271" s="179">
        <v>1</v>
      </c>
      <c r="F271" s="180"/>
      <c r="G271" s="181">
        <f>ROUND(E271*F271,2)</f>
        <v>0</v>
      </c>
      <c r="H271" s="180"/>
      <c r="I271" s="181">
        <f>ROUND(E271*H271,2)</f>
        <v>0</v>
      </c>
      <c r="J271" s="180"/>
      <c r="K271" s="181">
        <f>ROUND(E271*J271,2)</f>
        <v>0</v>
      </c>
      <c r="L271" s="181">
        <v>21</v>
      </c>
      <c r="M271" s="181">
        <f>G271*(1+L271/100)</f>
        <v>0</v>
      </c>
      <c r="N271" s="181">
        <v>1.7639999999999999E-2</v>
      </c>
      <c r="O271" s="181">
        <f>ROUND(E271*N271,2)</f>
        <v>0.02</v>
      </c>
      <c r="P271" s="181">
        <v>0</v>
      </c>
      <c r="Q271" s="181">
        <f>ROUND(E271*P271,2)</f>
        <v>0</v>
      </c>
      <c r="R271" s="181" t="s">
        <v>1532</v>
      </c>
      <c r="S271" s="181" t="s">
        <v>193</v>
      </c>
      <c r="T271" s="182" t="s">
        <v>285</v>
      </c>
      <c r="U271" s="163">
        <v>2.6579999999999999</v>
      </c>
      <c r="V271" s="163">
        <f>ROUND(E271*U271,2)</f>
        <v>2.66</v>
      </c>
      <c r="W271" s="163"/>
      <c r="X271" s="163" t="s">
        <v>194</v>
      </c>
      <c r="Y271" s="152"/>
      <c r="Z271" s="152"/>
      <c r="AA271" s="152"/>
      <c r="AB271" s="152"/>
      <c r="AC271" s="152"/>
      <c r="AD271" s="152"/>
      <c r="AE271" s="152"/>
      <c r="AF271" s="152"/>
      <c r="AG271" s="152" t="s">
        <v>195</v>
      </c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1" x14ac:dyDescent="0.2">
      <c r="A272" s="159"/>
      <c r="B272" s="160"/>
      <c r="C272" s="259" t="s">
        <v>1605</v>
      </c>
      <c r="D272" s="260"/>
      <c r="E272" s="260"/>
      <c r="F272" s="260"/>
      <c r="G272" s="260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52"/>
      <c r="Z272" s="152"/>
      <c r="AA272" s="152"/>
      <c r="AB272" s="152"/>
      <c r="AC272" s="152"/>
      <c r="AD272" s="152"/>
      <c r="AE272" s="152"/>
      <c r="AF272" s="152"/>
      <c r="AG272" s="152" t="s">
        <v>210</v>
      </c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1" x14ac:dyDescent="0.2">
      <c r="A273" s="176">
        <v>85</v>
      </c>
      <c r="B273" s="177" t="s">
        <v>1606</v>
      </c>
      <c r="C273" s="193" t="s">
        <v>1607</v>
      </c>
      <c r="D273" s="178" t="s">
        <v>274</v>
      </c>
      <c r="E273" s="179">
        <v>1</v>
      </c>
      <c r="F273" s="180"/>
      <c r="G273" s="181">
        <f>ROUND(E273*F273,2)</f>
        <v>0</v>
      </c>
      <c r="H273" s="180"/>
      <c r="I273" s="181">
        <f>ROUND(E273*H273,2)</f>
        <v>0</v>
      </c>
      <c r="J273" s="180"/>
      <c r="K273" s="181">
        <f>ROUND(E273*J273,2)</f>
        <v>0</v>
      </c>
      <c r="L273" s="181">
        <v>21</v>
      </c>
      <c r="M273" s="181">
        <f>G273*(1+L273/100)</f>
        <v>0</v>
      </c>
      <c r="N273" s="181">
        <v>3.3999999999999998E-3</v>
      </c>
      <c r="O273" s="181">
        <f>ROUND(E273*N273,2)</f>
        <v>0</v>
      </c>
      <c r="P273" s="181">
        <v>0</v>
      </c>
      <c r="Q273" s="181">
        <f>ROUND(E273*P273,2)</f>
        <v>0</v>
      </c>
      <c r="R273" s="181" t="s">
        <v>1532</v>
      </c>
      <c r="S273" s="181" t="s">
        <v>193</v>
      </c>
      <c r="T273" s="182" t="s">
        <v>285</v>
      </c>
      <c r="U273" s="163">
        <v>0.78600000000000003</v>
      </c>
      <c r="V273" s="163">
        <f>ROUND(E273*U273,2)</f>
        <v>0.79</v>
      </c>
      <c r="W273" s="163"/>
      <c r="X273" s="163" t="s">
        <v>194</v>
      </c>
      <c r="Y273" s="152"/>
      <c r="Z273" s="152"/>
      <c r="AA273" s="152"/>
      <c r="AB273" s="152"/>
      <c r="AC273" s="152"/>
      <c r="AD273" s="152"/>
      <c r="AE273" s="152"/>
      <c r="AF273" s="152"/>
      <c r="AG273" s="152" t="s">
        <v>195</v>
      </c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1" x14ac:dyDescent="0.2">
      <c r="A274" s="159"/>
      <c r="B274" s="160"/>
      <c r="C274" s="194" t="s">
        <v>81</v>
      </c>
      <c r="D274" s="164"/>
      <c r="E274" s="165">
        <v>1</v>
      </c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52"/>
      <c r="Z274" s="152"/>
      <c r="AA274" s="152"/>
      <c r="AB274" s="152"/>
      <c r="AC274" s="152"/>
      <c r="AD274" s="152"/>
      <c r="AE274" s="152"/>
      <c r="AF274" s="152"/>
      <c r="AG274" s="152" t="s">
        <v>199</v>
      </c>
      <c r="AH274" s="152">
        <v>0</v>
      </c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1" x14ac:dyDescent="0.2">
      <c r="A275" s="176">
        <v>86</v>
      </c>
      <c r="B275" s="177" t="s">
        <v>1608</v>
      </c>
      <c r="C275" s="193" t="s">
        <v>1609</v>
      </c>
      <c r="D275" s="178" t="s">
        <v>274</v>
      </c>
      <c r="E275" s="179">
        <v>4</v>
      </c>
      <c r="F275" s="180"/>
      <c r="G275" s="181">
        <f>ROUND(E275*F275,2)</f>
        <v>0</v>
      </c>
      <c r="H275" s="180"/>
      <c r="I275" s="181">
        <f>ROUND(E275*H275,2)</f>
        <v>0</v>
      </c>
      <c r="J275" s="180"/>
      <c r="K275" s="181">
        <f>ROUND(E275*J275,2)</f>
        <v>0</v>
      </c>
      <c r="L275" s="181">
        <v>21</v>
      </c>
      <c r="M275" s="181">
        <f>G275*(1+L275/100)</f>
        <v>0</v>
      </c>
      <c r="N275" s="181">
        <v>2.2499999999999998E-3</v>
      </c>
      <c r="O275" s="181">
        <f>ROUND(E275*N275,2)</f>
        <v>0.01</v>
      </c>
      <c r="P275" s="181">
        <v>0</v>
      </c>
      <c r="Q275" s="181">
        <f>ROUND(E275*P275,2)</f>
        <v>0</v>
      </c>
      <c r="R275" s="181" t="s">
        <v>1532</v>
      </c>
      <c r="S275" s="181" t="s">
        <v>193</v>
      </c>
      <c r="T275" s="182" t="s">
        <v>285</v>
      </c>
      <c r="U275" s="163">
        <v>0.39600000000000002</v>
      </c>
      <c r="V275" s="163">
        <f>ROUND(E275*U275,2)</f>
        <v>1.58</v>
      </c>
      <c r="W275" s="163"/>
      <c r="X275" s="163" t="s">
        <v>194</v>
      </c>
      <c r="Y275" s="152"/>
      <c r="Z275" s="152"/>
      <c r="AA275" s="152"/>
      <c r="AB275" s="152"/>
      <c r="AC275" s="152"/>
      <c r="AD275" s="152"/>
      <c r="AE275" s="152"/>
      <c r="AF275" s="152"/>
      <c r="AG275" s="152" t="s">
        <v>195</v>
      </c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1" x14ac:dyDescent="0.2">
      <c r="A276" s="159"/>
      <c r="B276" s="160"/>
      <c r="C276" s="259" t="s">
        <v>1610</v>
      </c>
      <c r="D276" s="260"/>
      <c r="E276" s="260"/>
      <c r="F276" s="260"/>
      <c r="G276" s="260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52"/>
      <c r="Z276" s="152"/>
      <c r="AA276" s="152"/>
      <c r="AB276" s="152"/>
      <c r="AC276" s="152"/>
      <c r="AD276" s="152"/>
      <c r="AE276" s="152"/>
      <c r="AF276" s="152"/>
      <c r="AG276" s="152" t="s">
        <v>210</v>
      </c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1" x14ac:dyDescent="0.2">
      <c r="A277" s="159"/>
      <c r="B277" s="160"/>
      <c r="C277" s="194" t="s">
        <v>938</v>
      </c>
      <c r="D277" s="164"/>
      <c r="E277" s="165">
        <v>4</v>
      </c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52"/>
      <c r="Z277" s="152"/>
      <c r="AA277" s="152"/>
      <c r="AB277" s="152"/>
      <c r="AC277" s="152"/>
      <c r="AD277" s="152"/>
      <c r="AE277" s="152"/>
      <c r="AF277" s="152"/>
      <c r="AG277" s="152" t="s">
        <v>199</v>
      </c>
      <c r="AH277" s="152">
        <v>0</v>
      </c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1" x14ac:dyDescent="0.2">
      <c r="A278" s="176">
        <v>87</v>
      </c>
      <c r="B278" s="177" t="s">
        <v>1611</v>
      </c>
      <c r="C278" s="193" t="s">
        <v>1612</v>
      </c>
      <c r="D278" s="178" t="s">
        <v>274</v>
      </c>
      <c r="E278" s="179">
        <v>1</v>
      </c>
      <c r="F278" s="180"/>
      <c r="G278" s="181">
        <f>ROUND(E278*F278,2)</f>
        <v>0</v>
      </c>
      <c r="H278" s="180"/>
      <c r="I278" s="181">
        <f>ROUND(E278*H278,2)</f>
        <v>0</v>
      </c>
      <c r="J278" s="180"/>
      <c r="K278" s="181">
        <f>ROUND(E278*J278,2)</f>
        <v>0</v>
      </c>
      <c r="L278" s="181">
        <v>21</v>
      </c>
      <c r="M278" s="181">
        <f>G278*(1+L278/100)</f>
        <v>0</v>
      </c>
      <c r="N278" s="181">
        <v>3.6999999999999999E-4</v>
      </c>
      <c r="O278" s="181">
        <f>ROUND(E278*N278,2)</f>
        <v>0</v>
      </c>
      <c r="P278" s="181">
        <v>0</v>
      </c>
      <c r="Q278" s="181">
        <f>ROUND(E278*P278,2)</f>
        <v>0</v>
      </c>
      <c r="R278" s="181" t="s">
        <v>1532</v>
      </c>
      <c r="S278" s="181" t="s">
        <v>193</v>
      </c>
      <c r="T278" s="182" t="s">
        <v>285</v>
      </c>
      <c r="U278" s="163">
        <v>0.45900000000000002</v>
      </c>
      <c r="V278" s="163">
        <f>ROUND(E278*U278,2)</f>
        <v>0.46</v>
      </c>
      <c r="W278" s="163"/>
      <c r="X278" s="163" t="s">
        <v>194</v>
      </c>
      <c r="Y278" s="152"/>
      <c r="Z278" s="152"/>
      <c r="AA278" s="152"/>
      <c r="AB278" s="152"/>
      <c r="AC278" s="152"/>
      <c r="AD278" s="152"/>
      <c r="AE278" s="152"/>
      <c r="AF278" s="152"/>
      <c r="AG278" s="152" t="s">
        <v>195</v>
      </c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1" x14ac:dyDescent="0.2">
      <c r="A279" s="159"/>
      <c r="B279" s="160"/>
      <c r="C279" s="259" t="s">
        <v>1610</v>
      </c>
      <c r="D279" s="260"/>
      <c r="E279" s="260"/>
      <c r="F279" s="260"/>
      <c r="G279" s="260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52"/>
      <c r="Z279" s="152"/>
      <c r="AA279" s="152"/>
      <c r="AB279" s="152"/>
      <c r="AC279" s="152"/>
      <c r="AD279" s="152"/>
      <c r="AE279" s="152"/>
      <c r="AF279" s="152"/>
      <c r="AG279" s="152" t="s">
        <v>210</v>
      </c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outlineLevel="1" x14ac:dyDescent="0.2">
      <c r="A280" s="159"/>
      <c r="B280" s="160"/>
      <c r="C280" s="194" t="s">
        <v>81</v>
      </c>
      <c r="D280" s="164"/>
      <c r="E280" s="165">
        <v>1</v>
      </c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52"/>
      <c r="Z280" s="152"/>
      <c r="AA280" s="152"/>
      <c r="AB280" s="152"/>
      <c r="AC280" s="152"/>
      <c r="AD280" s="152"/>
      <c r="AE280" s="152"/>
      <c r="AF280" s="152"/>
      <c r="AG280" s="152" t="s">
        <v>199</v>
      </c>
      <c r="AH280" s="152">
        <v>0</v>
      </c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1" x14ac:dyDescent="0.2">
      <c r="A281" s="176">
        <v>88</v>
      </c>
      <c r="B281" s="177" t="s">
        <v>1613</v>
      </c>
      <c r="C281" s="193" t="s">
        <v>1614</v>
      </c>
      <c r="D281" s="178" t="s">
        <v>274</v>
      </c>
      <c r="E281" s="179">
        <v>1</v>
      </c>
      <c r="F281" s="180"/>
      <c r="G281" s="181">
        <f>ROUND(E281*F281,2)</f>
        <v>0</v>
      </c>
      <c r="H281" s="180"/>
      <c r="I281" s="181">
        <f>ROUND(E281*H281,2)</f>
        <v>0</v>
      </c>
      <c r="J281" s="180"/>
      <c r="K281" s="181">
        <f>ROUND(E281*J281,2)</f>
        <v>0</v>
      </c>
      <c r="L281" s="181">
        <v>21</v>
      </c>
      <c r="M281" s="181">
        <f>G281*(1+L281/100)</f>
        <v>0</v>
      </c>
      <c r="N281" s="181">
        <v>5.0000000000000001E-4</v>
      </c>
      <c r="O281" s="181">
        <f>ROUND(E281*N281,2)</f>
        <v>0</v>
      </c>
      <c r="P281" s="181">
        <v>0</v>
      </c>
      <c r="Q281" s="181">
        <f>ROUND(E281*P281,2)</f>
        <v>0</v>
      </c>
      <c r="R281" s="181" t="s">
        <v>1532</v>
      </c>
      <c r="S281" s="181" t="s">
        <v>193</v>
      </c>
      <c r="T281" s="182" t="s">
        <v>285</v>
      </c>
      <c r="U281" s="163">
        <v>0.125</v>
      </c>
      <c r="V281" s="163">
        <f>ROUND(E281*U281,2)</f>
        <v>0.13</v>
      </c>
      <c r="W281" s="163"/>
      <c r="X281" s="163" t="s">
        <v>194</v>
      </c>
      <c r="Y281" s="152"/>
      <c r="Z281" s="152"/>
      <c r="AA281" s="152"/>
      <c r="AB281" s="152"/>
      <c r="AC281" s="152"/>
      <c r="AD281" s="152"/>
      <c r="AE281" s="152"/>
      <c r="AF281" s="152"/>
      <c r="AG281" s="152" t="s">
        <v>195</v>
      </c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1" x14ac:dyDescent="0.2">
      <c r="A282" s="159"/>
      <c r="B282" s="160"/>
      <c r="C282" s="194" t="s">
        <v>81</v>
      </c>
      <c r="D282" s="164"/>
      <c r="E282" s="165">
        <v>1</v>
      </c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52"/>
      <c r="Z282" s="152"/>
      <c r="AA282" s="152"/>
      <c r="AB282" s="152"/>
      <c r="AC282" s="152"/>
      <c r="AD282" s="152"/>
      <c r="AE282" s="152"/>
      <c r="AF282" s="152"/>
      <c r="AG282" s="152" t="s">
        <v>199</v>
      </c>
      <c r="AH282" s="152">
        <v>0</v>
      </c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1" x14ac:dyDescent="0.2">
      <c r="A283" s="176">
        <v>89</v>
      </c>
      <c r="B283" s="177" t="s">
        <v>1615</v>
      </c>
      <c r="C283" s="193" t="s">
        <v>1616</v>
      </c>
      <c r="D283" s="178" t="s">
        <v>274</v>
      </c>
      <c r="E283" s="179">
        <v>1</v>
      </c>
      <c r="F283" s="180"/>
      <c r="G283" s="181">
        <f>ROUND(E283*F283,2)</f>
        <v>0</v>
      </c>
      <c r="H283" s="180"/>
      <c r="I283" s="181">
        <f>ROUND(E283*H283,2)</f>
        <v>0</v>
      </c>
      <c r="J283" s="180"/>
      <c r="K283" s="181">
        <f>ROUND(E283*J283,2)</f>
        <v>0</v>
      </c>
      <c r="L283" s="181">
        <v>21</v>
      </c>
      <c r="M283" s="181">
        <f>G283*(1+L283/100)</f>
        <v>0</v>
      </c>
      <c r="N283" s="181">
        <v>1.9400000000000001E-3</v>
      </c>
      <c r="O283" s="181">
        <f>ROUND(E283*N283,2)</f>
        <v>0</v>
      </c>
      <c r="P283" s="181">
        <v>0</v>
      </c>
      <c r="Q283" s="181">
        <f>ROUND(E283*P283,2)</f>
        <v>0</v>
      </c>
      <c r="R283" s="181" t="s">
        <v>1532</v>
      </c>
      <c r="S283" s="181" t="s">
        <v>193</v>
      </c>
      <c r="T283" s="182" t="s">
        <v>285</v>
      </c>
      <c r="U283" s="163">
        <v>0.39300000000000002</v>
      </c>
      <c r="V283" s="163">
        <f>ROUND(E283*U283,2)</f>
        <v>0.39</v>
      </c>
      <c r="W283" s="163"/>
      <c r="X283" s="163" t="s">
        <v>194</v>
      </c>
      <c r="Y283" s="152"/>
      <c r="Z283" s="152"/>
      <c r="AA283" s="152"/>
      <c r="AB283" s="152"/>
      <c r="AC283" s="152"/>
      <c r="AD283" s="152"/>
      <c r="AE283" s="152"/>
      <c r="AF283" s="152"/>
      <c r="AG283" s="152" t="s">
        <v>195</v>
      </c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 x14ac:dyDescent="0.2">
      <c r="A284" s="159"/>
      <c r="B284" s="160"/>
      <c r="C284" s="194" t="s">
        <v>81</v>
      </c>
      <c r="D284" s="164"/>
      <c r="E284" s="165">
        <v>1</v>
      </c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52"/>
      <c r="Z284" s="152"/>
      <c r="AA284" s="152"/>
      <c r="AB284" s="152"/>
      <c r="AC284" s="152"/>
      <c r="AD284" s="152"/>
      <c r="AE284" s="152"/>
      <c r="AF284" s="152"/>
      <c r="AG284" s="152" t="s">
        <v>199</v>
      </c>
      <c r="AH284" s="152">
        <v>0</v>
      </c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outlineLevel="1" x14ac:dyDescent="0.2">
      <c r="A285" s="176">
        <v>90</v>
      </c>
      <c r="B285" s="177" t="s">
        <v>1617</v>
      </c>
      <c r="C285" s="193" t="s">
        <v>1618</v>
      </c>
      <c r="D285" s="178" t="s">
        <v>426</v>
      </c>
      <c r="E285" s="179">
        <v>1</v>
      </c>
      <c r="F285" s="180"/>
      <c r="G285" s="181">
        <f>ROUND(E285*F285,2)</f>
        <v>0</v>
      </c>
      <c r="H285" s="180"/>
      <c r="I285" s="181">
        <f>ROUND(E285*H285,2)</f>
        <v>0</v>
      </c>
      <c r="J285" s="180"/>
      <c r="K285" s="181">
        <f>ROUND(E285*J285,2)</f>
        <v>0</v>
      </c>
      <c r="L285" s="181">
        <v>21</v>
      </c>
      <c r="M285" s="181">
        <f>G285*(1+L285/100)</f>
        <v>0</v>
      </c>
      <c r="N285" s="181">
        <v>1.0840000000000001E-2</v>
      </c>
      <c r="O285" s="181">
        <f>ROUND(E285*N285,2)</f>
        <v>0.01</v>
      </c>
      <c r="P285" s="181">
        <v>0</v>
      </c>
      <c r="Q285" s="181">
        <f>ROUND(E285*P285,2)</f>
        <v>0</v>
      </c>
      <c r="R285" s="181"/>
      <c r="S285" s="181" t="s">
        <v>249</v>
      </c>
      <c r="T285" s="182" t="s">
        <v>255</v>
      </c>
      <c r="U285" s="163">
        <v>0</v>
      </c>
      <c r="V285" s="163">
        <f>ROUND(E285*U285,2)</f>
        <v>0</v>
      </c>
      <c r="W285" s="163"/>
      <c r="X285" s="163" t="s">
        <v>194</v>
      </c>
      <c r="Y285" s="152"/>
      <c r="Z285" s="152"/>
      <c r="AA285" s="152"/>
      <c r="AB285" s="152"/>
      <c r="AC285" s="152"/>
      <c r="AD285" s="152"/>
      <c r="AE285" s="152"/>
      <c r="AF285" s="152"/>
      <c r="AG285" s="152" t="s">
        <v>195</v>
      </c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</row>
    <row r="286" spans="1:60" outlineLevel="1" x14ac:dyDescent="0.2">
      <c r="A286" s="159"/>
      <c r="B286" s="160"/>
      <c r="C286" s="194" t="s">
        <v>81</v>
      </c>
      <c r="D286" s="164"/>
      <c r="E286" s="165">
        <v>1</v>
      </c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52"/>
      <c r="Z286" s="152"/>
      <c r="AA286" s="152"/>
      <c r="AB286" s="152"/>
      <c r="AC286" s="152"/>
      <c r="AD286" s="152"/>
      <c r="AE286" s="152"/>
      <c r="AF286" s="152"/>
      <c r="AG286" s="152" t="s">
        <v>199</v>
      </c>
      <c r="AH286" s="152">
        <v>0</v>
      </c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outlineLevel="1" x14ac:dyDescent="0.2">
      <c r="A287" s="176">
        <v>91</v>
      </c>
      <c r="B287" s="177" t="s">
        <v>1619</v>
      </c>
      <c r="C287" s="193" t="s">
        <v>1620</v>
      </c>
      <c r="D287" s="178" t="s">
        <v>274</v>
      </c>
      <c r="E287" s="179">
        <v>1</v>
      </c>
      <c r="F287" s="180"/>
      <c r="G287" s="181">
        <f>ROUND(E287*F287,2)</f>
        <v>0</v>
      </c>
      <c r="H287" s="180"/>
      <c r="I287" s="181">
        <f>ROUND(E287*H287,2)</f>
        <v>0</v>
      </c>
      <c r="J287" s="180"/>
      <c r="K287" s="181">
        <f>ROUND(E287*J287,2)</f>
        <v>0</v>
      </c>
      <c r="L287" s="181">
        <v>21</v>
      </c>
      <c r="M287" s="181">
        <f>G287*(1+L287/100)</f>
        <v>0</v>
      </c>
      <c r="N287" s="181">
        <v>1.1999999999999999E-3</v>
      </c>
      <c r="O287" s="181">
        <f>ROUND(E287*N287,2)</f>
        <v>0</v>
      </c>
      <c r="P287" s="181">
        <v>0</v>
      </c>
      <c r="Q287" s="181">
        <f>ROUND(E287*P287,2)</f>
        <v>0</v>
      </c>
      <c r="R287" s="181"/>
      <c r="S287" s="181" t="s">
        <v>254</v>
      </c>
      <c r="T287" s="182" t="s">
        <v>285</v>
      </c>
      <c r="U287" s="163">
        <v>6.2E-2</v>
      </c>
      <c r="V287" s="163">
        <f>ROUND(E287*U287,2)</f>
        <v>0.06</v>
      </c>
      <c r="W287" s="163"/>
      <c r="X287" s="163" t="s">
        <v>194</v>
      </c>
      <c r="Y287" s="152"/>
      <c r="Z287" s="152"/>
      <c r="AA287" s="152"/>
      <c r="AB287" s="152"/>
      <c r="AC287" s="152"/>
      <c r="AD287" s="152"/>
      <c r="AE287" s="152"/>
      <c r="AF287" s="152"/>
      <c r="AG287" s="152" t="s">
        <v>195</v>
      </c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1" x14ac:dyDescent="0.2">
      <c r="A288" s="159"/>
      <c r="B288" s="160"/>
      <c r="C288" s="194" t="s">
        <v>1621</v>
      </c>
      <c r="D288" s="164"/>
      <c r="E288" s="165">
        <v>1</v>
      </c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52"/>
      <c r="Z288" s="152"/>
      <c r="AA288" s="152"/>
      <c r="AB288" s="152"/>
      <c r="AC288" s="152"/>
      <c r="AD288" s="152"/>
      <c r="AE288" s="152"/>
      <c r="AF288" s="152"/>
      <c r="AG288" s="152" t="s">
        <v>199</v>
      </c>
      <c r="AH288" s="152">
        <v>0</v>
      </c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ht="22.5" outlineLevel="1" x14ac:dyDescent="0.2">
      <c r="A289" s="176">
        <v>92</v>
      </c>
      <c r="B289" s="177" t="s">
        <v>1622</v>
      </c>
      <c r="C289" s="193" t="s">
        <v>1623</v>
      </c>
      <c r="D289" s="178" t="s">
        <v>207</v>
      </c>
      <c r="E289" s="179">
        <v>37.04</v>
      </c>
      <c r="F289" s="180"/>
      <c r="G289" s="181">
        <f>ROUND(E289*F289,2)</f>
        <v>0</v>
      </c>
      <c r="H289" s="180"/>
      <c r="I289" s="181">
        <f>ROUND(E289*H289,2)</f>
        <v>0</v>
      </c>
      <c r="J289" s="180"/>
      <c r="K289" s="181">
        <f>ROUND(E289*J289,2)</f>
        <v>0</v>
      </c>
      <c r="L289" s="181">
        <v>21</v>
      </c>
      <c r="M289" s="181">
        <f>G289*(1+L289/100)</f>
        <v>0</v>
      </c>
      <c r="N289" s="181">
        <v>2.0000000000000002E-5</v>
      </c>
      <c r="O289" s="181">
        <f>ROUND(E289*N289,2)</f>
        <v>0</v>
      </c>
      <c r="P289" s="181">
        <v>0</v>
      </c>
      <c r="Q289" s="181">
        <f>ROUND(E289*P289,2)</f>
        <v>0</v>
      </c>
      <c r="R289" s="181" t="s">
        <v>281</v>
      </c>
      <c r="S289" s="181" t="s">
        <v>193</v>
      </c>
      <c r="T289" s="182" t="s">
        <v>285</v>
      </c>
      <c r="U289" s="163">
        <v>0</v>
      </c>
      <c r="V289" s="163">
        <f>ROUND(E289*U289,2)</f>
        <v>0</v>
      </c>
      <c r="W289" s="163"/>
      <c r="X289" s="163" t="s">
        <v>275</v>
      </c>
      <c r="Y289" s="152"/>
      <c r="Z289" s="152"/>
      <c r="AA289" s="152"/>
      <c r="AB289" s="152"/>
      <c r="AC289" s="152"/>
      <c r="AD289" s="152"/>
      <c r="AE289" s="152"/>
      <c r="AF289" s="152"/>
      <c r="AG289" s="152" t="s">
        <v>276</v>
      </c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 outlineLevel="1" x14ac:dyDescent="0.2">
      <c r="A290" s="159"/>
      <c r="B290" s="160"/>
      <c r="C290" s="194" t="s">
        <v>1624</v>
      </c>
      <c r="D290" s="164"/>
      <c r="E290" s="165">
        <v>37.04</v>
      </c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52"/>
      <c r="Z290" s="152"/>
      <c r="AA290" s="152"/>
      <c r="AB290" s="152"/>
      <c r="AC290" s="152"/>
      <c r="AD290" s="152"/>
      <c r="AE290" s="152"/>
      <c r="AF290" s="152"/>
      <c r="AG290" s="152" t="s">
        <v>199</v>
      </c>
      <c r="AH290" s="152">
        <v>5</v>
      </c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</row>
    <row r="291" spans="1:60" outlineLevel="1" x14ac:dyDescent="0.2">
      <c r="A291" s="176">
        <v>93</v>
      </c>
      <c r="B291" s="177" t="s">
        <v>1625</v>
      </c>
      <c r="C291" s="193" t="s">
        <v>1626</v>
      </c>
      <c r="D291" s="178" t="s">
        <v>274</v>
      </c>
      <c r="E291" s="179">
        <v>1</v>
      </c>
      <c r="F291" s="180"/>
      <c r="G291" s="181">
        <f>ROUND(E291*F291,2)</f>
        <v>0</v>
      </c>
      <c r="H291" s="180"/>
      <c r="I291" s="181">
        <f>ROUND(E291*H291,2)</f>
        <v>0</v>
      </c>
      <c r="J291" s="180"/>
      <c r="K291" s="181">
        <f>ROUND(E291*J291,2)</f>
        <v>0</v>
      </c>
      <c r="L291" s="181">
        <v>21</v>
      </c>
      <c r="M291" s="181">
        <f>G291*(1+L291/100)</f>
        <v>0</v>
      </c>
      <c r="N291" s="181">
        <v>2.8500000000000001E-3</v>
      </c>
      <c r="O291" s="181">
        <f>ROUND(E291*N291,2)</f>
        <v>0</v>
      </c>
      <c r="P291" s="181">
        <v>0</v>
      </c>
      <c r="Q291" s="181">
        <f>ROUND(E291*P291,2)</f>
        <v>0</v>
      </c>
      <c r="R291" s="181"/>
      <c r="S291" s="181" t="s">
        <v>254</v>
      </c>
      <c r="T291" s="182" t="s">
        <v>285</v>
      </c>
      <c r="U291" s="163">
        <v>0</v>
      </c>
      <c r="V291" s="163">
        <f>ROUND(E291*U291,2)</f>
        <v>0</v>
      </c>
      <c r="W291" s="163"/>
      <c r="X291" s="163" t="s">
        <v>275</v>
      </c>
      <c r="Y291" s="152"/>
      <c r="Z291" s="152"/>
      <c r="AA291" s="152"/>
      <c r="AB291" s="152"/>
      <c r="AC291" s="152"/>
      <c r="AD291" s="152"/>
      <c r="AE291" s="152"/>
      <c r="AF291" s="152"/>
      <c r="AG291" s="152" t="s">
        <v>276</v>
      </c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1" x14ac:dyDescent="0.2">
      <c r="A292" s="159"/>
      <c r="B292" s="160"/>
      <c r="C292" s="194" t="s">
        <v>1627</v>
      </c>
      <c r="D292" s="164"/>
      <c r="E292" s="165">
        <v>1</v>
      </c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52"/>
      <c r="Z292" s="152"/>
      <c r="AA292" s="152"/>
      <c r="AB292" s="152"/>
      <c r="AC292" s="152"/>
      <c r="AD292" s="152"/>
      <c r="AE292" s="152"/>
      <c r="AF292" s="152"/>
      <c r="AG292" s="152" t="s">
        <v>199</v>
      </c>
      <c r="AH292" s="152">
        <v>5</v>
      </c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1" x14ac:dyDescent="0.2">
      <c r="A293" s="176">
        <v>94</v>
      </c>
      <c r="B293" s="177" t="s">
        <v>1628</v>
      </c>
      <c r="C293" s="193" t="s">
        <v>1629</v>
      </c>
      <c r="D293" s="178" t="s">
        <v>274</v>
      </c>
      <c r="E293" s="179">
        <v>1</v>
      </c>
      <c r="F293" s="180"/>
      <c r="G293" s="181">
        <f>ROUND(E293*F293,2)</f>
        <v>0</v>
      </c>
      <c r="H293" s="180"/>
      <c r="I293" s="181">
        <f>ROUND(E293*H293,2)</f>
        <v>0</v>
      </c>
      <c r="J293" s="180"/>
      <c r="K293" s="181">
        <f>ROUND(E293*J293,2)</f>
        <v>0</v>
      </c>
      <c r="L293" s="181">
        <v>21</v>
      </c>
      <c r="M293" s="181">
        <f>G293*(1+L293/100)</f>
        <v>0</v>
      </c>
      <c r="N293" s="181">
        <v>1.1299999999999999E-2</v>
      </c>
      <c r="O293" s="181">
        <f>ROUND(E293*N293,2)</f>
        <v>0.01</v>
      </c>
      <c r="P293" s="181">
        <v>0</v>
      </c>
      <c r="Q293" s="181">
        <f>ROUND(E293*P293,2)</f>
        <v>0</v>
      </c>
      <c r="R293" s="181"/>
      <c r="S293" s="181" t="s">
        <v>254</v>
      </c>
      <c r="T293" s="182" t="s">
        <v>285</v>
      </c>
      <c r="U293" s="163">
        <v>0</v>
      </c>
      <c r="V293" s="163">
        <f>ROUND(E293*U293,2)</f>
        <v>0</v>
      </c>
      <c r="W293" s="163"/>
      <c r="X293" s="163" t="s">
        <v>275</v>
      </c>
      <c r="Y293" s="152"/>
      <c r="Z293" s="152"/>
      <c r="AA293" s="152"/>
      <c r="AB293" s="152"/>
      <c r="AC293" s="152"/>
      <c r="AD293" s="152"/>
      <c r="AE293" s="152"/>
      <c r="AF293" s="152"/>
      <c r="AG293" s="152" t="s">
        <v>276</v>
      </c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outlineLevel="1" x14ac:dyDescent="0.2">
      <c r="A294" s="159"/>
      <c r="B294" s="160"/>
      <c r="C294" s="194" t="s">
        <v>81</v>
      </c>
      <c r="D294" s="164"/>
      <c r="E294" s="165">
        <v>1</v>
      </c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52"/>
      <c r="Z294" s="152"/>
      <c r="AA294" s="152"/>
      <c r="AB294" s="152"/>
      <c r="AC294" s="152"/>
      <c r="AD294" s="152"/>
      <c r="AE294" s="152"/>
      <c r="AF294" s="152"/>
      <c r="AG294" s="152" t="s">
        <v>199</v>
      </c>
      <c r="AH294" s="152">
        <v>0</v>
      </c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outlineLevel="1" x14ac:dyDescent="0.2">
      <c r="A295" s="176">
        <v>95</v>
      </c>
      <c r="B295" s="177" t="s">
        <v>1630</v>
      </c>
      <c r="C295" s="193" t="s">
        <v>1631</v>
      </c>
      <c r="D295" s="178" t="s">
        <v>274</v>
      </c>
      <c r="E295" s="179">
        <v>1</v>
      </c>
      <c r="F295" s="180"/>
      <c r="G295" s="181">
        <f>ROUND(E295*F295,2)</f>
        <v>0</v>
      </c>
      <c r="H295" s="180"/>
      <c r="I295" s="181">
        <f>ROUND(E295*H295,2)</f>
        <v>0</v>
      </c>
      <c r="J295" s="180"/>
      <c r="K295" s="181">
        <f>ROUND(E295*J295,2)</f>
        <v>0</v>
      </c>
      <c r="L295" s="181">
        <v>21</v>
      </c>
      <c r="M295" s="181">
        <f>G295*(1+L295/100)</f>
        <v>0</v>
      </c>
      <c r="N295" s="181">
        <v>2.5000000000000001E-3</v>
      </c>
      <c r="O295" s="181">
        <f>ROUND(E295*N295,2)</f>
        <v>0</v>
      </c>
      <c r="P295" s="181">
        <v>0</v>
      </c>
      <c r="Q295" s="181">
        <f>ROUND(E295*P295,2)</f>
        <v>0</v>
      </c>
      <c r="R295" s="181"/>
      <c r="S295" s="181" t="s">
        <v>254</v>
      </c>
      <c r="T295" s="182" t="s">
        <v>285</v>
      </c>
      <c r="U295" s="163">
        <v>0</v>
      </c>
      <c r="V295" s="163">
        <f>ROUND(E295*U295,2)</f>
        <v>0</v>
      </c>
      <c r="W295" s="163"/>
      <c r="X295" s="163" t="s">
        <v>275</v>
      </c>
      <c r="Y295" s="152"/>
      <c r="Z295" s="152"/>
      <c r="AA295" s="152"/>
      <c r="AB295" s="152"/>
      <c r="AC295" s="152"/>
      <c r="AD295" s="152"/>
      <c r="AE295" s="152"/>
      <c r="AF295" s="152"/>
      <c r="AG295" s="152" t="s">
        <v>276</v>
      </c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outlineLevel="1" x14ac:dyDescent="0.2">
      <c r="A296" s="159"/>
      <c r="B296" s="160"/>
      <c r="C296" s="194" t="s">
        <v>81</v>
      </c>
      <c r="D296" s="164"/>
      <c r="E296" s="165">
        <v>1</v>
      </c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52"/>
      <c r="Z296" s="152"/>
      <c r="AA296" s="152"/>
      <c r="AB296" s="152"/>
      <c r="AC296" s="152"/>
      <c r="AD296" s="152"/>
      <c r="AE296" s="152"/>
      <c r="AF296" s="152"/>
      <c r="AG296" s="152" t="s">
        <v>199</v>
      </c>
      <c r="AH296" s="152">
        <v>0</v>
      </c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outlineLevel="1" x14ac:dyDescent="0.2">
      <c r="A297" s="176">
        <v>96</v>
      </c>
      <c r="B297" s="177" t="s">
        <v>1632</v>
      </c>
      <c r="C297" s="193" t="s">
        <v>1633</v>
      </c>
      <c r="D297" s="178" t="s">
        <v>280</v>
      </c>
      <c r="E297" s="179">
        <v>0.50690000000000002</v>
      </c>
      <c r="F297" s="180"/>
      <c r="G297" s="181">
        <f>ROUND(E297*F297,2)</f>
        <v>0</v>
      </c>
      <c r="H297" s="180"/>
      <c r="I297" s="181">
        <f>ROUND(E297*H297,2)</f>
        <v>0</v>
      </c>
      <c r="J297" s="180"/>
      <c r="K297" s="181">
        <f>ROUND(E297*J297,2)</f>
        <v>0</v>
      </c>
      <c r="L297" s="181">
        <v>21</v>
      </c>
      <c r="M297" s="181">
        <f>G297*(1+L297/100)</f>
        <v>0</v>
      </c>
      <c r="N297" s="181">
        <v>0</v>
      </c>
      <c r="O297" s="181">
        <f>ROUND(E297*N297,2)</f>
        <v>0</v>
      </c>
      <c r="P297" s="181">
        <v>0</v>
      </c>
      <c r="Q297" s="181">
        <f>ROUND(E297*P297,2)</f>
        <v>0</v>
      </c>
      <c r="R297" s="181" t="s">
        <v>1532</v>
      </c>
      <c r="S297" s="181" t="s">
        <v>193</v>
      </c>
      <c r="T297" s="182" t="s">
        <v>285</v>
      </c>
      <c r="U297" s="163">
        <v>1.421</v>
      </c>
      <c r="V297" s="163">
        <f>ROUND(E297*U297,2)</f>
        <v>0.72</v>
      </c>
      <c r="W297" s="163"/>
      <c r="X297" s="163" t="s">
        <v>995</v>
      </c>
      <c r="Y297" s="152"/>
      <c r="Z297" s="152"/>
      <c r="AA297" s="152"/>
      <c r="AB297" s="152"/>
      <c r="AC297" s="152"/>
      <c r="AD297" s="152"/>
      <c r="AE297" s="152"/>
      <c r="AF297" s="152"/>
      <c r="AG297" s="152" t="s">
        <v>996</v>
      </c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1" x14ac:dyDescent="0.2">
      <c r="A298" s="159"/>
      <c r="B298" s="160"/>
      <c r="C298" s="257" t="s">
        <v>1634</v>
      </c>
      <c r="D298" s="258"/>
      <c r="E298" s="258"/>
      <c r="F298" s="258"/>
      <c r="G298" s="258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52"/>
      <c r="Z298" s="152"/>
      <c r="AA298" s="152"/>
      <c r="AB298" s="152"/>
      <c r="AC298" s="152"/>
      <c r="AD298" s="152"/>
      <c r="AE298" s="152"/>
      <c r="AF298" s="152"/>
      <c r="AG298" s="152" t="s">
        <v>197</v>
      </c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 x14ac:dyDescent="0.2">
      <c r="A299" s="170" t="s">
        <v>187</v>
      </c>
      <c r="B299" s="171" t="s">
        <v>129</v>
      </c>
      <c r="C299" s="192" t="s">
        <v>130</v>
      </c>
      <c r="D299" s="172"/>
      <c r="E299" s="173"/>
      <c r="F299" s="174"/>
      <c r="G299" s="174">
        <f>SUMIF(AG300:AG333,"&lt;&gt;NOR",G300:G333)</f>
        <v>0</v>
      </c>
      <c r="H299" s="174"/>
      <c r="I299" s="174">
        <f>SUM(I300:I333)</f>
        <v>0</v>
      </c>
      <c r="J299" s="174"/>
      <c r="K299" s="174">
        <f>SUM(K300:K333)</f>
        <v>0</v>
      </c>
      <c r="L299" s="174"/>
      <c r="M299" s="174">
        <f>SUM(M300:M333)</f>
        <v>0</v>
      </c>
      <c r="N299" s="174"/>
      <c r="O299" s="174">
        <f>SUM(O300:O333)</f>
        <v>6.9999999999999993E-2</v>
      </c>
      <c r="P299" s="174"/>
      <c r="Q299" s="174">
        <f>SUM(Q300:Q333)</f>
        <v>0</v>
      </c>
      <c r="R299" s="174"/>
      <c r="S299" s="174"/>
      <c r="T299" s="175"/>
      <c r="U299" s="169"/>
      <c r="V299" s="169">
        <f>SUM(V300:V333)</f>
        <v>6.0699999999999994</v>
      </c>
      <c r="W299" s="169"/>
      <c r="X299" s="169"/>
      <c r="AG299" t="s">
        <v>188</v>
      </c>
    </row>
    <row r="300" spans="1:60" outlineLevel="1" x14ac:dyDescent="0.2">
      <c r="A300" s="176">
        <v>97</v>
      </c>
      <c r="B300" s="177" t="s">
        <v>1635</v>
      </c>
      <c r="C300" s="193" t="s">
        <v>1636</v>
      </c>
      <c r="D300" s="178" t="s">
        <v>1637</v>
      </c>
      <c r="E300" s="179">
        <v>1</v>
      </c>
      <c r="F300" s="180"/>
      <c r="G300" s="181">
        <f>ROUND(E300*F300,2)</f>
        <v>0</v>
      </c>
      <c r="H300" s="180"/>
      <c r="I300" s="181">
        <f>ROUND(E300*H300,2)</f>
        <v>0</v>
      </c>
      <c r="J300" s="180"/>
      <c r="K300" s="181">
        <f>ROUND(E300*J300,2)</f>
        <v>0</v>
      </c>
      <c r="L300" s="181">
        <v>21</v>
      </c>
      <c r="M300" s="181">
        <f>G300*(1+L300/100)</f>
        <v>0</v>
      </c>
      <c r="N300" s="181">
        <v>1.9009999999999999E-2</v>
      </c>
      <c r="O300" s="181">
        <f>ROUND(E300*N300,2)</f>
        <v>0.02</v>
      </c>
      <c r="P300" s="181">
        <v>0</v>
      </c>
      <c r="Q300" s="181">
        <f>ROUND(E300*P300,2)</f>
        <v>0</v>
      </c>
      <c r="R300" s="181" t="s">
        <v>1532</v>
      </c>
      <c r="S300" s="181" t="s">
        <v>193</v>
      </c>
      <c r="T300" s="182" t="s">
        <v>285</v>
      </c>
      <c r="U300" s="163">
        <v>1.1890000000000001</v>
      </c>
      <c r="V300" s="163">
        <f>ROUND(E300*U300,2)</f>
        <v>1.19</v>
      </c>
      <c r="W300" s="163"/>
      <c r="X300" s="163" t="s">
        <v>194</v>
      </c>
      <c r="Y300" s="152"/>
      <c r="Z300" s="152"/>
      <c r="AA300" s="152"/>
      <c r="AB300" s="152"/>
      <c r="AC300" s="152"/>
      <c r="AD300" s="152"/>
      <c r="AE300" s="152"/>
      <c r="AF300" s="152"/>
      <c r="AG300" s="152" t="s">
        <v>195</v>
      </c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</row>
    <row r="301" spans="1:60" outlineLevel="1" x14ac:dyDescent="0.2">
      <c r="A301" s="159"/>
      <c r="B301" s="160"/>
      <c r="C301" s="194" t="s">
        <v>81</v>
      </c>
      <c r="D301" s="164"/>
      <c r="E301" s="165">
        <v>1</v>
      </c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52"/>
      <c r="Z301" s="152"/>
      <c r="AA301" s="152"/>
      <c r="AB301" s="152"/>
      <c r="AC301" s="152"/>
      <c r="AD301" s="152"/>
      <c r="AE301" s="152"/>
      <c r="AF301" s="152"/>
      <c r="AG301" s="152" t="s">
        <v>199</v>
      </c>
      <c r="AH301" s="152">
        <v>0</v>
      </c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</row>
    <row r="302" spans="1:60" outlineLevel="1" x14ac:dyDescent="0.2">
      <c r="A302" s="176">
        <v>98</v>
      </c>
      <c r="B302" s="177" t="s">
        <v>1638</v>
      </c>
      <c r="C302" s="193" t="s">
        <v>1639</v>
      </c>
      <c r="D302" s="178" t="s">
        <v>1637</v>
      </c>
      <c r="E302" s="179">
        <v>1</v>
      </c>
      <c r="F302" s="180"/>
      <c r="G302" s="181">
        <f>ROUND(E302*F302,2)</f>
        <v>0</v>
      </c>
      <c r="H302" s="180"/>
      <c r="I302" s="181">
        <f>ROUND(E302*H302,2)</f>
        <v>0</v>
      </c>
      <c r="J302" s="180"/>
      <c r="K302" s="181">
        <f>ROUND(E302*J302,2)</f>
        <v>0</v>
      </c>
      <c r="L302" s="181">
        <v>21</v>
      </c>
      <c r="M302" s="181">
        <f>G302*(1+L302/100)</f>
        <v>0</v>
      </c>
      <c r="N302" s="181">
        <v>1.7000000000000001E-4</v>
      </c>
      <c r="O302" s="181">
        <f>ROUND(E302*N302,2)</f>
        <v>0</v>
      </c>
      <c r="P302" s="181">
        <v>0</v>
      </c>
      <c r="Q302" s="181">
        <f>ROUND(E302*P302,2)</f>
        <v>0</v>
      </c>
      <c r="R302" s="181" t="s">
        <v>1532</v>
      </c>
      <c r="S302" s="181" t="s">
        <v>193</v>
      </c>
      <c r="T302" s="182" t="s">
        <v>285</v>
      </c>
      <c r="U302" s="163">
        <v>2.9</v>
      </c>
      <c r="V302" s="163">
        <f>ROUND(E302*U302,2)</f>
        <v>2.9</v>
      </c>
      <c r="W302" s="163"/>
      <c r="X302" s="163" t="s">
        <v>194</v>
      </c>
      <c r="Y302" s="152"/>
      <c r="Z302" s="152"/>
      <c r="AA302" s="152"/>
      <c r="AB302" s="152"/>
      <c r="AC302" s="152"/>
      <c r="AD302" s="152"/>
      <c r="AE302" s="152"/>
      <c r="AF302" s="152"/>
      <c r="AG302" s="152" t="s">
        <v>195</v>
      </c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outlineLevel="1" x14ac:dyDescent="0.2">
      <c r="A303" s="159"/>
      <c r="B303" s="160"/>
      <c r="C303" s="194" t="s">
        <v>81</v>
      </c>
      <c r="D303" s="164"/>
      <c r="E303" s="165">
        <v>1</v>
      </c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52"/>
      <c r="Z303" s="152"/>
      <c r="AA303" s="152"/>
      <c r="AB303" s="152"/>
      <c r="AC303" s="152"/>
      <c r="AD303" s="152"/>
      <c r="AE303" s="152"/>
      <c r="AF303" s="152"/>
      <c r="AG303" s="152" t="s">
        <v>199</v>
      </c>
      <c r="AH303" s="152">
        <v>0</v>
      </c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</row>
    <row r="304" spans="1:60" outlineLevel="1" x14ac:dyDescent="0.2">
      <c r="A304" s="176">
        <v>99</v>
      </c>
      <c r="B304" s="177" t="s">
        <v>1640</v>
      </c>
      <c r="C304" s="193" t="s">
        <v>1641</v>
      </c>
      <c r="D304" s="178" t="s">
        <v>274</v>
      </c>
      <c r="E304" s="179">
        <v>2</v>
      </c>
      <c r="F304" s="180"/>
      <c r="G304" s="181">
        <f>ROUND(E304*F304,2)</f>
        <v>0</v>
      </c>
      <c r="H304" s="180"/>
      <c r="I304" s="181">
        <f>ROUND(E304*H304,2)</f>
        <v>0</v>
      </c>
      <c r="J304" s="180"/>
      <c r="K304" s="181">
        <f>ROUND(E304*J304,2)</f>
        <v>0</v>
      </c>
      <c r="L304" s="181">
        <v>21</v>
      </c>
      <c r="M304" s="181">
        <f>G304*(1+L304/100)</f>
        <v>0</v>
      </c>
      <c r="N304" s="181">
        <v>1.8000000000000001E-4</v>
      </c>
      <c r="O304" s="181">
        <f>ROUND(E304*N304,2)</f>
        <v>0</v>
      </c>
      <c r="P304" s="181">
        <v>0</v>
      </c>
      <c r="Q304" s="181">
        <f>ROUND(E304*P304,2)</f>
        <v>0</v>
      </c>
      <c r="R304" s="181" t="s">
        <v>1532</v>
      </c>
      <c r="S304" s="181" t="s">
        <v>193</v>
      </c>
      <c r="T304" s="182" t="s">
        <v>285</v>
      </c>
      <c r="U304" s="163">
        <v>0.47599999999999998</v>
      </c>
      <c r="V304" s="163">
        <f>ROUND(E304*U304,2)</f>
        <v>0.95</v>
      </c>
      <c r="W304" s="163"/>
      <c r="X304" s="163" t="s">
        <v>194</v>
      </c>
      <c r="Y304" s="152"/>
      <c r="Z304" s="152"/>
      <c r="AA304" s="152"/>
      <c r="AB304" s="152"/>
      <c r="AC304" s="152"/>
      <c r="AD304" s="152"/>
      <c r="AE304" s="152"/>
      <c r="AF304" s="152"/>
      <c r="AG304" s="152" t="s">
        <v>195</v>
      </c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60" outlineLevel="1" x14ac:dyDescent="0.2">
      <c r="A305" s="159"/>
      <c r="B305" s="160"/>
      <c r="C305" s="194" t="s">
        <v>1111</v>
      </c>
      <c r="D305" s="164"/>
      <c r="E305" s="165">
        <v>2</v>
      </c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52"/>
      <c r="Z305" s="152"/>
      <c r="AA305" s="152"/>
      <c r="AB305" s="152"/>
      <c r="AC305" s="152"/>
      <c r="AD305" s="152"/>
      <c r="AE305" s="152"/>
      <c r="AF305" s="152"/>
      <c r="AG305" s="152" t="s">
        <v>199</v>
      </c>
      <c r="AH305" s="152">
        <v>0</v>
      </c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</row>
    <row r="306" spans="1:60" outlineLevel="1" x14ac:dyDescent="0.2">
      <c r="A306" s="176">
        <v>100</v>
      </c>
      <c r="B306" s="177" t="s">
        <v>1642</v>
      </c>
      <c r="C306" s="193" t="s">
        <v>1643</v>
      </c>
      <c r="D306" s="178" t="s">
        <v>274</v>
      </c>
      <c r="E306" s="179">
        <v>2</v>
      </c>
      <c r="F306" s="180"/>
      <c r="G306" s="181">
        <f>ROUND(E306*F306,2)</f>
        <v>0</v>
      </c>
      <c r="H306" s="180"/>
      <c r="I306" s="181">
        <f>ROUND(E306*H306,2)</f>
        <v>0</v>
      </c>
      <c r="J306" s="180"/>
      <c r="K306" s="181">
        <f>ROUND(E306*J306,2)</f>
        <v>0</v>
      </c>
      <c r="L306" s="181">
        <v>21</v>
      </c>
      <c r="M306" s="181">
        <f>G306*(1+L306/100)</f>
        <v>0</v>
      </c>
      <c r="N306" s="181">
        <v>4.0000000000000003E-5</v>
      </c>
      <c r="O306" s="181">
        <f>ROUND(E306*N306,2)</f>
        <v>0</v>
      </c>
      <c r="P306" s="181">
        <v>0</v>
      </c>
      <c r="Q306" s="181">
        <f>ROUND(E306*P306,2)</f>
        <v>0</v>
      </c>
      <c r="R306" s="181" t="s">
        <v>1532</v>
      </c>
      <c r="S306" s="181" t="s">
        <v>193</v>
      </c>
      <c r="T306" s="182" t="s">
        <v>285</v>
      </c>
      <c r="U306" s="163">
        <v>0.44500000000000001</v>
      </c>
      <c r="V306" s="163">
        <f>ROUND(E306*U306,2)</f>
        <v>0.89</v>
      </c>
      <c r="W306" s="163"/>
      <c r="X306" s="163" t="s">
        <v>194</v>
      </c>
      <c r="Y306" s="152"/>
      <c r="Z306" s="152"/>
      <c r="AA306" s="152"/>
      <c r="AB306" s="152"/>
      <c r="AC306" s="152"/>
      <c r="AD306" s="152"/>
      <c r="AE306" s="152"/>
      <c r="AF306" s="152"/>
      <c r="AG306" s="152" t="s">
        <v>195</v>
      </c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</row>
    <row r="307" spans="1:60" outlineLevel="1" x14ac:dyDescent="0.2">
      <c r="A307" s="159"/>
      <c r="B307" s="160"/>
      <c r="C307" s="194" t="s">
        <v>1111</v>
      </c>
      <c r="D307" s="164"/>
      <c r="E307" s="165">
        <v>2</v>
      </c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52"/>
      <c r="Z307" s="152"/>
      <c r="AA307" s="152"/>
      <c r="AB307" s="152"/>
      <c r="AC307" s="152"/>
      <c r="AD307" s="152"/>
      <c r="AE307" s="152"/>
      <c r="AF307" s="152"/>
      <c r="AG307" s="152" t="s">
        <v>199</v>
      </c>
      <c r="AH307" s="152">
        <v>0</v>
      </c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</row>
    <row r="308" spans="1:60" outlineLevel="1" x14ac:dyDescent="0.2">
      <c r="A308" s="176">
        <v>101</v>
      </c>
      <c r="B308" s="177" t="s">
        <v>1644</v>
      </c>
      <c r="C308" s="193" t="s">
        <v>1645</v>
      </c>
      <c r="D308" s="178" t="s">
        <v>274</v>
      </c>
      <c r="E308" s="179">
        <v>6</v>
      </c>
      <c r="F308" s="180"/>
      <c r="G308" s="181">
        <f>ROUND(E308*F308,2)</f>
        <v>0</v>
      </c>
      <c r="H308" s="180"/>
      <c r="I308" s="181">
        <f>ROUND(E308*H308,2)</f>
        <v>0</v>
      </c>
      <c r="J308" s="180"/>
      <c r="K308" s="181">
        <f>ROUND(E308*J308,2)</f>
        <v>0</v>
      </c>
      <c r="L308" s="181">
        <v>21</v>
      </c>
      <c r="M308" s="181">
        <f>G308*(1+L308/100)</f>
        <v>0</v>
      </c>
      <c r="N308" s="181">
        <v>0</v>
      </c>
      <c r="O308" s="181">
        <f>ROUND(E308*N308,2)</f>
        <v>0</v>
      </c>
      <c r="P308" s="181">
        <v>0</v>
      </c>
      <c r="Q308" s="181">
        <f>ROUND(E308*P308,2)</f>
        <v>0</v>
      </c>
      <c r="R308" s="181"/>
      <c r="S308" s="181" t="s">
        <v>254</v>
      </c>
      <c r="T308" s="182" t="s">
        <v>285</v>
      </c>
      <c r="U308" s="163">
        <v>0</v>
      </c>
      <c r="V308" s="163">
        <f>ROUND(E308*U308,2)</f>
        <v>0</v>
      </c>
      <c r="W308" s="163"/>
      <c r="X308" s="163" t="s">
        <v>194</v>
      </c>
      <c r="Y308" s="152"/>
      <c r="Z308" s="152"/>
      <c r="AA308" s="152"/>
      <c r="AB308" s="152"/>
      <c r="AC308" s="152"/>
      <c r="AD308" s="152"/>
      <c r="AE308" s="152"/>
      <c r="AF308" s="152"/>
      <c r="AG308" s="152" t="s">
        <v>195</v>
      </c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</row>
    <row r="309" spans="1:60" outlineLevel="1" x14ac:dyDescent="0.2">
      <c r="A309" s="159"/>
      <c r="B309" s="160"/>
      <c r="C309" s="194" t="s">
        <v>1646</v>
      </c>
      <c r="D309" s="164"/>
      <c r="E309" s="165">
        <v>6</v>
      </c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52"/>
      <c r="Z309" s="152"/>
      <c r="AA309" s="152"/>
      <c r="AB309" s="152"/>
      <c r="AC309" s="152"/>
      <c r="AD309" s="152"/>
      <c r="AE309" s="152"/>
      <c r="AF309" s="152"/>
      <c r="AG309" s="152" t="s">
        <v>199</v>
      </c>
      <c r="AH309" s="152">
        <v>0</v>
      </c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</row>
    <row r="310" spans="1:60" outlineLevel="1" x14ac:dyDescent="0.2">
      <c r="A310" s="176">
        <v>102</v>
      </c>
      <c r="B310" s="177" t="s">
        <v>1647</v>
      </c>
      <c r="C310" s="193" t="s">
        <v>1648</v>
      </c>
      <c r="D310" s="178" t="s">
        <v>426</v>
      </c>
      <c r="E310" s="179">
        <v>1</v>
      </c>
      <c r="F310" s="180"/>
      <c r="G310" s="181">
        <f>ROUND(E310*F310,2)</f>
        <v>0</v>
      </c>
      <c r="H310" s="180"/>
      <c r="I310" s="181">
        <f>ROUND(E310*H310,2)</f>
        <v>0</v>
      </c>
      <c r="J310" s="180"/>
      <c r="K310" s="181">
        <f>ROUND(E310*J310,2)</f>
        <v>0</v>
      </c>
      <c r="L310" s="181">
        <v>21</v>
      </c>
      <c r="M310" s="181">
        <f>G310*(1+L310/100)</f>
        <v>0</v>
      </c>
      <c r="N310" s="181">
        <v>1.158E-2</v>
      </c>
      <c r="O310" s="181">
        <f>ROUND(E310*N310,2)</f>
        <v>0.01</v>
      </c>
      <c r="P310" s="181">
        <v>0</v>
      </c>
      <c r="Q310" s="181">
        <f>ROUND(E310*P310,2)</f>
        <v>0</v>
      </c>
      <c r="R310" s="181"/>
      <c r="S310" s="181" t="s">
        <v>249</v>
      </c>
      <c r="T310" s="182" t="s">
        <v>255</v>
      </c>
      <c r="U310" s="163">
        <v>0</v>
      </c>
      <c r="V310" s="163">
        <f>ROUND(E310*U310,2)</f>
        <v>0</v>
      </c>
      <c r="W310" s="163"/>
      <c r="X310" s="163" t="s">
        <v>194</v>
      </c>
      <c r="Y310" s="152"/>
      <c r="Z310" s="152"/>
      <c r="AA310" s="152"/>
      <c r="AB310" s="152"/>
      <c r="AC310" s="152"/>
      <c r="AD310" s="152"/>
      <c r="AE310" s="152"/>
      <c r="AF310" s="152"/>
      <c r="AG310" s="152" t="s">
        <v>195</v>
      </c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</row>
    <row r="311" spans="1:60" outlineLevel="1" x14ac:dyDescent="0.2">
      <c r="A311" s="159"/>
      <c r="B311" s="160"/>
      <c r="C311" s="194" t="s">
        <v>81</v>
      </c>
      <c r="D311" s="164"/>
      <c r="E311" s="165">
        <v>1</v>
      </c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52"/>
      <c r="Z311" s="152"/>
      <c r="AA311" s="152"/>
      <c r="AB311" s="152"/>
      <c r="AC311" s="152"/>
      <c r="AD311" s="152"/>
      <c r="AE311" s="152"/>
      <c r="AF311" s="152"/>
      <c r="AG311" s="152" t="s">
        <v>199</v>
      </c>
      <c r="AH311" s="152">
        <v>0</v>
      </c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</row>
    <row r="312" spans="1:60" outlineLevel="1" x14ac:dyDescent="0.2">
      <c r="A312" s="176">
        <v>103</v>
      </c>
      <c r="B312" s="177" t="s">
        <v>1649</v>
      </c>
      <c r="C312" s="193" t="s">
        <v>1650</v>
      </c>
      <c r="D312" s="178" t="s">
        <v>274</v>
      </c>
      <c r="E312" s="179">
        <v>1</v>
      </c>
      <c r="F312" s="180"/>
      <c r="G312" s="181">
        <f>ROUND(E312*F312,2)</f>
        <v>0</v>
      </c>
      <c r="H312" s="180"/>
      <c r="I312" s="181">
        <f>ROUND(E312*H312,2)</f>
        <v>0</v>
      </c>
      <c r="J312" s="180"/>
      <c r="K312" s="181">
        <f>ROUND(E312*J312,2)</f>
        <v>0</v>
      </c>
      <c r="L312" s="181">
        <v>21</v>
      </c>
      <c r="M312" s="181">
        <f>G312*(1+L312/100)</f>
        <v>0</v>
      </c>
      <c r="N312" s="181">
        <v>1.9000000000000001E-4</v>
      </c>
      <c r="O312" s="181">
        <f>ROUND(E312*N312,2)</f>
        <v>0</v>
      </c>
      <c r="P312" s="181">
        <v>0</v>
      </c>
      <c r="Q312" s="181">
        <f>ROUND(E312*P312,2)</f>
        <v>0</v>
      </c>
      <c r="R312" s="181" t="s">
        <v>281</v>
      </c>
      <c r="S312" s="181" t="s">
        <v>193</v>
      </c>
      <c r="T312" s="182" t="s">
        <v>285</v>
      </c>
      <c r="U312" s="163">
        <v>0</v>
      </c>
      <c r="V312" s="163">
        <f>ROUND(E312*U312,2)</f>
        <v>0</v>
      </c>
      <c r="W312" s="163"/>
      <c r="X312" s="163" t="s">
        <v>275</v>
      </c>
      <c r="Y312" s="152"/>
      <c r="Z312" s="152"/>
      <c r="AA312" s="152"/>
      <c r="AB312" s="152"/>
      <c r="AC312" s="152"/>
      <c r="AD312" s="152"/>
      <c r="AE312" s="152"/>
      <c r="AF312" s="152"/>
      <c r="AG312" s="152" t="s">
        <v>276</v>
      </c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</row>
    <row r="313" spans="1:60" outlineLevel="1" x14ac:dyDescent="0.2">
      <c r="A313" s="159"/>
      <c r="B313" s="160"/>
      <c r="C313" s="194" t="s">
        <v>81</v>
      </c>
      <c r="D313" s="164"/>
      <c r="E313" s="165">
        <v>1</v>
      </c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52"/>
      <c r="Z313" s="152"/>
      <c r="AA313" s="152"/>
      <c r="AB313" s="152"/>
      <c r="AC313" s="152"/>
      <c r="AD313" s="152"/>
      <c r="AE313" s="152"/>
      <c r="AF313" s="152"/>
      <c r="AG313" s="152" t="s">
        <v>199</v>
      </c>
      <c r="AH313" s="152">
        <v>0</v>
      </c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</row>
    <row r="314" spans="1:60" ht="22.5" outlineLevel="1" x14ac:dyDescent="0.2">
      <c r="A314" s="176">
        <v>104</v>
      </c>
      <c r="B314" s="177" t="s">
        <v>1651</v>
      </c>
      <c r="C314" s="193" t="s">
        <v>1652</v>
      </c>
      <c r="D314" s="178" t="s">
        <v>274</v>
      </c>
      <c r="E314" s="179">
        <v>1</v>
      </c>
      <c r="F314" s="180"/>
      <c r="G314" s="181">
        <f>ROUND(E314*F314,2)</f>
        <v>0</v>
      </c>
      <c r="H314" s="180"/>
      <c r="I314" s="181">
        <f>ROUND(E314*H314,2)</f>
        <v>0</v>
      </c>
      <c r="J314" s="180"/>
      <c r="K314" s="181">
        <f>ROUND(E314*J314,2)</f>
        <v>0</v>
      </c>
      <c r="L314" s="181">
        <v>21</v>
      </c>
      <c r="M314" s="181">
        <f>G314*(1+L314/100)</f>
        <v>0</v>
      </c>
      <c r="N314" s="181">
        <v>1.48E-3</v>
      </c>
      <c r="O314" s="181">
        <f>ROUND(E314*N314,2)</f>
        <v>0</v>
      </c>
      <c r="P314" s="181">
        <v>0</v>
      </c>
      <c r="Q314" s="181">
        <f>ROUND(E314*P314,2)</f>
        <v>0</v>
      </c>
      <c r="R314" s="181" t="s">
        <v>281</v>
      </c>
      <c r="S314" s="181" t="s">
        <v>193</v>
      </c>
      <c r="T314" s="182" t="s">
        <v>285</v>
      </c>
      <c r="U314" s="163">
        <v>0</v>
      </c>
      <c r="V314" s="163">
        <f>ROUND(E314*U314,2)</f>
        <v>0</v>
      </c>
      <c r="W314" s="163"/>
      <c r="X314" s="163" t="s">
        <v>275</v>
      </c>
      <c r="Y314" s="152"/>
      <c r="Z314" s="152"/>
      <c r="AA314" s="152"/>
      <c r="AB314" s="152"/>
      <c r="AC314" s="152"/>
      <c r="AD314" s="152"/>
      <c r="AE314" s="152"/>
      <c r="AF314" s="152"/>
      <c r="AG314" s="152" t="s">
        <v>276</v>
      </c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</row>
    <row r="315" spans="1:60" outlineLevel="1" x14ac:dyDescent="0.2">
      <c r="A315" s="159"/>
      <c r="B315" s="160"/>
      <c r="C315" s="194" t="s">
        <v>81</v>
      </c>
      <c r="D315" s="164"/>
      <c r="E315" s="165">
        <v>1</v>
      </c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52"/>
      <c r="Z315" s="152"/>
      <c r="AA315" s="152"/>
      <c r="AB315" s="152"/>
      <c r="AC315" s="152"/>
      <c r="AD315" s="152"/>
      <c r="AE315" s="152"/>
      <c r="AF315" s="152"/>
      <c r="AG315" s="152" t="s">
        <v>199</v>
      </c>
      <c r="AH315" s="152">
        <v>0</v>
      </c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</row>
    <row r="316" spans="1:60" ht="22.5" outlineLevel="1" x14ac:dyDescent="0.2">
      <c r="A316" s="176">
        <v>105</v>
      </c>
      <c r="B316" s="177" t="s">
        <v>1653</v>
      </c>
      <c r="C316" s="193" t="s">
        <v>1654</v>
      </c>
      <c r="D316" s="178" t="s">
        <v>274</v>
      </c>
      <c r="E316" s="179">
        <v>2</v>
      </c>
      <c r="F316" s="180"/>
      <c r="G316" s="181">
        <f>ROUND(E316*F316,2)</f>
        <v>0</v>
      </c>
      <c r="H316" s="180"/>
      <c r="I316" s="181">
        <f>ROUND(E316*H316,2)</f>
        <v>0</v>
      </c>
      <c r="J316" s="180"/>
      <c r="K316" s="181">
        <f>ROUND(E316*J316,2)</f>
        <v>0</v>
      </c>
      <c r="L316" s="181">
        <v>21</v>
      </c>
      <c r="M316" s="181">
        <f>G316*(1+L316/100)</f>
        <v>0</v>
      </c>
      <c r="N316" s="181">
        <v>1.2999999999999999E-3</v>
      </c>
      <c r="O316" s="181">
        <f>ROUND(E316*N316,2)</f>
        <v>0</v>
      </c>
      <c r="P316" s="181">
        <v>0</v>
      </c>
      <c r="Q316" s="181">
        <f>ROUND(E316*P316,2)</f>
        <v>0</v>
      </c>
      <c r="R316" s="181" t="s">
        <v>281</v>
      </c>
      <c r="S316" s="181" t="s">
        <v>193</v>
      </c>
      <c r="T316" s="182" t="s">
        <v>285</v>
      </c>
      <c r="U316" s="163">
        <v>0</v>
      </c>
      <c r="V316" s="163">
        <f>ROUND(E316*U316,2)</f>
        <v>0</v>
      </c>
      <c r="W316" s="163"/>
      <c r="X316" s="163" t="s">
        <v>275</v>
      </c>
      <c r="Y316" s="152"/>
      <c r="Z316" s="152"/>
      <c r="AA316" s="152"/>
      <c r="AB316" s="152"/>
      <c r="AC316" s="152"/>
      <c r="AD316" s="152"/>
      <c r="AE316" s="152"/>
      <c r="AF316" s="152"/>
      <c r="AG316" s="152" t="s">
        <v>276</v>
      </c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</row>
    <row r="317" spans="1:60" outlineLevel="1" x14ac:dyDescent="0.2">
      <c r="A317" s="159"/>
      <c r="B317" s="160"/>
      <c r="C317" s="194" t="s">
        <v>1655</v>
      </c>
      <c r="D317" s="164"/>
      <c r="E317" s="165">
        <v>2</v>
      </c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52"/>
      <c r="Z317" s="152"/>
      <c r="AA317" s="152"/>
      <c r="AB317" s="152"/>
      <c r="AC317" s="152"/>
      <c r="AD317" s="152"/>
      <c r="AE317" s="152"/>
      <c r="AF317" s="152"/>
      <c r="AG317" s="152" t="s">
        <v>199</v>
      </c>
      <c r="AH317" s="152">
        <v>5</v>
      </c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</row>
    <row r="318" spans="1:60" outlineLevel="1" x14ac:dyDescent="0.2">
      <c r="A318" s="176">
        <v>106</v>
      </c>
      <c r="B318" s="177" t="s">
        <v>1656</v>
      </c>
      <c r="C318" s="193" t="s">
        <v>1657</v>
      </c>
      <c r="D318" s="178" t="s">
        <v>274</v>
      </c>
      <c r="E318" s="179">
        <v>2</v>
      </c>
      <c r="F318" s="180"/>
      <c r="G318" s="181">
        <f>ROUND(E318*F318,2)</f>
        <v>0</v>
      </c>
      <c r="H318" s="180"/>
      <c r="I318" s="181">
        <f>ROUND(E318*H318,2)</f>
        <v>0</v>
      </c>
      <c r="J318" s="180"/>
      <c r="K318" s="181">
        <f>ROUND(E318*J318,2)</f>
        <v>0</v>
      </c>
      <c r="L318" s="181">
        <v>21</v>
      </c>
      <c r="M318" s="181">
        <f>G318*(1+L318/100)</f>
        <v>0</v>
      </c>
      <c r="N318" s="181">
        <v>1.1999999999999999E-3</v>
      </c>
      <c r="O318" s="181">
        <f>ROUND(E318*N318,2)</f>
        <v>0</v>
      </c>
      <c r="P318" s="181">
        <v>0</v>
      </c>
      <c r="Q318" s="181">
        <f>ROUND(E318*P318,2)</f>
        <v>0</v>
      </c>
      <c r="R318" s="181" t="s">
        <v>281</v>
      </c>
      <c r="S318" s="181" t="s">
        <v>193</v>
      </c>
      <c r="T318" s="182" t="s">
        <v>285</v>
      </c>
      <c r="U318" s="163">
        <v>0</v>
      </c>
      <c r="V318" s="163">
        <f>ROUND(E318*U318,2)</f>
        <v>0</v>
      </c>
      <c r="W318" s="163"/>
      <c r="X318" s="163" t="s">
        <v>275</v>
      </c>
      <c r="Y318" s="152"/>
      <c r="Z318" s="152"/>
      <c r="AA318" s="152"/>
      <c r="AB318" s="152"/>
      <c r="AC318" s="152"/>
      <c r="AD318" s="152"/>
      <c r="AE318" s="152"/>
      <c r="AF318" s="152"/>
      <c r="AG318" s="152" t="s">
        <v>276</v>
      </c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</row>
    <row r="319" spans="1:60" outlineLevel="1" x14ac:dyDescent="0.2">
      <c r="A319" s="159"/>
      <c r="B319" s="160"/>
      <c r="C319" s="194" t="s">
        <v>1658</v>
      </c>
      <c r="D319" s="164"/>
      <c r="E319" s="165">
        <v>2</v>
      </c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52"/>
      <c r="Z319" s="152"/>
      <c r="AA319" s="152"/>
      <c r="AB319" s="152"/>
      <c r="AC319" s="152"/>
      <c r="AD319" s="152"/>
      <c r="AE319" s="152"/>
      <c r="AF319" s="152"/>
      <c r="AG319" s="152" t="s">
        <v>199</v>
      </c>
      <c r="AH319" s="152">
        <v>5</v>
      </c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</row>
    <row r="320" spans="1:60" ht="22.5" outlineLevel="1" x14ac:dyDescent="0.2">
      <c r="A320" s="176">
        <v>107</v>
      </c>
      <c r="B320" s="177" t="s">
        <v>1659</v>
      </c>
      <c r="C320" s="193" t="s">
        <v>1660</v>
      </c>
      <c r="D320" s="178" t="s">
        <v>274</v>
      </c>
      <c r="E320" s="179">
        <v>1</v>
      </c>
      <c r="F320" s="180"/>
      <c r="G320" s="181">
        <f>ROUND(E320*F320,2)</f>
        <v>0</v>
      </c>
      <c r="H320" s="180"/>
      <c r="I320" s="181">
        <f>ROUND(E320*H320,2)</f>
        <v>0</v>
      </c>
      <c r="J320" s="180"/>
      <c r="K320" s="181">
        <f>ROUND(E320*J320,2)</f>
        <v>0</v>
      </c>
      <c r="L320" s="181">
        <v>21</v>
      </c>
      <c r="M320" s="181">
        <f>G320*(1+L320/100)</f>
        <v>0</v>
      </c>
      <c r="N320" s="181">
        <v>4.4999999999999997E-3</v>
      </c>
      <c r="O320" s="181">
        <f>ROUND(E320*N320,2)</f>
        <v>0</v>
      </c>
      <c r="P320" s="181">
        <v>0</v>
      </c>
      <c r="Q320" s="181">
        <f>ROUND(E320*P320,2)</f>
        <v>0</v>
      </c>
      <c r="R320" s="181" t="s">
        <v>281</v>
      </c>
      <c r="S320" s="181" t="s">
        <v>193</v>
      </c>
      <c r="T320" s="182" t="s">
        <v>285</v>
      </c>
      <c r="U320" s="163">
        <v>0</v>
      </c>
      <c r="V320" s="163">
        <f>ROUND(E320*U320,2)</f>
        <v>0</v>
      </c>
      <c r="W320" s="163"/>
      <c r="X320" s="163" t="s">
        <v>275</v>
      </c>
      <c r="Y320" s="152"/>
      <c r="Z320" s="152"/>
      <c r="AA320" s="152"/>
      <c r="AB320" s="152"/>
      <c r="AC320" s="152"/>
      <c r="AD320" s="152"/>
      <c r="AE320" s="152"/>
      <c r="AF320" s="152"/>
      <c r="AG320" s="152" t="s">
        <v>276</v>
      </c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</row>
    <row r="321" spans="1:60" outlineLevel="1" x14ac:dyDescent="0.2">
      <c r="A321" s="159"/>
      <c r="B321" s="160"/>
      <c r="C321" s="194" t="s">
        <v>81</v>
      </c>
      <c r="D321" s="164"/>
      <c r="E321" s="165">
        <v>1</v>
      </c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52"/>
      <c r="Z321" s="152"/>
      <c r="AA321" s="152"/>
      <c r="AB321" s="152"/>
      <c r="AC321" s="152"/>
      <c r="AD321" s="152"/>
      <c r="AE321" s="152"/>
      <c r="AF321" s="152"/>
      <c r="AG321" s="152" t="s">
        <v>199</v>
      </c>
      <c r="AH321" s="152">
        <v>0</v>
      </c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</row>
    <row r="322" spans="1:60" ht="22.5" outlineLevel="1" x14ac:dyDescent="0.2">
      <c r="A322" s="176">
        <v>108</v>
      </c>
      <c r="B322" s="177" t="s">
        <v>1661</v>
      </c>
      <c r="C322" s="193" t="s">
        <v>1662</v>
      </c>
      <c r="D322" s="178" t="s">
        <v>274</v>
      </c>
      <c r="E322" s="179">
        <v>1</v>
      </c>
      <c r="F322" s="180"/>
      <c r="G322" s="181">
        <f>ROUND(E322*F322,2)</f>
        <v>0</v>
      </c>
      <c r="H322" s="180"/>
      <c r="I322" s="181">
        <f>ROUND(E322*H322,2)</f>
        <v>0</v>
      </c>
      <c r="J322" s="180"/>
      <c r="K322" s="181">
        <f>ROUND(E322*J322,2)</f>
        <v>0</v>
      </c>
      <c r="L322" s="181">
        <v>21</v>
      </c>
      <c r="M322" s="181">
        <f>G322*(1+L322/100)</f>
        <v>0</v>
      </c>
      <c r="N322" s="181">
        <v>0.01</v>
      </c>
      <c r="O322" s="181">
        <f>ROUND(E322*N322,2)</f>
        <v>0.01</v>
      </c>
      <c r="P322" s="181">
        <v>0</v>
      </c>
      <c r="Q322" s="181">
        <f>ROUND(E322*P322,2)</f>
        <v>0</v>
      </c>
      <c r="R322" s="181" t="s">
        <v>281</v>
      </c>
      <c r="S322" s="181" t="s">
        <v>193</v>
      </c>
      <c r="T322" s="182" t="s">
        <v>285</v>
      </c>
      <c r="U322" s="163">
        <v>0</v>
      </c>
      <c r="V322" s="163">
        <f>ROUND(E322*U322,2)</f>
        <v>0</v>
      </c>
      <c r="W322" s="163"/>
      <c r="X322" s="163" t="s">
        <v>275</v>
      </c>
      <c r="Y322" s="152"/>
      <c r="Z322" s="152"/>
      <c r="AA322" s="152"/>
      <c r="AB322" s="152"/>
      <c r="AC322" s="152"/>
      <c r="AD322" s="152"/>
      <c r="AE322" s="152"/>
      <c r="AF322" s="152"/>
      <c r="AG322" s="152" t="s">
        <v>276</v>
      </c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</row>
    <row r="323" spans="1:60" outlineLevel="1" x14ac:dyDescent="0.2">
      <c r="A323" s="159"/>
      <c r="B323" s="160"/>
      <c r="C323" s="194" t="s">
        <v>1663</v>
      </c>
      <c r="D323" s="164"/>
      <c r="E323" s="165">
        <v>1</v>
      </c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52"/>
      <c r="Z323" s="152"/>
      <c r="AA323" s="152"/>
      <c r="AB323" s="152"/>
      <c r="AC323" s="152"/>
      <c r="AD323" s="152"/>
      <c r="AE323" s="152"/>
      <c r="AF323" s="152"/>
      <c r="AG323" s="152" t="s">
        <v>199</v>
      </c>
      <c r="AH323" s="152">
        <v>5</v>
      </c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</row>
    <row r="324" spans="1:60" ht="22.5" outlineLevel="1" x14ac:dyDescent="0.2">
      <c r="A324" s="176">
        <v>109</v>
      </c>
      <c r="B324" s="177" t="s">
        <v>1664</v>
      </c>
      <c r="C324" s="193" t="s">
        <v>1665</v>
      </c>
      <c r="D324" s="178" t="s">
        <v>274</v>
      </c>
      <c r="E324" s="179">
        <v>1</v>
      </c>
      <c r="F324" s="180"/>
      <c r="G324" s="181">
        <f>ROUND(E324*F324,2)</f>
        <v>0</v>
      </c>
      <c r="H324" s="180"/>
      <c r="I324" s="181">
        <f>ROUND(E324*H324,2)</f>
        <v>0</v>
      </c>
      <c r="J324" s="180"/>
      <c r="K324" s="181">
        <f>ROUND(E324*J324,2)</f>
        <v>0</v>
      </c>
      <c r="L324" s="181">
        <v>21</v>
      </c>
      <c r="M324" s="181">
        <f>G324*(1+L324/100)</f>
        <v>0</v>
      </c>
      <c r="N324" s="181">
        <v>1.7999999999999999E-2</v>
      </c>
      <c r="O324" s="181">
        <f>ROUND(E324*N324,2)</f>
        <v>0.02</v>
      </c>
      <c r="P324" s="181">
        <v>0</v>
      </c>
      <c r="Q324" s="181">
        <f>ROUND(E324*P324,2)</f>
        <v>0</v>
      </c>
      <c r="R324" s="181" t="s">
        <v>281</v>
      </c>
      <c r="S324" s="181" t="s">
        <v>193</v>
      </c>
      <c r="T324" s="182" t="s">
        <v>285</v>
      </c>
      <c r="U324" s="163">
        <v>0</v>
      </c>
      <c r="V324" s="163">
        <f>ROUND(E324*U324,2)</f>
        <v>0</v>
      </c>
      <c r="W324" s="163"/>
      <c r="X324" s="163" t="s">
        <v>275</v>
      </c>
      <c r="Y324" s="152"/>
      <c r="Z324" s="152"/>
      <c r="AA324" s="152"/>
      <c r="AB324" s="152"/>
      <c r="AC324" s="152"/>
      <c r="AD324" s="152"/>
      <c r="AE324" s="152"/>
      <c r="AF324" s="152"/>
      <c r="AG324" s="152" t="s">
        <v>276</v>
      </c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</row>
    <row r="325" spans="1:60" outlineLevel="1" x14ac:dyDescent="0.2">
      <c r="A325" s="159"/>
      <c r="B325" s="160"/>
      <c r="C325" s="194" t="s">
        <v>81</v>
      </c>
      <c r="D325" s="164"/>
      <c r="E325" s="165">
        <v>1</v>
      </c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52"/>
      <c r="Z325" s="152"/>
      <c r="AA325" s="152"/>
      <c r="AB325" s="152"/>
      <c r="AC325" s="152"/>
      <c r="AD325" s="152"/>
      <c r="AE325" s="152"/>
      <c r="AF325" s="152"/>
      <c r="AG325" s="152" t="s">
        <v>199</v>
      </c>
      <c r="AH325" s="152">
        <v>0</v>
      </c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</row>
    <row r="326" spans="1:60" ht="22.5" outlineLevel="1" x14ac:dyDescent="0.2">
      <c r="A326" s="176">
        <v>110</v>
      </c>
      <c r="B326" s="177" t="s">
        <v>1666</v>
      </c>
      <c r="C326" s="193" t="s">
        <v>1667</v>
      </c>
      <c r="D326" s="178" t="s">
        <v>274</v>
      </c>
      <c r="E326" s="179">
        <v>1</v>
      </c>
      <c r="F326" s="180"/>
      <c r="G326" s="181">
        <f>ROUND(E326*F326,2)</f>
        <v>0</v>
      </c>
      <c r="H326" s="180"/>
      <c r="I326" s="181">
        <f>ROUND(E326*H326,2)</f>
        <v>0</v>
      </c>
      <c r="J326" s="180"/>
      <c r="K326" s="181">
        <f>ROUND(E326*J326,2)</f>
        <v>0</v>
      </c>
      <c r="L326" s="181">
        <v>21</v>
      </c>
      <c r="M326" s="181">
        <f>G326*(1+L326/100)</f>
        <v>0</v>
      </c>
      <c r="N326" s="181">
        <v>1.4E-2</v>
      </c>
      <c r="O326" s="181">
        <f>ROUND(E326*N326,2)</f>
        <v>0.01</v>
      </c>
      <c r="P326" s="181">
        <v>0</v>
      </c>
      <c r="Q326" s="181">
        <f>ROUND(E326*P326,2)</f>
        <v>0</v>
      </c>
      <c r="R326" s="181" t="s">
        <v>281</v>
      </c>
      <c r="S326" s="181" t="s">
        <v>193</v>
      </c>
      <c r="T326" s="182" t="s">
        <v>285</v>
      </c>
      <c r="U326" s="163">
        <v>0</v>
      </c>
      <c r="V326" s="163">
        <f>ROUND(E326*U326,2)</f>
        <v>0</v>
      </c>
      <c r="W326" s="163"/>
      <c r="X326" s="163" t="s">
        <v>275</v>
      </c>
      <c r="Y326" s="152"/>
      <c r="Z326" s="152"/>
      <c r="AA326" s="152"/>
      <c r="AB326" s="152"/>
      <c r="AC326" s="152"/>
      <c r="AD326" s="152"/>
      <c r="AE326" s="152"/>
      <c r="AF326" s="152"/>
      <c r="AG326" s="152" t="s">
        <v>276</v>
      </c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</row>
    <row r="327" spans="1:60" outlineLevel="1" x14ac:dyDescent="0.2">
      <c r="A327" s="159"/>
      <c r="B327" s="160"/>
      <c r="C327" s="194" t="s">
        <v>81</v>
      </c>
      <c r="D327" s="164"/>
      <c r="E327" s="165">
        <v>1</v>
      </c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52"/>
      <c r="Z327" s="152"/>
      <c r="AA327" s="152"/>
      <c r="AB327" s="152"/>
      <c r="AC327" s="152"/>
      <c r="AD327" s="152"/>
      <c r="AE327" s="152"/>
      <c r="AF327" s="152"/>
      <c r="AG327" s="152" t="s">
        <v>199</v>
      </c>
      <c r="AH327" s="152">
        <v>0</v>
      </c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</row>
    <row r="328" spans="1:60" outlineLevel="1" x14ac:dyDescent="0.2">
      <c r="A328" s="176">
        <v>111</v>
      </c>
      <c r="B328" s="177" t="s">
        <v>1668</v>
      </c>
      <c r="C328" s="193" t="s">
        <v>1669</v>
      </c>
      <c r="D328" s="178" t="s">
        <v>1670</v>
      </c>
      <c r="E328" s="179">
        <v>3</v>
      </c>
      <c r="F328" s="180"/>
      <c r="G328" s="181">
        <f>ROUND(E328*F328,2)</f>
        <v>0</v>
      </c>
      <c r="H328" s="180"/>
      <c r="I328" s="181">
        <f>ROUND(E328*H328,2)</f>
        <v>0</v>
      </c>
      <c r="J328" s="180"/>
      <c r="K328" s="181">
        <f>ROUND(E328*J328,2)</f>
        <v>0</v>
      </c>
      <c r="L328" s="181">
        <v>21</v>
      </c>
      <c r="M328" s="181">
        <f>G328*(1+L328/100)</f>
        <v>0</v>
      </c>
      <c r="N328" s="181">
        <v>5.0000000000000001E-4</v>
      </c>
      <c r="O328" s="181">
        <f>ROUND(E328*N328,2)</f>
        <v>0</v>
      </c>
      <c r="P328" s="181">
        <v>0</v>
      </c>
      <c r="Q328" s="181">
        <f>ROUND(E328*P328,2)</f>
        <v>0</v>
      </c>
      <c r="R328" s="181" t="s">
        <v>281</v>
      </c>
      <c r="S328" s="181" t="s">
        <v>193</v>
      </c>
      <c r="T328" s="182" t="s">
        <v>285</v>
      </c>
      <c r="U328" s="163">
        <v>0</v>
      </c>
      <c r="V328" s="163">
        <f>ROUND(E328*U328,2)</f>
        <v>0</v>
      </c>
      <c r="W328" s="163"/>
      <c r="X328" s="163" t="s">
        <v>275</v>
      </c>
      <c r="Y328" s="152"/>
      <c r="Z328" s="152"/>
      <c r="AA328" s="152"/>
      <c r="AB328" s="152"/>
      <c r="AC328" s="152"/>
      <c r="AD328" s="152"/>
      <c r="AE328" s="152"/>
      <c r="AF328" s="152"/>
      <c r="AG328" s="152" t="s">
        <v>276</v>
      </c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</row>
    <row r="329" spans="1:60" outlineLevel="1" x14ac:dyDescent="0.2">
      <c r="A329" s="159"/>
      <c r="B329" s="160"/>
      <c r="C329" s="194" t="s">
        <v>1392</v>
      </c>
      <c r="D329" s="164"/>
      <c r="E329" s="165">
        <v>3</v>
      </c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52"/>
      <c r="Z329" s="152"/>
      <c r="AA329" s="152"/>
      <c r="AB329" s="152"/>
      <c r="AC329" s="152"/>
      <c r="AD329" s="152"/>
      <c r="AE329" s="152"/>
      <c r="AF329" s="152"/>
      <c r="AG329" s="152" t="s">
        <v>199</v>
      </c>
      <c r="AH329" s="152">
        <v>0</v>
      </c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</row>
    <row r="330" spans="1:60" outlineLevel="1" x14ac:dyDescent="0.2">
      <c r="A330" s="176">
        <v>112</v>
      </c>
      <c r="B330" s="177" t="s">
        <v>1671</v>
      </c>
      <c r="C330" s="193" t="s">
        <v>1672</v>
      </c>
      <c r="D330" s="178" t="s">
        <v>1670</v>
      </c>
      <c r="E330" s="179">
        <v>2</v>
      </c>
      <c r="F330" s="180"/>
      <c r="G330" s="181">
        <f>ROUND(E330*F330,2)</f>
        <v>0</v>
      </c>
      <c r="H330" s="180"/>
      <c r="I330" s="181">
        <f>ROUND(E330*H330,2)</f>
        <v>0</v>
      </c>
      <c r="J330" s="180"/>
      <c r="K330" s="181">
        <f>ROUND(E330*J330,2)</f>
        <v>0</v>
      </c>
      <c r="L330" s="181">
        <v>21</v>
      </c>
      <c r="M330" s="181">
        <f>G330*(1+L330/100)</f>
        <v>0</v>
      </c>
      <c r="N330" s="181">
        <v>5.0000000000000001E-4</v>
      </c>
      <c r="O330" s="181">
        <f>ROUND(E330*N330,2)</f>
        <v>0</v>
      </c>
      <c r="P330" s="181">
        <v>0</v>
      </c>
      <c r="Q330" s="181">
        <f>ROUND(E330*P330,2)</f>
        <v>0</v>
      </c>
      <c r="R330" s="181" t="s">
        <v>281</v>
      </c>
      <c r="S330" s="181" t="s">
        <v>193</v>
      </c>
      <c r="T330" s="182" t="s">
        <v>285</v>
      </c>
      <c r="U330" s="163">
        <v>0</v>
      </c>
      <c r="V330" s="163">
        <f>ROUND(E330*U330,2)</f>
        <v>0</v>
      </c>
      <c r="W330" s="163"/>
      <c r="X330" s="163" t="s">
        <v>275</v>
      </c>
      <c r="Y330" s="152"/>
      <c r="Z330" s="152"/>
      <c r="AA330" s="152"/>
      <c r="AB330" s="152"/>
      <c r="AC330" s="152"/>
      <c r="AD330" s="152"/>
      <c r="AE330" s="152"/>
      <c r="AF330" s="152"/>
      <c r="AG330" s="152" t="s">
        <v>276</v>
      </c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</row>
    <row r="331" spans="1:60" outlineLevel="1" x14ac:dyDescent="0.2">
      <c r="A331" s="159"/>
      <c r="B331" s="160"/>
      <c r="C331" s="194" t="s">
        <v>1111</v>
      </c>
      <c r="D331" s="164"/>
      <c r="E331" s="165">
        <v>2</v>
      </c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52"/>
      <c r="Z331" s="152"/>
      <c r="AA331" s="152"/>
      <c r="AB331" s="152"/>
      <c r="AC331" s="152"/>
      <c r="AD331" s="152"/>
      <c r="AE331" s="152"/>
      <c r="AF331" s="152"/>
      <c r="AG331" s="152" t="s">
        <v>199</v>
      </c>
      <c r="AH331" s="152">
        <v>0</v>
      </c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</row>
    <row r="332" spans="1:60" outlineLevel="1" x14ac:dyDescent="0.2">
      <c r="A332" s="176">
        <v>113</v>
      </c>
      <c r="B332" s="177" t="s">
        <v>1673</v>
      </c>
      <c r="C332" s="193" t="s">
        <v>1674</v>
      </c>
      <c r="D332" s="178" t="s">
        <v>280</v>
      </c>
      <c r="E332" s="179">
        <v>8.6870000000000003E-2</v>
      </c>
      <c r="F332" s="180"/>
      <c r="G332" s="181">
        <f>ROUND(E332*F332,2)</f>
        <v>0</v>
      </c>
      <c r="H332" s="180"/>
      <c r="I332" s="181">
        <f>ROUND(E332*H332,2)</f>
        <v>0</v>
      </c>
      <c r="J332" s="180"/>
      <c r="K332" s="181">
        <f>ROUND(E332*J332,2)</f>
        <v>0</v>
      </c>
      <c r="L332" s="181">
        <v>21</v>
      </c>
      <c r="M332" s="181">
        <f>G332*(1+L332/100)</f>
        <v>0</v>
      </c>
      <c r="N332" s="181">
        <v>0</v>
      </c>
      <c r="O332" s="181">
        <f>ROUND(E332*N332,2)</f>
        <v>0</v>
      </c>
      <c r="P332" s="181">
        <v>0</v>
      </c>
      <c r="Q332" s="181">
        <f>ROUND(E332*P332,2)</f>
        <v>0</v>
      </c>
      <c r="R332" s="181" t="s">
        <v>1532</v>
      </c>
      <c r="S332" s="181" t="s">
        <v>193</v>
      </c>
      <c r="T332" s="182" t="s">
        <v>285</v>
      </c>
      <c r="U332" s="163">
        <v>1.629</v>
      </c>
      <c r="V332" s="163">
        <f>ROUND(E332*U332,2)</f>
        <v>0.14000000000000001</v>
      </c>
      <c r="W332" s="163"/>
      <c r="X332" s="163" t="s">
        <v>995</v>
      </c>
      <c r="Y332" s="152"/>
      <c r="Z332" s="152"/>
      <c r="AA332" s="152"/>
      <c r="AB332" s="152"/>
      <c r="AC332" s="152"/>
      <c r="AD332" s="152"/>
      <c r="AE332" s="152"/>
      <c r="AF332" s="152"/>
      <c r="AG332" s="152" t="s">
        <v>996</v>
      </c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</row>
    <row r="333" spans="1:60" outlineLevel="1" x14ac:dyDescent="0.2">
      <c r="A333" s="159"/>
      <c r="B333" s="160"/>
      <c r="C333" s="257" t="s">
        <v>1634</v>
      </c>
      <c r="D333" s="258"/>
      <c r="E333" s="258"/>
      <c r="F333" s="258"/>
      <c r="G333" s="258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52"/>
      <c r="Z333" s="152"/>
      <c r="AA333" s="152"/>
      <c r="AB333" s="152"/>
      <c r="AC333" s="152"/>
      <c r="AD333" s="152"/>
      <c r="AE333" s="152"/>
      <c r="AF333" s="152"/>
      <c r="AG333" s="152" t="s">
        <v>197</v>
      </c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</row>
    <row r="334" spans="1:60" x14ac:dyDescent="0.2">
      <c r="A334" s="170" t="s">
        <v>187</v>
      </c>
      <c r="B334" s="171" t="s">
        <v>150</v>
      </c>
      <c r="C334" s="192" t="s">
        <v>151</v>
      </c>
      <c r="D334" s="172"/>
      <c r="E334" s="173"/>
      <c r="F334" s="174"/>
      <c r="G334" s="174">
        <f>SUMIF(AG335:AG360,"&lt;&gt;NOR",G335:G360)</f>
        <v>0</v>
      </c>
      <c r="H334" s="174"/>
      <c r="I334" s="174">
        <f>SUM(I335:I360)</f>
        <v>0</v>
      </c>
      <c r="J334" s="174"/>
      <c r="K334" s="174">
        <f>SUM(K335:K360)</f>
        <v>0</v>
      </c>
      <c r="L334" s="174"/>
      <c r="M334" s="174">
        <f>SUM(M335:M360)</f>
        <v>0</v>
      </c>
      <c r="N334" s="174"/>
      <c r="O334" s="174">
        <f>SUM(O335:O360)</f>
        <v>0.13</v>
      </c>
      <c r="P334" s="174"/>
      <c r="Q334" s="174">
        <f>SUM(Q335:Q360)</f>
        <v>0</v>
      </c>
      <c r="R334" s="174"/>
      <c r="S334" s="174"/>
      <c r="T334" s="175"/>
      <c r="U334" s="169"/>
      <c r="V334" s="169">
        <f>SUM(V335:V360)</f>
        <v>4.1100000000000003</v>
      </c>
      <c r="W334" s="169"/>
      <c r="X334" s="169"/>
      <c r="AG334" t="s">
        <v>188</v>
      </c>
    </row>
    <row r="335" spans="1:60" outlineLevel="1" x14ac:dyDescent="0.2">
      <c r="A335" s="176">
        <v>114</v>
      </c>
      <c r="B335" s="177" t="s">
        <v>1675</v>
      </c>
      <c r="C335" s="193" t="s">
        <v>1676</v>
      </c>
      <c r="D335" s="178" t="s">
        <v>207</v>
      </c>
      <c r="E335" s="179">
        <v>46.16</v>
      </c>
      <c r="F335" s="180"/>
      <c r="G335" s="181">
        <f>ROUND(E335*F335,2)</f>
        <v>0</v>
      </c>
      <c r="H335" s="180"/>
      <c r="I335" s="181">
        <f>ROUND(E335*H335,2)</f>
        <v>0</v>
      </c>
      <c r="J335" s="180"/>
      <c r="K335" s="181">
        <f>ROUND(E335*J335,2)</f>
        <v>0</v>
      </c>
      <c r="L335" s="181">
        <v>21</v>
      </c>
      <c r="M335" s="181">
        <f>G335*(1+L335/100)</f>
        <v>0</v>
      </c>
      <c r="N335" s="181">
        <v>0</v>
      </c>
      <c r="O335" s="181">
        <f>ROUND(E335*N335,2)</f>
        <v>0</v>
      </c>
      <c r="P335" s="181">
        <v>0</v>
      </c>
      <c r="Q335" s="181">
        <f>ROUND(E335*P335,2)</f>
        <v>0</v>
      </c>
      <c r="R335" s="181"/>
      <c r="S335" s="181" t="s">
        <v>193</v>
      </c>
      <c r="T335" s="182" t="s">
        <v>285</v>
      </c>
      <c r="U335" s="163">
        <v>8.8999999999999996E-2</v>
      </c>
      <c r="V335" s="163">
        <f>ROUND(E335*U335,2)</f>
        <v>4.1100000000000003</v>
      </c>
      <c r="W335" s="163"/>
      <c r="X335" s="163" t="s">
        <v>194</v>
      </c>
      <c r="Y335" s="152"/>
      <c r="Z335" s="152"/>
      <c r="AA335" s="152"/>
      <c r="AB335" s="152"/>
      <c r="AC335" s="152"/>
      <c r="AD335" s="152"/>
      <c r="AE335" s="152"/>
      <c r="AF335" s="152"/>
      <c r="AG335" s="152" t="s">
        <v>195</v>
      </c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  <c r="BH335" s="152"/>
    </row>
    <row r="336" spans="1:60" outlineLevel="1" x14ac:dyDescent="0.2">
      <c r="A336" s="159"/>
      <c r="B336" s="160"/>
      <c r="C336" s="194" t="s">
        <v>1677</v>
      </c>
      <c r="D336" s="164"/>
      <c r="E336" s="165">
        <v>33.5</v>
      </c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52"/>
      <c r="Z336" s="152"/>
      <c r="AA336" s="152"/>
      <c r="AB336" s="152"/>
      <c r="AC336" s="152"/>
      <c r="AD336" s="152"/>
      <c r="AE336" s="152"/>
      <c r="AF336" s="152"/>
      <c r="AG336" s="152" t="s">
        <v>199</v>
      </c>
      <c r="AH336" s="152">
        <v>0</v>
      </c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</row>
    <row r="337" spans="1:60" outlineLevel="1" x14ac:dyDescent="0.2">
      <c r="A337" s="159"/>
      <c r="B337" s="160"/>
      <c r="C337" s="194" t="s">
        <v>1678</v>
      </c>
      <c r="D337" s="164"/>
      <c r="E337" s="165">
        <v>12.66</v>
      </c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52"/>
      <c r="Z337" s="152"/>
      <c r="AA337" s="152"/>
      <c r="AB337" s="152"/>
      <c r="AC337" s="152"/>
      <c r="AD337" s="152"/>
      <c r="AE337" s="152"/>
      <c r="AF337" s="152"/>
      <c r="AG337" s="152" t="s">
        <v>199</v>
      </c>
      <c r="AH337" s="152">
        <v>0</v>
      </c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</row>
    <row r="338" spans="1:60" outlineLevel="1" x14ac:dyDescent="0.2">
      <c r="A338" s="176">
        <v>115</v>
      </c>
      <c r="B338" s="177" t="s">
        <v>1679</v>
      </c>
      <c r="C338" s="193" t="s">
        <v>1680</v>
      </c>
      <c r="D338" s="178" t="s">
        <v>274</v>
      </c>
      <c r="E338" s="179">
        <v>1</v>
      </c>
      <c r="F338" s="180"/>
      <c r="G338" s="181">
        <f>ROUND(E338*F338,2)</f>
        <v>0</v>
      </c>
      <c r="H338" s="180"/>
      <c r="I338" s="181">
        <f>ROUND(E338*H338,2)</f>
        <v>0</v>
      </c>
      <c r="J338" s="180"/>
      <c r="K338" s="181">
        <f>ROUND(E338*J338,2)</f>
        <v>0</v>
      </c>
      <c r="L338" s="181">
        <v>21</v>
      </c>
      <c r="M338" s="181">
        <f>G338*(1+L338/100)</f>
        <v>0</v>
      </c>
      <c r="N338" s="181">
        <v>0</v>
      </c>
      <c r="O338" s="181">
        <f>ROUND(E338*N338,2)</f>
        <v>0</v>
      </c>
      <c r="P338" s="181">
        <v>0</v>
      </c>
      <c r="Q338" s="181">
        <f>ROUND(E338*P338,2)</f>
        <v>0</v>
      </c>
      <c r="R338" s="181"/>
      <c r="S338" s="181" t="s">
        <v>254</v>
      </c>
      <c r="T338" s="182" t="s">
        <v>250</v>
      </c>
      <c r="U338" s="163">
        <v>0</v>
      </c>
      <c r="V338" s="163">
        <f>ROUND(E338*U338,2)</f>
        <v>0</v>
      </c>
      <c r="W338" s="163"/>
      <c r="X338" s="163" t="s">
        <v>194</v>
      </c>
      <c r="Y338" s="152"/>
      <c r="Z338" s="152"/>
      <c r="AA338" s="152"/>
      <c r="AB338" s="152"/>
      <c r="AC338" s="152"/>
      <c r="AD338" s="152"/>
      <c r="AE338" s="152"/>
      <c r="AF338" s="152"/>
      <c r="AG338" s="152" t="s">
        <v>195</v>
      </c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</row>
    <row r="339" spans="1:60" outlineLevel="1" x14ac:dyDescent="0.2">
      <c r="A339" s="159"/>
      <c r="B339" s="160"/>
      <c r="C339" s="259" t="s">
        <v>1681</v>
      </c>
      <c r="D339" s="260"/>
      <c r="E339" s="260"/>
      <c r="F339" s="260"/>
      <c r="G339" s="260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52"/>
      <c r="Z339" s="152"/>
      <c r="AA339" s="152"/>
      <c r="AB339" s="152"/>
      <c r="AC339" s="152"/>
      <c r="AD339" s="152"/>
      <c r="AE339" s="152"/>
      <c r="AF339" s="152"/>
      <c r="AG339" s="152" t="s">
        <v>210</v>
      </c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</row>
    <row r="340" spans="1:60" outlineLevel="1" x14ac:dyDescent="0.2">
      <c r="A340" s="159"/>
      <c r="B340" s="160"/>
      <c r="C340" s="194" t="s">
        <v>81</v>
      </c>
      <c r="D340" s="164"/>
      <c r="E340" s="165">
        <v>1</v>
      </c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52"/>
      <c r="Z340" s="152"/>
      <c r="AA340" s="152"/>
      <c r="AB340" s="152"/>
      <c r="AC340" s="152"/>
      <c r="AD340" s="152"/>
      <c r="AE340" s="152"/>
      <c r="AF340" s="152"/>
      <c r="AG340" s="152" t="s">
        <v>199</v>
      </c>
      <c r="AH340" s="152">
        <v>0</v>
      </c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</row>
    <row r="341" spans="1:60" outlineLevel="1" x14ac:dyDescent="0.2">
      <c r="A341" s="176">
        <v>116</v>
      </c>
      <c r="B341" s="177" t="s">
        <v>1682</v>
      </c>
      <c r="C341" s="193" t="s">
        <v>1683</v>
      </c>
      <c r="D341" s="178" t="s">
        <v>426</v>
      </c>
      <c r="E341" s="179">
        <v>1</v>
      </c>
      <c r="F341" s="180"/>
      <c r="G341" s="181">
        <f>ROUND(E341*F341,2)</f>
        <v>0</v>
      </c>
      <c r="H341" s="180"/>
      <c r="I341" s="181">
        <f>ROUND(E341*H341,2)</f>
        <v>0</v>
      </c>
      <c r="J341" s="180"/>
      <c r="K341" s="181">
        <f>ROUND(E341*J341,2)</f>
        <v>0</v>
      </c>
      <c r="L341" s="181">
        <v>21</v>
      </c>
      <c r="M341" s="181">
        <f>G341*(1+L341/100)</f>
        <v>0</v>
      </c>
      <c r="N341" s="181">
        <v>0</v>
      </c>
      <c r="O341" s="181">
        <f>ROUND(E341*N341,2)</f>
        <v>0</v>
      </c>
      <c r="P341" s="181">
        <v>0</v>
      </c>
      <c r="Q341" s="181">
        <f>ROUND(E341*P341,2)</f>
        <v>0</v>
      </c>
      <c r="R341" s="181"/>
      <c r="S341" s="181" t="s">
        <v>254</v>
      </c>
      <c r="T341" s="182" t="s">
        <v>255</v>
      </c>
      <c r="U341" s="163">
        <v>0</v>
      </c>
      <c r="V341" s="163">
        <f>ROUND(E341*U341,2)</f>
        <v>0</v>
      </c>
      <c r="W341" s="163"/>
      <c r="X341" s="163" t="s">
        <v>194</v>
      </c>
      <c r="Y341" s="152"/>
      <c r="Z341" s="152"/>
      <c r="AA341" s="152"/>
      <c r="AB341" s="152"/>
      <c r="AC341" s="152"/>
      <c r="AD341" s="152"/>
      <c r="AE341" s="152"/>
      <c r="AF341" s="152"/>
      <c r="AG341" s="152" t="s">
        <v>195</v>
      </c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</row>
    <row r="342" spans="1:60" outlineLevel="1" x14ac:dyDescent="0.2">
      <c r="A342" s="159"/>
      <c r="B342" s="160"/>
      <c r="C342" s="259" t="s">
        <v>1684</v>
      </c>
      <c r="D342" s="260"/>
      <c r="E342" s="260"/>
      <c r="F342" s="260"/>
      <c r="G342" s="260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52"/>
      <c r="Z342" s="152"/>
      <c r="AA342" s="152"/>
      <c r="AB342" s="152"/>
      <c r="AC342" s="152"/>
      <c r="AD342" s="152"/>
      <c r="AE342" s="152"/>
      <c r="AF342" s="152"/>
      <c r="AG342" s="152" t="s">
        <v>210</v>
      </c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</row>
    <row r="343" spans="1:60" outlineLevel="1" x14ac:dyDescent="0.2">
      <c r="A343" s="159"/>
      <c r="B343" s="160"/>
      <c r="C343" s="261" t="s">
        <v>1685</v>
      </c>
      <c r="D343" s="262"/>
      <c r="E343" s="262"/>
      <c r="F343" s="262"/>
      <c r="G343" s="262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52"/>
      <c r="Z343" s="152"/>
      <c r="AA343" s="152"/>
      <c r="AB343" s="152"/>
      <c r="AC343" s="152"/>
      <c r="AD343" s="152"/>
      <c r="AE343" s="152"/>
      <c r="AF343" s="152"/>
      <c r="AG343" s="152" t="s">
        <v>210</v>
      </c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</row>
    <row r="344" spans="1:60" outlineLevel="1" x14ac:dyDescent="0.2">
      <c r="A344" s="159"/>
      <c r="B344" s="160"/>
      <c r="C344" s="261" t="s">
        <v>1157</v>
      </c>
      <c r="D344" s="262"/>
      <c r="E344" s="262"/>
      <c r="F344" s="262"/>
      <c r="G344" s="262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52"/>
      <c r="Z344" s="152"/>
      <c r="AA344" s="152"/>
      <c r="AB344" s="152"/>
      <c r="AC344" s="152"/>
      <c r="AD344" s="152"/>
      <c r="AE344" s="152"/>
      <c r="AF344" s="152"/>
      <c r="AG344" s="152" t="s">
        <v>210</v>
      </c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</row>
    <row r="345" spans="1:60" outlineLevel="1" x14ac:dyDescent="0.2">
      <c r="A345" s="176">
        <v>117</v>
      </c>
      <c r="B345" s="177" t="s">
        <v>1686</v>
      </c>
      <c r="C345" s="193" t="s">
        <v>1687</v>
      </c>
      <c r="D345" s="178" t="s">
        <v>426</v>
      </c>
      <c r="E345" s="179">
        <v>1</v>
      </c>
      <c r="F345" s="180"/>
      <c r="G345" s="181">
        <f>ROUND(E345*F345,2)</f>
        <v>0</v>
      </c>
      <c r="H345" s="180"/>
      <c r="I345" s="181">
        <f>ROUND(E345*H345,2)</f>
        <v>0</v>
      </c>
      <c r="J345" s="180"/>
      <c r="K345" s="181">
        <f>ROUND(E345*J345,2)</f>
        <v>0</v>
      </c>
      <c r="L345" s="181">
        <v>21</v>
      </c>
      <c r="M345" s="181">
        <f>G345*(1+L345/100)</f>
        <v>0</v>
      </c>
      <c r="N345" s="181">
        <v>0</v>
      </c>
      <c r="O345" s="181">
        <f>ROUND(E345*N345,2)</f>
        <v>0</v>
      </c>
      <c r="P345" s="181">
        <v>0</v>
      </c>
      <c r="Q345" s="181">
        <f>ROUND(E345*P345,2)</f>
        <v>0</v>
      </c>
      <c r="R345" s="181"/>
      <c r="S345" s="181" t="s">
        <v>254</v>
      </c>
      <c r="T345" s="182" t="s">
        <v>255</v>
      </c>
      <c r="U345" s="163">
        <v>0</v>
      </c>
      <c r="V345" s="163">
        <f>ROUND(E345*U345,2)</f>
        <v>0</v>
      </c>
      <c r="W345" s="163"/>
      <c r="X345" s="163" t="s">
        <v>194</v>
      </c>
      <c r="Y345" s="152"/>
      <c r="Z345" s="152"/>
      <c r="AA345" s="152"/>
      <c r="AB345" s="152"/>
      <c r="AC345" s="152"/>
      <c r="AD345" s="152"/>
      <c r="AE345" s="152"/>
      <c r="AF345" s="152"/>
      <c r="AG345" s="152" t="s">
        <v>195</v>
      </c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</row>
    <row r="346" spans="1:60" outlineLevel="1" x14ac:dyDescent="0.2">
      <c r="A346" s="159"/>
      <c r="B346" s="160"/>
      <c r="C346" s="259" t="s">
        <v>1688</v>
      </c>
      <c r="D346" s="260"/>
      <c r="E346" s="260"/>
      <c r="F346" s="260"/>
      <c r="G346" s="260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52"/>
      <c r="Z346" s="152"/>
      <c r="AA346" s="152"/>
      <c r="AB346" s="152"/>
      <c r="AC346" s="152"/>
      <c r="AD346" s="152"/>
      <c r="AE346" s="152"/>
      <c r="AF346" s="152"/>
      <c r="AG346" s="152" t="s">
        <v>210</v>
      </c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</row>
    <row r="347" spans="1:60" outlineLevel="1" x14ac:dyDescent="0.2">
      <c r="A347" s="159"/>
      <c r="B347" s="160"/>
      <c r="C347" s="261" t="s">
        <v>1157</v>
      </c>
      <c r="D347" s="262"/>
      <c r="E347" s="262"/>
      <c r="F347" s="262"/>
      <c r="G347" s="262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52"/>
      <c r="Z347" s="152"/>
      <c r="AA347" s="152"/>
      <c r="AB347" s="152"/>
      <c r="AC347" s="152"/>
      <c r="AD347" s="152"/>
      <c r="AE347" s="152"/>
      <c r="AF347" s="152"/>
      <c r="AG347" s="152" t="s">
        <v>210</v>
      </c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</row>
    <row r="348" spans="1:60" outlineLevel="1" x14ac:dyDescent="0.2">
      <c r="A348" s="159"/>
      <c r="B348" s="160"/>
      <c r="C348" s="194" t="s">
        <v>81</v>
      </c>
      <c r="D348" s="164"/>
      <c r="E348" s="165">
        <v>1</v>
      </c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52"/>
      <c r="Z348" s="152"/>
      <c r="AA348" s="152"/>
      <c r="AB348" s="152"/>
      <c r="AC348" s="152"/>
      <c r="AD348" s="152"/>
      <c r="AE348" s="152"/>
      <c r="AF348" s="152"/>
      <c r="AG348" s="152" t="s">
        <v>199</v>
      </c>
      <c r="AH348" s="152">
        <v>0</v>
      </c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</row>
    <row r="349" spans="1:60" outlineLevel="1" x14ac:dyDescent="0.2">
      <c r="A349" s="176">
        <v>118</v>
      </c>
      <c r="B349" s="177" t="s">
        <v>1689</v>
      </c>
      <c r="C349" s="193" t="s">
        <v>1690</v>
      </c>
      <c r="D349" s="178" t="s">
        <v>426</v>
      </c>
      <c r="E349" s="179">
        <v>1</v>
      </c>
      <c r="F349" s="180"/>
      <c r="G349" s="181">
        <f>ROUND(E349*F349,2)</f>
        <v>0</v>
      </c>
      <c r="H349" s="180"/>
      <c r="I349" s="181">
        <f>ROUND(E349*H349,2)</f>
        <v>0</v>
      </c>
      <c r="J349" s="180"/>
      <c r="K349" s="181">
        <f>ROUND(E349*J349,2)</f>
        <v>0</v>
      </c>
      <c r="L349" s="181">
        <v>21</v>
      </c>
      <c r="M349" s="181">
        <f>G349*(1+L349/100)</f>
        <v>0</v>
      </c>
      <c r="N349" s="181">
        <v>0</v>
      </c>
      <c r="O349" s="181">
        <f>ROUND(E349*N349,2)</f>
        <v>0</v>
      </c>
      <c r="P349" s="181">
        <v>0</v>
      </c>
      <c r="Q349" s="181">
        <f>ROUND(E349*P349,2)</f>
        <v>0</v>
      </c>
      <c r="R349" s="181"/>
      <c r="S349" s="181" t="s">
        <v>254</v>
      </c>
      <c r="T349" s="182" t="s">
        <v>255</v>
      </c>
      <c r="U349" s="163">
        <v>0</v>
      </c>
      <c r="V349" s="163">
        <f>ROUND(E349*U349,2)</f>
        <v>0</v>
      </c>
      <c r="W349" s="163"/>
      <c r="X349" s="163" t="s">
        <v>194</v>
      </c>
      <c r="Y349" s="152"/>
      <c r="Z349" s="152"/>
      <c r="AA349" s="152"/>
      <c r="AB349" s="152"/>
      <c r="AC349" s="152"/>
      <c r="AD349" s="152"/>
      <c r="AE349" s="152"/>
      <c r="AF349" s="152"/>
      <c r="AG349" s="152" t="s">
        <v>195</v>
      </c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</row>
    <row r="350" spans="1:60" outlineLevel="1" x14ac:dyDescent="0.2">
      <c r="A350" s="159"/>
      <c r="B350" s="160"/>
      <c r="C350" s="259" t="s">
        <v>1691</v>
      </c>
      <c r="D350" s="260"/>
      <c r="E350" s="260"/>
      <c r="F350" s="260"/>
      <c r="G350" s="260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52"/>
      <c r="Z350" s="152"/>
      <c r="AA350" s="152"/>
      <c r="AB350" s="152"/>
      <c r="AC350" s="152"/>
      <c r="AD350" s="152"/>
      <c r="AE350" s="152"/>
      <c r="AF350" s="152"/>
      <c r="AG350" s="152" t="s">
        <v>210</v>
      </c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</row>
    <row r="351" spans="1:60" outlineLevel="1" x14ac:dyDescent="0.2">
      <c r="A351" s="159"/>
      <c r="B351" s="160"/>
      <c r="C351" s="261" t="s">
        <v>1157</v>
      </c>
      <c r="D351" s="262"/>
      <c r="E351" s="262"/>
      <c r="F351" s="262"/>
      <c r="G351" s="262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52"/>
      <c r="Z351" s="152"/>
      <c r="AA351" s="152"/>
      <c r="AB351" s="152"/>
      <c r="AC351" s="152"/>
      <c r="AD351" s="152"/>
      <c r="AE351" s="152"/>
      <c r="AF351" s="152"/>
      <c r="AG351" s="152" t="s">
        <v>210</v>
      </c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</row>
    <row r="352" spans="1:60" outlineLevel="1" x14ac:dyDescent="0.2">
      <c r="A352" s="159"/>
      <c r="B352" s="160"/>
      <c r="C352" s="194" t="s">
        <v>81</v>
      </c>
      <c r="D352" s="164"/>
      <c r="E352" s="165">
        <v>1</v>
      </c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52"/>
      <c r="Z352" s="152"/>
      <c r="AA352" s="152"/>
      <c r="AB352" s="152"/>
      <c r="AC352" s="152"/>
      <c r="AD352" s="152"/>
      <c r="AE352" s="152"/>
      <c r="AF352" s="152"/>
      <c r="AG352" s="152" t="s">
        <v>199</v>
      </c>
      <c r="AH352" s="152">
        <v>0</v>
      </c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</row>
    <row r="353" spans="1:60" outlineLevel="1" x14ac:dyDescent="0.2">
      <c r="A353" s="176">
        <v>119</v>
      </c>
      <c r="B353" s="177" t="s">
        <v>1692</v>
      </c>
      <c r="C353" s="193" t="s">
        <v>1693</v>
      </c>
      <c r="D353" s="178" t="s">
        <v>426</v>
      </c>
      <c r="E353" s="179">
        <v>1</v>
      </c>
      <c r="F353" s="180"/>
      <c r="G353" s="181">
        <f>ROUND(E353*F353,2)</f>
        <v>0</v>
      </c>
      <c r="H353" s="180"/>
      <c r="I353" s="181">
        <f>ROUND(E353*H353,2)</f>
        <v>0</v>
      </c>
      <c r="J353" s="180"/>
      <c r="K353" s="181">
        <f>ROUND(E353*J353,2)</f>
        <v>0</v>
      </c>
      <c r="L353" s="181">
        <v>21</v>
      </c>
      <c r="M353" s="181">
        <f>G353*(1+L353/100)</f>
        <v>0</v>
      </c>
      <c r="N353" s="181">
        <v>0</v>
      </c>
      <c r="O353" s="181">
        <f>ROUND(E353*N353,2)</f>
        <v>0</v>
      </c>
      <c r="P353" s="181">
        <v>0</v>
      </c>
      <c r="Q353" s="181">
        <f>ROUND(E353*P353,2)</f>
        <v>0</v>
      </c>
      <c r="R353" s="181"/>
      <c r="S353" s="181" t="s">
        <v>254</v>
      </c>
      <c r="T353" s="182" t="s">
        <v>255</v>
      </c>
      <c r="U353" s="163">
        <v>0</v>
      </c>
      <c r="V353" s="163">
        <f>ROUND(E353*U353,2)</f>
        <v>0</v>
      </c>
      <c r="W353" s="163"/>
      <c r="X353" s="163" t="s">
        <v>194</v>
      </c>
      <c r="Y353" s="152"/>
      <c r="Z353" s="152"/>
      <c r="AA353" s="152"/>
      <c r="AB353" s="152"/>
      <c r="AC353" s="152"/>
      <c r="AD353" s="152"/>
      <c r="AE353" s="152"/>
      <c r="AF353" s="152"/>
      <c r="AG353" s="152" t="s">
        <v>195</v>
      </c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</row>
    <row r="354" spans="1:60" outlineLevel="1" x14ac:dyDescent="0.2">
      <c r="A354" s="159"/>
      <c r="B354" s="160"/>
      <c r="C354" s="259" t="s">
        <v>1157</v>
      </c>
      <c r="D354" s="260"/>
      <c r="E354" s="260"/>
      <c r="F354" s="260"/>
      <c r="G354" s="260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52"/>
      <c r="Z354" s="152"/>
      <c r="AA354" s="152"/>
      <c r="AB354" s="152"/>
      <c r="AC354" s="152"/>
      <c r="AD354" s="152"/>
      <c r="AE354" s="152"/>
      <c r="AF354" s="152"/>
      <c r="AG354" s="152" t="s">
        <v>210</v>
      </c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</row>
    <row r="355" spans="1:60" outlineLevel="1" x14ac:dyDescent="0.2">
      <c r="A355" s="159"/>
      <c r="B355" s="160"/>
      <c r="C355" s="194" t="s">
        <v>81</v>
      </c>
      <c r="D355" s="164"/>
      <c r="E355" s="165">
        <v>1</v>
      </c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52"/>
      <c r="Z355" s="152"/>
      <c r="AA355" s="152"/>
      <c r="AB355" s="152"/>
      <c r="AC355" s="152"/>
      <c r="AD355" s="152"/>
      <c r="AE355" s="152"/>
      <c r="AF355" s="152"/>
      <c r="AG355" s="152" t="s">
        <v>199</v>
      </c>
      <c r="AH355" s="152">
        <v>0</v>
      </c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</row>
    <row r="356" spans="1:60" ht="22.5" outlineLevel="1" x14ac:dyDescent="0.2">
      <c r="A356" s="176">
        <v>120</v>
      </c>
      <c r="B356" s="177" t="s">
        <v>1694</v>
      </c>
      <c r="C356" s="193" t="s">
        <v>1695</v>
      </c>
      <c r="D356" s="178" t="s">
        <v>207</v>
      </c>
      <c r="E356" s="179">
        <v>46.16</v>
      </c>
      <c r="F356" s="180"/>
      <c r="G356" s="181">
        <f>ROUND(E356*F356,2)</f>
        <v>0</v>
      </c>
      <c r="H356" s="180"/>
      <c r="I356" s="181">
        <f>ROUND(E356*H356,2)</f>
        <v>0</v>
      </c>
      <c r="J356" s="180"/>
      <c r="K356" s="181">
        <f>ROUND(E356*J356,2)</f>
        <v>0</v>
      </c>
      <c r="L356" s="181">
        <v>21</v>
      </c>
      <c r="M356" s="181">
        <f>G356*(1+L356/100)</f>
        <v>0</v>
      </c>
      <c r="N356" s="181">
        <v>4.2999999999999999E-4</v>
      </c>
      <c r="O356" s="181">
        <f>ROUND(E356*N356,2)</f>
        <v>0.02</v>
      </c>
      <c r="P356" s="181">
        <v>0</v>
      </c>
      <c r="Q356" s="181">
        <f>ROUND(E356*P356,2)</f>
        <v>0</v>
      </c>
      <c r="R356" s="181" t="s">
        <v>281</v>
      </c>
      <c r="S356" s="181" t="s">
        <v>193</v>
      </c>
      <c r="T356" s="182" t="s">
        <v>285</v>
      </c>
      <c r="U356" s="163">
        <v>0</v>
      </c>
      <c r="V356" s="163">
        <f>ROUND(E356*U356,2)</f>
        <v>0</v>
      </c>
      <c r="W356" s="163"/>
      <c r="X356" s="163" t="s">
        <v>275</v>
      </c>
      <c r="Y356" s="152"/>
      <c r="Z356" s="152"/>
      <c r="AA356" s="152"/>
      <c r="AB356" s="152"/>
      <c r="AC356" s="152"/>
      <c r="AD356" s="152"/>
      <c r="AE356" s="152"/>
      <c r="AF356" s="152"/>
      <c r="AG356" s="152" t="s">
        <v>276</v>
      </c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</row>
    <row r="357" spans="1:60" outlineLevel="1" x14ac:dyDescent="0.2">
      <c r="A357" s="159"/>
      <c r="B357" s="160"/>
      <c r="C357" s="194" t="s">
        <v>1696</v>
      </c>
      <c r="D357" s="164"/>
      <c r="E357" s="165">
        <v>46.16</v>
      </c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52"/>
      <c r="Z357" s="152"/>
      <c r="AA357" s="152"/>
      <c r="AB357" s="152"/>
      <c r="AC357" s="152"/>
      <c r="AD357" s="152"/>
      <c r="AE357" s="152"/>
      <c r="AF357" s="152"/>
      <c r="AG357" s="152" t="s">
        <v>199</v>
      </c>
      <c r="AH357" s="152">
        <v>5</v>
      </c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</row>
    <row r="358" spans="1:60" ht="22.5" outlineLevel="1" x14ac:dyDescent="0.2">
      <c r="A358" s="184">
        <v>121</v>
      </c>
      <c r="B358" s="185" t="s">
        <v>1697</v>
      </c>
      <c r="C358" s="196" t="s">
        <v>1698</v>
      </c>
      <c r="D358" s="186" t="s">
        <v>274</v>
      </c>
      <c r="E358" s="187">
        <v>1</v>
      </c>
      <c r="F358" s="188"/>
      <c r="G358" s="189">
        <f>ROUND(E358*F358,2)</f>
        <v>0</v>
      </c>
      <c r="H358" s="188"/>
      <c r="I358" s="189">
        <f>ROUND(E358*H358,2)</f>
        <v>0</v>
      </c>
      <c r="J358" s="188"/>
      <c r="K358" s="189">
        <f>ROUND(E358*J358,2)</f>
        <v>0</v>
      </c>
      <c r="L358" s="189">
        <v>21</v>
      </c>
      <c r="M358" s="189">
        <f>G358*(1+L358/100)</f>
        <v>0</v>
      </c>
      <c r="N358" s="189">
        <v>0.05</v>
      </c>
      <c r="O358" s="189">
        <f>ROUND(E358*N358,2)</f>
        <v>0.05</v>
      </c>
      <c r="P358" s="189">
        <v>0</v>
      </c>
      <c r="Q358" s="189">
        <f>ROUND(E358*P358,2)</f>
        <v>0</v>
      </c>
      <c r="R358" s="189" t="s">
        <v>281</v>
      </c>
      <c r="S358" s="189" t="s">
        <v>193</v>
      </c>
      <c r="T358" s="190" t="s">
        <v>193</v>
      </c>
      <c r="U358" s="163">
        <v>0</v>
      </c>
      <c r="V358" s="163">
        <f>ROUND(E358*U358,2)</f>
        <v>0</v>
      </c>
      <c r="W358" s="163"/>
      <c r="X358" s="163" t="s">
        <v>275</v>
      </c>
      <c r="Y358" s="152"/>
      <c r="Z358" s="152"/>
      <c r="AA358" s="152"/>
      <c r="AB358" s="152"/>
      <c r="AC358" s="152"/>
      <c r="AD358" s="152"/>
      <c r="AE358" s="152"/>
      <c r="AF358" s="152"/>
      <c r="AG358" s="152" t="s">
        <v>276</v>
      </c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</row>
    <row r="359" spans="1:60" ht="22.5" outlineLevel="1" x14ac:dyDescent="0.2">
      <c r="A359" s="176">
        <v>122</v>
      </c>
      <c r="B359" s="177" t="s">
        <v>1699</v>
      </c>
      <c r="C359" s="193" t="s">
        <v>1700</v>
      </c>
      <c r="D359" s="178" t="s">
        <v>274</v>
      </c>
      <c r="E359" s="179">
        <v>1</v>
      </c>
      <c r="F359" s="180"/>
      <c r="G359" s="181">
        <f>ROUND(E359*F359,2)</f>
        <v>0</v>
      </c>
      <c r="H359" s="180"/>
      <c r="I359" s="181">
        <f>ROUND(E359*H359,2)</f>
        <v>0</v>
      </c>
      <c r="J359" s="180"/>
      <c r="K359" s="181">
        <f>ROUND(E359*J359,2)</f>
        <v>0</v>
      </c>
      <c r="L359" s="181">
        <v>21</v>
      </c>
      <c r="M359" s="181">
        <f>G359*(1+L359/100)</f>
        <v>0</v>
      </c>
      <c r="N359" s="181">
        <v>0.06</v>
      </c>
      <c r="O359" s="181">
        <f>ROUND(E359*N359,2)</f>
        <v>0.06</v>
      </c>
      <c r="P359" s="181">
        <v>0</v>
      </c>
      <c r="Q359" s="181">
        <f>ROUND(E359*P359,2)</f>
        <v>0</v>
      </c>
      <c r="R359" s="181" t="s">
        <v>281</v>
      </c>
      <c r="S359" s="181" t="s">
        <v>193</v>
      </c>
      <c r="T359" s="182" t="s">
        <v>285</v>
      </c>
      <c r="U359" s="163">
        <v>0</v>
      </c>
      <c r="V359" s="163">
        <f>ROUND(E359*U359,2)</f>
        <v>0</v>
      </c>
      <c r="W359" s="163"/>
      <c r="X359" s="163" t="s">
        <v>275</v>
      </c>
      <c r="Y359" s="152"/>
      <c r="Z359" s="152"/>
      <c r="AA359" s="152"/>
      <c r="AB359" s="152"/>
      <c r="AC359" s="152"/>
      <c r="AD359" s="152"/>
      <c r="AE359" s="152"/>
      <c r="AF359" s="152"/>
      <c r="AG359" s="152" t="s">
        <v>276</v>
      </c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</row>
    <row r="360" spans="1:60" outlineLevel="1" x14ac:dyDescent="0.2">
      <c r="A360" s="159"/>
      <c r="B360" s="160"/>
      <c r="C360" s="194" t="s">
        <v>81</v>
      </c>
      <c r="D360" s="164"/>
      <c r="E360" s="165">
        <v>1</v>
      </c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52"/>
      <c r="Z360" s="152"/>
      <c r="AA360" s="152"/>
      <c r="AB360" s="152"/>
      <c r="AC360" s="152"/>
      <c r="AD360" s="152"/>
      <c r="AE360" s="152"/>
      <c r="AF360" s="152"/>
      <c r="AG360" s="152" t="s">
        <v>199</v>
      </c>
      <c r="AH360" s="152">
        <v>0</v>
      </c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x14ac:dyDescent="0.2">
      <c r="A361" s="170" t="s">
        <v>187</v>
      </c>
      <c r="B361" s="171" t="s">
        <v>152</v>
      </c>
      <c r="C361" s="192" t="s">
        <v>153</v>
      </c>
      <c r="D361" s="172"/>
      <c r="E361" s="173"/>
      <c r="F361" s="174"/>
      <c r="G361" s="174">
        <f>SUMIF(AG362:AG363,"&lt;&gt;NOR",G362:G363)</f>
        <v>0</v>
      </c>
      <c r="H361" s="174"/>
      <c r="I361" s="174">
        <f>SUM(I362:I363)</f>
        <v>0</v>
      </c>
      <c r="J361" s="174"/>
      <c r="K361" s="174">
        <f>SUM(K362:K363)</f>
        <v>0</v>
      </c>
      <c r="L361" s="174"/>
      <c r="M361" s="174">
        <f>SUM(M362:M363)</f>
        <v>0</v>
      </c>
      <c r="N361" s="174"/>
      <c r="O361" s="174">
        <f>SUM(O362:O363)</f>
        <v>0</v>
      </c>
      <c r="P361" s="174"/>
      <c r="Q361" s="174">
        <f>SUM(Q362:Q363)</f>
        <v>0</v>
      </c>
      <c r="R361" s="174"/>
      <c r="S361" s="174"/>
      <c r="T361" s="175"/>
      <c r="U361" s="169"/>
      <c r="V361" s="169">
        <f>SUM(V362:V363)</f>
        <v>14.95</v>
      </c>
      <c r="W361" s="169"/>
      <c r="X361" s="169"/>
      <c r="AG361" t="s">
        <v>188</v>
      </c>
    </row>
    <row r="362" spans="1:60" outlineLevel="1" x14ac:dyDescent="0.2">
      <c r="A362" s="176">
        <v>123</v>
      </c>
      <c r="B362" s="177" t="s">
        <v>1701</v>
      </c>
      <c r="C362" s="193" t="s">
        <v>1702</v>
      </c>
      <c r="D362" s="178" t="s">
        <v>207</v>
      </c>
      <c r="E362" s="179">
        <v>24</v>
      </c>
      <c r="F362" s="180"/>
      <c r="G362" s="181">
        <f>ROUND(E362*F362,2)</f>
        <v>0</v>
      </c>
      <c r="H362" s="180"/>
      <c r="I362" s="181">
        <f>ROUND(E362*H362,2)</f>
        <v>0</v>
      </c>
      <c r="J362" s="180"/>
      <c r="K362" s="181">
        <f>ROUND(E362*J362,2)</f>
        <v>0</v>
      </c>
      <c r="L362" s="181">
        <v>21</v>
      </c>
      <c r="M362" s="181">
        <f>G362*(1+L362/100)</f>
        <v>0</v>
      </c>
      <c r="N362" s="181">
        <v>0</v>
      </c>
      <c r="O362" s="181">
        <f>ROUND(E362*N362,2)</f>
        <v>0</v>
      </c>
      <c r="P362" s="181">
        <v>0</v>
      </c>
      <c r="Q362" s="181">
        <f>ROUND(E362*P362,2)</f>
        <v>0</v>
      </c>
      <c r="R362" s="181"/>
      <c r="S362" s="181" t="s">
        <v>193</v>
      </c>
      <c r="T362" s="182" t="s">
        <v>285</v>
      </c>
      <c r="U362" s="163">
        <v>0.623</v>
      </c>
      <c r="V362" s="163">
        <f>ROUND(E362*U362,2)</f>
        <v>14.95</v>
      </c>
      <c r="W362" s="163"/>
      <c r="X362" s="163" t="s">
        <v>194</v>
      </c>
      <c r="Y362" s="152"/>
      <c r="Z362" s="152"/>
      <c r="AA362" s="152"/>
      <c r="AB362" s="152"/>
      <c r="AC362" s="152"/>
      <c r="AD362" s="152"/>
      <c r="AE362" s="152"/>
      <c r="AF362" s="152"/>
      <c r="AG362" s="152" t="s">
        <v>195</v>
      </c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</row>
    <row r="363" spans="1:60" outlineLevel="1" x14ac:dyDescent="0.2">
      <c r="A363" s="159"/>
      <c r="B363" s="160"/>
      <c r="C363" s="194" t="s">
        <v>1703</v>
      </c>
      <c r="D363" s="164"/>
      <c r="E363" s="165">
        <v>24</v>
      </c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52"/>
      <c r="Z363" s="152"/>
      <c r="AA363" s="152"/>
      <c r="AB363" s="152"/>
      <c r="AC363" s="152"/>
      <c r="AD363" s="152"/>
      <c r="AE363" s="152"/>
      <c r="AF363" s="152"/>
      <c r="AG363" s="152" t="s">
        <v>199</v>
      </c>
      <c r="AH363" s="152">
        <v>0</v>
      </c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</row>
    <row r="364" spans="1:60" x14ac:dyDescent="0.2">
      <c r="A364" s="170" t="s">
        <v>187</v>
      </c>
      <c r="B364" s="171" t="s">
        <v>156</v>
      </c>
      <c r="C364" s="192" t="s">
        <v>157</v>
      </c>
      <c r="D364" s="172"/>
      <c r="E364" s="173"/>
      <c r="F364" s="174"/>
      <c r="G364" s="174">
        <f>SUMIF(AG365:AG369,"&lt;&gt;NOR",G365:G369)</f>
        <v>0</v>
      </c>
      <c r="H364" s="174"/>
      <c r="I364" s="174">
        <f>SUM(I365:I369)</f>
        <v>0</v>
      </c>
      <c r="J364" s="174"/>
      <c r="K364" s="174">
        <f>SUM(K365:K369)</f>
        <v>0</v>
      </c>
      <c r="L364" s="174"/>
      <c r="M364" s="174">
        <f>SUM(M365:M369)</f>
        <v>0</v>
      </c>
      <c r="N364" s="174"/>
      <c r="O364" s="174">
        <f>SUM(O365:O369)</f>
        <v>0</v>
      </c>
      <c r="P364" s="174"/>
      <c r="Q364" s="174">
        <f>SUM(Q365:Q369)</f>
        <v>0</v>
      </c>
      <c r="R364" s="174"/>
      <c r="S364" s="174"/>
      <c r="T364" s="175"/>
      <c r="U364" s="169"/>
      <c r="V364" s="169">
        <f>SUM(V365:V369)</f>
        <v>2.4900000000000002</v>
      </c>
      <c r="W364" s="169"/>
      <c r="X364" s="169"/>
      <c r="AG364" t="s">
        <v>188</v>
      </c>
    </row>
    <row r="365" spans="1:60" outlineLevel="1" x14ac:dyDescent="0.2">
      <c r="A365" s="176">
        <v>124</v>
      </c>
      <c r="B365" s="177" t="s">
        <v>1321</v>
      </c>
      <c r="C365" s="193" t="s">
        <v>1322</v>
      </c>
      <c r="D365" s="178" t="s">
        <v>280</v>
      </c>
      <c r="E365" s="179">
        <v>5.0830000000000002</v>
      </c>
      <c r="F365" s="180"/>
      <c r="G365" s="181">
        <f>ROUND(E365*F365,2)</f>
        <v>0</v>
      </c>
      <c r="H365" s="180"/>
      <c r="I365" s="181">
        <f>ROUND(E365*H365,2)</f>
        <v>0</v>
      </c>
      <c r="J365" s="180"/>
      <c r="K365" s="181">
        <f>ROUND(E365*J365,2)</f>
        <v>0</v>
      </c>
      <c r="L365" s="181">
        <v>21</v>
      </c>
      <c r="M365" s="181">
        <f>G365*(1+L365/100)</f>
        <v>0</v>
      </c>
      <c r="N365" s="181">
        <v>0</v>
      </c>
      <c r="O365" s="181">
        <f>ROUND(E365*N365,2)</f>
        <v>0</v>
      </c>
      <c r="P365" s="181">
        <v>0</v>
      </c>
      <c r="Q365" s="181">
        <f>ROUND(E365*P365,2)</f>
        <v>0</v>
      </c>
      <c r="R365" s="181" t="s">
        <v>1323</v>
      </c>
      <c r="S365" s="181" t="s">
        <v>193</v>
      </c>
      <c r="T365" s="182" t="s">
        <v>285</v>
      </c>
      <c r="U365" s="163">
        <v>0.49</v>
      </c>
      <c r="V365" s="163">
        <f>ROUND(E365*U365,2)</f>
        <v>2.4900000000000002</v>
      </c>
      <c r="W365" s="163"/>
      <c r="X365" s="163" t="s">
        <v>1324</v>
      </c>
      <c r="Y365" s="152"/>
      <c r="Z365" s="152"/>
      <c r="AA365" s="152"/>
      <c r="AB365" s="152"/>
      <c r="AC365" s="152"/>
      <c r="AD365" s="152"/>
      <c r="AE365" s="152"/>
      <c r="AF365" s="152"/>
      <c r="AG365" s="152" t="s">
        <v>1325</v>
      </c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</row>
    <row r="366" spans="1:60" outlineLevel="1" x14ac:dyDescent="0.2">
      <c r="A366" s="159"/>
      <c r="B366" s="160"/>
      <c r="C366" s="259" t="s">
        <v>1326</v>
      </c>
      <c r="D366" s="260"/>
      <c r="E366" s="260"/>
      <c r="F366" s="260"/>
      <c r="G366" s="260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52"/>
      <c r="Z366" s="152"/>
      <c r="AA366" s="152"/>
      <c r="AB366" s="152"/>
      <c r="AC366" s="152"/>
      <c r="AD366" s="152"/>
      <c r="AE366" s="152"/>
      <c r="AF366" s="152"/>
      <c r="AG366" s="152" t="s">
        <v>210</v>
      </c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</row>
    <row r="367" spans="1:60" outlineLevel="1" x14ac:dyDescent="0.2">
      <c r="A367" s="184">
        <v>125</v>
      </c>
      <c r="B367" s="185" t="s">
        <v>1327</v>
      </c>
      <c r="C367" s="196" t="s">
        <v>1328</v>
      </c>
      <c r="D367" s="186" t="s">
        <v>280</v>
      </c>
      <c r="E367" s="187">
        <v>50.83</v>
      </c>
      <c r="F367" s="188"/>
      <c r="G367" s="189">
        <f>ROUND(E367*F367,2)</f>
        <v>0</v>
      </c>
      <c r="H367" s="188"/>
      <c r="I367" s="189">
        <f>ROUND(E367*H367,2)</f>
        <v>0</v>
      </c>
      <c r="J367" s="188"/>
      <c r="K367" s="189">
        <f>ROUND(E367*J367,2)</f>
        <v>0</v>
      </c>
      <c r="L367" s="189">
        <v>21</v>
      </c>
      <c r="M367" s="189">
        <f>G367*(1+L367/100)</f>
        <v>0</v>
      </c>
      <c r="N367" s="189">
        <v>0</v>
      </c>
      <c r="O367" s="189">
        <f>ROUND(E367*N367,2)</f>
        <v>0</v>
      </c>
      <c r="P367" s="189">
        <v>0</v>
      </c>
      <c r="Q367" s="189">
        <f>ROUND(E367*P367,2)</f>
        <v>0</v>
      </c>
      <c r="R367" s="189" t="s">
        <v>1323</v>
      </c>
      <c r="S367" s="189" t="s">
        <v>193</v>
      </c>
      <c r="T367" s="190" t="s">
        <v>285</v>
      </c>
      <c r="U367" s="163">
        <v>0</v>
      </c>
      <c r="V367" s="163">
        <f>ROUND(E367*U367,2)</f>
        <v>0</v>
      </c>
      <c r="W367" s="163"/>
      <c r="X367" s="163" t="s">
        <v>1324</v>
      </c>
      <c r="Y367" s="152"/>
      <c r="Z367" s="152"/>
      <c r="AA367" s="152"/>
      <c r="AB367" s="152"/>
      <c r="AC367" s="152"/>
      <c r="AD367" s="152"/>
      <c r="AE367" s="152"/>
      <c r="AF367" s="152"/>
      <c r="AG367" s="152" t="s">
        <v>1325</v>
      </c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</row>
    <row r="368" spans="1:60" outlineLevel="1" x14ac:dyDescent="0.2">
      <c r="A368" s="176">
        <v>126</v>
      </c>
      <c r="B368" s="177" t="s">
        <v>1704</v>
      </c>
      <c r="C368" s="193" t="s">
        <v>1705</v>
      </c>
      <c r="D368" s="178" t="s">
        <v>280</v>
      </c>
      <c r="E368" s="179">
        <v>5.0830000000000002</v>
      </c>
      <c r="F368" s="180"/>
      <c r="G368" s="181">
        <f>ROUND(E368*F368,2)</f>
        <v>0</v>
      </c>
      <c r="H368" s="180"/>
      <c r="I368" s="181">
        <f>ROUND(E368*H368,2)</f>
        <v>0</v>
      </c>
      <c r="J368" s="180"/>
      <c r="K368" s="181">
        <f>ROUND(E368*J368,2)</f>
        <v>0</v>
      </c>
      <c r="L368" s="181">
        <v>21</v>
      </c>
      <c r="M368" s="181">
        <f>G368*(1+L368/100)</f>
        <v>0</v>
      </c>
      <c r="N368" s="181">
        <v>0</v>
      </c>
      <c r="O368" s="181">
        <f>ROUND(E368*N368,2)</f>
        <v>0</v>
      </c>
      <c r="P368" s="181">
        <v>0</v>
      </c>
      <c r="Q368" s="181">
        <f>ROUND(E368*P368,2)</f>
        <v>0</v>
      </c>
      <c r="R368" s="181" t="s">
        <v>1323</v>
      </c>
      <c r="S368" s="181" t="s">
        <v>193</v>
      </c>
      <c r="T368" s="182" t="s">
        <v>285</v>
      </c>
      <c r="U368" s="163">
        <v>0</v>
      </c>
      <c r="V368" s="163">
        <f>ROUND(E368*U368,2)</f>
        <v>0</v>
      </c>
      <c r="W368" s="163"/>
      <c r="X368" s="163" t="s">
        <v>1324</v>
      </c>
      <c r="Y368" s="152"/>
      <c r="Z368" s="152"/>
      <c r="AA368" s="152"/>
      <c r="AB368" s="152"/>
      <c r="AC368" s="152"/>
      <c r="AD368" s="152"/>
      <c r="AE368" s="152"/>
      <c r="AF368" s="152"/>
      <c r="AG368" s="152" t="s">
        <v>1325</v>
      </c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</row>
    <row r="369" spans="1:60" outlineLevel="1" x14ac:dyDescent="0.2">
      <c r="A369" s="159"/>
      <c r="B369" s="160"/>
      <c r="C369" s="259" t="s">
        <v>1706</v>
      </c>
      <c r="D369" s="260"/>
      <c r="E369" s="260"/>
      <c r="F369" s="260"/>
      <c r="G369" s="260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52"/>
      <c r="Z369" s="152"/>
      <c r="AA369" s="152"/>
      <c r="AB369" s="152"/>
      <c r="AC369" s="152"/>
      <c r="AD369" s="152"/>
      <c r="AE369" s="152"/>
      <c r="AF369" s="152"/>
      <c r="AG369" s="152" t="s">
        <v>210</v>
      </c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</row>
    <row r="370" spans="1:60" x14ac:dyDescent="0.2">
      <c r="A370" s="3"/>
      <c r="B370" s="4"/>
      <c r="C370" s="198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AE370">
        <v>15</v>
      </c>
      <c r="AF370">
        <v>21</v>
      </c>
      <c r="AG370" t="s">
        <v>174</v>
      </c>
    </row>
    <row r="371" spans="1:60" x14ac:dyDescent="0.2">
      <c r="A371" s="155"/>
      <c r="B371" s="156" t="s">
        <v>29</v>
      </c>
      <c r="C371" s="199"/>
      <c r="D371" s="157"/>
      <c r="E371" s="158"/>
      <c r="F371" s="158"/>
      <c r="G371" s="191">
        <f>G8+G78+G106+G163+G168+G178+G182+G186+G193+G254+G299+G334+G361+G364</f>
        <v>0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AE371">
        <f>SUMIF(L7:L369,AE370,G7:G369)</f>
        <v>0</v>
      </c>
      <c r="AF371">
        <f>SUMIF(L7:L369,AF370,G7:G369)</f>
        <v>0</v>
      </c>
      <c r="AG371" t="s">
        <v>1331</v>
      </c>
    </row>
    <row r="372" spans="1:60" x14ac:dyDescent="0.2">
      <c r="C372" s="200"/>
      <c r="D372" s="10"/>
      <c r="AG372" t="s">
        <v>1340</v>
      </c>
    </row>
    <row r="373" spans="1:60" x14ac:dyDescent="0.2">
      <c r="D373" s="10"/>
    </row>
    <row r="374" spans="1:60" x14ac:dyDescent="0.2">
      <c r="D374" s="10"/>
    </row>
    <row r="375" spans="1:60" x14ac:dyDescent="0.2">
      <c r="D375" s="10"/>
    </row>
    <row r="376" spans="1:60" x14ac:dyDescent="0.2">
      <c r="D376" s="10"/>
    </row>
    <row r="377" spans="1:60" x14ac:dyDescent="0.2">
      <c r="D377" s="10"/>
    </row>
    <row r="378" spans="1:60" x14ac:dyDescent="0.2">
      <c r="D378" s="10"/>
    </row>
    <row r="379" spans="1:60" x14ac:dyDescent="0.2">
      <c r="D379" s="10"/>
    </row>
    <row r="380" spans="1:60" x14ac:dyDescent="0.2">
      <c r="D380" s="10"/>
    </row>
    <row r="381" spans="1:60" x14ac:dyDescent="0.2">
      <c r="D381" s="10"/>
    </row>
    <row r="382" spans="1:60" x14ac:dyDescent="0.2">
      <c r="D382" s="10"/>
    </row>
    <row r="383" spans="1:60" x14ac:dyDescent="0.2">
      <c r="D383" s="10"/>
    </row>
    <row r="384" spans="1:60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88">
    <mergeCell ref="C11:G11"/>
    <mergeCell ref="A1:G1"/>
    <mergeCell ref="C2:G2"/>
    <mergeCell ref="C3:G3"/>
    <mergeCell ref="C4:G4"/>
    <mergeCell ref="C10:G10"/>
    <mergeCell ref="C51:G51"/>
    <mergeCell ref="C14:G14"/>
    <mergeCell ref="C18:G18"/>
    <mergeCell ref="C21:G21"/>
    <mergeCell ref="C24:G24"/>
    <mergeCell ref="C25:G25"/>
    <mergeCell ref="C29:G29"/>
    <mergeCell ref="C32:G32"/>
    <mergeCell ref="C39:G39"/>
    <mergeCell ref="C42:G42"/>
    <mergeCell ref="C45:G45"/>
    <mergeCell ref="C48:G48"/>
    <mergeCell ref="C116:G116"/>
    <mergeCell ref="C54:G54"/>
    <mergeCell ref="C60:G60"/>
    <mergeCell ref="C61:G61"/>
    <mergeCell ref="C67:G67"/>
    <mergeCell ref="C70:G70"/>
    <mergeCell ref="C82:G82"/>
    <mergeCell ref="C87:G87"/>
    <mergeCell ref="C90:G90"/>
    <mergeCell ref="C97:G97"/>
    <mergeCell ref="C108:G108"/>
    <mergeCell ref="C113:G113"/>
    <mergeCell ref="C185:G185"/>
    <mergeCell ref="C119:G119"/>
    <mergeCell ref="C122:G122"/>
    <mergeCell ref="C129:G129"/>
    <mergeCell ref="C132:G132"/>
    <mergeCell ref="C136:G136"/>
    <mergeCell ref="C139:G139"/>
    <mergeCell ref="C170:G170"/>
    <mergeCell ref="C173:G173"/>
    <mergeCell ref="C176:G176"/>
    <mergeCell ref="C180:G180"/>
    <mergeCell ref="C184:G184"/>
    <mergeCell ref="C212:G212"/>
    <mergeCell ref="C188:G188"/>
    <mergeCell ref="C189:G189"/>
    <mergeCell ref="C195:G195"/>
    <mergeCell ref="C196:G196"/>
    <mergeCell ref="C199:G199"/>
    <mergeCell ref="C200:G200"/>
    <mergeCell ref="C201:G201"/>
    <mergeCell ref="C204:G204"/>
    <mergeCell ref="C207:G207"/>
    <mergeCell ref="C208:G208"/>
    <mergeCell ref="C211:G211"/>
    <mergeCell ref="C256:G256"/>
    <mergeCell ref="C215:G215"/>
    <mergeCell ref="C216:G216"/>
    <mergeCell ref="C220:G220"/>
    <mergeCell ref="C221:G221"/>
    <mergeCell ref="C225:G225"/>
    <mergeCell ref="C226:G226"/>
    <mergeCell ref="C229:G229"/>
    <mergeCell ref="C230:G230"/>
    <mergeCell ref="C233:G233"/>
    <mergeCell ref="C236:G236"/>
    <mergeCell ref="C253:G253"/>
    <mergeCell ref="C339:G339"/>
    <mergeCell ref="C259:G259"/>
    <mergeCell ref="C260:G260"/>
    <mergeCell ref="C261:G261"/>
    <mergeCell ref="C266:G266"/>
    <mergeCell ref="C267:G267"/>
    <mergeCell ref="C268:G268"/>
    <mergeCell ref="C272:G272"/>
    <mergeCell ref="C276:G276"/>
    <mergeCell ref="C279:G279"/>
    <mergeCell ref="C298:G298"/>
    <mergeCell ref="C333:G333"/>
    <mergeCell ref="C351:G351"/>
    <mergeCell ref="C354:G354"/>
    <mergeCell ref="C366:G366"/>
    <mergeCell ref="C369:G369"/>
    <mergeCell ref="C342:G342"/>
    <mergeCell ref="C343:G343"/>
    <mergeCell ref="C344:G344"/>
    <mergeCell ref="C346:G346"/>
    <mergeCell ref="C347:G347"/>
    <mergeCell ref="C350:G3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53</v>
      </c>
      <c r="C4" s="269" t="s">
        <v>54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SUMIF(AG9:AG21,"&lt;&gt;NOR",G9:G21)</f>
        <v>0</v>
      </c>
      <c r="H8" s="174"/>
      <c r="I8" s="174">
        <f>SUM(I9:I21)</f>
        <v>0</v>
      </c>
      <c r="J8" s="174"/>
      <c r="K8" s="174">
        <f>SUM(K9:K21)</f>
        <v>0</v>
      </c>
      <c r="L8" s="174"/>
      <c r="M8" s="174">
        <f>SUM(M9:M21)</f>
        <v>0</v>
      </c>
      <c r="N8" s="174"/>
      <c r="O8" s="174">
        <f>SUM(O9:O21)</f>
        <v>0</v>
      </c>
      <c r="P8" s="174"/>
      <c r="Q8" s="174">
        <f>SUM(Q9:Q21)</f>
        <v>0</v>
      </c>
      <c r="R8" s="174"/>
      <c r="S8" s="174"/>
      <c r="T8" s="175"/>
      <c r="U8" s="169"/>
      <c r="V8" s="169">
        <f>SUM(V9:V21)</f>
        <v>72.88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1707</v>
      </c>
      <c r="C9" s="193" t="s">
        <v>1708</v>
      </c>
      <c r="D9" s="178" t="s">
        <v>214</v>
      </c>
      <c r="E9" s="179">
        <v>10.56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 t="s">
        <v>215</v>
      </c>
      <c r="S9" s="181" t="s">
        <v>193</v>
      </c>
      <c r="T9" s="182" t="s">
        <v>193</v>
      </c>
      <c r="U9" s="163">
        <v>3.5329999999999999</v>
      </c>
      <c r="V9" s="163">
        <f>ROUND(E9*U9,2)</f>
        <v>37.31</v>
      </c>
      <c r="W9" s="163"/>
      <c r="X9" s="163" t="s">
        <v>194</v>
      </c>
      <c r="Y9" s="152"/>
      <c r="Z9" s="152"/>
      <c r="AA9" s="152"/>
      <c r="AB9" s="152"/>
      <c r="AC9" s="152"/>
      <c r="AD9" s="152"/>
      <c r="AE9" s="152"/>
      <c r="AF9" s="152"/>
      <c r="AG9" s="152" t="s">
        <v>195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7" t="s">
        <v>1709</v>
      </c>
      <c r="D10" s="258"/>
      <c r="E10" s="258"/>
      <c r="F10" s="258"/>
      <c r="G10" s="258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197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4" t="s">
        <v>1710</v>
      </c>
      <c r="D11" s="164"/>
      <c r="E11" s="165">
        <v>4.05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2"/>
      <c r="Z11" s="152"/>
      <c r="AA11" s="152"/>
      <c r="AB11" s="152"/>
      <c r="AC11" s="152"/>
      <c r="AD11" s="152"/>
      <c r="AE11" s="152"/>
      <c r="AF11" s="152"/>
      <c r="AG11" s="152" t="s">
        <v>199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4" t="s">
        <v>1711</v>
      </c>
      <c r="D12" s="164"/>
      <c r="E12" s="165">
        <v>6.51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199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2.5" outlineLevel="1" x14ac:dyDescent="0.2">
      <c r="A13" s="176">
        <v>2</v>
      </c>
      <c r="B13" s="177" t="s">
        <v>1712</v>
      </c>
      <c r="C13" s="193" t="s">
        <v>1713</v>
      </c>
      <c r="D13" s="178" t="s">
        <v>214</v>
      </c>
      <c r="E13" s="179">
        <v>6.8346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81">
        <v>0</v>
      </c>
      <c r="O13" s="181">
        <f>ROUND(E13*N13,2)</f>
        <v>0</v>
      </c>
      <c r="P13" s="181">
        <v>0</v>
      </c>
      <c r="Q13" s="181">
        <f>ROUND(E13*P13,2)</f>
        <v>0</v>
      </c>
      <c r="R13" s="181" t="s">
        <v>215</v>
      </c>
      <c r="S13" s="181" t="s">
        <v>193</v>
      </c>
      <c r="T13" s="182" t="s">
        <v>193</v>
      </c>
      <c r="U13" s="163">
        <v>1.1499999999999999</v>
      </c>
      <c r="V13" s="163">
        <f>ROUND(E13*U13,2)</f>
        <v>7.86</v>
      </c>
      <c r="W13" s="163"/>
      <c r="X13" s="163" t="s">
        <v>194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195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257" t="s">
        <v>1383</v>
      </c>
      <c r="D14" s="258"/>
      <c r="E14" s="258"/>
      <c r="F14" s="258"/>
      <c r="G14" s="258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197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4" t="s">
        <v>1710</v>
      </c>
      <c r="D15" s="164"/>
      <c r="E15" s="165">
        <v>4.05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199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194" t="s">
        <v>1714</v>
      </c>
      <c r="D16" s="164"/>
      <c r="E16" s="165">
        <v>2.7846000000000002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199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6">
        <v>3</v>
      </c>
      <c r="B17" s="177" t="s">
        <v>1715</v>
      </c>
      <c r="C17" s="193" t="s">
        <v>1716</v>
      </c>
      <c r="D17" s="178" t="s">
        <v>214</v>
      </c>
      <c r="E17" s="179">
        <v>2.2378100000000001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81">
        <v>0</v>
      </c>
      <c r="O17" s="181">
        <f>ROUND(E17*N17,2)</f>
        <v>0</v>
      </c>
      <c r="P17" s="181">
        <v>0</v>
      </c>
      <c r="Q17" s="181">
        <f>ROUND(E17*P17,2)</f>
        <v>0</v>
      </c>
      <c r="R17" s="181"/>
      <c r="S17" s="181" t="s">
        <v>254</v>
      </c>
      <c r="T17" s="182" t="s">
        <v>255</v>
      </c>
      <c r="U17" s="163">
        <v>1.587</v>
      </c>
      <c r="V17" s="163">
        <f>ROUND(E17*U17,2)</f>
        <v>3.55</v>
      </c>
      <c r="W17" s="163"/>
      <c r="X17" s="163" t="s">
        <v>194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195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194" t="s">
        <v>1717</v>
      </c>
      <c r="D18" s="164"/>
      <c r="E18" s="165">
        <v>2.2378100000000001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199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6">
        <v>4</v>
      </c>
      <c r="B19" s="177" t="s">
        <v>1718</v>
      </c>
      <c r="C19" s="193" t="s">
        <v>1719</v>
      </c>
      <c r="D19" s="178" t="s">
        <v>207</v>
      </c>
      <c r="E19" s="179">
        <v>51.4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81">
        <v>0</v>
      </c>
      <c r="O19" s="181">
        <f>ROUND(E19*N19,2)</f>
        <v>0</v>
      </c>
      <c r="P19" s="181">
        <v>0</v>
      </c>
      <c r="Q19" s="181">
        <f>ROUND(E19*P19,2)</f>
        <v>0</v>
      </c>
      <c r="R19" s="181"/>
      <c r="S19" s="181" t="s">
        <v>254</v>
      </c>
      <c r="T19" s="182" t="s">
        <v>255</v>
      </c>
      <c r="U19" s="163">
        <v>0.47</v>
      </c>
      <c r="V19" s="163">
        <f>ROUND(E19*U19,2)</f>
        <v>24.16</v>
      </c>
      <c r="W19" s="163"/>
      <c r="X19" s="163" t="s">
        <v>194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195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259" t="s">
        <v>1720</v>
      </c>
      <c r="D20" s="260"/>
      <c r="E20" s="260"/>
      <c r="F20" s="260"/>
      <c r="G20" s="260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210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194" t="s">
        <v>1721</v>
      </c>
      <c r="D21" s="164"/>
      <c r="E21" s="165">
        <v>51.4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2"/>
      <c r="Z21" s="152"/>
      <c r="AA21" s="152"/>
      <c r="AB21" s="152"/>
      <c r="AC21" s="152"/>
      <c r="AD21" s="152"/>
      <c r="AE21" s="152"/>
      <c r="AF21" s="152"/>
      <c r="AG21" s="152" t="s">
        <v>199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x14ac:dyDescent="0.2">
      <c r="A22" s="170" t="s">
        <v>187</v>
      </c>
      <c r="B22" s="171" t="s">
        <v>87</v>
      </c>
      <c r="C22" s="192" t="s">
        <v>88</v>
      </c>
      <c r="D22" s="172"/>
      <c r="E22" s="173"/>
      <c r="F22" s="174"/>
      <c r="G22" s="174">
        <f>SUMIF(AG23:AG25,"&lt;&gt;NOR",G23:G25)</f>
        <v>0</v>
      </c>
      <c r="H22" s="174"/>
      <c r="I22" s="174">
        <f>SUM(I23:I25)</f>
        <v>0</v>
      </c>
      <c r="J22" s="174"/>
      <c r="K22" s="174">
        <f>SUM(K23:K25)</f>
        <v>0</v>
      </c>
      <c r="L22" s="174"/>
      <c r="M22" s="174">
        <f>SUM(M23:M25)</f>
        <v>0</v>
      </c>
      <c r="N22" s="174"/>
      <c r="O22" s="174">
        <f>SUM(O23:O25)</f>
        <v>3.44</v>
      </c>
      <c r="P22" s="174"/>
      <c r="Q22" s="174">
        <f>SUM(Q23:Q25)</f>
        <v>0</v>
      </c>
      <c r="R22" s="174"/>
      <c r="S22" s="174"/>
      <c r="T22" s="175"/>
      <c r="U22" s="169"/>
      <c r="V22" s="169">
        <f>SUM(V23:V25)</f>
        <v>23.78</v>
      </c>
      <c r="W22" s="169"/>
      <c r="X22" s="169"/>
      <c r="AG22" t="s">
        <v>188</v>
      </c>
    </row>
    <row r="23" spans="1:60" outlineLevel="1" x14ac:dyDescent="0.2">
      <c r="A23" s="176">
        <v>5</v>
      </c>
      <c r="B23" s="177" t="s">
        <v>1722</v>
      </c>
      <c r="C23" s="193" t="s">
        <v>1723</v>
      </c>
      <c r="D23" s="178" t="s">
        <v>1091</v>
      </c>
      <c r="E23" s="179">
        <v>27.3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81">
        <v>0.12608</v>
      </c>
      <c r="O23" s="181">
        <f>ROUND(E23*N23,2)</f>
        <v>3.44</v>
      </c>
      <c r="P23" s="181">
        <v>0</v>
      </c>
      <c r="Q23" s="181">
        <f>ROUND(E23*P23,2)</f>
        <v>0</v>
      </c>
      <c r="R23" s="181" t="s">
        <v>330</v>
      </c>
      <c r="S23" s="181" t="s">
        <v>193</v>
      </c>
      <c r="T23" s="182" t="s">
        <v>193</v>
      </c>
      <c r="U23" s="163">
        <v>0.871</v>
      </c>
      <c r="V23" s="163">
        <f>ROUND(E23*U23,2)</f>
        <v>23.78</v>
      </c>
      <c r="W23" s="163"/>
      <c r="X23" s="163" t="s">
        <v>194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195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257" t="s">
        <v>1724</v>
      </c>
      <c r="D24" s="258"/>
      <c r="E24" s="258"/>
      <c r="F24" s="258"/>
      <c r="G24" s="258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2"/>
      <c r="Z24" s="152"/>
      <c r="AA24" s="152"/>
      <c r="AB24" s="152"/>
      <c r="AC24" s="152"/>
      <c r="AD24" s="152"/>
      <c r="AE24" s="152"/>
      <c r="AF24" s="152"/>
      <c r="AG24" s="152" t="s">
        <v>197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4" t="s">
        <v>1725</v>
      </c>
      <c r="D25" s="164"/>
      <c r="E25" s="165">
        <v>27.3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199</v>
      </c>
      <c r="AH25" s="152">
        <v>5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70" t="s">
        <v>187</v>
      </c>
      <c r="B26" s="171" t="s">
        <v>113</v>
      </c>
      <c r="C26" s="192" t="s">
        <v>114</v>
      </c>
      <c r="D26" s="172"/>
      <c r="E26" s="173"/>
      <c r="F26" s="174"/>
      <c r="G26" s="174">
        <f>SUMIF(AG27:AG29,"&lt;&gt;NOR",G27:G29)</f>
        <v>0</v>
      </c>
      <c r="H26" s="174"/>
      <c r="I26" s="174">
        <f>SUM(I27:I29)</f>
        <v>0</v>
      </c>
      <c r="J26" s="174"/>
      <c r="K26" s="174">
        <f>SUM(K27:K29)</f>
        <v>0</v>
      </c>
      <c r="L26" s="174"/>
      <c r="M26" s="174">
        <f>SUM(M27:M29)</f>
        <v>0</v>
      </c>
      <c r="N26" s="174"/>
      <c r="O26" s="174">
        <f>SUM(O27:O29)</f>
        <v>0.01</v>
      </c>
      <c r="P26" s="174"/>
      <c r="Q26" s="174">
        <f>SUM(Q27:Q29)</f>
        <v>0.16</v>
      </c>
      <c r="R26" s="174"/>
      <c r="S26" s="174"/>
      <c r="T26" s="175"/>
      <c r="U26" s="169"/>
      <c r="V26" s="169">
        <f>SUM(V27:V29)</f>
        <v>7.48</v>
      </c>
      <c r="W26" s="169"/>
      <c r="X26" s="169"/>
      <c r="AG26" t="s">
        <v>188</v>
      </c>
    </row>
    <row r="27" spans="1:60" ht="22.5" outlineLevel="1" x14ac:dyDescent="0.2">
      <c r="A27" s="176">
        <v>6</v>
      </c>
      <c r="B27" s="177" t="s">
        <v>1726</v>
      </c>
      <c r="C27" s="193" t="s">
        <v>1727</v>
      </c>
      <c r="D27" s="178" t="s">
        <v>207</v>
      </c>
      <c r="E27" s="179">
        <v>27.3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4.8999999999999998E-4</v>
      </c>
      <c r="O27" s="181">
        <f>ROUND(E27*N27,2)</f>
        <v>0.01</v>
      </c>
      <c r="P27" s="181">
        <v>6.0000000000000001E-3</v>
      </c>
      <c r="Q27" s="181">
        <f>ROUND(E27*P27,2)</f>
        <v>0.16</v>
      </c>
      <c r="R27" s="181" t="s">
        <v>1323</v>
      </c>
      <c r="S27" s="181" t="s">
        <v>193</v>
      </c>
      <c r="T27" s="182" t="s">
        <v>193</v>
      </c>
      <c r="U27" s="163">
        <v>0.27400000000000002</v>
      </c>
      <c r="V27" s="163">
        <f>ROUND(E27*U27,2)</f>
        <v>7.48</v>
      </c>
      <c r="W27" s="163"/>
      <c r="X27" s="163" t="s">
        <v>194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195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259" t="s">
        <v>1728</v>
      </c>
      <c r="D28" s="260"/>
      <c r="E28" s="260"/>
      <c r="F28" s="260"/>
      <c r="G28" s="260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210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194" t="s">
        <v>1729</v>
      </c>
      <c r="D29" s="164"/>
      <c r="E29" s="165">
        <v>27.3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2"/>
      <c r="Z29" s="152"/>
      <c r="AA29" s="152"/>
      <c r="AB29" s="152"/>
      <c r="AC29" s="152"/>
      <c r="AD29" s="152"/>
      <c r="AE29" s="152"/>
      <c r="AF29" s="152"/>
      <c r="AG29" s="152" t="s">
        <v>199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x14ac:dyDescent="0.2">
      <c r="A30" s="170" t="s">
        <v>187</v>
      </c>
      <c r="B30" s="171" t="s">
        <v>129</v>
      </c>
      <c r="C30" s="192" t="s">
        <v>130</v>
      </c>
      <c r="D30" s="172"/>
      <c r="E30" s="173"/>
      <c r="F30" s="174"/>
      <c r="G30" s="174">
        <f>SUMIF(AG31:AG33,"&lt;&gt;NOR",G31:G33)</f>
        <v>0</v>
      </c>
      <c r="H30" s="174"/>
      <c r="I30" s="174">
        <f>SUM(I31:I33)</f>
        <v>0</v>
      </c>
      <c r="J30" s="174"/>
      <c r="K30" s="174">
        <f>SUM(K31:K33)</f>
        <v>0</v>
      </c>
      <c r="L30" s="174"/>
      <c r="M30" s="174">
        <f>SUM(M31:M33)</f>
        <v>0</v>
      </c>
      <c r="N30" s="174"/>
      <c r="O30" s="174">
        <f>SUM(O31:O33)</f>
        <v>0.06</v>
      </c>
      <c r="P30" s="174"/>
      <c r="Q30" s="174">
        <f>SUM(Q31:Q33)</f>
        <v>0</v>
      </c>
      <c r="R30" s="174"/>
      <c r="S30" s="174"/>
      <c r="T30" s="175"/>
      <c r="U30" s="169"/>
      <c r="V30" s="169">
        <f>SUM(V31:V33)</f>
        <v>2.96</v>
      </c>
      <c r="W30" s="169"/>
      <c r="X30" s="169"/>
      <c r="AG30" t="s">
        <v>188</v>
      </c>
    </row>
    <row r="31" spans="1:60" ht="22.5" outlineLevel="1" x14ac:dyDescent="0.2">
      <c r="A31" s="176">
        <v>7</v>
      </c>
      <c r="B31" s="177" t="s">
        <v>1730</v>
      </c>
      <c r="C31" s="193" t="s">
        <v>1731</v>
      </c>
      <c r="D31" s="178" t="s">
        <v>1637</v>
      </c>
      <c r="E31" s="179">
        <v>1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6.012E-2</v>
      </c>
      <c r="O31" s="181">
        <f>ROUND(E31*N31,2)</f>
        <v>0.06</v>
      </c>
      <c r="P31" s="181">
        <v>0</v>
      </c>
      <c r="Q31" s="181">
        <f>ROUND(E31*P31,2)</f>
        <v>0</v>
      </c>
      <c r="R31" s="181" t="s">
        <v>1532</v>
      </c>
      <c r="S31" s="181" t="s">
        <v>193</v>
      </c>
      <c r="T31" s="182" t="s">
        <v>285</v>
      </c>
      <c r="U31" s="163">
        <v>2.9580000000000002</v>
      </c>
      <c r="V31" s="163">
        <f>ROUND(E31*U31,2)</f>
        <v>2.96</v>
      </c>
      <c r="W31" s="163"/>
      <c r="X31" s="163" t="s">
        <v>194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195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259" t="s">
        <v>1732</v>
      </c>
      <c r="D32" s="260"/>
      <c r="E32" s="260"/>
      <c r="F32" s="260"/>
      <c r="G32" s="260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2"/>
      <c r="Z32" s="152"/>
      <c r="AA32" s="152"/>
      <c r="AB32" s="152"/>
      <c r="AC32" s="152"/>
      <c r="AD32" s="152"/>
      <c r="AE32" s="152"/>
      <c r="AF32" s="152"/>
      <c r="AG32" s="152" t="s">
        <v>210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94" t="s">
        <v>81</v>
      </c>
      <c r="D33" s="164"/>
      <c r="E33" s="165">
        <v>1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199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x14ac:dyDescent="0.2">
      <c r="A34" s="170" t="s">
        <v>187</v>
      </c>
      <c r="B34" s="171" t="s">
        <v>147</v>
      </c>
      <c r="C34" s="192" t="s">
        <v>134</v>
      </c>
      <c r="D34" s="172"/>
      <c r="E34" s="173"/>
      <c r="F34" s="174"/>
      <c r="G34" s="174">
        <f>SUMIF(AG35:AG195,"&lt;&gt;NOR",G35:G195)</f>
        <v>0</v>
      </c>
      <c r="H34" s="174"/>
      <c r="I34" s="174">
        <f>SUM(I35:I195)</f>
        <v>0</v>
      </c>
      <c r="J34" s="174"/>
      <c r="K34" s="174">
        <f>SUM(K35:K195)</f>
        <v>0</v>
      </c>
      <c r="L34" s="174"/>
      <c r="M34" s="174">
        <f>SUM(M35:M195)</f>
        <v>0</v>
      </c>
      <c r="N34" s="174"/>
      <c r="O34" s="174">
        <f>SUM(O35:O195)</f>
        <v>7.7399999999999993</v>
      </c>
      <c r="P34" s="174"/>
      <c r="Q34" s="174">
        <f>SUM(Q35:Q195)</f>
        <v>0</v>
      </c>
      <c r="R34" s="174"/>
      <c r="S34" s="174"/>
      <c r="T34" s="175"/>
      <c r="U34" s="169"/>
      <c r="V34" s="169">
        <f>SUM(V35:V195)</f>
        <v>10955.279999999999</v>
      </c>
      <c r="W34" s="169"/>
      <c r="X34" s="169"/>
      <c r="AG34" t="s">
        <v>188</v>
      </c>
    </row>
    <row r="35" spans="1:60" ht="22.5" outlineLevel="1" x14ac:dyDescent="0.2">
      <c r="A35" s="176">
        <v>8</v>
      </c>
      <c r="B35" s="177" t="s">
        <v>1733</v>
      </c>
      <c r="C35" s="193" t="s">
        <v>1734</v>
      </c>
      <c r="D35" s="178" t="s">
        <v>207</v>
      </c>
      <c r="E35" s="179">
        <v>1450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81">
        <v>4.0000000000000003E-5</v>
      </c>
      <c r="O35" s="181">
        <f>ROUND(E35*N35,2)</f>
        <v>0.06</v>
      </c>
      <c r="P35" s="181">
        <v>0</v>
      </c>
      <c r="Q35" s="181">
        <f>ROUND(E35*P35,2)</f>
        <v>0</v>
      </c>
      <c r="R35" s="181" t="s">
        <v>147</v>
      </c>
      <c r="S35" s="181" t="s">
        <v>193</v>
      </c>
      <c r="T35" s="182" t="s">
        <v>193</v>
      </c>
      <c r="U35" s="163">
        <v>0.17083000000000001</v>
      </c>
      <c r="V35" s="163">
        <f>ROUND(E35*U35,2)</f>
        <v>247.7</v>
      </c>
      <c r="W35" s="163"/>
      <c r="X35" s="163" t="s">
        <v>194</v>
      </c>
      <c r="Y35" s="152"/>
      <c r="Z35" s="152"/>
      <c r="AA35" s="152"/>
      <c r="AB35" s="152"/>
      <c r="AC35" s="152"/>
      <c r="AD35" s="152"/>
      <c r="AE35" s="152"/>
      <c r="AF35" s="152"/>
      <c r="AG35" s="152" t="s">
        <v>195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259" t="s">
        <v>1735</v>
      </c>
      <c r="D36" s="260"/>
      <c r="E36" s="260"/>
      <c r="F36" s="260"/>
      <c r="G36" s="260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210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4" t="s">
        <v>1736</v>
      </c>
      <c r="D37" s="164"/>
      <c r="E37" s="165">
        <v>1450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2"/>
      <c r="Z37" s="152"/>
      <c r="AA37" s="152"/>
      <c r="AB37" s="152"/>
      <c r="AC37" s="152"/>
      <c r="AD37" s="152"/>
      <c r="AE37" s="152"/>
      <c r="AF37" s="152"/>
      <c r="AG37" s="152" t="s">
        <v>199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76">
        <v>9</v>
      </c>
      <c r="B38" s="177" t="s">
        <v>1737</v>
      </c>
      <c r="C38" s="193" t="s">
        <v>1738</v>
      </c>
      <c r="D38" s="178" t="s">
        <v>207</v>
      </c>
      <c r="E38" s="179">
        <v>276.75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81">
        <v>0</v>
      </c>
      <c r="O38" s="181">
        <f>ROUND(E38*N38,2)</f>
        <v>0</v>
      </c>
      <c r="P38" s="181">
        <v>0</v>
      </c>
      <c r="Q38" s="181">
        <f>ROUND(E38*P38,2)</f>
        <v>0</v>
      </c>
      <c r="R38" s="181" t="s">
        <v>147</v>
      </c>
      <c r="S38" s="181" t="s">
        <v>193</v>
      </c>
      <c r="T38" s="182" t="s">
        <v>193</v>
      </c>
      <c r="U38" s="163">
        <v>0.64383000000000001</v>
      </c>
      <c r="V38" s="163">
        <f>ROUND(E38*U38,2)</f>
        <v>178.18</v>
      </c>
      <c r="W38" s="163"/>
      <c r="X38" s="163" t="s">
        <v>194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195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259" t="s">
        <v>1739</v>
      </c>
      <c r="D39" s="260"/>
      <c r="E39" s="260"/>
      <c r="F39" s="260"/>
      <c r="G39" s="260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2"/>
      <c r="Z39" s="152"/>
      <c r="AA39" s="152"/>
      <c r="AB39" s="152"/>
      <c r="AC39" s="152"/>
      <c r="AD39" s="152"/>
      <c r="AE39" s="152"/>
      <c r="AF39" s="152"/>
      <c r="AG39" s="152" t="s">
        <v>210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4" t="s">
        <v>1740</v>
      </c>
      <c r="D40" s="164"/>
      <c r="E40" s="165">
        <v>96.75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2"/>
      <c r="Z40" s="152"/>
      <c r="AA40" s="152"/>
      <c r="AB40" s="152"/>
      <c r="AC40" s="152"/>
      <c r="AD40" s="152"/>
      <c r="AE40" s="152"/>
      <c r="AF40" s="152"/>
      <c r="AG40" s="152" t="s">
        <v>199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194" t="s">
        <v>1741</v>
      </c>
      <c r="D41" s="164"/>
      <c r="E41" s="165">
        <v>90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2"/>
      <c r="Z41" s="152"/>
      <c r="AA41" s="152"/>
      <c r="AB41" s="152"/>
      <c r="AC41" s="152"/>
      <c r="AD41" s="152"/>
      <c r="AE41" s="152"/>
      <c r="AF41" s="152"/>
      <c r="AG41" s="152" t="s">
        <v>199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194" t="s">
        <v>1742</v>
      </c>
      <c r="D42" s="164"/>
      <c r="E42" s="165">
        <v>90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2"/>
      <c r="Z42" s="152"/>
      <c r="AA42" s="152"/>
      <c r="AB42" s="152"/>
      <c r="AC42" s="152"/>
      <c r="AD42" s="152"/>
      <c r="AE42" s="152"/>
      <c r="AF42" s="152"/>
      <c r="AG42" s="152" t="s">
        <v>199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22.5" outlineLevel="1" x14ac:dyDescent="0.2">
      <c r="A43" s="176">
        <v>10</v>
      </c>
      <c r="B43" s="177" t="s">
        <v>1743</v>
      </c>
      <c r="C43" s="193" t="s">
        <v>1744</v>
      </c>
      <c r="D43" s="178" t="s">
        <v>274</v>
      </c>
      <c r="E43" s="179">
        <v>1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1.0000000000000001E-5</v>
      </c>
      <c r="O43" s="181">
        <f>ROUND(E43*N43,2)</f>
        <v>0</v>
      </c>
      <c r="P43" s="181">
        <v>0</v>
      </c>
      <c r="Q43" s="181">
        <f>ROUND(E43*P43,2)</f>
        <v>0</v>
      </c>
      <c r="R43" s="181" t="s">
        <v>147</v>
      </c>
      <c r="S43" s="181" t="s">
        <v>193</v>
      </c>
      <c r="T43" s="182" t="s">
        <v>255</v>
      </c>
      <c r="U43" s="163">
        <v>0.46</v>
      </c>
      <c r="V43" s="163">
        <f>ROUND(E43*U43,2)</f>
        <v>0.46</v>
      </c>
      <c r="W43" s="163"/>
      <c r="X43" s="163" t="s">
        <v>194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195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94" t="s">
        <v>81</v>
      </c>
      <c r="D44" s="164"/>
      <c r="E44" s="165">
        <v>1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2"/>
      <c r="Z44" s="152"/>
      <c r="AA44" s="152"/>
      <c r="AB44" s="152"/>
      <c r="AC44" s="152"/>
      <c r="AD44" s="152"/>
      <c r="AE44" s="152"/>
      <c r="AF44" s="152"/>
      <c r="AG44" s="152" t="s">
        <v>199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2.5" outlineLevel="1" x14ac:dyDescent="0.2">
      <c r="A45" s="176">
        <v>11</v>
      </c>
      <c r="B45" s="177" t="s">
        <v>1745</v>
      </c>
      <c r="C45" s="193" t="s">
        <v>1746</v>
      </c>
      <c r="D45" s="178" t="s">
        <v>274</v>
      </c>
      <c r="E45" s="179">
        <v>6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81">
        <v>2.545E-2</v>
      </c>
      <c r="O45" s="181">
        <f>ROUND(E45*N45,2)</f>
        <v>0.15</v>
      </c>
      <c r="P45" s="181">
        <v>0</v>
      </c>
      <c r="Q45" s="181">
        <f>ROUND(E45*P45,2)</f>
        <v>0</v>
      </c>
      <c r="R45" s="181" t="s">
        <v>147</v>
      </c>
      <c r="S45" s="181" t="s">
        <v>193</v>
      </c>
      <c r="T45" s="182" t="s">
        <v>193</v>
      </c>
      <c r="U45" s="163">
        <v>1.68333</v>
      </c>
      <c r="V45" s="163">
        <f>ROUND(E45*U45,2)</f>
        <v>10.1</v>
      </c>
      <c r="W45" s="163"/>
      <c r="X45" s="163" t="s">
        <v>194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195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259" t="s">
        <v>1747</v>
      </c>
      <c r="D46" s="260"/>
      <c r="E46" s="260"/>
      <c r="F46" s="260"/>
      <c r="G46" s="260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2"/>
      <c r="Z46" s="152"/>
      <c r="AA46" s="152"/>
      <c r="AB46" s="152"/>
      <c r="AC46" s="152"/>
      <c r="AD46" s="152"/>
      <c r="AE46" s="152"/>
      <c r="AF46" s="152"/>
      <c r="AG46" s="152" t="s">
        <v>210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4" t="s">
        <v>427</v>
      </c>
      <c r="D47" s="164"/>
      <c r="E47" s="165">
        <v>6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2"/>
      <c r="Z47" s="152"/>
      <c r="AA47" s="152"/>
      <c r="AB47" s="152"/>
      <c r="AC47" s="152"/>
      <c r="AD47" s="152"/>
      <c r="AE47" s="152"/>
      <c r="AF47" s="152"/>
      <c r="AG47" s="152" t="s">
        <v>199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76">
        <v>12</v>
      </c>
      <c r="B48" s="177" t="s">
        <v>1748</v>
      </c>
      <c r="C48" s="193" t="s">
        <v>1749</v>
      </c>
      <c r="D48" s="178" t="s">
        <v>207</v>
      </c>
      <c r="E48" s="179">
        <v>5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 t="s">
        <v>147</v>
      </c>
      <c r="S48" s="181" t="s">
        <v>193</v>
      </c>
      <c r="T48" s="182" t="s">
        <v>285</v>
      </c>
      <c r="U48" s="163">
        <v>0.17917</v>
      </c>
      <c r="V48" s="163">
        <f>ROUND(E48*U48,2)</f>
        <v>0.9</v>
      </c>
      <c r="W48" s="163"/>
      <c r="X48" s="163" t="s">
        <v>194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195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259" t="s">
        <v>1750</v>
      </c>
      <c r="D49" s="260"/>
      <c r="E49" s="260"/>
      <c r="F49" s="260"/>
      <c r="G49" s="260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210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194" t="s">
        <v>95</v>
      </c>
      <c r="D50" s="164"/>
      <c r="E50" s="165">
        <v>5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2"/>
      <c r="Z50" s="152"/>
      <c r="AA50" s="152"/>
      <c r="AB50" s="152"/>
      <c r="AC50" s="152"/>
      <c r="AD50" s="152"/>
      <c r="AE50" s="152"/>
      <c r="AF50" s="152"/>
      <c r="AG50" s="152" t="s">
        <v>199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ht="22.5" outlineLevel="1" x14ac:dyDescent="0.2">
      <c r="A51" s="176">
        <v>13</v>
      </c>
      <c r="B51" s="177" t="s">
        <v>1751</v>
      </c>
      <c r="C51" s="193" t="s">
        <v>1752</v>
      </c>
      <c r="D51" s="178" t="s">
        <v>207</v>
      </c>
      <c r="E51" s="179">
        <v>238.4</v>
      </c>
      <c r="F51" s="180"/>
      <c r="G51" s="181">
        <f>ROUND(E51*F51,2)</f>
        <v>0</v>
      </c>
      <c r="H51" s="180"/>
      <c r="I51" s="181">
        <f>ROUND(E51*H51,2)</f>
        <v>0</v>
      </c>
      <c r="J51" s="180"/>
      <c r="K51" s="181">
        <f>ROUND(E51*J51,2)</f>
        <v>0</v>
      </c>
      <c r="L51" s="181">
        <v>21</v>
      </c>
      <c r="M51" s="181">
        <f>G51*(1+L51/100)</f>
        <v>0</v>
      </c>
      <c r="N51" s="181">
        <v>9.8999999999999999E-4</v>
      </c>
      <c r="O51" s="181">
        <f>ROUND(E51*N51,2)</f>
        <v>0.24</v>
      </c>
      <c r="P51" s="181">
        <v>0</v>
      </c>
      <c r="Q51" s="181">
        <f>ROUND(E51*P51,2)</f>
        <v>0</v>
      </c>
      <c r="R51" s="181" t="s">
        <v>147</v>
      </c>
      <c r="S51" s="181" t="s">
        <v>193</v>
      </c>
      <c r="T51" s="182" t="s">
        <v>193</v>
      </c>
      <c r="U51" s="163">
        <v>0.13</v>
      </c>
      <c r="V51" s="163">
        <f>ROUND(E51*U51,2)</f>
        <v>30.99</v>
      </c>
      <c r="W51" s="163"/>
      <c r="X51" s="163" t="s">
        <v>194</v>
      </c>
      <c r="Y51" s="152"/>
      <c r="Z51" s="152"/>
      <c r="AA51" s="152"/>
      <c r="AB51" s="152"/>
      <c r="AC51" s="152"/>
      <c r="AD51" s="152"/>
      <c r="AE51" s="152"/>
      <c r="AF51" s="152"/>
      <c r="AG51" s="152" t="s">
        <v>195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259" t="s">
        <v>1750</v>
      </c>
      <c r="D52" s="260"/>
      <c r="E52" s="260"/>
      <c r="F52" s="260"/>
      <c r="G52" s="260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2"/>
      <c r="Z52" s="152"/>
      <c r="AA52" s="152"/>
      <c r="AB52" s="152"/>
      <c r="AC52" s="152"/>
      <c r="AD52" s="152"/>
      <c r="AE52" s="152"/>
      <c r="AF52" s="152"/>
      <c r="AG52" s="152" t="s">
        <v>210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194" t="s">
        <v>1753</v>
      </c>
      <c r="D53" s="164"/>
      <c r="E53" s="165">
        <v>76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2"/>
      <c r="Z53" s="152"/>
      <c r="AA53" s="152"/>
      <c r="AB53" s="152"/>
      <c r="AC53" s="152"/>
      <c r="AD53" s="152"/>
      <c r="AE53" s="152"/>
      <c r="AF53" s="152"/>
      <c r="AG53" s="152" t="s">
        <v>199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194" t="s">
        <v>1754</v>
      </c>
      <c r="D54" s="164"/>
      <c r="E54" s="165">
        <v>162.4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2"/>
      <c r="Z54" s="152"/>
      <c r="AA54" s="152"/>
      <c r="AB54" s="152"/>
      <c r="AC54" s="152"/>
      <c r="AD54" s="152"/>
      <c r="AE54" s="152"/>
      <c r="AF54" s="152"/>
      <c r="AG54" s="152" t="s">
        <v>199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ht="22.5" outlineLevel="1" x14ac:dyDescent="0.2">
      <c r="A55" s="176">
        <v>14</v>
      </c>
      <c r="B55" s="177" t="s">
        <v>1755</v>
      </c>
      <c r="C55" s="193" t="s">
        <v>1756</v>
      </c>
      <c r="D55" s="178" t="s">
        <v>274</v>
      </c>
      <c r="E55" s="179">
        <v>2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21</v>
      </c>
      <c r="M55" s="181">
        <f>G55*(1+L55/100)</f>
        <v>0</v>
      </c>
      <c r="N55" s="181">
        <v>0</v>
      </c>
      <c r="O55" s="181">
        <f>ROUND(E55*N55,2)</f>
        <v>0</v>
      </c>
      <c r="P55" s="181">
        <v>0</v>
      </c>
      <c r="Q55" s="181">
        <f>ROUND(E55*P55,2)</f>
        <v>0</v>
      </c>
      <c r="R55" s="181" t="s">
        <v>147</v>
      </c>
      <c r="S55" s="181" t="s">
        <v>193</v>
      </c>
      <c r="T55" s="182" t="s">
        <v>193</v>
      </c>
      <c r="U55" s="163">
        <v>1.4630000000000001</v>
      </c>
      <c r="V55" s="163">
        <f>ROUND(E55*U55,2)</f>
        <v>2.93</v>
      </c>
      <c r="W55" s="163"/>
      <c r="X55" s="163" t="s">
        <v>194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195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259" t="s">
        <v>1757</v>
      </c>
      <c r="D56" s="260"/>
      <c r="E56" s="260"/>
      <c r="F56" s="260"/>
      <c r="G56" s="260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2"/>
      <c r="Z56" s="152"/>
      <c r="AA56" s="152"/>
      <c r="AB56" s="152"/>
      <c r="AC56" s="152"/>
      <c r="AD56" s="152"/>
      <c r="AE56" s="152"/>
      <c r="AF56" s="152"/>
      <c r="AG56" s="152" t="s">
        <v>210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194" t="s">
        <v>1111</v>
      </c>
      <c r="D57" s="164"/>
      <c r="E57" s="165">
        <v>2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199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ht="33.75" outlineLevel="1" x14ac:dyDescent="0.2">
      <c r="A58" s="176">
        <v>15</v>
      </c>
      <c r="B58" s="177" t="s">
        <v>1758</v>
      </c>
      <c r="C58" s="193" t="s">
        <v>1759</v>
      </c>
      <c r="D58" s="178" t="s">
        <v>274</v>
      </c>
      <c r="E58" s="179">
        <v>4</v>
      </c>
      <c r="F58" s="180"/>
      <c r="G58" s="181">
        <f>ROUND(E58*F58,2)</f>
        <v>0</v>
      </c>
      <c r="H58" s="180"/>
      <c r="I58" s="181">
        <f>ROUND(E58*H58,2)</f>
        <v>0</v>
      </c>
      <c r="J58" s="180"/>
      <c r="K58" s="181">
        <f>ROUND(E58*J58,2)</f>
        <v>0</v>
      </c>
      <c r="L58" s="181">
        <v>21</v>
      </c>
      <c r="M58" s="181">
        <f>G58*(1+L58/100)</f>
        <v>0</v>
      </c>
      <c r="N58" s="181">
        <v>0</v>
      </c>
      <c r="O58" s="181">
        <f>ROUND(E58*N58,2)</f>
        <v>0</v>
      </c>
      <c r="P58" s="181">
        <v>0</v>
      </c>
      <c r="Q58" s="181">
        <f>ROUND(E58*P58,2)</f>
        <v>0</v>
      </c>
      <c r="R58" s="181" t="s">
        <v>147</v>
      </c>
      <c r="S58" s="181" t="s">
        <v>193</v>
      </c>
      <c r="T58" s="182" t="s">
        <v>193</v>
      </c>
      <c r="U58" s="163">
        <v>0.35</v>
      </c>
      <c r="V58" s="163">
        <f>ROUND(E58*U58,2)</f>
        <v>1.4</v>
      </c>
      <c r="W58" s="163"/>
      <c r="X58" s="163" t="s">
        <v>194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195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9"/>
      <c r="B59" s="160"/>
      <c r="C59" s="194" t="s">
        <v>938</v>
      </c>
      <c r="D59" s="164"/>
      <c r="E59" s="165">
        <v>4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2"/>
      <c r="Z59" s="152"/>
      <c r="AA59" s="152"/>
      <c r="AB59" s="152"/>
      <c r="AC59" s="152"/>
      <c r="AD59" s="152"/>
      <c r="AE59" s="152"/>
      <c r="AF59" s="152"/>
      <c r="AG59" s="152" t="s">
        <v>199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6">
        <v>16</v>
      </c>
      <c r="B60" s="177" t="s">
        <v>1760</v>
      </c>
      <c r="C60" s="193" t="s">
        <v>1761</v>
      </c>
      <c r="D60" s="178" t="s">
        <v>207</v>
      </c>
      <c r="E60" s="179">
        <v>33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9.3000000000000005E-4</v>
      </c>
      <c r="O60" s="181">
        <f>ROUND(E60*N60,2)</f>
        <v>0.03</v>
      </c>
      <c r="P60" s="181">
        <v>0</v>
      </c>
      <c r="Q60" s="181">
        <f>ROUND(E60*P60,2)</f>
        <v>0</v>
      </c>
      <c r="R60" s="181" t="s">
        <v>147</v>
      </c>
      <c r="S60" s="181" t="s">
        <v>193</v>
      </c>
      <c r="T60" s="182" t="s">
        <v>193</v>
      </c>
      <c r="U60" s="163">
        <v>7.4060000000000001E-2</v>
      </c>
      <c r="V60" s="163">
        <f>ROUND(E60*U60,2)</f>
        <v>2.44</v>
      </c>
      <c r="W60" s="163"/>
      <c r="X60" s="163" t="s">
        <v>194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195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259" t="s">
        <v>1762</v>
      </c>
      <c r="D61" s="260"/>
      <c r="E61" s="260"/>
      <c r="F61" s="260"/>
      <c r="G61" s="260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210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194" t="s">
        <v>1763</v>
      </c>
      <c r="D62" s="164"/>
      <c r="E62" s="165">
        <v>33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2"/>
      <c r="Z62" s="152"/>
      <c r="AA62" s="152"/>
      <c r="AB62" s="152"/>
      <c r="AC62" s="152"/>
      <c r="AD62" s="152"/>
      <c r="AE62" s="152"/>
      <c r="AF62" s="152"/>
      <c r="AG62" s="152" t="s">
        <v>199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22.5" outlineLevel="1" x14ac:dyDescent="0.2">
      <c r="A63" s="176">
        <v>17</v>
      </c>
      <c r="B63" s="177" t="s">
        <v>1764</v>
      </c>
      <c r="C63" s="193" t="s">
        <v>1765</v>
      </c>
      <c r="D63" s="178" t="s">
        <v>207</v>
      </c>
      <c r="E63" s="179">
        <v>40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21</v>
      </c>
      <c r="M63" s="181">
        <f>G63*(1+L63/100)</f>
        <v>0</v>
      </c>
      <c r="N63" s="181">
        <v>1.3999999999999999E-4</v>
      </c>
      <c r="O63" s="181">
        <f>ROUND(E63*N63,2)</f>
        <v>0.01</v>
      </c>
      <c r="P63" s="181">
        <v>0</v>
      </c>
      <c r="Q63" s="181">
        <f>ROUND(E63*P63,2)</f>
        <v>0</v>
      </c>
      <c r="R63" s="181" t="s">
        <v>147</v>
      </c>
      <c r="S63" s="181" t="s">
        <v>193</v>
      </c>
      <c r="T63" s="182" t="s">
        <v>193</v>
      </c>
      <c r="U63" s="163">
        <v>5.0959999999999998E-2</v>
      </c>
      <c r="V63" s="163">
        <f>ROUND(E63*U63,2)</f>
        <v>2.04</v>
      </c>
      <c r="W63" s="163"/>
      <c r="X63" s="163" t="s">
        <v>194</v>
      </c>
      <c r="Y63" s="152"/>
      <c r="Z63" s="152"/>
      <c r="AA63" s="152"/>
      <c r="AB63" s="152"/>
      <c r="AC63" s="152"/>
      <c r="AD63" s="152"/>
      <c r="AE63" s="152"/>
      <c r="AF63" s="152"/>
      <c r="AG63" s="152" t="s">
        <v>195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4" t="s">
        <v>1766</v>
      </c>
      <c r="D64" s="164"/>
      <c r="E64" s="165">
        <v>40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2"/>
      <c r="Z64" s="152"/>
      <c r="AA64" s="152"/>
      <c r="AB64" s="152"/>
      <c r="AC64" s="152"/>
      <c r="AD64" s="152"/>
      <c r="AE64" s="152"/>
      <c r="AF64" s="152"/>
      <c r="AG64" s="152" t="s">
        <v>199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2.5" outlineLevel="1" x14ac:dyDescent="0.2">
      <c r="A65" s="176">
        <v>18</v>
      </c>
      <c r="B65" s="177" t="s">
        <v>1767</v>
      </c>
      <c r="C65" s="193" t="s">
        <v>1768</v>
      </c>
      <c r="D65" s="178" t="s">
        <v>207</v>
      </c>
      <c r="E65" s="179">
        <v>2455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81">
        <v>1.6000000000000001E-4</v>
      </c>
      <c r="O65" s="181">
        <f>ROUND(E65*N65,2)</f>
        <v>0.39</v>
      </c>
      <c r="P65" s="181">
        <v>0</v>
      </c>
      <c r="Q65" s="181">
        <f>ROUND(E65*P65,2)</f>
        <v>0</v>
      </c>
      <c r="R65" s="181" t="s">
        <v>147</v>
      </c>
      <c r="S65" s="181" t="s">
        <v>193</v>
      </c>
      <c r="T65" s="182" t="s">
        <v>193</v>
      </c>
      <c r="U65" s="163">
        <v>5.0959999999999998E-2</v>
      </c>
      <c r="V65" s="163">
        <f>ROUND(E65*U65,2)</f>
        <v>125.11</v>
      </c>
      <c r="W65" s="163"/>
      <c r="X65" s="163" t="s">
        <v>194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195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2.5" outlineLevel="1" x14ac:dyDescent="0.2">
      <c r="A66" s="159"/>
      <c r="B66" s="160"/>
      <c r="C66" s="194" t="s">
        <v>1769</v>
      </c>
      <c r="D66" s="164"/>
      <c r="E66" s="165">
        <v>2455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199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 x14ac:dyDescent="0.2">
      <c r="A67" s="176">
        <v>19</v>
      </c>
      <c r="B67" s="177" t="s">
        <v>1770</v>
      </c>
      <c r="C67" s="193" t="s">
        <v>1771</v>
      </c>
      <c r="D67" s="178" t="s">
        <v>207</v>
      </c>
      <c r="E67" s="179">
        <v>313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81">
        <v>1.8000000000000001E-4</v>
      </c>
      <c r="O67" s="181">
        <f>ROUND(E67*N67,2)</f>
        <v>0.06</v>
      </c>
      <c r="P67" s="181">
        <v>0</v>
      </c>
      <c r="Q67" s="181">
        <f>ROUND(E67*P67,2)</f>
        <v>0</v>
      </c>
      <c r="R67" s="181" t="s">
        <v>147</v>
      </c>
      <c r="S67" s="181" t="s">
        <v>193</v>
      </c>
      <c r="T67" s="182" t="s">
        <v>193</v>
      </c>
      <c r="U67" s="163">
        <v>5.0959999999999998E-2</v>
      </c>
      <c r="V67" s="163">
        <f>ROUND(E67*U67,2)</f>
        <v>15.95</v>
      </c>
      <c r="W67" s="163"/>
      <c r="X67" s="163" t="s">
        <v>194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195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4" t="s">
        <v>1772</v>
      </c>
      <c r="D68" s="164"/>
      <c r="E68" s="165">
        <v>313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2"/>
      <c r="Z68" s="152"/>
      <c r="AA68" s="152"/>
      <c r="AB68" s="152"/>
      <c r="AC68" s="152"/>
      <c r="AD68" s="152"/>
      <c r="AE68" s="152"/>
      <c r="AF68" s="152"/>
      <c r="AG68" s="152" t="s">
        <v>199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2.5" outlineLevel="1" x14ac:dyDescent="0.2">
      <c r="A69" s="176">
        <v>20</v>
      </c>
      <c r="B69" s="177" t="s">
        <v>1773</v>
      </c>
      <c r="C69" s="193" t="s">
        <v>1774</v>
      </c>
      <c r="D69" s="178" t="s">
        <v>207</v>
      </c>
      <c r="E69" s="179">
        <v>2031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81">
        <v>2.5000000000000001E-4</v>
      </c>
      <c r="O69" s="181">
        <f>ROUND(E69*N69,2)</f>
        <v>0.51</v>
      </c>
      <c r="P69" s="181">
        <v>0</v>
      </c>
      <c r="Q69" s="181">
        <f>ROUND(E69*P69,2)</f>
        <v>0</v>
      </c>
      <c r="R69" s="181" t="s">
        <v>147</v>
      </c>
      <c r="S69" s="181" t="s">
        <v>193</v>
      </c>
      <c r="T69" s="182" t="s">
        <v>193</v>
      </c>
      <c r="U69" s="163">
        <v>5.0959999999999998E-2</v>
      </c>
      <c r="V69" s="163">
        <f>ROUND(E69*U69,2)</f>
        <v>103.5</v>
      </c>
      <c r="W69" s="163"/>
      <c r="X69" s="163" t="s">
        <v>194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195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194" t="s">
        <v>1775</v>
      </c>
      <c r="D70" s="164"/>
      <c r="E70" s="165">
        <v>2031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199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ht="22.5" outlineLevel="1" x14ac:dyDescent="0.2">
      <c r="A71" s="176">
        <v>21</v>
      </c>
      <c r="B71" s="177" t="s">
        <v>1776</v>
      </c>
      <c r="C71" s="193" t="s">
        <v>1777</v>
      </c>
      <c r="D71" s="178" t="s">
        <v>207</v>
      </c>
      <c r="E71" s="179">
        <v>106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21</v>
      </c>
      <c r="M71" s="181">
        <f>G71*(1+L71/100)</f>
        <v>0</v>
      </c>
      <c r="N71" s="181">
        <v>3.6000000000000002E-4</v>
      </c>
      <c r="O71" s="181">
        <f>ROUND(E71*N71,2)</f>
        <v>0.04</v>
      </c>
      <c r="P71" s="181">
        <v>0</v>
      </c>
      <c r="Q71" s="181">
        <f>ROUND(E71*P71,2)</f>
        <v>0</v>
      </c>
      <c r="R71" s="181" t="s">
        <v>147</v>
      </c>
      <c r="S71" s="181" t="s">
        <v>193</v>
      </c>
      <c r="T71" s="182" t="s">
        <v>193</v>
      </c>
      <c r="U71" s="163">
        <v>5.7939999999999998E-2</v>
      </c>
      <c r="V71" s="163">
        <f>ROUND(E71*U71,2)</f>
        <v>6.14</v>
      </c>
      <c r="W71" s="163"/>
      <c r="X71" s="163" t="s">
        <v>194</v>
      </c>
      <c r="Y71" s="152"/>
      <c r="Z71" s="152"/>
      <c r="AA71" s="152"/>
      <c r="AB71" s="152"/>
      <c r="AC71" s="152"/>
      <c r="AD71" s="152"/>
      <c r="AE71" s="152"/>
      <c r="AF71" s="152"/>
      <c r="AG71" s="152" t="s">
        <v>195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194" t="s">
        <v>1778</v>
      </c>
      <c r="D72" s="164"/>
      <c r="E72" s="165">
        <v>106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2"/>
      <c r="Z72" s="152"/>
      <c r="AA72" s="152"/>
      <c r="AB72" s="152"/>
      <c r="AC72" s="152"/>
      <c r="AD72" s="152"/>
      <c r="AE72" s="152"/>
      <c r="AF72" s="152"/>
      <c r="AG72" s="152" t="s">
        <v>199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76">
        <v>22</v>
      </c>
      <c r="B73" s="177" t="s">
        <v>1779</v>
      </c>
      <c r="C73" s="193" t="s">
        <v>1780</v>
      </c>
      <c r="D73" s="178" t="s">
        <v>274</v>
      </c>
      <c r="E73" s="179">
        <v>1</v>
      </c>
      <c r="F73" s="180"/>
      <c r="G73" s="181">
        <f>ROUND(E73*F73,2)</f>
        <v>0</v>
      </c>
      <c r="H73" s="180"/>
      <c r="I73" s="181">
        <f>ROUND(E73*H73,2)</f>
        <v>0</v>
      </c>
      <c r="J73" s="180"/>
      <c r="K73" s="181">
        <f>ROUND(E73*J73,2)</f>
        <v>0</v>
      </c>
      <c r="L73" s="181">
        <v>21</v>
      </c>
      <c r="M73" s="181">
        <f>G73*(1+L73/100)</f>
        <v>0</v>
      </c>
      <c r="N73" s="181">
        <v>0.36135</v>
      </c>
      <c r="O73" s="181">
        <f>ROUND(E73*N73,2)</f>
        <v>0.36</v>
      </c>
      <c r="P73" s="181">
        <v>0</v>
      </c>
      <c r="Q73" s="181">
        <f>ROUND(E73*P73,2)</f>
        <v>0</v>
      </c>
      <c r="R73" s="181"/>
      <c r="S73" s="181" t="s">
        <v>193</v>
      </c>
      <c r="T73" s="182" t="s">
        <v>193</v>
      </c>
      <c r="U73" s="163">
        <v>6.4</v>
      </c>
      <c r="V73" s="163">
        <f>ROUND(E73*U73,2)</f>
        <v>6.4</v>
      </c>
      <c r="W73" s="163"/>
      <c r="X73" s="163" t="s">
        <v>194</v>
      </c>
      <c r="Y73" s="152"/>
      <c r="Z73" s="152"/>
      <c r="AA73" s="152"/>
      <c r="AB73" s="152"/>
      <c r="AC73" s="152"/>
      <c r="AD73" s="152"/>
      <c r="AE73" s="152"/>
      <c r="AF73" s="152"/>
      <c r="AG73" s="152" t="s">
        <v>195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194" t="s">
        <v>81</v>
      </c>
      <c r="D74" s="164"/>
      <c r="E74" s="165">
        <v>1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52"/>
      <c r="Z74" s="152"/>
      <c r="AA74" s="152"/>
      <c r="AB74" s="152"/>
      <c r="AC74" s="152"/>
      <c r="AD74" s="152"/>
      <c r="AE74" s="152"/>
      <c r="AF74" s="152"/>
      <c r="AG74" s="152" t="s">
        <v>199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6">
        <v>23</v>
      </c>
      <c r="B75" s="177" t="s">
        <v>1781</v>
      </c>
      <c r="C75" s="193" t="s">
        <v>1782</v>
      </c>
      <c r="D75" s="178" t="s">
        <v>274</v>
      </c>
      <c r="E75" s="179">
        <v>146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21</v>
      </c>
      <c r="M75" s="181">
        <f>G75*(1+L75/100)</f>
        <v>0</v>
      </c>
      <c r="N75" s="181">
        <v>0</v>
      </c>
      <c r="O75" s="181">
        <f>ROUND(E75*N75,2)</f>
        <v>0</v>
      </c>
      <c r="P75" s="181">
        <v>0</v>
      </c>
      <c r="Q75" s="181">
        <f>ROUND(E75*P75,2)</f>
        <v>0</v>
      </c>
      <c r="R75" s="181"/>
      <c r="S75" s="181" t="s">
        <v>254</v>
      </c>
      <c r="T75" s="182" t="s">
        <v>193</v>
      </c>
      <c r="U75" s="163">
        <v>0.92766999999999999</v>
      </c>
      <c r="V75" s="163">
        <f>ROUND(E75*U75,2)</f>
        <v>135.44</v>
      </c>
      <c r="W75" s="163"/>
      <c r="X75" s="163" t="s">
        <v>194</v>
      </c>
      <c r="Y75" s="152"/>
      <c r="Z75" s="152"/>
      <c r="AA75" s="152"/>
      <c r="AB75" s="152"/>
      <c r="AC75" s="152"/>
      <c r="AD75" s="152"/>
      <c r="AE75" s="152"/>
      <c r="AF75" s="152"/>
      <c r="AG75" s="152" t="s">
        <v>195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259" t="s">
        <v>1783</v>
      </c>
      <c r="D76" s="260"/>
      <c r="E76" s="260"/>
      <c r="F76" s="260"/>
      <c r="G76" s="260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2"/>
      <c r="Z76" s="152"/>
      <c r="AA76" s="152"/>
      <c r="AB76" s="152"/>
      <c r="AC76" s="152"/>
      <c r="AD76" s="152"/>
      <c r="AE76" s="152"/>
      <c r="AF76" s="152"/>
      <c r="AG76" s="152" t="s">
        <v>210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194" t="s">
        <v>1784</v>
      </c>
      <c r="D77" s="164"/>
      <c r="E77" s="165">
        <v>1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2"/>
      <c r="Z77" s="152"/>
      <c r="AA77" s="152"/>
      <c r="AB77" s="152"/>
      <c r="AC77" s="152"/>
      <c r="AD77" s="152"/>
      <c r="AE77" s="152"/>
      <c r="AF77" s="152"/>
      <c r="AG77" s="152" t="s">
        <v>199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194" t="s">
        <v>1785</v>
      </c>
      <c r="D78" s="164"/>
      <c r="E78" s="165">
        <v>145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2"/>
      <c r="Z78" s="152"/>
      <c r="AA78" s="152"/>
      <c r="AB78" s="152"/>
      <c r="AC78" s="152"/>
      <c r="AD78" s="152"/>
      <c r="AE78" s="152"/>
      <c r="AF78" s="152"/>
      <c r="AG78" s="152" t="s">
        <v>199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6">
        <v>24</v>
      </c>
      <c r="B79" s="177" t="s">
        <v>1786</v>
      </c>
      <c r="C79" s="193" t="s">
        <v>1787</v>
      </c>
      <c r="D79" s="178" t="s">
        <v>274</v>
      </c>
      <c r="E79" s="179">
        <v>14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81">
        <v>0</v>
      </c>
      <c r="O79" s="181">
        <f>ROUND(E79*N79,2)</f>
        <v>0</v>
      </c>
      <c r="P79" s="181">
        <v>0</v>
      </c>
      <c r="Q79" s="181">
        <f>ROUND(E79*P79,2)</f>
        <v>0</v>
      </c>
      <c r="R79" s="181"/>
      <c r="S79" s="181" t="s">
        <v>254</v>
      </c>
      <c r="T79" s="182" t="s">
        <v>285</v>
      </c>
      <c r="U79" s="163">
        <v>0.4</v>
      </c>
      <c r="V79" s="163">
        <f>ROUND(E79*U79,2)</f>
        <v>5.6</v>
      </c>
      <c r="W79" s="163"/>
      <c r="X79" s="163" t="s">
        <v>194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195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259" t="s">
        <v>1788</v>
      </c>
      <c r="D80" s="260"/>
      <c r="E80" s="260"/>
      <c r="F80" s="260"/>
      <c r="G80" s="260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2"/>
      <c r="Z80" s="152"/>
      <c r="AA80" s="152"/>
      <c r="AB80" s="152"/>
      <c r="AC80" s="152"/>
      <c r="AD80" s="152"/>
      <c r="AE80" s="152"/>
      <c r="AF80" s="152"/>
      <c r="AG80" s="152" t="s">
        <v>210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194" t="s">
        <v>1565</v>
      </c>
      <c r="D81" s="164"/>
      <c r="E81" s="165">
        <v>14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2"/>
      <c r="Z81" s="152"/>
      <c r="AA81" s="152"/>
      <c r="AB81" s="152"/>
      <c r="AC81" s="152"/>
      <c r="AD81" s="152"/>
      <c r="AE81" s="152"/>
      <c r="AF81" s="152"/>
      <c r="AG81" s="152" t="s">
        <v>199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76">
        <v>25</v>
      </c>
      <c r="B82" s="177" t="s">
        <v>1789</v>
      </c>
      <c r="C82" s="193" t="s">
        <v>1790</v>
      </c>
      <c r="D82" s="178" t="s">
        <v>274</v>
      </c>
      <c r="E82" s="179">
        <v>140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21</v>
      </c>
      <c r="M82" s="181">
        <f>G82*(1+L82/100)</f>
        <v>0</v>
      </c>
      <c r="N82" s="181">
        <v>0</v>
      </c>
      <c r="O82" s="181">
        <f>ROUND(E82*N82,2)</f>
        <v>0</v>
      </c>
      <c r="P82" s="181">
        <v>0</v>
      </c>
      <c r="Q82" s="181">
        <f>ROUND(E82*P82,2)</f>
        <v>0</v>
      </c>
      <c r="R82" s="181"/>
      <c r="S82" s="181" t="s">
        <v>254</v>
      </c>
      <c r="T82" s="182" t="s">
        <v>285</v>
      </c>
      <c r="U82" s="163">
        <v>0.35216999999999998</v>
      </c>
      <c r="V82" s="163">
        <f>ROUND(E82*U82,2)</f>
        <v>49.3</v>
      </c>
      <c r="W82" s="163"/>
      <c r="X82" s="163" t="s">
        <v>194</v>
      </c>
      <c r="Y82" s="152"/>
      <c r="Z82" s="152"/>
      <c r="AA82" s="152"/>
      <c r="AB82" s="152"/>
      <c r="AC82" s="152"/>
      <c r="AD82" s="152"/>
      <c r="AE82" s="152"/>
      <c r="AF82" s="152"/>
      <c r="AG82" s="152" t="s">
        <v>195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4" t="s">
        <v>1791</v>
      </c>
      <c r="D83" s="164"/>
      <c r="E83" s="165">
        <v>140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2"/>
      <c r="Z83" s="152"/>
      <c r="AA83" s="152"/>
      <c r="AB83" s="152"/>
      <c r="AC83" s="152"/>
      <c r="AD83" s="152"/>
      <c r="AE83" s="152"/>
      <c r="AF83" s="152"/>
      <c r="AG83" s="152" t="s">
        <v>199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76">
        <v>26</v>
      </c>
      <c r="B84" s="177" t="s">
        <v>1792</v>
      </c>
      <c r="C84" s="193" t="s">
        <v>1793</v>
      </c>
      <c r="D84" s="178" t="s">
        <v>207</v>
      </c>
      <c r="E84" s="179">
        <v>20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81">
        <v>0</v>
      </c>
      <c r="O84" s="181">
        <f>ROUND(E84*N84,2)</f>
        <v>0</v>
      </c>
      <c r="P84" s="181">
        <v>0</v>
      </c>
      <c r="Q84" s="181">
        <f>ROUND(E84*P84,2)</f>
        <v>0</v>
      </c>
      <c r="R84" s="181"/>
      <c r="S84" s="181" t="s">
        <v>254</v>
      </c>
      <c r="T84" s="182" t="s">
        <v>285</v>
      </c>
      <c r="U84" s="163">
        <v>0.27</v>
      </c>
      <c r="V84" s="163">
        <f>ROUND(E84*U84,2)</f>
        <v>5.4</v>
      </c>
      <c r="W84" s="163"/>
      <c r="X84" s="163" t="s">
        <v>194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195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94" t="s">
        <v>1794</v>
      </c>
      <c r="D85" s="164"/>
      <c r="E85" s="165">
        <v>20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2"/>
      <c r="Z85" s="152"/>
      <c r="AA85" s="152"/>
      <c r="AB85" s="152"/>
      <c r="AC85" s="152"/>
      <c r="AD85" s="152"/>
      <c r="AE85" s="152"/>
      <c r="AF85" s="152"/>
      <c r="AG85" s="152" t="s">
        <v>199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76">
        <v>27</v>
      </c>
      <c r="B86" s="177" t="s">
        <v>1795</v>
      </c>
      <c r="C86" s="193" t="s">
        <v>1796</v>
      </c>
      <c r="D86" s="178" t="s">
        <v>274</v>
      </c>
      <c r="E86" s="179">
        <v>37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21</v>
      </c>
      <c r="M86" s="181">
        <f>G86*(1+L86/100)</f>
        <v>0</v>
      </c>
      <c r="N86" s="181">
        <v>2E-3</v>
      </c>
      <c r="O86" s="181">
        <f>ROUND(E86*N86,2)</f>
        <v>7.0000000000000007E-2</v>
      </c>
      <c r="P86" s="181">
        <v>0</v>
      </c>
      <c r="Q86" s="181">
        <f>ROUND(E86*P86,2)</f>
        <v>0</v>
      </c>
      <c r="R86" s="181"/>
      <c r="S86" s="181" t="s">
        <v>254</v>
      </c>
      <c r="T86" s="182" t="s">
        <v>285</v>
      </c>
      <c r="U86" s="163">
        <v>0</v>
      </c>
      <c r="V86" s="163">
        <f>ROUND(E86*U86,2)</f>
        <v>0</v>
      </c>
      <c r="W86" s="163"/>
      <c r="X86" s="163" t="s">
        <v>194</v>
      </c>
      <c r="Y86" s="152"/>
      <c r="Z86" s="152"/>
      <c r="AA86" s="152"/>
      <c r="AB86" s="152"/>
      <c r="AC86" s="152"/>
      <c r="AD86" s="152"/>
      <c r="AE86" s="152"/>
      <c r="AF86" s="152"/>
      <c r="AG86" s="152" t="s">
        <v>195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59"/>
      <c r="B87" s="160"/>
      <c r="C87" s="259" t="s">
        <v>1797</v>
      </c>
      <c r="D87" s="260"/>
      <c r="E87" s="260"/>
      <c r="F87" s="260"/>
      <c r="G87" s="260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2"/>
      <c r="Z87" s="152"/>
      <c r="AA87" s="152"/>
      <c r="AB87" s="152"/>
      <c r="AC87" s="152"/>
      <c r="AD87" s="152"/>
      <c r="AE87" s="152"/>
      <c r="AF87" s="152"/>
      <c r="AG87" s="152" t="s">
        <v>210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94" t="s">
        <v>1798</v>
      </c>
      <c r="D88" s="164"/>
      <c r="E88" s="165">
        <v>37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2"/>
      <c r="Z88" s="152"/>
      <c r="AA88" s="152"/>
      <c r="AB88" s="152"/>
      <c r="AC88" s="152"/>
      <c r="AD88" s="152"/>
      <c r="AE88" s="152"/>
      <c r="AF88" s="152"/>
      <c r="AG88" s="152" t="s">
        <v>199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6">
        <v>28</v>
      </c>
      <c r="B89" s="177" t="s">
        <v>1799</v>
      </c>
      <c r="C89" s="193" t="s">
        <v>1800</v>
      </c>
      <c r="D89" s="178" t="s">
        <v>274</v>
      </c>
      <c r="E89" s="179">
        <v>29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81">
        <v>0</v>
      </c>
      <c r="O89" s="181">
        <f>ROUND(E89*N89,2)</f>
        <v>0</v>
      </c>
      <c r="P89" s="181">
        <v>0</v>
      </c>
      <c r="Q89" s="181">
        <f>ROUND(E89*P89,2)</f>
        <v>0</v>
      </c>
      <c r="R89" s="181"/>
      <c r="S89" s="181" t="s">
        <v>254</v>
      </c>
      <c r="T89" s="182" t="s">
        <v>285</v>
      </c>
      <c r="U89" s="163">
        <v>0</v>
      </c>
      <c r="V89" s="163">
        <f>ROUND(E89*U89,2)</f>
        <v>0</v>
      </c>
      <c r="W89" s="163"/>
      <c r="X89" s="163" t="s">
        <v>194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195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259" t="s">
        <v>1801</v>
      </c>
      <c r="D90" s="260"/>
      <c r="E90" s="260"/>
      <c r="F90" s="260"/>
      <c r="G90" s="260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2"/>
      <c r="Z90" s="152"/>
      <c r="AA90" s="152"/>
      <c r="AB90" s="152"/>
      <c r="AC90" s="152"/>
      <c r="AD90" s="152"/>
      <c r="AE90" s="152"/>
      <c r="AF90" s="152"/>
      <c r="AG90" s="152" t="s">
        <v>210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94" t="s">
        <v>1802</v>
      </c>
      <c r="D91" s="164"/>
      <c r="E91" s="165">
        <v>29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52"/>
      <c r="Z91" s="152"/>
      <c r="AA91" s="152"/>
      <c r="AB91" s="152"/>
      <c r="AC91" s="152"/>
      <c r="AD91" s="152"/>
      <c r="AE91" s="152"/>
      <c r="AF91" s="152"/>
      <c r="AG91" s="152" t="s">
        <v>199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76">
        <v>29</v>
      </c>
      <c r="B92" s="177" t="s">
        <v>1803</v>
      </c>
      <c r="C92" s="193" t="s">
        <v>1804</v>
      </c>
      <c r="D92" s="178" t="s">
        <v>274</v>
      </c>
      <c r="E92" s="179">
        <v>3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21</v>
      </c>
      <c r="M92" s="181">
        <f>G92*(1+L92/100)</f>
        <v>0</v>
      </c>
      <c r="N92" s="181">
        <v>0</v>
      </c>
      <c r="O92" s="181">
        <f>ROUND(E92*N92,2)</f>
        <v>0</v>
      </c>
      <c r="P92" s="181">
        <v>0</v>
      </c>
      <c r="Q92" s="181">
        <f>ROUND(E92*P92,2)</f>
        <v>0</v>
      </c>
      <c r="R92" s="181"/>
      <c r="S92" s="181" t="s">
        <v>254</v>
      </c>
      <c r="T92" s="182" t="s">
        <v>285</v>
      </c>
      <c r="U92" s="163">
        <v>0</v>
      </c>
      <c r="V92" s="163">
        <f>ROUND(E92*U92,2)</f>
        <v>0</v>
      </c>
      <c r="W92" s="163"/>
      <c r="X92" s="163" t="s">
        <v>194</v>
      </c>
      <c r="Y92" s="152"/>
      <c r="Z92" s="152"/>
      <c r="AA92" s="152"/>
      <c r="AB92" s="152"/>
      <c r="AC92" s="152"/>
      <c r="AD92" s="152"/>
      <c r="AE92" s="152"/>
      <c r="AF92" s="152"/>
      <c r="AG92" s="152" t="s">
        <v>195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259" t="s">
        <v>1805</v>
      </c>
      <c r="D93" s="260"/>
      <c r="E93" s="260"/>
      <c r="F93" s="260"/>
      <c r="G93" s="260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2"/>
      <c r="Z93" s="152"/>
      <c r="AA93" s="152"/>
      <c r="AB93" s="152"/>
      <c r="AC93" s="152"/>
      <c r="AD93" s="152"/>
      <c r="AE93" s="152"/>
      <c r="AF93" s="152"/>
      <c r="AG93" s="152" t="s">
        <v>210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194" t="s">
        <v>87</v>
      </c>
      <c r="D94" s="164"/>
      <c r="E94" s="165">
        <v>3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2"/>
      <c r="Z94" s="152"/>
      <c r="AA94" s="152"/>
      <c r="AB94" s="152"/>
      <c r="AC94" s="152"/>
      <c r="AD94" s="152"/>
      <c r="AE94" s="152"/>
      <c r="AF94" s="152"/>
      <c r="AG94" s="152" t="s">
        <v>199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76">
        <v>30</v>
      </c>
      <c r="B95" s="177" t="s">
        <v>1806</v>
      </c>
      <c r="C95" s="193" t="s">
        <v>1807</v>
      </c>
      <c r="D95" s="178" t="s">
        <v>274</v>
      </c>
      <c r="E95" s="179">
        <v>6</v>
      </c>
      <c r="F95" s="180"/>
      <c r="G95" s="181">
        <f>ROUND(E95*F95,2)</f>
        <v>0</v>
      </c>
      <c r="H95" s="180"/>
      <c r="I95" s="181">
        <f>ROUND(E95*H95,2)</f>
        <v>0</v>
      </c>
      <c r="J95" s="180"/>
      <c r="K95" s="181">
        <f>ROUND(E95*J95,2)</f>
        <v>0</v>
      </c>
      <c r="L95" s="181">
        <v>21</v>
      </c>
      <c r="M95" s="181">
        <f>G95*(1+L95/100)</f>
        <v>0</v>
      </c>
      <c r="N95" s="181">
        <v>0</v>
      </c>
      <c r="O95" s="181">
        <f>ROUND(E95*N95,2)</f>
        <v>0</v>
      </c>
      <c r="P95" s="181">
        <v>0</v>
      </c>
      <c r="Q95" s="181">
        <f>ROUND(E95*P95,2)</f>
        <v>0</v>
      </c>
      <c r="R95" s="181"/>
      <c r="S95" s="181" t="s">
        <v>254</v>
      </c>
      <c r="T95" s="182" t="s">
        <v>285</v>
      </c>
      <c r="U95" s="163">
        <v>0</v>
      </c>
      <c r="V95" s="163">
        <f>ROUND(E95*U95,2)</f>
        <v>0</v>
      </c>
      <c r="W95" s="163"/>
      <c r="X95" s="163" t="s">
        <v>194</v>
      </c>
      <c r="Y95" s="152"/>
      <c r="Z95" s="152"/>
      <c r="AA95" s="152"/>
      <c r="AB95" s="152"/>
      <c r="AC95" s="152"/>
      <c r="AD95" s="152"/>
      <c r="AE95" s="152"/>
      <c r="AF95" s="152"/>
      <c r="AG95" s="152" t="s">
        <v>195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9"/>
      <c r="B96" s="160"/>
      <c r="C96" s="194" t="s">
        <v>1808</v>
      </c>
      <c r="D96" s="164"/>
      <c r="E96" s="165">
        <v>6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2"/>
      <c r="Z96" s="152"/>
      <c r="AA96" s="152"/>
      <c r="AB96" s="152"/>
      <c r="AC96" s="152"/>
      <c r="AD96" s="152"/>
      <c r="AE96" s="152"/>
      <c r="AF96" s="152"/>
      <c r="AG96" s="152" t="s">
        <v>199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76">
        <v>31</v>
      </c>
      <c r="B97" s="177" t="s">
        <v>1809</v>
      </c>
      <c r="C97" s="193" t="s">
        <v>1810</v>
      </c>
      <c r="D97" s="178" t="s">
        <v>207</v>
      </c>
      <c r="E97" s="179">
        <v>110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81">
        <v>0</v>
      </c>
      <c r="O97" s="181">
        <f>ROUND(E97*N97,2)</f>
        <v>0</v>
      </c>
      <c r="P97" s="181">
        <v>0</v>
      </c>
      <c r="Q97" s="181">
        <f>ROUND(E97*P97,2)</f>
        <v>0</v>
      </c>
      <c r="R97" s="181"/>
      <c r="S97" s="181" t="s">
        <v>254</v>
      </c>
      <c r="T97" s="182" t="s">
        <v>255</v>
      </c>
      <c r="U97" s="163">
        <v>0</v>
      </c>
      <c r="V97" s="163">
        <f>ROUND(E97*U97,2)</f>
        <v>0</v>
      </c>
      <c r="W97" s="163"/>
      <c r="X97" s="163" t="s">
        <v>194</v>
      </c>
      <c r="Y97" s="152"/>
      <c r="Z97" s="152"/>
      <c r="AA97" s="152"/>
      <c r="AB97" s="152"/>
      <c r="AC97" s="152"/>
      <c r="AD97" s="152"/>
      <c r="AE97" s="152"/>
      <c r="AF97" s="152"/>
      <c r="AG97" s="152" t="s">
        <v>195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94" t="s">
        <v>1811</v>
      </c>
      <c r="D98" s="164"/>
      <c r="E98" s="165">
        <v>110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2"/>
      <c r="Z98" s="152"/>
      <c r="AA98" s="152"/>
      <c r="AB98" s="152"/>
      <c r="AC98" s="152"/>
      <c r="AD98" s="152"/>
      <c r="AE98" s="152"/>
      <c r="AF98" s="152"/>
      <c r="AG98" s="152" t="s">
        <v>199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76">
        <v>32</v>
      </c>
      <c r="B99" s="177" t="s">
        <v>1812</v>
      </c>
      <c r="C99" s="193" t="s">
        <v>1813</v>
      </c>
      <c r="D99" s="178" t="s">
        <v>1579</v>
      </c>
      <c r="E99" s="179">
        <v>450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81">
        <v>0</v>
      </c>
      <c r="O99" s="181">
        <f>ROUND(E99*N99,2)</f>
        <v>0</v>
      </c>
      <c r="P99" s="181">
        <v>0</v>
      </c>
      <c r="Q99" s="181">
        <f>ROUND(E99*P99,2)</f>
        <v>0</v>
      </c>
      <c r="R99" s="181"/>
      <c r="S99" s="181" t="s">
        <v>254</v>
      </c>
      <c r="T99" s="182" t="s">
        <v>250</v>
      </c>
      <c r="U99" s="163">
        <v>0</v>
      </c>
      <c r="V99" s="163">
        <f>ROUND(E99*U99,2)</f>
        <v>0</v>
      </c>
      <c r="W99" s="163"/>
      <c r="X99" s="163" t="s">
        <v>1814</v>
      </c>
      <c r="Y99" s="152"/>
      <c r="Z99" s="152"/>
      <c r="AA99" s="152"/>
      <c r="AB99" s="152"/>
      <c r="AC99" s="152"/>
      <c r="AD99" s="152"/>
      <c r="AE99" s="152"/>
      <c r="AF99" s="152"/>
      <c r="AG99" s="152" t="s">
        <v>1815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4" t="s">
        <v>1816</v>
      </c>
      <c r="D100" s="164"/>
      <c r="E100" s="165">
        <v>450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199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6">
        <v>33</v>
      </c>
      <c r="B101" s="177" t="s">
        <v>1817</v>
      </c>
      <c r="C101" s="193" t="s">
        <v>1818</v>
      </c>
      <c r="D101" s="178" t="s">
        <v>1091</v>
      </c>
      <c r="E101" s="179">
        <v>290</v>
      </c>
      <c r="F101" s="180"/>
      <c r="G101" s="181">
        <f>ROUND(E101*F101,2)</f>
        <v>0</v>
      </c>
      <c r="H101" s="180"/>
      <c r="I101" s="181">
        <f>ROUND(E101*H101,2)</f>
        <v>0</v>
      </c>
      <c r="J101" s="180"/>
      <c r="K101" s="181">
        <f>ROUND(E101*J101,2)</f>
        <v>0</v>
      </c>
      <c r="L101" s="181">
        <v>21</v>
      </c>
      <c r="M101" s="181">
        <f>G101*(1+L101/100)</f>
        <v>0</v>
      </c>
      <c r="N101" s="181">
        <v>0</v>
      </c>
      <c r="O101" s="181">
        <f>ROUND(E101*N101,2)</f>
        <v>0</v>
      </c>
      <c r="P101" s="181">
        <v>0</v>
      </c>
      <c r="Q101" s="181">
        <f>ROUND(E101*P101,2)</f>
        <v>0</v>
      </c>
      <c r="R101" s="181"/>
      <c r="S101" s="181" t="s">
        <v>254</v>
      </c>
      <c r="T101" s="182" t="s">
        <v>250</v>
      </c>
      <c r="U101" s="163">
        <v>34.57</v>
      </c>
      <c r="V101" s="163">
        <f>ROUND(E101*U101,2)</f>
        <v>10025.299999999999</v>
      </c>
      <c r="W101" s="163"/>
      <c r="X101" s="163" t="s">
        <v>275</v>
      </c>
      <c r="Y101" s="152"/>
      <c r="Z101" s="152"/>
      <c r="AA101" s="152"/>
      <c r="AB101" s="152"/>
      <c r="AC101" s="152"/>
      <c r="AD101" s="152"/>
      <c r="AE101" s="152"/>
      <c r="AF101" s="152"/>
      <c r="AG101" s="152" t="s">
        <v>276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194" t="s">
        <v>1819</v>
      </c>
      <c r="D102" s="164"/>
      <c r="E102" s="165">
        <v>290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199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ht="33.75" outlineLevel="1" x14ac:dyDescent="0.2">
      <c r="A103" s="176">
        <v>34</v>
      </c>
      <c r="B103" s="177" t="s">
        <v>1820</v>
      </c>
      <c r="C103" s="193" t="s">
        <v>1821</v>
      </c>
      <c r="D103" s="178" t="s">
        <v>274</v>
      </c>
      <c r="E103" s="179">
        <v>0.25</v>
      </c>
      <c r="F103" s="180"/>
      <c r="G103" s="181">
        <f>ROUND(E103*F103,2)</f>
        <v>0</v>
      </c>
      <c r="H103" s="180"/>
      <c r="I103" s="181">
        <f>ROUND(E103*H103,2)</f>
        <v>0</v>
      </c>
      <c r="J103" s="180"/>
      <c r="K103" s="181">
        <f>ROUND(E103*J103,2)</f>
        <v>0</v>
      </c>
      <c r="L103" s="181">
        <v>21</v>
      </c>
      <c r="M103" s="181">
        <f>G103*(1+L103/100)</f>
        <v>0</v>
      </c>
      <c r="N103" s="181">
        <v>9.2999999999999992E-3</v>
      </c>
      <c r="O103" s="181">
        <f>ROUND(E103*N103,2)</f>
        <v>0</v>
      </c>
      <c r="P103" s="181">
        <v>0</v>
      </c>
      <c r="Q103" s="181">
        <f>ROUND(E103*P103,2)</f>
        <v>0</v>
      </c>
      <c r="R103" s="181" t="s">
        <v>281</v>
      </c>
      <c r="S103" s="181" t="s">
        <v>193</v>
      </c>
      <c r="T103" s="182" t="s">
        <v>285</v>
      </c>
      <c r="U103" s="163">
        <v>0</v>
      </c>
      <c r="V103" s="163">
        <f>ROUND(E103*U103,2)</f>
        <v>0</v>
      </c>
      <c r="W103" s="163"/>
      <c r="X103" s="163" t="s">
        <v>275</v>
      </c>
      <c r="Y103" s="152"/>
      <c r="Z103" s="152"/>
      <c r="AA103" s="152"/>
      <c r="AB103" s="152"/>
      <c r="AC103" s="152"/>
      <c r="AD103" s="152"/>
      <c r="AE103" s="152"/>
      <c r="AF103" s="152"/>
      <c r="AG103" s="152" t="s">
        <v>276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259" t="s">
        <v>1822</v>
      </c>
      <c r="D104" s="260"/>
      <c r="E104" s="260"/>
      <c r="F104" s="260"/>
      <c r="G104" s="260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2"/>
      <c r="Z104" s="152"/>
      <c r="AA104" s="152"/>
      <c r="AB104" s="152"/>
      <c r="AC104" s="152"/>
      <c r="AD104" s="152"/>
      <c r="AE104" s="152"/>
      <c r="AF104" s="152"/>
      <c r="AG104" s="152" t="s">
        <v>210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194" t="s">
        <v>1823</v>
      </c>
      <c r="D105" s="164"/>
      <c r="E105" s="165">
        <v>0.25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199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6">
        <v>35</v>
      </c>
      <c r="B106" s="177" t="s">
        <v>1824</v>
      </c>
      <c r="C106" s="193" t="s">
        <v>1825</v>
      </c>
      <c r="D106" s="178" t="s">
        <v>426</v>
      </c>
      <c r="E106" s="179">
        <v>15</v>
      </c>
      <c r="F106" s="180"/>
      <c r="G106" s="181">
        <f>ROUND(E106*F106,2)</f>
        <v>0</v>
      </c>
      <c r="H106" s="180"/>
      <c r="I106" s="181">
        <f>ROUND(E106*H106,2)</f>
        <v>0</v>
      </c>
      <c r="J106" s="180"/>
      <c r="K106" s="181">
        <f>ROUND(E106*J106,2)</f>
        <v>0</v>
      </c>
      <c r="L106" s="181">
        <v>21</v>
      </c>
      <c r="M106" s="181">
        <f>G106*(1+L106/100)</f>
        <v>0</v>
      </c>
      <c r="N106" s="181">
        <v>0</v>
      </c>
      <c r="O106" s="181">
        <f>ROUND(E106*N106,2)</f>
        <v>0</v>
      </c>
      <c r="P106" s="181">
        <v>0</v>
      </c>
      <c r="Q106" s="181">
        <f>ROUND(E106*P106,2)</f>
        <v>0</v>
      </c>
      <c r="R106" s="181"/>
      <c r="S106" s="181" t="s">
        <v>254</v>
      </c>
      <c r="T106" s="182" t="s">
        <v>255</v>
      </c>
      <c r="U106" s="163">
        <v>0</v>
      </c>
      <c r="V106" s="163">
        <f>ROUND(E106*U106,2)</f>
        <v>0</v>
      </c>
      <c r="W106" s="163"/>
      <c r="X106" s="163" t="s">
        <v>275</v>
      </c>
      <c r="Y106" s="152"/>
      <c r="Z106" s="152"/>
      <c r="AA106" s="152"/>
      <c r="AB106" s="152"/>
      <c r="AC106" s="152"/>
      <c r="AD106" s="152"/>
      <c r="AE106" s="152"/>
      <c r="AF106" s="152"/>
      <c r="AG106" s="152" t="s">
        <v>276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9"/>
      <c r="B107" s="160"/>
      <c r="C107" s="194" t="s">
        <v>1291</v>
      </c>
      <c r="D107" s="164"/>
      <c r="E107" s="165">
        <v>15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199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76">
        <v>36</v>
      </c>
      <c r="B108" s="177" t="s">
        <v>1826</v>
      </c>
      <c r="C108" s="193" t="s">
        <v>1827</v>
      </c>
      <c r="D108" s="178" t="s">
        <v>0</v>
      </c>
      <c r="E108" s="179">
        <v>2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21</v>
      </c>
      <c r="M108" s="181">
        <f>G108*(1+L108/100)</f>
        <v>0</v>
      </c>
      <c r="N108" s="181">
        <v>0</v>
      </c>
      <c r="O108" s="181">
        <f>ROUND(E108*N108,2)</f>
        <v>0</v>
      </c>
      <c r="P108" s="181">
        <v>0</v>
      </c>
      <c r="Q108" s="181">
        <f>ROUND(E108*P108,2)</f>
        <v>0</v>
      </c>
      <c r="R108" s="181"/>
      <c r="S108" s="181" t="s">
        <v>254</v>
      </c>
      <c r="T108" s="182" t="s">
        <v>255</v>
      </c>
      <c r="U108" s="163">
        <v>0</v>
      </c>
      <c r="V108" s="163">
        <f>ROUND(E108*U108,2)</f>
        <v>0</v>
      </c>
      <c r="W108" s="163"/>
      <c r="X108" s="163" t="s">
        <v>275</v>
      </c>
      <c r="Y108" s="152"/>
      <c r="Z108" s="152"/>
      <c r="AA108" s="152"/>
      <c r="AB108" s="152"/>
      <c r="AC108" s="152"/>
      <c r="AD108" s="152"/>
      <c r="AE108" s="152"/>
      <c r="AF108" s="152"/>
      <c r="AG108" s="152" t="s">
        <v>276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194" t="s">
        <v>85</v>
      </c>
      <c r="D109" s="164"/>
      <c r="E109" s="165">
        <v>2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199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6">
        <v>37</v>
      </c>
      <c r="B110" s="177" t="s">
        <v>1828</v>
      </c>
      <c r="C110" s="193" t="s">
        <v>1829</v>
      </c>
      <c r="D110" s="178" t="s">
        <v>274</v>
      </c>
      <c r="E110" s="179">
        <v>18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21</v>
      </c>
      <c r="M110" s="181">
        <f>G110*(1+L110/100)</f>
        <v>0</v>
      </c>
      <c r="N110" s="181">
        <v>0</v>
      </c>
      <c r="O110" s="181">
        <f>ROUND(E110*N110,2)</f>
        <v>0</v>
      </c>
      <c r="P110" s="181">
        <v>0</v>
      </c>
      <c r="Q110" s="181">
        <f>ROUND(E110*P110,2)</f>
        <v>0</v>
      </c>
      <c r="R110" s="181"/>
      <c r="S110" s="181" t="s">
        <v>254</v>
      </c>
      <c r="T110" s="182" t="s">
        <v>250</v>
      </c>
      <c r="U110" s="163">
        <v>0</v>
      </c>
      <c r="V110" s="163">
        <f>ROUND(E110*U110,2)</f>
        <v>0</v>
      </c>
      <c r="W110" s="163"/>
      <c r="X110" s="163" t="s">
        <v>275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276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94" t="s">
        <v>1830</v>
      </c>
      <c r="D111" s="164"/>
      <c r="E111" s="165">
        <v>18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199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76">
        <v>38</v>
      </c>
      <c r="B112" s="177" t="s">
        <v>1831</v>
      </c>
      <c r="C112" s="193" t="s">
        <v>1832</v>
      </c>
      <c r="D112" s="178" t="s">
        <v>274</v>
      </c>
      <c r="E112" s="179">
        <v>30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21</v>
      </c>
      <c r="M112" s="181">
        <f>G112*(1+L112/100)</f>
        <v>0</v>
      </c>
      <c r="N112" s="181">
        <v>1E-4</v>
      </c>
      <c r="O112" s="181">
        <f>ROUND(E112*N112,2)</f>
        <v>0</v>
      </c>
      <c r="P112" s="181">
        <v>0</v>
      </c>
      <c r="Q112" s="181">
        <f>ROUND(E112*P112,2)</f>
        <v>0</v>
      </c>
      <c r="R112" s="181"/>
      <c r="S112" s="181" t="s">
        <v>254</v>
      </c>
      <c r="T112" s="182" t="s">
        <v>193</v>
      </c>
      <c r="U112" s="163">
        <v>0</v>
      </c>
      <c r="V112" s="163">
        <f>ROUND(E112*U112,2)</f>
        <v>0</v>
      </c>
      <c r="W112" s="163"/>
      <c r="X112" s="163" t="s">
        <v>275</v>
      </c>
      <c r="Y112" s="152"/>
      <c r="Z112" s="152"/>
      <c r="AA112" s="152"/>
      <c r="AB112" s="152"/>
      <c r="AC112" s="152"/>
      <c r="AD112" s="152"/>
      <c r="AE112" s="152"/>
      <c r="AF112" s="152"/>
      <c r="AG112" s="152" t="s">
        <v>276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194" t="s">
        <v>1833</v>
      </c>
      <c r="D113" s="164"/>
      <c r="E113" s="165">
        <v>30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199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ht="33.75" outlineLevel="1" x14ac:dyDescent="0.2">
      <c r="A114" s="176">
        <v>39</v>
      </c>
      <c r="B114" s="177" t="s">
        <v>1834</v>
      </c>
      <c r="C114" s="193" t="s">
        <v>1835</v>
      </c>
      <c r="D114" s="178" t="s">
        <v>207</v>
      </c>
      <c r="E114" s="179">
        <v>21</v>
      </c>
      <c r="F114" s="180"/>
      <c r="G114" s="181">
        <f>ROUND(E114*F114,2)</f>
        <v>0</v>
      </c>
      <c r="H114" s="180"/>
      <c r="I114" s="181">
        <f>ROUND(E114*H114,2)</f>
        <v>0</v>
      </c>
      <c r="J114" s="180"/>
      <c r="K114" s="181">
        <f>ROUND(E114*J114,2)</f>
        <v>0</v>
      </c>
      <c r="L114" s="181">
        <v>21</v>
      </c>
      <c r="M114" s="181">
        <f>G114*(1+L114/100)</f>
        <v>0</v>
      </c>
      <c r="N114" s="181">
        <v>3.0000000000000001E-5</v>
      </c>
      <c r="O114" s="181">
        <f>ROUND(E114*N114,2)</f>
        <v>0</v>
      </c>
      <c r="P114" s="181">
        <v>0</v>
      </c>
      <c r="Q114" s="181">
        <f>ROUND(E114*P114,2)</f>
        <v>0</v>
      </c>
      <c r="R114" s="181" t="s">
        <v>281</v>
      </c>
      <c r="S114" s="181" t="s">
        <v>193</v>
      </c>
      <c r="T114" s="182" t="s">
        <v>285</v>
      </c>
      <c r="U114" s="163">
        <v>0</v>
      </c>
      <c r="V114" s="163">
        <f>ROUND(E114*U114,2)</f>
        <v>0</v>
      </c>
      <c r="W114" s="163"/>
      <c r="X114" s="163" t="s">
        <v>275</v>
      </c>
      <c r="Y114" s="152"/>
      <c r="Z114" s="152"/>
      <c r="AA114" s="152"/>
      <c r="AB114" s="152"/>
      <c r="AC114" s="152"/>
      <c r="AD114" s="152"/>
      <c r="AE114" s="152"/>
      <c r="AF114" s="152"/>
      <c r="AG114" s="152" t="s">
        <v>276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194" t="s">
        <v>1836</v>
      </c>
      <c r="D115" s="164"/>
      <c r="E115" s="165">
        <v>21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199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33.75" outlineLevel="1" x14ac:dyDescent="0.2">
      <c r="A116" s="176">
        <v>40</v>
      </c>
      <c r="B116" s="177" t="s">
        <v>1837</v>
      </c>
      <c r="C116" s="193" t="s">
        <v>1838</v>
      </c>
      <c r="D116" s="178" t="s">
        <v>207</v>
      </c>
      <c r="E116" s="179">
        <v>300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21</v>
      </c>
      <c r="M116" s="181">
        <f>G116*(1+L116/100)</f>
        <v>0</v>
      </c>
      <c r="N116" s="181">
        <v>4.0000000000000003E-5</v>
      </c>
      <c r="O116" s="181">
        <f>ROUND(E116*N116,2)</f>
        <v>0.01</v>
      </c>
      <c r="P116" s="181">
        <v>0</v>
      </c>
      <c r="Q116" s="181">
        <f>ROUND(E116*P116,2)</f>
        <v>0</v>
      </c>
      <c r="R116" s="181" t="s">
        <v>281</v>
      </c>
      <c r="S116" s="181" t="s">
        <v>193</v>
      </c>
      <c r="T116" s="182" t="s">
        <v>193</v>
      </c>
      <c r="U116" s="163">
        <v>0</v>
      </c>
      <c r="V116" s="163">
        <f>ROUND(E116*U116,2)</f>
        <v>0</v>
      </c>
      <c r="W116" s="163"/>
      <c r="X116" s="163" t="s">
        <v>275</v>
      </c>
      <c r="Y116" s="152"/>
      <c r="Z116" s="152"/>
      <c r="AA116" s="152"/>
      <c r="AB116" s="152"/>
      <c r="AC116" s="152"/>
      <c r="AD116" s="152"/>
      <c r="AE116" s="152"/>
      <c r="AF116" s="152"/>
      <c r="AG116" s="152" t="s">
        <v>276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194" t="s">
        <v>1839</v>
      </c>
      <c r="D117" s="164"/>
      <c r="E117" s="165">
        <v>300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199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76">
        <v>41</v>
      </c>
      <c r="B118" s="177" t="s">
        <v>1840</v>
      </c>
      <c r="C118" s="193" t="s">
        <v>1841</v>
      </c>
      <c r="D118" s="178" t="s">
        <v>274</v>
      </c>
      <c r="E118" s="179">
        <v>12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81">
        <v>1.0000000000000001E-5</v>
      </c>
      <c r="O118" s="181">
        <f>ROUND(E118*N118,2)</f>
        <v>0</v>
      </c>
      <c r="P118" s="181">
        <v>0</v>
      </c>
      <c r="Q118" s="181">
        <f>ROUND(E118*P118,2)</f>
        <v>0</v>
      </c>
      <c r="R118" s="181"/>
      <c r="S118" s="181" t="s">
        <v>254</v>
      </c>
      <c r="T118" s="182" t="s">
        <v>250</v>
      </c>
      <c r="U118" s="163">
        <v>0</v>
      </c>
      <c r="V118" s="163">
        <f>ROUND(E118*U118,2)</f>
        <v>0</v>
      </c>
      <c r="W118" s="163"/>
      <c r="X118" s="163" t="s">
        <v>275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276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194" t="s">
        <v>1842</v>
      </c>
      <c r="D119" s="164"/>
      <c r="E119" s="165">
        <v>12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199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76">
        <v>42</v>
      </c>
      <c r="B120" s="177" t="s">
        <v>1843</v>
      </c>
      <c r="C120" s="193" t="s">
        <v>1844</v>
      </c>
      <c r="D120" s="178" t="s">
        <v>274</v>
      </c>
      <c r="E120" s="179">
        <v>5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81">
        <v>0</v>
      </c>
      <c r="O120" s="181">
        <f>ROUND(E120*N120,2)</f>
        <v>0</v>
      </c>
      <c r="P120" s="181">
        <v>0</v>
      </c>
      <c r="Q120" s="181">
        <f>ROUND(E120*P120,2)</f>
        <v>0</v>
      </c>
      <c r="R120" s="181"/>
      <c r="S120" s="181" t="s">
        <v>254</v>
      </c>
      <c r="T120" s="182" t="s">
        <v>285</v>
      </c>
      <c r="U120" s="163">
        <v>0</v>
      </c>
      <c r="V120" s="163">
        <f>ROUND(E120*U120,2)</f>
        <v>0</v>
      </c>
      <c r="W120" s="163"/>
      <c r="X120" s="163" t="s">
        <v>275</v>
      </c>
      <c r="Y120" s="152"/>
      <c r="Z120" s="152"/>
      <c r="AA120" s="152"/>
      <c r="AB120" s="152"/>
      <c r="AC120" s="152"/>
      <c r="AD120" s="152"/>
      <c r="AE120" s="152"/>
      <c r="AF120" s="152"/>
      <c r="AG120" s="152" t="s">
        <v>276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59"/>
      <c r="B121" s="160"/>
      <c r="C121" s="194" t="s">
        <v>95</v>
      </c>
      <c r="D121" s="164"/>
      <c r="E121" s="165">
        <v>5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199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76">
        <v>43</v>
      </c>
      <c r="B122" s="177" t="s">
        <v>1845</v>
      </c>
      <c r="C122" s="193" t="s">
        <v>1846</v>
      </c>
      <c r="D122" s="178" t="s">
        <v>274</v>
      </c>
      <c r="E122" s="179">
        <v>13</v>
      </c>
      <c r="F122" s="180"/>
      <c r="G122" s="181">
        <f>ROUND(E122*F122,2)</f>
        <v>0</v>
      </c>
      <c r="H122" s="180"/>
      <c r="I122" s="181">
        <f>ROUND(E122*H122,2)</f>
        <v>0</v>
      </c>
      <c r="J122" s="180"/>
      <c r="K122" s="181">
        <f>ROUND(E122*J122,2)</f>
        <v>0</v>
      </c>
      <c r="L122" s="181">
        <v>21</v>
      </c>
      <c r="M122" s="181">
        <f>G122*(1+L122/100)</f>
        <v>0</v>
      </c>
      <c r="N122" s="181">
        <v>1E-4</v>
      </c>
      <c r="O122" s="181">
        <f>ROUND(E122*N122,2)</f>
        <v>0</v>
      </c>
      <c r="P122" s="181">
        <v>0</v>
      </c>
      <c r="Q122" s="181">
        <f>ROUND(E122*P122,2)</f>
        <v>0</v>
      </c>
      <c r="R122" s="181" t="s">
        <v>281</v>
      </c>
      <c r="S122" s="181" t="s">
        <v>193</v>
      </c>
      <c r="T122" s="182" t="s">
        <v>285</v>
      </c>
      <c r="U122" s="163">
        <v>0</v>
      </c>
      <c r="V122" s="163">
        <f>ROUND(E122*U122,2)</f>
        <v>0</v>
      </c>
      <c r="W122" s="163"/>
      <c r="X122" s="163" t="s">
        <v>275</v>
      </c>
      <c r="Y122" s="152"/>
      <c r="Z122" s="152"/>
      <c r="AA122" s="152"/>
      <c r="AB122" s="152"/>
      <c r="AC122" s="152"/>
      <c r="AD122" s="152"/>
      <c r="AE122" s="152"/>
      <c r="AF122" s="152"/>
      <c r="AG122" s="152" t="s">
        <v>276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194" t="s">
        <v>1847</v>
      </c>
      <c r="D123" s="164"/>
      <c r="E123" s="165">
        <v>13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199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ht="22.5" outlineLevel="1" x14ac:dyDescent="0.2">
      <c r="A124" s="176">
        <v>44</v>
      </c>
      <c r="B124" s="177" t="s">
        <v>1848</v>
      </c>
      <c r="C124" s="193" t="s">
        <v>1849</v>
      </c>
      <c r="D124" s="178" t="s">
        <v>274</v>
      </c>
      <c r="E124" s="179">
        <v>4</v>
      </c>
      <c r="F124" s="180"/>
      <c r="G124" s="181">
        <f>ROUND(E124*F124,2)</f>
        <v>0</v>
      </c>
      <c r="H124" s="180"/>
      <c r="I124" s="181">
        <f>ROUND(E124*H124,2)</f>
        <v>0</v>
      </c>
      <c r="J124" s="180"/>
      <c r="K124" s="181">
        <f>ROUND(E124*J124,2)</f>
        <v>0</v>
      </c>
      <c r="L124" s="181">
        <v>21</v>
      </c>
      <c r="M124" s="181">
        <f>G124*(1+L124/100)</f>
        <v>0</v>
      </c>
      <c r="N124" s="181">
        <v>1.8000000000000001E-4</v>
      </c>
      <c r="O124" s="181">
        <f>ROUND(E124*N124,2)</f>
        <v>0</v>
      </c>
      <c r="P124" s="181">
        <v>0</v>
      </c>
      <c r="Q124" s="181">
        <f>ROUND(E124*P124,2)</f>
        <v>0</v>
      </c>
      <c r="R124" s="181" t="s">
        <v>281</v>
      </c>
      <c r="S124" s="181" t="s">
        <v>193</v>
      </c>
      <c r="T124" s="182" t="s">
        <v>193</v>
      </c>
      <c r="U124" s="163">
        <v>0</v>
      </c>
      <c r="V124" s="163">
        <f>ROUND(E124*U124,2)</f>
        <v>0</v>
      </c>
      <c r="W124" s="163"/>
      <c r="X124" s="163" t="s">
        <v>275</v>
      </c>
      <c r="Y124" s="152"/>
      <c r="Z124" s="152"/>
      <c r="AA124" s="152"/>
      <c r="AB124" s="152"/>
      <c r="AC124" s="152"/>
      <c r="AD124" s="152"/>
      <c r="AE124" s="152"/>
      <c r="AF124" s="152"/>
      <c r="AG124" s="152" t="s">
        <v>276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194" t="s">
        <v>938</v>
      </c>
      <c r="D125" s="164"/>
      <c r="E125" s="165">
        <v>4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199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ht="56.25" outlineLevel="1" x14ac:dyDescent="0.2">
      <c r="A126" s="176">
        <v>45</v>
      </c>
      <c r="B126" s="177" t="s">
        <v>1850</v>
      </c>
      <c r="C126" s="193" t="s">
        <v>1851</v>
      </c>
      <c r="D126" s="178" t="s">
        <v>207</v>
      </c>
      <c r="E126" s="179">
        <v>82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21</v>
      </c>
      <c r="M126" s="181">
        <f>G126*(1+L126/100)</f>
        <v>0</v>
      </c>
      <c r="N126" s="181">
        <v>2.2000000000000001E-4</v>
      </c>
      <c r="O126" s="181">
        <f>ROUND(E126*N126,2)</f>
        <v>0.02</v>
      </c>
      <c r="P126" s="181">
        <v>0</v>
      </c>
      <c r="Q126" s="181">
        <f>ROUND(E126*P126,2)</f>
        <v>0</v>
      </c>
      <c r="R126" s="181" t="s">
        <v>281</v>
      </c>
      <c r="S126" s="181" t="s">
        <v>193</v>
      </c>
      <c r="T126" s="182" t="s">
        <v>193</v>
      </c>
      <c r="U126" s="163">
        <v>0</v>
      </c>
      <c r="V126" s="163">
        <f>ROUND(E126*U126,2)</f>
        <v>0</v>
      </c>
      <c r="W126" s="163"/>
      <c r="X126" s="163" t="s">
        <v>275</v>
      </c>
      <c r="Y126" s="152"/>
      <c r="Z126" s="152"/>
      <c r="AA126" s="152"/>
      <c r="AB126" s="152"/>
      <c r="AC126" s="152"/>
      <c r="AD126" s="152"/>
      <c r="AE126" s="152"/>
      <c r="AF126" s="152"/>
      <c r="AG126" s="152" t="s">
        <v>276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94" t="s">
        <v>1852</v>
      </c>
      <c r="D127" s="164"/>
      <c r="E127" s="165">
        <v>82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199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ht="45" outlineLevel="1" x14ac:dyDescent="0.2">
      <c r="A128" s="176">
        <v>46</v>
      </c>
      <c r="B128" s="177" t="s">
        <v>1853</v>
      </c>
      <c r="C128" s="193" t="s">
        <v>1854</v>
      </c>
      <c r="D128" s="178" t="s">
        <v>207</v>
      </c>
      <c r="E128" s="179">
        <v>23.25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21</v>
      </c>
      <c r="M128" s="181">
        <f>G128*(1+L128/100)</f>
        <v>0</v>
      </c>
      <c r="N128" s="181">
        <v>3.1E-4</v>
      </c>
      <c r="O128" s="181">
        <f>ROUND(E128*N128,2)</f>
        <v>0.01</v>
      </c>
      <c r="P128" s="181">
        <v>0</v>
      </c>
      <c r="Q128" s="181">
        <f>ROUND(E128*P128,2)</f>
        <v>0</v>
      </c>
      <c r="R128" s="181" t="s">
        <v>281</v>
      </c>
      <c r="S128" s="181" t="s">
        <v>193</v>
      </c>
      <c r="T128" s="182" t="s">
        <v>285</v>
      </c>
      <c r="U128" s="163">
        <v>0</v>
      </c>
      <c r="V128" s="163">
        <f>ROUND(E128*U128,2)</f>
        <v>0</v>
      </c>
      <c r="W128" s="163"/>
      <c r="X128" s="163" t="s">
        <v>275</v>
      </c>
      <c r="Y128" s="152"/>
      <c r="Z128" s="152"/>
      <c r="AA128" s="152"/>
      <c r="AB128" s="152"/>
      <c r="AC128" s="152"/>
      <c r="AD128" s="152"/>
      <c r="AE128" s="152"/>
      <c r="AF128" s="152"/>
      <c r="AG128" s="152" t="s">
        <v>276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259" t="s">
        <v>1855</v>
      </c>
      <c r="D129" s="260"/>
      <c r="E129" s="260"/>
      <c r="F129" s="260"/>
      <c r="G129" s="260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210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194" t="s">
        <v>1856</v>
      </c>
      <c r="D130" s="164"/>
      <c r="E130" s="165">
        <v>23.25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199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ht="33.75" outlineLevel="1" x14ac:dyDescent="0.2">
      <c r="A131" s="176">
        <v>47</v>
      </c>
      <c r="B131" s="177" t="s">
        <v>1857</v>
      </c>
      <c r="C131" s="193" t="s">
        <v>1858</v>
      </c>
      <c r="D131" s="178" t="s">
        <v>274</v>
      </c>
      <c r="E131" s="179">
        <v>28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21</v>
      </c>
      <c r="M131" s="181">
        <f>G131*(1+L131/100)</f>
        <v>0</v>
      </c>
      <c r="N131" s="181">
        <v>3.0000000000000001E-5</v>
      </c>
      <c r="O131" s="181">
        <f>ROUND(E131*N131,2)</f>
        <v>0</v>
      </c>
      <c r="P131" s="181">
        <v>0</v>
      </c>
      <c r="Q131" s="181">
        <f>ROUND(E131*P131,2)</f>
        <v>0</v>
      </c>
      <c r="R131" s="181" t="s">
        <v>281</v>
      </c>
      <c r="S131" s="181" t="s">
        <v>193</v>
      </c>
      <c r="T131" s="182" t="s">
        <v>193</v>
      </c>
      <c r="U131" s="163">
        <v>0</v>
      </c>
      <c r="V131" s="163">
        <f>ROUND(E131*U131,2)</f>
        <v>0</v>
      </c>
      <c r="W131" s="163"/>
      <c r="X131" s="163" t="s">
        <v>275</v>
      </c>
      <c r="Y131" s="152"/>
      <c r="Z131" s="152"/>
      <c r="AA131" s="152"/>
      <c r="AB131" s="152"/>
      <c r="AC131" s="152"/>
      <c r="AD131" s="152"/>
      <c r="AE131" s="152"/>
      <c r="AF131" s="152"/>
      <c r="AG131" s="152" t="s">
        <v>276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194" t="s">
        <v>277</v>
      </c>
      <c r="D132" s="164"/>
      <c r="E132" s="165">
        <v>28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199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76">
        <v>48</v>
      </c>
      <c r="B133" s="177" t="s">
        <v>1859</v>
      </c>
      <c r="C133" s="193" t="s">
        <v>1860</v>
      </c>
      <c r="D133" s="178" t="s">
        <v>274</v>
      </c>
      <c r="E133" s="179">
        <v>146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21</v>
      </c>
      <c r="M133" s="181">
        <f>G133*(1+L133/100)</f>
        <v>0</v>
      </c>
      <c r="N133" s="181">
        <v>3.8999999999999998E-3</v>
      </c>
      <c r="O133" s="181">
        <f>ROUND(E133*N133,2)</f>
        <v>0.56999999999999995</v>
      </c>
      <c r="P133" s="181">
        <v>0</v>
      </c>
      <c r="Q133" s="181">
        <f>ROUND(E133*P133,2)</f>
        <v>0</v>
      </c>
      <c r="R133" s="181"/>
      <c r="S133" s="181" t="s">
        <v>254</v>
      </c>
      <c r="T133" s="182" t="s">
        <v>193</v>
      </c>
      <c r="U133" s="163">
        <v>0</v>
      </c>
      <c r="V133" s="163">
        <f>ROUND(E133*U133,2)</f>
        <v>0</v>
      </c>
      <c r="W133" s="163"/>
      <c r="X133" s="163" t="s">
        <v>275</v>
      </c>
      <c r="Y133" s="152"/>
      <c r="Z133" s="152"/>
      <c r="AA133" s="152"/>
      <c r="AB133" s="152"/>
      <c r="AC133" s="152"/>
      <c r="AD133" s="152"/>
      <c r="AE133" s="152"/>
      <c r="AF133" s="152"/>
      <c r="AG133" s="152" t="s">
        <v>276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194" t="s">
        <v>1861</v>
      </c>
      <c r="D134" s="164"/>
      <c r="E134" s="165">
        <v>146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199</v>
      </c>
      <c r="AH134" s="152">
        <v>5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76">
        <v>49</v>
      </c>
      <c r="B135" s="177" t="s">
        <v>1862</v>
      </c>
      <c r="C135" s="193" t="s">
        <v>1863</v>
      </c>
      <c r="D135" s="178" t="s">
        <v>274</v>
      </c>
      <c r="E135" s="179">
        <v>4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81">
        <v>3.0000000000000001E-3</v>
      </c>
      <c r="O135" s="181">
        <f>ROUND(E135*N135,2)</f>
        <v>0.01</v>
      </c>
      <c r="P135" s="181">
        <v>0</v>
      </c>
      <c r="Q135" s="181">
        <f>ROUND(E135*P135,2)</f>
        <v>0</v>
      </c>
      <c r="R135" s="181" t="s">
        <v>281</v>
      </c>
      <c r="S135" s="181" t="s">
        <v>193</v>
      </c>
      <c r="T135" s="182" t="s">
        <v>193</v>
      </c>
      <c r="U135" s="163">
        <v>0</v>
      </c>
      <c r="V135" s="163">
        <f>ROUND(E135*U135,2)</f>
        <v>0</v>
      </c>
      <c r="W135" s="163"/>
      <c r="X135" s="163" t="s">
        <v>275</v>
      </c>
      <c r="Y135" s="152"/>
      <c r="Z135" s="152"/>
      <c r="AA135" s="152"/>
      <c r="AB135" s="152"/>
      <c r="AC135" s="152"/>
      <c r="AD135" s="152"/>
      <c r="AE135" s="152"/>
      <c r="AF135" s="152"/>
      <c r="AG135" s="152" t="s">
        <v>276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194" t="s">
        <v>91</v>
      </c>
      <c r="D136" s="164"/>
      <c r="E136" s="165">
        <v>4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199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76">
        <v>50</v>
      </c>
      <c r="B137" s="177" t="s">
        <v>1864</v>
      </c>
      <c r="C137" s="193" t="s">
        <v>1865</v>
      </c>
      <c r="D137" s="178" t="s">
        <v>274</v>
      </c>
      <c r="E137" s="179">
        <v>8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21</v>
      </c>
      <c r="M137" s="181">
        <f>G137*(1+L137/100)</f>
        <v>0</v>
      </c>
      <c r="N137" s="181">
        <v>3.2000000000000003E-4</v>
      </c>
      <c r="O137" s="181">
        <f>ROUND(E137*N137,2)</f>
        <v>0</v>
      </c>
      <c r="P137" s="181">
        <v>0</v>
      </c>
      <c r="Q137" s="181">
        <f>ROUND(E137*P137,2)</f>
        <v>0</v>
      </c>
      <c r="R137" s="181" t="s">
        <v>281</v>
      </c>
      <c r="S137" s="181" t="s">
        <v>193</v>
      </c>
      <c r="T137" s="182" t="s">
        <v>193</v>
      </c>
      <c r="U137" s="163">
        <v>0</v>
      </c>
      <c r="V137" s="163">
        <f>ROUND(E137*U137,2)</f>
        <v>0</v>
      </c>
      <c r="W137" s="163"/>
      <c r="X137" s="163" t="s">
        <v>275</v>
      </c>
      <c r="Y137" s="152"/>
      <c r="Z137" s="152"/>
      <c r="AA137" s="152"/>
      <c r="AB137" s="152"/>
      <c r="AC137" s="152"/>
      <c r="AD137" s="152"/>
      <c r="AE137" s="152"/>
      <c r="AF137" s="152"/>
      <c r="AG137" s="152" t="s">
        <v>276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194" t="s">
        <v>1866</v>
      </c>
      <c r="D138" s="164"/>
      <c r="E138" s="165">
        <v>8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199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76">
        <v>51</v>
      </c>
      <c r="B139" s="177" t="s">
        <v>1867</v>
      </c>
      <c r="C139" s="193" t="s">
        <v>1868</v>
      </c>
      <c r="D139" s="178" t="s">
        <v>274</v>
      </c>
      <c r="E139" s="179">
        <v>4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21</v>
      </c>
      <c r="M139" s="181">
        <f>G139*(1+L139/100)</f>
        <v>0</v>
      </c>
      <c r="N139" s="181">
        <v>0</v>
      </c>
      <c r="O139" s="181">
        <f>ROUND(E139*N139,2)</f>
        <v>0</v>
      </c>
      <c r="P139" s="181">
        <v>0</v>
      </c>
      <c r="Q139" s="181">
        <f>ROUND(E139*P139,2)</f>
        <v>0</v>
      </c>
      <c r="R139" s="181" t="s">
        <v>281</v>
      </c>
      <c r="S139" s="181" t="s">
        <v>193</v>
      </c>
      <c r="T139" s="182" t="s">
        <v>193</v>
      </c>
      <c r="U139" s="163">
        <v>0</v>
      </c>
      <c r="V139" s="163">
        <f>ROUND(E139*U139,2)</f>
        <v>0</v>
      </c>
      <c r="W139" s="163"/>
      <c r="X139" s="163" t="s">
        <v>275</v>
      </c>
      <c r="Y139" s="152"/>
      <c r="Z139" s="152"/>
      <c r="AA139" s="152"/>
      <c r="AB139" s="152"/>
      <c r="AC139" s="152"/>
      <c r="AD139" s="152"/>
      <c r="AE139" s="152"/>
      <c r="AF139" s="152"/>
      <c r="AG139" s="152" t="s">
        <v>276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194" t="s">
        <v>1869</v>
      </c>
      <c r="D140" s="164"/>
      <c r="E140" s="165">
        <v>4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199</v>
      </c>
      <c r="AH140" s="152">
        <v>5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6">
        <v>52</v>
      </c>
      <c r="B141" s="177" t="s">
        <v>1870</v>
      </c>
      <c r="C141" s="193" t="s">
        <v>1871</v>
      </c>
      <c r="D141" s="178" t="s">
        <v>274</v>
      </c>
      <c r="E141" s="179">
        <v>20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81">
        <v>1.2999999999999999E-4</v>
      </c>
      <c r="O141" s="181">
        <f>ROUND(E141*N141,2)</f>
        <v>0</v>
      </c>
      <c r="P141" s="181">
        <v>0</v>
      </c>
      <c r="Q141" s="181">
        <f>ROUND(E141*P141,2)</f>
        <v>0</v>
      </c>
      <c r="R141" s="181" t="s">
        <v>281</v>
      </c>
      <c r="S141" s="181" t="s">
        <v>193</v>
      </c>
      <c r="T141" s="182" t="s">
        <v>285</v>
      </c>
      <c r="U141" s="163">
        <v>0</v>
      </c>
      <c r="V141" s="163">
        <f>ROUND(E141*U141,2)</f>
        <v>0</v>
      </c>
      <c r="W141" s="163"/>
      <c r="X141" s="163" t="s">
        <v>275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276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194" t="s">
        <v>1794</v>
      </c>
      <c r="D142" s="164"/>
      <c r="E142" s="165">
        <v>20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199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76">
        <v>53</v>
      </c>
      <c r="B143" s="177" t="s">
        <v>1872</v>
      </c>
      <c r="C143" s="193" t="s">
        <v>1873</v>
      </c>
      <c r="D143" s="178" t="s">
        <v>274</v>
      </c>
      <c r="E143" s="179">
        <v>70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81">
        <v>2.2000000000000001E-4</v>
      </c>
      <c r="O143" s="181">
        <f>ROUND(E143*N143,2)</f>
        <v>0.02</v>
      </c>
      <c r="P143" s="181">
        <v>0</v>
      </c>
      <c r="Q143" s="181">
        <f>ROUND(E143*P143,2)</f>
        <v>0</v>
      </c>
      <c r="R143" s="181" t="s">
        <v>281</v>
      </c>
      <c r="S143" s="181" t="s">
        <v>193</v>
      </c>
      <c r="T143" s="182" t="s">
        <v>285</v>
      </c>
      <c r="U143" s="163">
        <v>0</v>
      </c>
      <c r="V143" s="163">
        <f>ROUND(E143*U143,2)</f>
        <v>0</v>
      </c>
      <c r="W143" s="163"/>
      <c r="X143" s="163" t="s">
        <v>275</v>
      </c>
      <c r="Y143" s="152"/>
      <c r="Z143" s="152"/>
      <c r="AA143" s="152"/>
      <c r="AB143" s="152"/>
      <c r="AC143" s="152"/>
      <c r="AD143" s="152"/>
      <c r="AE143" s="152"/>
      <c r="AF143" s="152"/>
      <c r="AG143" s="152" t="s">
        <v>276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194" t="s">
        <v>1874</v>
      </c>
      <c r="D144" s="164"/>
      <c r="E144" s="165">
        <v>70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199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76">
        <v>54</v>
      </c>
      <c r="B145" s="177" t="s">
        <v>1875</v>
      </c>
      <c r="C145" s="193" t="s">
        <v>1876</v>
      </c>
      <c r="D145" s="178" t="s">
        <v>274</v>
      </c>
      <c r="E145" s="179">
        <v>30</v>
      </c>
      <c r="F145" s="180"/>
      <c r="G145" s="181">
        <f>ROUND(E145*F145,2)</f>
        <v>0</v>
      </c>
      <c r="H145" s="180"/>
      <c r="I145" s="181">
        <f>ROUND(E145*H145,2)</f>
        <v>0</v>
      </c>
      <c r="J145" s="180"/>
      <c r="K145" s="181">
        <f>ROUND(E145*J145,2)</f>
        <v>0</v>
      </c>
      <c r="L145" s="181">
        <v>21</v>
      </c>
      <c r="M145" s="181">
        <f>G145*(1+L145/100)</f>
        <v>0</v>
      </c>
      <c r="N145" s="181">
        <v>1.1E-4</v>
      </c>
      <c r="O145" s="181">
        <f>ROUND(E145*N145,2)</f>
        <v>0</v>
      </c>
      <c r="P145" s="181">
        <v>0</v>
      </c>
      <c r="Q145" s="181">
        <f>ROUND(E145*P145,2)</f>
        <v>0</v>
      </c>
      <c r="R145" s="181" t="s">
        <v>281</v>
      </c>
      <c r="S145" s="181" t="s">
        <v>193</v>
      </c>
      <c r="T145" s="182" t="s">
        <v>285</v>
      </c>
      <c r="U145" s="163">
        <v>0</v>
      </c>
      <c r="V145" s="163">
        <f>ROUND(E145*U145,2)</f>
        <v>0</v>
      </c>
      <c r="W145" s="163"/>
      <c r="X145" s="163" t="s">
        <v>275</v>
      </c>
      <c r="Y145" s="152"/>
      <c r="Z145" s="152"/>
      <c r="AA145" s="152"/>
      <c r="AB145" s="152"/>
      <c r="AC145" s="152"/>
      <c r="AD145" s="152"/>
      <c r="AE145" s="152"/>
      <c r="AF145" s="152"/>
      <c r="AG145" s="152" t="s">
        <v>276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194" t="s">
        <v>1833</v>
      </c>
      <c r="D146" s="164"/>
      <c r="E146" s="165">
        <v>30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199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76">
        <v>55</v>
      </c>
      <c r="B147" s="177" t="s">
        <v>1877</v>
      </c>
      <c r="C147" s="193" t="s">
        <v>1878</v>
      </c>
      <c r="D147" s="178" t="s">
        <v>274</v>
      </c>
      <c r="E147" s="179">
        <v>10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21</v>
      </c>
      <c r="M147" s="181">
        <f>G147*(1+L147/100)</f>
        <v>0</v>
      </c>
      <c r="N147" s="181">
        <v>2.0000000000000001E-4</v>
      </c>
      <c r="O147" s="181">
        <f>ROUND(E147*N147,2)</f>
        <v>0</v>
      </c>
      <c r="P147" s="181">
        <v>0</v>
      </c>
      <c r="Q147" s="181">
        <f>ROUND(E147*P147,2)</f>
        <v>0</v>
      </c>
      <c r="R147" s="181" t="s">
        <v>281</v>
      </c>
      <c r="S147" s="181" t="s">
        <v>193</v>
      </c>
      <c r="T147" s="182" t="s">
        <v>193</v>
      </c>
      <c r="U147" s="163">
        <v>0</v>
      </c>
      <c r="V147" s="163">
        <f>ROUND(E147*U147,2)</f>
        <v>0</v>
      </c>
      <c r="W147" s="163"/>
      <c r="X147" s="163" t="s">
        <v>275</v>
      </c>
      <c r="Y147" s="152"/>
      <c r="Z147" s="152"/>
      <c r="AA147" s="152"/>
      <c r="AB147" s="152"/>
      <c r="AC147" s="152"/>
      <c r="AD147" s="152"/>
      <c r="AE147" s="152"/>
      <c r="AF147" s="152"/>
      <c r="AG147" s="152" t="s">
        <v>276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194" t="s">
        <v>1879</v>
      </c>
      <c r="D148" s="164"/>
      <c r="E148" s="165">
        <v>10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199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76">
        <v>56</v>
      </c>
      <c r="B149" s="177" t="s">
        <v>1880</v>
      </c>
      <c r="C149" s="193" t="s">
        <v>1881</v>
      </c>
      <c r="D149" s="178" t="s">
        <v>274</v>
      </c>
      <c r="E149" s="179">
        <v>20</v>
      </c>
      <c r="F149" s="180"/>
      <c r="G149" s="181">
        <f>ROUND(E149*F149,2)</f>
        <v>0</v>
      </c>
      <c r="H149" s="180"/>
      <c r="I149" s="181">
        <f>ROUND(E149*H149,2)</f>
        <v>0</v>
      </c>
      <c r="J149" s="180"/>
      <c r="K149" s="181">
        <f>ROUND(E149*J149,2)</f>
        <v>0</v>
      </c>
      <c r="L149" s="181">
        <v>21</v>
      </c>
      <c r="M149" s="181">
        <f>G149*(1+L149/100)</f>
        <v>0</v>
      </c>
      <c r="N149" s="181">
        <v>1.3999999999999999E-4</v>
      </c>
      <c r="O149" s="181">
        <f>ROUND(E149*N149,2)</f>
        <v>0</v>
      </c>
      <c r="P149" s="181">
        <v>0</v>
      </c>
      <c r="Q149" s="181">
        <f>ROUND(E149*P149,2)</f>
        <v>0</v>
      </c>
      <c r="R149" s="181" t="s">
        <v>281</v>
      </c>
      <c r="S149" s="181" t="s">
        <v>193</v>
      </c>
      <c r="T149" s="182" t="s">
        <v>285</v>
      </c>
      <c r="U149" s="163">
        <v>0</v>
      </c>
      <c r="V149" s="163">
        <f>ROUND(E149*U149,2)</f>
        <v>0</v>
      </c>
      <c r="W149" s="163"/>
      <c r="X149" s="163" t="s">
        <v>275</v>
      </c>
      <c r="Y149" s="152"/>
      <c r="Z149" s="152"/>
      <c r="AA149" s="152"/>
      <c r="AB149" s="152"/>
      <c r="AC149" s="152"/>
      <c r="AD149" s="152"/>
      <c r="AE149" s="152"/>
      <c r="AF149" s="152"/>
      <c r="AG149" s="152" t="s">
        <v>276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9"/>
      <c r="B150" s="160"/>
      <c r="C150" s="194" t="s">
        <v>1794</v>
      </c>
      <c r="D150" s="164"/>
      <c r="E150" s="165">
        <v>20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52"/>
      <c r="Z150" s="152"/>
      <c r="AA150" s="152"/>
      <c r="AB150" s="152"/>
      <c r="AC150" s="152"/>
      <c r="AD150" s="152"/>
      <c r="AE150" s="152"/>
      <c r="AF150" s="152"/>
      <c r="AG150" s="152" t="s">
        <v>199</v>
      </c>
      <c r="AH150" s="152">
        <v>0</v>
      </c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76">
        <v>57</v>
      </c>
      <c r="B151" s="177" t="s">
        <v>1882</v>
      </c>
      <c r="C151" s="193" t="s">
        <v>1883</v>
      </c>
      <c r="D151" s="178" t="s">
        <v>274</v>
      </c>
      <c r="E151" s="179">
        <v>22</v>
      </c>
      <c r="F151" s="180"/>
      <c r="G151" s="181">
        <f>ROUND(E151*F151,2)</f>
        <v>0</v>
      </c>
      <c r="H151" s="180"/>
      <c r="I151" s="181">
        <f>ROUND(E151*H151,2)</f>
        <v>0</v>
      </c>
      <c r="J151" s="180"/>
      <c r="K151" s="181">
        <f>ROUND(E151*J151,2)</f>
        <v>0</v>
      </c>
      <c r="L151" s="181">
        <v>21</v>
      </c>
      <c r="M151" s="181">
        <f>G151*(1+L151/100)</f>
        <v>0</v>
      </c>
      <c r="N151" s="181">
        <v>2.9999999999999997E-4</v>
      </c>
      <c r="O151" s="181">
        <f>ROUND(E151*N151,2)</f>
        <v>0.01</v>
      </c>
      <c r="P151" s="181">
        <v>0</v>
      </c>
      <c r="Q151" s="181">
        <f>ROUND(E151*P151,2)</f>
        <v>0</v>
      </c>
      <c r="R151" s="181" t="s">
        <v>281</v>
      </c>
      <c r="S151" s="181" t="s">
        <v>193</v>
      </c>
      <c r="T151" s="182" t="s">
        <v>285</v>
      </c>
      <c r="U151" s="163">
        <v>0</v>
      </c>
      <c r="V151" s="163">
        <f>ROUND(E151*U151,2)</f>
        <v>0</v>
      </c>
      <c r="W151" s="163"/>
      <c r="X151" s="163" t="s">
        <v>275</v>
      </c>
      <c r="Y151" s="152"/>
      <c r="Z151" s="152"/>
      <c r="AA151" s="152"/>
      <c r="AB151" s="152"/>
      <c r="AC151" s="152"/>
      <c r="AD151" s="152"/>
      <c r="AE151" s="152"/>
      <c r="AF151" s="152"/>
      <c r="AG151" s="152" t="s">
        <v>276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194" t="s">
        <v>1884</v>
      </c>
      <c r="D152" s="164"/>
      <c r="E152" s="165">
        <v>22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199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76">
        <v>58</v>
      </c>
      <c r="B153" s="177" t="s">
        <v>1885</v>
      </c>
      <c r="C153" s="193" t="s">
        <v>1886</v>
      </c>
      <c r="D153" s="178" t="s">
        <v>274</v>
      </c>
      <c r="E153" s="179">
        <v>4</v>
      </c>
      <c r="F153" s="180"/>
      <c r="G153" s="181">
        <f>ROUND(E153*F153,2)</f>
        <v>0</v>
      </c>
      <c r="H153" s="180"/>
      <c r="I153" s="181">
        <f>ROUND(E153*H153,2)</f>
        <v>0</v>
      </c>
      <c r="J153" s="180"/>
      <c r="K153" s="181">
        <f>ROUND(E153*J153,2)</f>
        <v>0</v>
      </c>
      <c r="L153" s="181">
        <v>21</v>
      </c>
      <c r="M153" s="181">
        <f>G153*(1+L153/100)</f>
        <v>0</v>
      </c>
      <c r="N153" s="181">
        <v>0</v>
      </c>
      <c r="O153" s="181">
        <f>ROUND(E153*N153,2)</f>
        <v>0</v>
      </c>
      <c r="P153" s="181">
        <v>0</v>
      </c>
      <c r="Q153" s="181">
        <f>ROUND(E153*P153,2)</f>
        <v>0</v>
      </c>
      <c r="R153" s="181"/>
      <c r="S153" s="181" t="s">
        <v>254</v>
      </c>
      <c r="T153" s="182" t="s">
        <v>250</v>
      </c>
      <c r="U153" s="163">
        <v>0</v>
      </c>
      <c r="V153" s="163">
        <f>ROUND(E153*U153,2)</f>
        <v>0</v>
      </c>
      <c r="W153" s="163"/>
      <c r="X153" s="163" t="s">
        <v>275</v>
      </c>
      <c r="Y153" s="152"/>
      <c r="Z153" s="152"/>
      <c r="AA153" s="152"/>
      <c r="AB153" s="152"/>
      <c r="AC153" s="152"/>
      <c r="AD153" s="152"/>
      <c r="AE153" s="152"/>
      <c r="AF153" s="152"/>
      <c r="AG153" s="152" t="s">
        <v>276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194" t="s">
        <v>91</v>
      </c>
      <c r="D154" s="164"/>
      <c r="E154" s="165">
        <v>4</v>
      </c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2"/>
      <c r="Z154" s="152"/>
      <c r="AA154" s="152"/>
      <c r="AB154" s="152"/>
      <c r="AC154" s="152"/>
      <c r="AD154" s="152"/>
      <c r="AE154" s="152"/>
      <c r="AF154" s="152"/>
      <c r="AG154" s="152" t="s">
        <v>199</v>
      </c>
      <c r="AH154" s="152">
        <v>0</v>
      </c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76">
        <v>59</v>
      </c>
      <c r="B155" s="177" t="s">
        <v>1887</v>
      </c>
      <c r="C155" s="193" t="s">
        <v>1888</v>
      </c>
      <c r="D155" s="178" t="s">
        <v>274</v>
      </c>
      <c r="E155" s="179">
        <v>2</v>
      </c>
      <c r="F155" s="180"/>
      <c r="G155" s="181">
        <f>ROUND(E155*F155,2)</f>
        <v>0</v>
      </c>
      <c r="H155" s="180"/>
      <c r="I155" s="181">
        <f>ROUND(E155*H155,2)</f>
        <v>0</v>
      </c>
      <c r="J155" s="180"/>
      <c r="K155" s="181">
        <f>ROUND(E155*J155,2)</f>
        <v>0</v>
      </c>
      <c r="L155" s="181">
        <v>21</v>
      </c>
      <c r="M155" s="181">
        <f>G155*(1+L155/100)</f>
        <v>0</v>
      </c>
      <c r="N155" s="181">
        <v>0</v>
      </c>
      <c r="O155" s="181">
        <f>ROUND(E155*N155,2)</f>
        <v>0</v>
      </c>
      <c r="P155" s="181">
        <v>0</v>
      </c>
      <c r="Q155" s="181">
        <f>ROUND(E155*P155,2)</f>
        <v>0</v>
      </c>
      <c r="R155" s="181"/>
      <c r="S155" s="181" t="s">
        <v>254</v>
      </c>
      <c r="T155" s="182" t="s">
        <v>250</v>
      </c>
      <c r="U155" s="163">
        <v>0</v>
      </c>
      <c r="V155" s="163">
        <f>ROUND(E155*U155,2)</f>
        <v>0</v>
      </c>
      <c r="W155" s="163"/>
      <c r="X155" s="163" t="s">
        <v>275</v>
      </c>
      <c r="Y155" s="152"/>
      <c r="Z155" s="152"/>
      <c r="AA155" s="152"/>
      <c r="AB155" s="152"/>
      <c r="AC155" s="152"/>
      <c r="AD155" s="152"/>
      <c r="AE155" s="152"/>
      <c r="AF155" s="152"/>
      <c r="AG155" s="152" t="s">
        <v>276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194" t="s">
        <v>85</v>
      </c>
      <c r="D156" s="164"/>
      <c r="E156" s="165">
        <v>2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199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76">
        <v>60</v>
      </c>
      <c r="B157" s="177" t="s">
        <v>1889</v>
      </c>
      <c r="C157" s="193" t="s">
        <v>1890</v>
      </c>
      <c r="D157" s="178" t="s">
        <v>274</v>
      </c>
      <c r="E157" s="179">
        <v>1</v>
      </c>
      <c r="F157" s="180"/>
      <c r="G157" s="181">
        <f>ROUND(E157*F157,2)</f>
        <v>0</v>
      </c>
      <c r="H157" s="180"/>
      <c r="I157" s="181">
        <f>ROUND(E157*H157,2)</f>
        <v>0</v>
      </c>
      <c r="J157" s="180"/>
      <c r="K157" s="181">
        <f>ROUND(E157*J157,2)</f>
        <v>0</v>
      </c>
      <c r="L157" s="181">
        <v>21</v>
      </c>
      <c r="M157" s="181">
        <f>G157*(1+L157/100)</f>
        <v>0</v>
      </c>
      <c r="N157" s="181">
        <v>0</v>
      </c>
      <c r="O157" s="181">
        <f>ROUND(E157*N157,2)</f>
        <v>0</v>
      </c>
      <c r="P157" s="181">
        <v>0</v>
      </c>
      <c r="Q157" s="181">
        <f>ROUND(E157*P157,2)</f>
        <v>0</v>
      </c>
      <c r="R157" s="181"/>
      <c r="S157" s="181" t="s">
        <v>254</v>
      </c>
      <c r="T157" s="182" t="s">
        <v>255</v>
      </c>
      <c r="U157" s="163">
        <v>0</v>
      </c>
      <c r="V157" s="163">
        <f>ROUND(E157*U157,2)</f>
        <v>0</v>
      </c>
      <c r="W157" s="163"/>
      <c r="X157" s="163" t="s">
        <v>275</v>
      </c>
      <c r="Y157" s="152"/>
      <c r="Z157" s="152"/>
      <c r="AA157" s="152"/>
      <c r="AB157" s="152"/>
      <c r="AC157" s="152"/>
      <c r="AD157" s="152"/>
      <c r="AE157" s="152"/>
      <c r="AF157" s="152"/>
      <c r="AG157" s="152" t="s">
        <v>276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9"/>
      <c r="B158" s="160"/>
      <c r="C158" s="259" t="s">
        <v>1891</v>
      </c>
      <c r="D158" s="260"/>
      <c r="E158" s="260"/>
      <c r="F158" s="260"/>
      <c r="G158" s="260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2"/>
      <c r="Z158" s="152"/>
      <c r="AA158" s="152"/>
      <c r="AB158" s="152"/>
      <c r="AC158" s="152"/>
      <c r="AD158" s="152"/>
      <c r="AE158" s="152"/>
      <c r="AF158" s="152"/>
      <c r="AG158" s="152" t="s">
        <v>210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59"/>
      <c r="B159" s="160"/>
      <c r="C159" s="261" t="s">
        <v>1892</v>
      </c>
      <c r="D159" s="262"/>
      <c r="E159" s="262"/>
      <c r="F159" s="262"/>
      <c r="G159" s="262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52"/>
      <c r="Z159" s="152"/>
      <c r="AA159" s="152"/>
      <c r="AB159" s="152"/>
      <c r="AC159" s="152"/>
      <c r="AD159" s="152"/>
      <c r="AE159" s="152"/>
      <c r="AF159" s="152"/>
      <c r="AG159" s="152" t="s">
        <v>210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59"/>
      <c r="B160" s="160"/>
      <c r="C160" s="261" t="s">
        <v>1893</v>
      </c>
      <c r="D160" s="262"/>
      <c r="E160" s="262"/>
      <c r="F160" s="262"/>
      <c r="G160" s="262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52"/>
      <c r="Z160" s="152"/>
      <c r="AA160" s="152"/>
      <c r="AB160" s="152"/>
      <c r="AC160" s="152"/>
      <c r="AD160" s="152"/>
      <c r="AE160" s="152"/>
      <c r="AF160" s="152"/>
      <c r="AG160" s="152" t="s">
        <v>210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59"/>
      <c r="B161" s="160"/>
      <c r="C161" s="261" t="s">
        <v>1894</v>
      </c>
      <c r="D161" s="262"/>
      <c r="E161" s="262"/>
      <c r="F161" s="262"/>
      <c r="G161" s="262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52"/>
      <c r="Z161" s="152"/>
      <c r="AA161" s="152"/>
      <c r="AB161" s="152"/>
      <c r="AC161" s="152"/>
      <c r="AD161" s="152"/>
      <c r="AE161" s="152"/>
      <c r="AF161" s="152"/>
      <c r="AG161" s="152" t="s">
        <v>210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261" t="s">
        <v>1895</v>
      </c>
      <c r="D162" s="262"/>
      <c r="E162" s="262"/>
      <c r="F162" s="262"/>
      <c r="G162" s="262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52"/>
      <c r="Z162" s="152"/>
      <c r="AA162" s="152"/>
      <c r="AB162" s="152"/>
      <c r="AC162" s="152"/>
      <c r="AD162" s="152"/>
      <c r="AE162" s="152"/>
      <c r="AF162" s="152"/>
      <c r="AG162" s="152" t="s">
        <v>210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">
      <c r="A163" s="159"/>
      <c r="B163" s="160"/>
      <c r="C163" s="194" t="s">
        <v>81</v>
      </c>
      <c r="D163" s="164"/>
      <c r="E163" s="165">
        <v>1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52"/>
      <c r="Z163" s="152"/>
      <c r="AA163" s="152"/>
      <c r="AB163" s="152"/>
      <c r="AC163" s="152"/>
      <c r="AD163" s="152"/>
      <c r="AE163" s="152"/>
      <c r="AF163" s="152"/>
      <c r="AG163" s="152" t="s">
        <v>199</v>
      </c>
      <c r="AH163" s="152">
        <v>0</v>
      </c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76">
        <v>61</v>
      </c>
      <c r="B164" s="177" t="s">
        <v>1896</v>
      </c>
      <c r="C164" s="193" t="s">
        <v>1897</v>
      </c>
      <c r="D164" s="178" t="s">
        <v>274</v>
      </c>
      <c r="E164" s="179">
        <v>1</v>
      </c>
      <c r="F164" s="180"/>
      <c r="G164" s="181">
        <f>ROUND(E164*F164,2)</f>
        <v>0</v>
      </c>
      <c r="H164" s="180"/>
      <c r="I164" s="181">
        <f>ROUND(E164*H164,2)</f>
        <v>0</v>
      </c>
      <c r="J164" s="180"/>
      <c r="K164" s="181">
        <f>ROUND(E164*J164,2)</f>
        <v>0</v>
      </c>
      <c r="L164" s="181">
        <v>21</v>
      </c>
      <c r="M164" s="181">
        <f>G164*(1+L164/100)</f>
        <v>0</v>
      </c>
      <c r="N164" s="181">
        <v>0.03</v>
      </c>
      <c r="O164" s="181">
        <f>ROUND(E164*N164,2)</f>
        <v>0.03</v>
      </c>
      <c r="P164" s="181">
        <v>0</v>
      </c>
      <c r="Q164" s="181">
        <f>ROUND(E164*P164,2)</f>
        <v>0</v>
      </c>
      <c r="R164" s="181"/>
      <c r="S164" s="181" t="s">
        <v>254</v>
      </c>
      <c r="T164" s="182" t="s">
        <v>255</v>
      </c>
      <c r="U164" s="163">
        <v>0</v>
      </c>
      <c r="V164" s="163">
        <f>ROUND(E164*U164,2)</f>
        <v>0</v>
      </c>
      <c r="W164" s="163"/>
      <c r="X164" s="163" t="s">
        <v>275</v>
      </c>
      <c r="Y164" s="152"/>
      <c r="Z164" s="152"/>
      <c r="AA164" s="152"/>
      <c r="AB164" s="152"/>
      <c r="AC164" s="152"/>
      <c r="AD164" s="152"/>
      <c r="AE164" s="152"/>
      <c r="AF164" s="152"/>
      <c r="AG164" s="152" t="s">
        <v>276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59"/>
      <c r="B165" s="160"/>
      <c r="C165" s="259" t="s">
        <v>1891</v>
      </c>
      <c r="D165" s="260"/>
      <c r="E165" s="260"/>
      <c r="F165" s="260"/>
      <c r="G165" s="260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52"/>
      <c r="Z165" s="152"/>
      <c r="AA165" s="152"/>
      <c r="AB165" s="152"/>
      <c r="AC165" s="152"/>
      <c r="AD165" s="152"/>
      <c r="AE165" s="152"/>
      <c r="AF165" s="152"/>
      <c r="AG165" s="152" t="s">
        <v>210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59"/>
      <c r="B166" s="160"/>
      <c r="C166" s="261" t="s">
        <v>1892</v>
      </c>
      <c r="D166" s="262"/>
      <c r="E166" s="262"/>
      <c r="F166" s="262"/>
      <c r="G166" s="262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52"/>
      <c r="Z166" s="152"/>
      <c r="AA166" s="152"/>
      <c r="AB166" s="152"/>
      <c r="AC166" s="152"/>
      <c r="AD166" s="152"/>
      <c r="AE166" s="152"/>
      <c r="AF166" s="152"/>
      <c r="AG166" s="152" t="s">
        <v>210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59"/>
      <c r="B167" s="160"/>
      <c r="C167" s="261" t="s">
        <v>1893</v>
      </c>
      <c r="D167" s="262"/>
      <c r="E167" s="262"/>
      <c r="F167" s="262"/>
      <c r="G167" s="262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2"/>
      <c r="Z167" s="152"/>
      <c r="AA167" s="152"/>
      <c r="AB167" s="152"/>
      <c r="AC167" s="152"/>
      <c r="AD167" s="152"/>
      <c r="AE167" s="152"/>
      <c r="AF167" s="152"/>
      <c r="AG167" s="152" t="s">
        <v>210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59"/>
      <c r="B168" s="160"/>
      <c r="C168" s="261" t="s">
        <v>1894</v>
      </c>
      <c r="D168" s="262"/>
      <c r="E168" s="262"/>
      <c r="F168" s="262"/>
      <c r="G168" s="262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52"/>
      <c r="Z168" s="152"/>
      <c r="AA168" s="152"/>
      <c r="AB168" s="152"/>
      <c r="AC168" s="152"/>
      <c r="AD168" s="152"/>
      <c r="AE168" s="152"/>
      <c r="AF168" s="152"/>
      <c r="AG168" s="152" t="s">
        <v>210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">
      <c r="A169" s="159"/>
      <c r="B169" s="160"/>
      <c r="C169" s="261" t="s">
        <v>1895</v>
      </c>
      <c r="D169" s="262"/>
      <c r="E169" s="262"/>
      <c r="F169" s="262"/>
      <c r="G169" s="262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52"/>
      <c r="Z169" s="152"/>
      <c r="AA169" s="152"/>
      <c r="AB169" s="152"/>
      <c r="AC169" s="152"/>
      <c r="AD169" s="152"/>
      <c r="AE169" s="152"/>
      <c r="AF169" s="152"/>
      <c r="AG169" s="152" t="s">
        <v>210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59"/>
      <c r="B170" s="160"/>
      <c r="C170" s="194" t="s">
        <v>81</v>
      </c>
      <c r="D170" s="164"/>
      <c r="E170" s="165">
        <v>1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2"/>
      <c r="Z170" s="152"/>
      <c r="AA170" s="152"/>
      <c r="AB170" s="152"/>
      <c r="AC170" s="152"/>
      <c r="AD170" s="152"/>
      <c r="AE170" s="152"/>
      <c r="AF170" s="152"/>
      <c r="AG170" s="152" t="s">
        <v>199</v>
      </c>
      <c r="AH170" s="152">
        <v>0</v>
      </c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ht="22.5" outlineLevel="1" x14ac:dyDescent="0.2">
      <c r="A171" s="176">
        <v>62</v>
      </c>
      <c r="B171" s="177" t="s">
        <v>1898</v>
      </c>
      <c r="C171" s="193" t="s">
        <v>1899</v>
      </c>
      <c r="D171" s="178" t="s">
        <v>274</v>
      </c>
      <c r="E171" s="179">
        <v>1</v>
      </c>
      <c r="F171" s="180"/>
      <c r="G171" s="181">
        <f>ROUND(E171*F171,2)</f>
        <v>0</v>
      </c>
      <c r="H171" s="180"/>
      <c r="I171" s="181">
        <f>ROUND(E171*H171,2)</f>
        <v>0</v>
      </c>
      <c r="J171" s="180"/>
      <c r="K171" s="181">
        <f>ROUND(E171*J171,2)</f>
        <v>0</v>
      </c>
      <c r="L171" s="181">
        <v>21</v>
      </c>
      <c r="M171" s="181">
        <f>G171*(1+L171/100)</f>
        <v>0</v>
      </c>
      <c r="N171" s="181">
        <v>2.1000000000000001E-4</v>
      </c>
      <c r="O171" s="181">
        <f>ROUND(E171*N171,2)</f>
        <v>0</v>
      </c>
      <c r="P171" s="181">
        <v>0</v>
      </c>
      <c r="Q171" s="181">
        <f>ROUND(E171*P171,2)</f>
        <v>0</v>
      </c>
      <c r="R171" s="181" t="s">
        <v>281</v>
      </c>
      <c r="S171" s="181" t="s">
        <v>193</v>
      </c>
      <c r="T171" s="182" t="s">
        <v>193</v>
      </c>
      <c r="U171" s="163">
        <v>0</v>
      </c>
      <c r="V171" s="163">
        <f>ROUND(E171*U171,2)</f>
        <v>0</v>
      </c>
      <c r="W171" s="163"/>
      <c r="X171" s="163" t="s">
        <v>275</v>
      </c>
      <c r="Y171" s="152"/>
      <c r="Z171" s="152"/>
      <c r="AA171" s="152"/>
      <c r="AB171" s="152"/>
      <c r="AC171" s="152"/>
      <c r="AD171" s="152"/>
      <c r="AE171" s="152"/>
      <c r="AF171" s="152"/>
      <c r="AG171" s="152" t="s">
        <v>276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">
      <c r="A172" s="159"/>
      <c r="B172" s="160"/>
      <c r="C172" s="194" t="s">
        <v>81</v>
      </c>
      <c r="D172" s="164"/>
      <c r="E172" s="165">
        <v>1</v>
      </c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52"/>
      <c r="Z172" s="152"/>
      <c r="AA172" s="152"/>
      <c r="AB172" s="152"/>
      <c r="AC172" s="152"/>
      <c r="AD172" s="152"/>
      <c r="AE172" s="152"/>
      <c r="AF172" s="152"/>
      <c r="AG172" s="152" t="s">
        <v>199</v>
      </c>
      <c r="AH172" s="152">
        <v>0</v>
      </c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ht="33.75" outlineLevel="1" x14ac:dyDescent="0.2">
      <c r="A173" s="176">
        <v>63</v>
      </c>
      <c r="B173" s="177" t="s">
        <v>1900</v>
      </c>
      <c r="C173" s="193" t="s">
        <v>1901</v>
      </c>
      <c r="D173" s="178" t="s">
        <v>274</v>
      </c>
      <c r="E173" s="179">
        <v>2</v>
      </c>
      <c r="F173" s="180"/>
      <c r="G173" s="181">
        <f>ROUND(E173*F173,2)</f>
        <v>0</v>
      </c>
      <c r="H173" s="180"/>
      <c r="I173" s="181">
        <f>ROUND(E173*H173,2)</f>
        <v>0</v>
      </c>
      <c r="J173" s="180"/>
      <c r="K173" s="181">
        <f>ROUND(E173*J173,2)</f>
        <v>0</v>
      </c>
      <c r="L173" s="181">
        <v>21</v>
      </c>
      <c r="M173" s="181">
        <f>G173*(1+L173/100)</f>
        <v>0</v>
      </c>
      <c r="N173" s="181">
        <v>6.9999999999999994E-5</v>
      </c>
      <c r="O173" s="181">
        <f>ROUND(E173*N173,2)</f>
        <v>0</v>
      </c>
      <c r="P173" s="181">
        <v>0</v>
      </c>
      <c r="Q173" s="181">
        <f>ROUND(E173*P173,2)</f>
        <v>0</v>
      </c>
      <c r="R173" s="181" t="s">
        <v>281</v>
      </c>
      <c r="S173" s="181" t="s">
        <v>193</v>
      </c>
      <c r="T173" s="182" t="s">
        <v>193</v>
      </c>
      <c r="U173" s="163">
        <v>0</v>
      </c>
      <c r="V173" s="163">
        <f>ROUND(E173*U173,2)</f>
        <v>0</v>
      </c>
      <c r="W173" s="163"/>
      <c r="X173" s="163" t="s">
        <v>275</v>
      </c>
      <c r="Y173" s="152"/>
      <c r="Z173" s="152"/>
      <c r="AA173" s="152"/>
      <c r="AB173" s="152"/>
      <c r="AC173" s="152"/>
      <c r="AD173" s="152"/>
      <c r="AE173" s="152"/>
      <c r="AF173" s="152"/>
      <c r="AG173" s="152" t="s">
        <v>276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">
      <c r="A174" s="159"/>
      <c r="B174" s="160"/>
      <c r="C174" s="259" t="s">
        <v>1902</v>
      </c>
      <c r="D174" s="260"/>
      <c r="E174" s="260"/>
      <c r="F174" s="260"/>
      <c r="G174" s="260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2"/>
      <c r="Z174" s="152"/>
      <c r="AA174" s="152"/>
      <c r="AB174" s="152"/>
      <c r="AC174" s="152"/>
      <c r="AD174" s="152"/>
      <c r="AE174" s="152"/>
      <c r="AF174" s="152"/>
      <c r="AG174" s="152" t="s">
        <v>210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59"/>
      <c r="B175" s="160"/>
      <c r="C175" s="194" t="s">
        <v>1111</v>
      </c>
      <c r="D175" s="164"/>
      <c r="E175" s="165">
        <v>2</v>
      </c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52"/>
      <c r="Z175" s="152"/>
      <c r="AA175" s="152"/>
      <c r="AB175" s="152"/>
      <c r="AC175" s="152"/>
      <c r="AD175" s="152"/>
      <c r="AE175" s="152"/>
      <c r="AF175" s="152"/>
      <c r="AG175" s="152" t="s">
        <v>199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ht="22.5" outlineLevel="1" x14ac:dyDescent="0.2">
      <c r="A176" s="176">
        <v>64</v>
      </c>
      <c r="B176" s="177" t="s">
        <v>1903</v>
      </c>
      <c r="C176" s="193" t="s">
        <v>1904</v>
      </c>
      <c r="D176" s="178" t="s">
        <v>274</v>
      </c>
      <c r="E176" s="179">
        <v>6</v>
      </c>
      <c r="F176" s="180"/>
      <c r="G176" s="181">
        <f>ROUND(E176*F176,2)</f>
        <v>0</v>
      </c>
      <c r="H176" s="180"/>
      <c r="I176" s="181">
        <f>ROUND(E176*H176,2)</f>
        <v>0</v>
      </c>
      <c r="J176" s="180"/>
      <c r="K176" s="181">
        <f>ROUND(E176*J176,2)</f>
        <v>0</v>
      </c>
      <c r="L176" s="181">
        <v>21</v>
      </c>
      <c r="M176" s="181">
        <f>G176*(1+L176/100)</f>
        <v>0</v>
      </c>
      <c r="N176" s="181">
        <v>0</v>
      </c>
      <c r="O176" s="181">
        <f>ROUND(E176*N176,2)</f>
        <v>0</v>
      </c>
      <c r="P176" s="181">
        <v>0</v>
      </c>
      <c r="Q176" s="181">
        <f>ROUND(E176*P176,2)</f>
        <v>0</v>
      </c>
      <c r="R176" s="181" t="s">
        <v>281</v>
      </c>
      <c r="S176" s="181" t="s">
        <v>193</v>
      </c>
      <c r="T176" s="182" t="s">
        <v>285</v>
      </c>
      <c r="U176" s="163">
        <v>0</v>
      </c>
      <c r="V176" s="163">
        <f>ROUND(E176*U176,2)</f>
        <v>0</v>
      </c>
      <c r="W176" s="163"/>
      <c r="X176" s="163" t="s">
        <v>275</v>
      </c>
      <c r="Y176" s="152"/>
      <c r="Z176" s="152"/>
      <c r="AA176" s="152"/>
      <c r="AB176" s="152"/>
      <c r="AC176" s="152"/>
      <c r="AD176" s="152"/>
      <c r="AE176" s="152"/>
      <c r="AF176" s="152"/>
      <c r="AG176" s="152" t="s">
        <v>276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59"/>
      <c r="B177" s="160"/>
      <c r="C177" s="194" t="s">
        <v>427</v>
      </c>
      <c r="D177" s="164"/>
      <c r="E177" s="165">
        <v>6</v>
      </c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52"/>
      <c r="Z177" s="152"/>
      <c r="AA177" s="152"/>
      <c r="AB177" s="152"/>
      <c r="AC177" s="152"/>
      <c r="AD177" s="152"/>
      <c r="AE177" s="152"/>
      <c r="AF177" s="152"/>
      <c r="AG177" s="152" t="s">
        <v>199</v>
      </c>
      <c r="AH177" s="152">
        <v>0</v>
      </c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ht="33.75" outlineLevel="1" x14ac:dyDescent="0.2">
      <c r="A178" s="176">
        <v>65</v>
      </c>
      <c r="B178" s="177" t="s">
        <v>1905</v>
      </c>
      <c r="C178" s="193" t="s">
        <v>1906</v>
      </c>
      <c r="D178" s="178" t="s">
        <v>274</v>
      </c>
      <c r="E178" s="179">
        <v>3</v>
      </c>
      <c r="F178" s="180"/>
      <c r="G178" s="181">
        <f>ROUND(E178*F178,2)</f>
        <v>0</v>
      </c>
      <c r="H178" s="180"/>
      <c r="I178" s="181">
        <f>ROUND(E178*H178,2)</f>
        <v>0</v>
      </c>
      <c r="J178" s="180"/>
      <c r="K178" s="181">
        <f>ROUND(E178*J178,2)</f>
        <v>0</v>
      </c>
      <c r="L178" s="181">
        <v>21</v>
      </c>
      <c r="M178" s="181">
        <f>G178*(1+L178/100)</f>
        <v>0</v>
      </c>
      <c r="N178" s="181">
        <v>0</v>
      </c>
      <c r="O178" s="181">
        <f>ROUND(E178*N178,2)</f>
        <v>0</v>
      </c>
      <c r="P178" s="181">
        <v>0</v>
      </c>
      <c r="Q178" s="181">
        <f>ROUND(E178*P178,2)</f>
        <v>0</v>
      </c>
      <c r="R178" s="181" t="s">
        <v>281</v>
      </c>
      <c r="S178" s="181" t="s">
        <v>193</v>
      </c>
      <c r="T178" s="182" t="s">
        <v>285</v>
      </c>
      <c r="U178" s="163">
        <v>0</v>
      </c>
      <c r="V178" s="163">
        <f>ROUND(E178*U178,2)</f>
        <v>0</v>
      </c>
      <c r="W178" s="163"/>
      <c r="X178" s="163" t="s">
        <v>275</v>
      </c>
      <c r="Y178" s="152"/>
      <c r="Z178" s="152"/>
      <c r="AA178" s="152"/>
      <c r="AB178" s="152"/>
      <c r="AC178" s="152"/>
      <c r="AD178" s="152"/>
      <c r="AE178" s="152"/>
      <c r="AF178" s="152"/>
      <c r="AG178" s="152" t="s">
        <v>276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59"/>
      <c r="B179" s="160"/>
      <c r="C179" s="194" t="s">
        <v>87</v>
      </c>
      <c r="D179" s="164"/>
      <c r="E179" s="165">
        <v>3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52"/>
      <c r="Z179" s="152"/>
      <c r="AA179" s="152"/>
      <c r="AB179" s="152"/>
      <c r="AC179" s="152"/>
      <c r="AD179" s="152"/>
      <c r="AE179" s="152"/>
      <c r="AF179" s="152"/>
      <c r="AG179" s="152" t="s">
        <v>199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76">
        <v>66</v>
      </c>
      <c r="B180" s="177" t="s">
        <v>1907</v>
      </c>
      <c r="C180" s="193" t="s">
        <v>1908</v>
      </c>
      <c r="D180" s="178" t="s">
        <v>274</v>
      </c>
      <c r="E180" s="179">
        <v>4</v>
      </c>
      <c r="F180" s="180"/>
      <c r="G180" s="181">
        <f>ROUND(E180*F180,2)</f>
        <v>0</v>
      </c>
      <c r="H180" s="180"/>
      <c r="I180" s="181">
        <f>ROUND(E180*H180,2)</f>
        <v>0</v>
      </c>
      <c r="J180" s="180"/>
      <c r="K180" s="181">
        <f>ROUND(E180*J180,2)</f>
        <v>0</v>
      </c>
      <c r="L180" s="181">
        <v>21</v>
      </c>
      <c r="M180" s="181">
        <f>G180*(1+L180/100)</f>
        <v>0</v>
      </c>
      <c r="N180" s="181">
        <v>1.1900000000000001E-2</v>
      </c>
      <c r="O180" s="181">
        <f>ROUND(E180*N180,2)</f>
        <v>0.05</v>
      </c>
      <c r="P180" s="181">
        <v>0</v>
      </c>
      <c r="Q180" s="181">
        <f>ROUND(E180*P180,2)</f>
        <v>0</v>
      </c>
      <c r="R180" s="181"/>
      <c r="S180" s="181" t="s">
        <v>254</v>
      </c>
      <c r="T180" s="182" t="s">
        <v>250</v>
      </c>
      <c r="U180" s="163">
        <v>0</v>
      </c>
      <c r="V180" s="163">
        <f>ROUND(E180*U180,2)</f>
        <v>0</v>
      </c>
      <c r="W180" s="163"/>
      <c r="X180" s="163" t="s">
        <v>275</v>
      </c>
      <c r="Y180" s="152"/>
      <c r="Z180" s="152"/>
      <c r="AA180" s="152"/>
      <c r="AB180" s="152"/>
      <c r="AC180" s="152"/>
      <c r="AD180" s="152"/>
      <c r="AE180" s="152"/>
      <c r="AF180" s="152"/>
      <c r="AG180" s="152" t="s">
        <v>276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9"/>
      <c r="B181" s="160"/>
      <c r="C181" s="194" t="s">
        <v>938</v>
      </c>
      <c r="D181" s="164"/>
      <c r="E181" s="165">
        <v>4</v>
      </c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2"/>
      <c r="Z181" s="152"/>
      <c r="AA181" s="152"/>
      <c r="AB181" s="152"/>
      <c r="AC181" s="152"/>
      <c r="AD181" s="152"/>
      <c r="AE181" s="152"/>
      <c r="AF181" s="152"/>
      <c r="AG181" s="152" t="s">
        <v>199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76">
        <v>67</v>
      </c>
      <c r="B182" s="177" t="s">
        <v>1909</v>
      </c>
      <c r="C182" s="193" t="s">
        <v>1910</v>
      </c>
      <c r="D182" s="178" t="s">
        <v>274</v>
      </c>
      <c r="E182" s="179">
        <v>1</v>
      </c>
      <c r="F182" s="180"/>
      <c r="G182" s="181">
        <f>ROUND(E182*F182,2)</f>
        <v>0</v>
      </c>
      <c r="H182" s="180"/>
      <c r="I182" s="181">
        <f>ROUND(E182*H182,2)</f>
        <v>0</v>
      </c>
      <c r="J182" s="180"/>
      <c r="K182" s="181">
        <f>ROUND(E182*J182,2)</f>
        <v>0</v>
      </c>
      <c r="L182" s="181">
        <v>21</v>
      </c>
      <c r="M182" s="181">
        <f>G182*(1+L182/100)</f>
        <v>0</v>
      </c>
      <c r="N182" s="181">
        <v>4.8500000000000001E-3</v>
      </c>
      <c r="O182" s="181">
        <f>ROUND(E182*N182,2)</f>
        <v>0</v>
      </c>
      <c r="P182" s="181">
        <v>0</v>
      </c>
      <c r="Q182" s="181">
        <f>ROUND(E182*P182,2)</f>
        <v>0</v>
      </c>
      <c r="R182" s="181"/>
      <c r="S182" s="181" t="s">
        <v>254</v>
      </c>
      <c r="T182" s="182" t="s">
        <v>250</v>
      </c>
      <c r="U182" s="163">
        <v>0</v>
      </c>
      <c r="V182" s="163">
        <f>ROUND(E182*U182,2)</f>
        <v>0</v>
      </c>
      <c r="W182" s="163"/>
      <c r="X182" s="163" t="s">
        <v>275</v>
      </c>
      <c r="Y182" s="152"/>
      <c r="Z182" s="152"/>
      <c r="AA182" s="152"/>
      <c r="AB182" s="152"/>
      <c r="AC182" s="152"/>
      <c r="AD182" s="152"/>
      <c r="AE182" s="152"/>
      <c r="AF182" s="152"/>
      <c r="AG182" s="152" t="s">
        <v>276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59"/>
      <c r="B183" s="160"/>
      <c r="C183" s="194" t="s">
        <v>81</v>
      </c>
      <c r="D183" s="164"/>
      <c r="E183" s="165">
        <v>1</v>
      </c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52"/>
      <c r="Z183" s="152"/>
      <c r="AA183" s="152"/>
      <c r="AB183" s="152"/>
      <c r="AC183" s="152"/>
      <c r="AD183" s="152"/>
      <c r="AE183" s="152"/>
      <c r="AF183" s="152"/>
      <c r="AG183" s="152" t="s">
        <v>199</v>
      </c>
      <c r="AH183" s="152">
        <v>0</v>
      </c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76">
        <v>68</v>
      </c>
      <c r="B184" s="177" t="s">
        <v>1911</v>
      </c>
      <c r="C184" s="193" t="s">
        <v>1912</v>
      </c>
      <c r="D184" s="178" t="s">
        <v>426</v>
      </c>
      <c r="E184" s="179">
        <v>3</v>
      </c>
      <c r="F184" s="180"/>
      <c r="G184" s="181">
        <f>ROUND(E184*F184,2)</f>
        <v>0</v>
      </c>
      <c r="H184" s="180"/>
      <c r="I184" s="181">
        <f>ROUND(E184*H184,2)</f>
        <v>0</v>
      </c>
      <c r="J184" s="180"/>
      <c r="K184" s="181">
        <f>ROUND(E184*J184,2)</f>
        <v>0</v>
      </c>
      <c r="L184" s="181">
        <v>21</v>
      </c>
      <c r="M184" s="181">
        <f>G184*(1+L184/100)</f>
        <v>0</v>
      </c>
      <c r="N184" s="181">
        <v>3.5999999999999999E-3</v>
      </c>
      <c r="O184" s="181">
        <f>ROUND(E184*N184,2)</f>
        <v>0.01</v>
      </c>
      <c r="P184" s="181">
        <v>0</v>
      </c>
      <c r="Q184" s="181">
        <f>ROUND(E184*P184,2)</f>
        <v>0</v>
      </c>
      <c r="R184" s="181"/>
      <c r="S184" s="181" t="s">
        <v>254</v>
      </c>
      <c r="T184" s="182" t="s">
        <v>250</v>
      </c>
      <c r="U184" s="163">
        <v>0</v>
      </c>
      <c r="V184" s="163">
        <f>ROUND(E184*U184,2)</f>
        <v>0</v>
      </c>
      <c r="W184" s="163"/>
      <c r="X184" s="163" t="s">
        <v>275</v>
      </c>
      <c r="Y184" s="152"/>
      <c r="Z184" s="152"/>
      <c r="AA184" s="152"/>
      <c r="AB184" s="152"/>
      <c r="AC184" s="152"/>
      <c r="AD184" s="152"/>
      <c r="AE184" s="152"/>
      <c r="AF184" s="152"/>
      <c r="AG184" s="152" t="s">
        <v>276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9"/>
      <c r="B185" s="160"/>
      <c r="C185" s="194" t="s">
        <v>1392</v>
      </c>
      <c r="D185" s="164"/>
      <c r="E185" s="165">
        <v>3</v>
      </c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2"/>
      <c r="Z185" s="152"/>
      <c r="AA185" s="152"/>
      <c r="AB185" s="152"/>
      <c r="AC185" s="152"/>
      <c r="AD185" s="152"/>
      <c r="AE185" s="152"/>
      <c r="AF185" s="152"/>
      <c r="AG185" s="152" t="s">
        <v>199</v>
      </c>
      <c r="AH185" s="152">
        <v>0</v>
      </c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">
      <c r="A186" s="176">
        <v>69</v>
      </c>
      <c r="B186" s="177" t="s">
        <v>1913</v>
      </c>
      <c r="C186" s="193" t="s">
        <v>1914</v>
      </c>
      <c r="D186" s="178" t="s">
        <v>274</v>
      </c>
      <c r="E186" s="179">
        <v>36</v>
      </c>
      <c r="F186" s="180"/>
      <c r="G186" s="181">
        <f>ROUND(E186*F186,2)</f>
        <v>0</v>
      </c>
      <c r="H186" s="180"/>
      <c r="I186" s="181">
        <f>ROUND(E186*H186,2)</f>
        <v>0</v>
      </c>
      <c r="J186" s="180"/>
      <c r="K186" s="181">
        <f>ROUND(E186*J186,2)</f>
        <v>0</v>
      </c>
      <c r="L186" s="181">
        <v>21</v>
      </c>
      <c r="M186" s="181">
        <f>G186*(1+L186/100)</f>
        <v>0</v>
      </c>
      <c r="N186" s="181">
        <v>0.14099999999999999</v>
      </c>
      <c r="O186" s="181">
        <f>ROUND(E186*N186,2)</f>
        <v>5.08</v>
      </c>
      <c r="P186" s="181">
        <v>0</v>
      </c>
      <c r="Q186" s="181">
        <f>ROUND(E186*P186,2)</f>
        <v>0</v>
      </c>
      <c r="R186" s="181"/>
      <c r="S186" s="181" t="s">
        <v>254</v>
      </c>
      <c r="T186" s="182" t="s">
        <v>285</v>
      </c>
      <c r="U186" s="163">
        <v>0</v>
      </c>
      <c r="V186" s="163">
        <f>ROUND(E186*U186,2)</f>
        <v>0</v>
      </c>
      <c r="W186" s="163"/>
      <c r="X186" s="163" t="s">
        <v>275</v>
      </c>
      <c r="Y186" s="152"/>
      <c r="Z186" s="152"/>
      <c r="AA186" s="152"/>
      <c r="AB186" s="152"/>
      <c r="AC186" s="152"/>
      <c r="AD186" s="152"/>
      <c r="AE186" s="152"/>
      <c r="AF186" s="152"/>
      <c r="AG186" s="152" t="s">
        <v>276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 x14ac:dyDescent="0.2">
      <c r="A187" s="159"/>
      <c r="B187" s="160"/>
      <c r="C187" s="194" t="s">
        <v>1915</v>
      </c>
      <c r="D187" s="164"/>
      <c r="E187" s="165">
        <v>36</v>
      </c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52"/>
      <c r="Z187" s="152"/>
      <c r="AA187" s="152"/>
      <c r="AB187" s="152"/>
      <c r="AC187" s="152"/>
      <c r="AD187" s="152"/>
      <c r="AE187" s="152"/>
      <c r="AF187" s="152"/>
      <c r="AG187" s="152" t="s">
        <v>199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76">
        <v>70</v>
      </c>
      <c r="B188" s="177" t="s">
        <v>1916</v>
      </c>
      <c r="C188" s="193" t="s">
        <v>1917</v>
      </c>
      <c r="D188" s="178" t="s">
        <v>274</v>
      </c>
      <c r="E188" s="179">
        <v>5</v>
      </c>
      <c r="F188" s="180"/>
      <c r="G188" s="181">
        <f>ROUND(E188*F188,2)</f>
        <v>0</v>
      </c>
      <c r="H188" s="180"/>
      <c r="I188" s="181">
        <f>ROUND(E188*H188,2)</f>
        <v>0</v>
      </c>
      <c r="J188" s="180"/>
      <c r="K188" s="181">
        <f>ROUND(E188*J188,2)</f>
        <v>0</v>
      </c>
      <c r="L188" s="181">
        <v>21</v>
      </c>
      <c r="M188" s="181">
        <f>G188*(1+L188/100)</f>
        <v>0</v>
      </c>
      <c r="N188" s="181">
        <v>0</v>
      </c>
      <c r="O188" s="181">
        <f>ROUND(E188*N188,2)</f>
        <v>0</v>
      </c>
      <c r="P188" s="181">
        <v>0</v>
      </c>
      <c r="Q188" s="181">
        <f>ROUND(E188*P188,2)</f>
        <v>0</v>
      </c>
      <c r="R188" s="181"/>
      <c r="S188" s="181" t="s">
        <v>254</v>
      </c>
      <c r="T188" s="182" t="s">
        <v>250</v>
      </c>
      <c r="U188" s="163">
        <v>0</v>
      </c>
      <c r="V188" s="163">
        <f>ROUND(E188*U188,2)</f>
        <v>0</v>
      </c>
      <c r="W188" s="163"/>
      <c r="X188" s="163" t="s">
        <v>275</v>
      </c>
      <c r="Y188" s="152"/>
      <c r="Z188" s="152"/>
      <c r="AA188" s="152"/>
      <c r="AB188" s="152"/>
      <c r="AC188" s="152"/>
      <c r="AD188" s="152"/>
      <c r="AE188" s="152"/>
      <c r="AF188" s="152"/>
      <c r="AG188" s="152" t="s">
        <v>276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9"/>
      <c r="B189" s="160"/>
      <c r="C189" s="194" t="s">
        <v>1918</v>
      </c>
      <c r="D189" s="164"/>
      <c r="E189" s="165">
        <v>5</v>
      </c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2"/>
      <c r="Z189" s="152"/>
      <c r="AA189" s="152"/>
      <c r="AB189" s="152"/>
      <c r="AC189" s="152"/>
      <c r="AD189" s="152"/>
      <c r="AE189" s="152"/>
      <c r="AF189" s="152"/>
      <c r="AG189" s="152" t="s">
        <v>199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76">
        <v>71</v>
      </c>
      <c r="B190" s="177" t="s">
        <v>1919</v>
      </c>
      <c r="C190" s="193" t="s">
        <v>1920</v>
      </c>
      <c r="D190" s="178" t="s">
        <v>1921</v>
      </c>
      <c r="E190" s="179">
        <v>14</v>
      </c>
      <c r="F190" s="180"/>
      <c r="G190" s="181">
        <f>ROUND(E190*F190,2)</f>
        <v>0</v>
      </c>
      <c r="H190" s="180"/>
      <c r="I190" s="181">
        <f>ROUND(E190*H190,2)</f>
        <v>0</v>
      </c>
      <c r="J190" s="180"/>
      <c r="K190" s="181">
        <f>ROUND(E190*J190,2)</f>
        <v>0</v>
      </c>
      <c r="L190" s="181">
        <v>21</v>
      </c>
      <c r="M190" s="181">
        <f>G190*(1+L190/100)</f>
        <v>0</v>
      </c>
      <c r="N190" s="181">
        <v>0</v>
      </c>
      <c r="O190" s="181">
        <f>ROUND(E190*N190,2)</f>
        <v>0</v>
      </c>
      <c r="P190" s="181">
        <v>0</v>
      </c>
      <c r="Q190" s="181">
        <f>ROUND(E190*P190,2)</f>
        <v>0</v>
      </c>
      <c r="R190" s="181"/>
      <c r="S190" s="181" t="s">
        <v>254</v>
      </c>
      <c r="T190" s="182" t="s">
        <v>250</v>
      </c>
      <c r="U190" s="163">
        <v>0</v>
      </c>
      <c r="V190" s="163">
        <f>ROUND(E190*U190,2)</f>
        <v>0</v>
      </c>
      <c r="W190" s="163"/>
      <c r="X190" s="163" t="s">
        <v>275</v>
      </c>
      <c r="Y190" s="152"/>
      <c r="Z190" s="152"/>
      <c r="AA190" s="152"/>
      <c r="AB190" s="152"/>
      <c r="AC190" s="152"/>
      <c r="AD190" s="152"/>
      <c r="AE190" s="152"/>
      <c r="AF190" s="152"/>
      <c r="AG190" s="152" t="s">
        <v>276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1" x14ac:dyDescent="0.2">
      <c r="A191" s="159"/>
      <c r="B191" s="160"/>
      <c r="C191" s="259" t="s">
        <v>1922</v>
      </c>
      <c r="D191" s="260"/>
      <c r="E191" s="260"/>
      <c r="F191" s="260"/>
      <c r="G191" s="260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52"/>
      <c r="Z191" s="152"/>
      <c r="AA191" s="152"/>
      <c r="AB191" s="152"/>
      <c r="AC191" s="152"/>
      <c r="AD191" s="152"/>
      <c r="AE191" s="152"/>
      <c r="AF191" s="152"/>
      <c r="AG191" s="152" t="s">
        <v>210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59"/>
      <c r="B192" s="160"/>
      <c r="C192" s="194" t="s">
        <v>1565</v>
      </c>
      <c r="D192" s="164"/>
      <c r="E192" s="165">
        <v>14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52"/>
      <c r="Z192" s="152"/>
      <c r="AA192" s="152"/>
      <c r="AB192" s="152"/>
      <c r="AC192" s="152"/>
      <c r="AD192" s="152"/>
      <c r="AE192" s="152"/>
      <c r="AF192" s="152"/>
      <c r="AG192" s="152" t="s">
        <v>199</v>
      </c>
      <c r="AH192" s="152">
        <v>0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76">
        <v>72</v>
      </c>
      <c r="B193" s="177" t="s">
        <v>1923</v>
      </c>
      <c r="C193" s="193" t="s">
        <v>1924</v>
      </c>
      <c r="D193" s="178" t="s">
        <v>426</v>
      </c>
      <c r="E193" s="179">
        <v>6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21</v>
      </c>
      <c r="M193" s="181">
        <f>G193*(1+L193/100)</f>
        <v>0</v>
      </c>
      <c r="N193" s="181">
        <v>0</v>
      </c>
      <c r="O193" s="181">
        <f>ROUND(E193*N193,2)</f>
        <v>0</v>
      </c>
      <c r="P193" s="181">
        <v>0</v>
      </c>
      <c r="Q193" s="181">
        <f>ROUND(E193*P193,2)</f>
        <v>0</v>
      </c>
      <c r="R193" s="181"/>
      <c r="S193" s="181" t="s">
        <v>254</v>
      </c>
      <c r="T193" s="182" t="s">
        <v>250</v>
      </c>
      <c r="U193" s="163">
        <v>0</v>
      </c>
      <c r="V193" s="163">
        <f>ROUND(E193*U193,2)</f>
        <v>0</v>
      </c>
      <c r="W193" s="163"/>
      <c r="X193" s="163" t="s">
        <v>275</v>
      </c>
      <c r="Y193" s="152"/>
      <c r="Z193" s="152"/>
      <c r="AA193" s="152"/>
      <c r="AB193" s="152"/>
      <c r="AC193" s="152"/>
      <c r="AD193" s="152"/>
      <c r="AE193" s="152"/>
      <c r="AF193" s="152"/>
      <c r="AG193" s="152" t="s">
        <v>276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 x14ac:dyDescent="0.2">
      <c r="A194" s="159"/>
      <c r="B194" s="160"/>
      <c r="C194" s="259" t="s">
        <v>1925</v>
      </c>
      <c r="D194" s="260"/>
      <c r="E194" s="260"/>
      <c r="F194" s="260"/>
      <c r="G194" s="260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52"/>
      <c r="Z194" s="152"/>
      <c r="AA194" s="152"/>
      <c r="AB194" s="152"/>
      <c r="AC194" s="152"/>
      <c r="AD194" s="152"/>
      <c r="AE194" s="152"/>
      <c r="AF194" s="152"/>
      <c r="AG194" s="152" t="s">
        <v>210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59"/>
      <c r="B195" s="160"/>
      <c r="C195" s="194" t="s">
        <v>1926</v>
      </c>
      <c r="D195" s="164"/>
      <c r="E195" s="165">
        <v>6</v>
      </c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52"/>
      <c r="Z195" s="152"/>
      <c r="AA195" s="152"/>
      <c r="AB195" s="152"/>
      <c r="AC195" s="152"/>
      <c r="AD195" s="152"/>
      <c r="AE195" s="152"/>
      <c r="AF195" s="152"/>
      <c r="AG195" s="152" t="s">
        <v>199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x14ac:dyDescent="0.2">
      <c r="A196" s="170" t="s">
        <v>187</v>
      </c>
      <c r="B196" s="171" t="s">
        <v>148</v>
      </c>
      <c r="C196" s="192" t="s">
        <v>149</v>
      </c>
      <c r="D196" s="172"/>
      <c r="E196" s="173"/>
      <c r="F196" s="174"/>
      <c r="G196" s="174">
        <f>SUMIF(AG197:AG198,"&lt;&gt;NOR",G197:G198)</f>
        <v>0</v>
      </c>
      <c r="H196" s="174"/>
      <c r="I196" s="174">
        <f>SUM(I197:I198)</f>
        <v>0</v>
      </c>
      <c r="J196" s="174"/>
      <c r="K196" s="174">
        <f>SUM(K197:K198)</f>
        <v>0</v>
      </c>
      <c r="L196" s="174"/>
      <c r="M196" s="174">
        <f>SUM(M197:M198)</f>
        <v>0</v>
      </c>
      <c r="N196" s="174"/>
      <c r="O196" s="174">
        <f>SUM(O197:O198)</f>
        <v>0</v>
      </c>
      <c r="P196" s="174"/>
      <c r="Q196" s="174">
        <f>SUM(Q197:Q198)</f>
        <v>0</v>
      </c>
      <c r="R196" s="174"/>
      <c r="S196" s="174"/>
      <c r="T196" s="175"/>
      <c r="U196" s="169"/>
      <c r="V196" s="169">
        <f>SUM(V197:V198)</f>
        <v>1.9</v>
      </c>
      <c r="W196" s="169"/>
      <c r="X196" s="169"/>
      <c r="AG196" t="s">
        <v>188</v>
      </c>
    </row>
    <row r="197" spans="1:60" ht="22.5" outlineLevel="1" x14ac:dyDescent="0.2">
      <c r="A197" s="176">
        <v>73</v>
      </c>
      <c r="B197" s="177" t="s">
        <v>1927</v>
      </c>
      <c r="C197" s="193" t="s">
        <v>1928</v>
      </c>
      <c r="D197" s="178" t="s">
        <v>274</v>
      </c>
      <c r="E197" s="179">
        <v>1</v>
      </c>
      <c r="F197" s="180"/>
      <c r="G197" s="181">
        <f>ROUND(E197*F197,2)</f>
        <v>0</v>
      </c>
      <c r="H197" s="180"/>
      <c r="I197" s="181">
        <f>ROUND(E197*H197,2)</f>
        <v>0</v>
      </c>
      <c r="J197" s="180"/>
      <c r="K197" s="181">
        <f>ROUND(E197*J197,2)</f>
        <v>0</v>
      </c>
      <c r="L197" s="181">
        <v>21</v>
      </c>
      <c r="M197" s="181">
        <f>G197*(1+L197/100)</f>
        <v>0</v>
      </c>
      <c r="N197" s="181">
        <v>0</v>
      </c>
      <c r="O197" s="181">
        <f>ROUND(E197*N197,2)</f>
        <v>0</v>
      </c>
      <c r="P197" s="181">
        <v>0</v>
      </c>
      <c r="Q197" s="181">
        <f>ROUND(E197*P197,2)</f>
        <v>0</v>
      </c>
      <c r="R197" s="181"/>
      <c r="S197" s="181" t="s">
        <v>254</v>
      </c>
      <c r="T197" s="182" t="s">
        <v>250</v>
      </c>
      <c r="U197" s="163">
        <v>1.9</v>
      </c>
      <c r="V197" s="163">
        <f>ROUND(E197*U197,2)</f>
        <v>1.9</v>
      </c>
      <c r="W197" s="163"/>
      <c r="X197" s="163" t="s">
        <v>194</v>
      </c>
      <c r="Y197" s="152"/>
      <c r="Z197" s="152"/>
      <c r="AA197" s="152"/>
      <c r="AB197" s="152"/>
      <c r="AC197" s="152"/>
      <c r="AD197" s="152"/>
      <c r="AE197" s="152"/>
      <c r="AF197" s="152"/>
      <c r="AG197" s="152" t="s">
        <v>195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59"/>
      <c r="B198" s="160"/>
      <c r="C198" s="194" t="s">
        <v>81</v>
      </c>
      <c r="D198" s="164"/>
      <c r="E198" s="165">
        <v>1</v>
      </c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52"/>
      <c r="Z198" s="152"/>
      <c r="AA198" s="152"/>
      <c r="AB198" s="152"/>
      <c r="AC198" s="152"/>
      <c r="AD198" s="152"/>
      <c r="AE198" s="152"/>
      <c r="AF198" s="152"/>
      <c r="AG198" s="152" t="s">
        <v>199</v>
      </c>
      <c r="AH198" s="152">
        <v>0</v>
      </c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x14ac:dyDescent="0.2">
      <c r="A199" s="170" t="s">
        <v>187</v>
      </c>
      <c r="B199" s="171" t="s">
        <v>156</v>
      </c>
      <c r="C199" s="192" t="s">
        <v>157</v>
      </c>
      <c r="D199" s="172"/>
      <c r="E199" s="173"/>
      <c r="F199" s="174"/>
      <c r="G199" s="174">
        <f>SUMIF(AG200:AG204,"&lt;&gt;NOR",G200:G204)</f>
        <v>0</v>
      </c>
      <c r="H199" s="174"/>
      <c r="I199" s="174">
        <f>SUM(I200:I204)</f>
        <v>0</v>
      </c>
      <c r="J199" s="174"/>
      <c r="K199" s="174">
        <f>SUM(K200:K204)</f>
        <v>0</v>
      </c>
      <c r="L199" s="174"/>
      <c r="M199" s="174">
        <f>SUM(M200:M204)</f>
        <v>0</v>
      </c>
      <c r="N199" s="174"/>
      <c r="O199" s="174">
        <f>SUM(O200:O204)</f>
        <v>0</v>
      </c>
      <c r="P199" s="174"/>
      <c r="Q199" s="174">
        <f>SUM(Q200:Q204)</f>
        <v>0</v>
      </c>
      <c r="R199" s="174"/>
      <c r="S199" s="174"/>
      <c r="T199" s="175"/>
      <c r="U199" s="169"/>
      <c r="V199" s="169">
        <f>SUM(V200:V204)</f>
        <v>0.08</v>
      </c>
      <c r="W199" s="169"/>
      <c r="X199" s="169"/>
      <c r="AG199" t="s">
        <v>188</v>
      </c>
    </row>
    <row r="200" spans="1:60" outlineLevel="1" x14ac:dyDescent="0.2">
      <c r="A200" s="176">
        <v>74</v>
      </c>
      <c r="B200" s="177" t="s">
        <v>1321</v>
      </c>
      <c r="C200" s="193" t="s">
        <v>1322</v>
      </c>
      <c r="D200" s="178" t="s">
        <v>280</v>
      </c>
      <c r="E200" s="179">
        <v>0.1638</v>
      </c>
      <c r="F200" s="180"/>
      <c r="G200" s="181">
        <f>ROUND(E200*F200,2)</f>
        <v>0</v>
      </c>
      <c r="H200" s="180"/>
      <c r="I200" s="181">
        <f>ROUND(E200*H200,2)</f>
        <v>0</v>
      </c>
      <c r="J200" s="180"/>
      <c r="K200" s="181">
        <f>ROUND(E200*J200,2)</f>
        <v>0</v>
      </c>
      <c r="L200" s="181">
        <v>21</v>
      </c>
      <c r="M200" s="181">
        <f>G200*(1+L200/100)</f>
        <v>0</v>
      </c>
      <c r="N200" s="181">
        <v>0</v>
      </c>
      <c r="O200" s="181">
        <f>ROUND(E200*N200,2)</f>
        <v>0</v>
      </c>
      <c r="P200" s="181">
        <v>0</v>
      </c>
      <c r="Q200" s="181">
        <f>ROUND(E200*P200,2)</f>
        <v>0</v>
      </c>
      <c r="R200" s="181" t="s">
        <v>1323</v>
      </c>
      <c r="S200" s="181" t="s">
        <v>193</v>
      </c>
      <c r="T200" s="182" t="s">
        <v>285</v>
      </c>
      <c r="U200" s="163">
        <v>0.49</v>
      </c>
      <c r="V200" s="163">
        <f>ROUND(E200*U200,2)</f>
        <v>0.08</v>
      </c>
      <c r="W200" s="163"/>
      <c r="X200" s="163" t="s">
        <v>1324</v>
      </c>
      <c r="Y200" s="152"/>
      <c r="Z200" s="152"/>
      <c r="AA200" s="152"/>
      <c r="AB200" s="152"/>
      <c r="AC200" s="152"/>
      <c r="AD200" s="152"/>
      <c r="AE200" s="152"/>
      <c r="AF200" s="152"/>
      <c r="AG200" s="152" t="s">
        <v>1325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59"/>
      <c r="B201" s="160"/>
      <c r="C201" s="259" t="s">
        <v>1326</v>
      </c>
      <c r="D201" s="260"/>
      <c r="E201" s="260"/>
      <c r="F201" s="260"/>
      <c r="G201" s="260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52"/>
      <c r="Z201" s="152"/>
      <c r="AA201" s="152"/>
      <c r="AB201" s="152"/>
      <c r="AC201" s="152"/>
      <c r="AD201" s="152"/>
      <c r="AE201" s="152"/>
      <c r="AF201" s="152"/>
      <c r="AG201" s="152" t="s">
        <v>210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84">
        <v>75</v>
      </c>
      <c r="B202" s="185" t="s">
        <v>1327</v>
      </c>
      <c r="C202" s="196" t="s">
        <v>1328</v>
      </c>
      <c r="D202" s="186" t="s">
        <v>280</v>
      </c>
      <c r="E202" s="187">
        <v>1.6379999999999999</v>
      </c>
      <c r="F202" s="188"/>
      <c r="G202" s="189">
        <f>ROUND(E202*F202,2)</f>
        <v>0</v>
      </c>
      <c r="H202" s="188"/>
      <c r="I202" s="189">
        <f>ROUND(E202*H202,2)</f>
        <v>0</v>
      </c>
      <c r="J202" s="188"/>
      <c r="K202" s="189">
        <f>ROUND(E202*J202,2)</f>
        <v>0</v>
      </c>
      <c r="L202" s="189">
        <v>21</v>
      </c>
      <c r="M202" s="189">
        <f>G202*(1+L202/100)</f>
        <v>0</v>
      </c>
      <c r="N202" s="189">
        <v>0</v>
      </c>
      <c r="O202" s="189">
        <f>ROUND(E202*N202,2)</f>
        <v>0</v>
      </c>
      <c r="P202" s="189">
        <v>0</v>
      </c>
      <c r="Q202" s="189">
        <f>ROUND(E202*P202,2)</f>
        <v>0</v>
      </c>
      <c r="R202" s="189" t="s">
        <v>1323</v>
      </c>
      <c r="S202" s="189" t="s">
        <v>193</v>
      </c>
      <c r="T202" s="190" t="s">
        <v>285</v>
      </c>
      <c r="U202" s="163">
        <v>0</v>
      </c>
      <c r="V202" s="163">
        <f>ROUND(E202*U202,2)</f>
        <v>0</v>
      </c>
      <c r="W202" s="163"/>
      <c r="X202" s="163" t="s">
        <v>1324</v>
      </c>
      <c r="Y202" s="152"/>
      <c r="Z202" s="152"/>
      <c r="AA202" s="152"/>
      <c r="AB202" s="152"/>
      <c r="AC202" s="152"/>
      <c r="AD202" s="152"/>
      <c r="AE202" s="152"/>
      <c r="AF202" s="152"/>
      <c r="AG202" s="152" t="s">
        <v>1325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76">
        <v>76</v>
      </c>
      <c r="B203" s="177" t="s">
        <v>1929</v>
      </c>
      <c r="C203" s="193" t="s">
        <v>1930</v>
      </c>
      <c r="D203" s="178" t="s">
        <v>280</v>
      </c>
      <c r="E203" s="179">
        <v>0.1638</v>
      </c>
      <c r="F203" s="180"/>
      <c r="G203" s="181">
        <f>ROUND(E203*F203,2)</f>
        <v>0</v>
      </c>
      <c r="H203" s="180"/>
      <c r="I203" s="181">
        <f>ROUND(E203*H203,2)</f>
        <v>0</v>
      </c>
      <c r="J203" s="180"/>
      <c r="K203" s="181">
        <f>ROUND(E203*J203,2)</f>
        <v>0</v>
      </c>
      <c r="L203" s="181">
        <v>21</v>
      </c>
      <c r="M203" s="181">
        <f>G203*(1+L203/100)</f>
        <v>0</v>
      </c>
      <c r="N203" s="181">
        <v>0</v>
      </c>
      <c r="O203" s="181">
        <f>ROUND(E203*N203,2)</f>
        <v>0</v>
      </c>
      <c r="P203" s="181">
        <v>0</v>
      </c>
      <c r="Q203" s="181">
        <f>ROUND(E203*P203,2)</f>
        <v>0</v>
      </c>
      <c r="R203" s="181" t="s">
        <v>1931</v>
      </c>
      <c r="S203" s="181" t="s">
        <v>193</v>
      </c>
      <c r="T203" s="182" t="s">
        <v>285</v>
      </c>
      <c r="U203" s="163">
        <v>6.0000000000000001E-3</v>
      </c>
      <c r="V203" s="163">
        <f>ROUND(E203*U203,2)</f>
        <v>0</v>
      </c>
      <c r="W203" s="163"/>
      <c r="X203" s="163" t="s">
        <v>1324</v>
      </c>
      <c r="Y203" s="152"/>
      <c r="Z203" s="152"/>
      <c r="AA203" s="152"/>
      <c r="AB203" s="152"/>
      <c r="AC203" s="152"/>
      <c r="AD203" s="152"/>
      <c r="AE203" s="152"/>
      <c r="AF203" s="152"/>
      <c r="AG203" s="152" t="s">
        <v>1325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">
      <c r="A204" s="159"/>
      <c r="B204" s="160"/>
      <c r="C204" s="257" t="s">
        <v>1932</v>
      </c>
      <c r="D204" s="258"/>
      <c r="E204" s="258"/>
      <c r="F204" s="258"/>
      <c r="G204" s="258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52"/>
      <c r="Z204" s="152"/>
      <c r="AA204" s="152"/>
      <c r="AB204" s="152"/>
      <c r="AC204" s="152"/>
      <c r="AD204" s="152"/>
      <c r="AE204" s="152"/>
      <c r="AF204" s="152"/>
      <c r="AG204" s="152" t="s">
        <v>197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x14ac:dyDescent="0.2">
      <c r="A205" s="3"/>
      <c r="B205" s="4"/>
      <c r="C205" s="198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AE205">
        <v>15</v>
      </c>
      <c r="AF205">
        <v>21</v>
      </c>
      <c r="AG205" t="s">
        <v>174</v>
      </c>
    </row>
    <row r="206" spans="1:60" x14ac:dyDescent="0.2">
      <c r="A206" s="155"/>
      <c r="B206" s="156" t="s">
        <v>29</v>
      </c>
      <c r="C206" s="199"/>
      <c r="D206" s="157"/>
      <c r="E206" s="158"/>
      <c r="F206" s="158"/>
      <c r="G206" s="191">
        <f>G8+G22+G26+G30+G34+G196+G199</f>
        <v>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AE206">
        <f>SUMIF(L7:L204,AE205,G7:G204)</f>
        <v>0</v>
      </c>
      <c r="AF206">
        <f>SUMIF(L7:L204,AF205,G7:G204)</f>
        <v>0</v>
      </c>
      <c r="AG206" t="s">
        <v>1331</v>
      </c>
    </row>
    <row r="207" spans="1:60" x14ac:dyDescent="0.2">
      <c r="C207" s="200"/>
      <c r="D207" s="10"/>
      <c r="AG207" t="s">
        <v>1340</v>
      </c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39">
    <mergeCell ref="C14:G14"/>
    <mergeCell ref="A1:G1"/>
    <mergeCell ref="C2:G2"/>
    <mergeCell ref="C3:G3"/>
    <mergeCell ref="C4:G4"/>
    <mergeCell ref="C10:G10"/>
    <mergeCell ref="C76:G76"/>
    <mergeCell ref="C20:G20"/>
    <mergeCell ref="C24:G24"/>
    <mergeCell ref="C28:G28"/>
    <mergeCell ref="C32:G32"/>
    <mergeCell ref="C36:G36"/>
    <mergeCell ref="C39:G39"/>
    <mergeCell ref="C46:G46"/>
    <mergeCell ref="C49:G49"/>
    <mergeCell ref="C52:G52"/>
    <mergeCell ref="C56:G56"/>
    <mergeCell ref="C61:G61"/>
    <mergeCell ref="C165:G165"/>
    <mergeCell ref="C80:G80"/>
    <mergeCell ref="C87:G87"/>
    <mergeCell ref="C90:G90"/>
    <mergeCell ref="C93:G93"/>
    <mergeCell ref="C104:G104"/>
    <mergeCell ref="C129:G129"/>
    <mergeCell ref="C158:G158"/>
    <mergeCell ref="C159:G159"/>
    <mergeCell ref="C160:G160"/>
    <mergeCell ref="C161:G161"/>
    <mergeCell ref="C162:G162"/>
    <mergeCell ref="C194:G194"/>
    <mergeCell ref="C201:G201"/>
    <mergeCell ref="C204:G204"/>
    <mergeCell ref="C166:G166"/>
    <mergeCell ref="C167:G167"/>
    <mergeCell ref="C168:G168"/>
    <mergeCell ref="C169:G169"/>
    <mergeCell ref="C174:G174"/>
    <mergeCell ref="C191:G19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55</v>
      </c>
      <c r="C4" s="269" t="s">
        <v>56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148</v>
      </c>
      <c r="C8" s="192" t="s">
        <v>149</v>
      </c>
      <c r="D8" s="172"/>
      <c r="E8" s="173"/>
      <c r="F8" s="174"/>
      <c r="G8" s="174">
        <f>SUMIF(AG9:AG68,"&lt;&gt;NOR",G9:G68)</f>
        <v>0</v>
      </c>
      <c r="H8" s="174"/>
      <c r="I8" s="174">
        <f>SUM(I9:I68)</f>
        <v>0</v>
      </c>
      <c r="J8" s="174"/>
      <c r="K8" s="174">
        <f>SUM(K9:K68)</f>
        <v>0</v>
      </c>
      <c r="L8" s="174"/>
      <c r="M8" s="174">
        <f>SUM(M9:M68)</f>
        <v>0</v>
      </c>
      <c r="N8" s="174"/>
      <c r="O8" s="174">
        <f>SUM(O9:O68)</f>
        <v>2.2999999999999998</v>
      </c>
      <c r="P8" s="174"/>
      <c r="Q8" s="174">
        <f>SUM(Q9:Q68)</f>
        <v>0</v>
      </c>
      <c r="R8" s="174"/>
      <c r="S8" s="174"/>
      <c r="T8" s="175"/>
      <c r="U8" s="169"/>
      <c r="V8" s="169">
        <f>SUM(V9:V68)</f>
        <v>823.39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1933</v>
      </c>
      <c r="C9" s="193" t="s">
        <v>1934</v>
      </c>
      <c r="D9" s="178" t="s">
        <v>1579</v>
      </c>
      <c r="E9" s="179">
        <v>23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254</v>
      </c>
      <c r="T9" s="182" t="s">
        <v>250</v>
      </c>
      <c r="U9" s="163">
        <v>2.8999999999999998E-3</v>
      </c>
      <c r="V9" s="163">
        <f>ROUND(E9*U9,2)</f>
        <v>7.0000000000000007E-2</v>
      </c>
      <c r="W9" s="163"/>
      <c r="X9" s="163" t="s">
        <v>194</v>
      </c>
      <c r="Y9" s="152"/>
      <c r="Z9" s="152"/>
      <c r="AA9" s="152"/>
      <c r="AB9" s="152"/>
      <c r="AC9" s="152"/>
      <c r="AD9" s="152"/>
      <c r="AE9" s="152"/>
      <c r="AF9" s="152"/>
      <c r="AG9" s="152" t="s">
        <v>195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194" t="s">
        <v>1935</v>
      </c>
      <c r="D10" s="164"/>
      <c r="E10" s="165">
        <v>23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199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6">
        <v>2</v>
      </c>
      <c r="B11" s="177" t="s">
        <v>1936</v>
      </c>
      <c r="C11" s="193" t="s">
        <v>1937</v>
      </c>
      <c r="D11" s="178" t="s">
        <v>207</v>
      </c>
      <c r="E11" s="179">
        <v>203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1"/>
      <c r="S11" s="181" t="s">
        <v>254</v>
      </c>
      <c r="T11" s="182" t="s">
        <v>250</v>
      </c>
      <c r="U11" s="163">
        <v>5.0549999999999998E-2</v>
      </c>
      <c r="V11" s="163">
        <f>ROUND(E11*U11,2)</f>
        <v>10.26</v>
      </c>
      <c r="W11" s="163"/>
      <c r="X11" s="163" t="s">
        <v>194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195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259" t="s">
        <v>1938</v>
      </c>
      <c r="D12" s="260"/>
      <c r="E12" s="260"/>
      <c r="F12" s="260"/>
      <c r="G12" s="260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210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194" t="s">
        <v>1939</v>
      </c>
      <c r="D13" s="164"/>
      <c r="E13" s="165">
        <v>203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199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6">
        <v>3</v>
      </c>
      <c r="B14" s="177" t="s">
        <v>1940</v>
      </c>
      <c r="C14" s="193" t="s">
        <v>1941</v>
      </c>
      <c r="D14" s="178" t="s">
        <v>274</v>
      </c>
      <c r="E14" s="179">
        <v>4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81">
        <v>0</v>
      </c>
      <c r="O14" s="181">
        <f>ROUND(E14*N14,2)</f>
        <v>0</v>
      </c>
      <c r="P14" s="181">
        <v>0</v>
      </c>
      <c r="Q14" s="181">
        <f>ROUND(E14*P14,2)</f>
        <v>0</v>
      </c>
      <c r="R14" s="181"/>
      <c r="S14" s="181" t="s">
        <v>254</v>
      </c>
      <c r="T14" s="182" t="s">
        <v>255</v>
      </c>
      <c r="U14" s="163">
        <v>0</v>
      </c>
      <c r="V14" s="163">
        <f>ROUND(E14*U14,2)</f>
        <v>0</v>
      </c>
      <c r="W14" s="163"/>
      <c r="X14" s="163" t="s">
        <v>194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195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4" t="s">
        <v>91</v>
      </c>
      <c r="D15" s="164"/>
      <c r="E15" s="165">
        <v>4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199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76">
        <v>4</v>
      </c>
      <c r="B16" s="177" t="s">
        <v>1942</v>
      </c>
      <c r="C16" s="193" t="s">
        <v>1943</v>
      </c>
      <c r="D16" s="178" t="s">
        <v>274</v>
      </c>
      <c r="E16" s="179">
        <v>12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81">
        <v>0</v>
      </c>
      <c r="O16" s="181">
        <f>ROUND(E16*N16,2)</f>
        <v>0</v>
      </c>
      <c r="P16" s="181">
        <v>0</v>
      </c>
      <c r="Q16" s="181">
        <f>ROUND(E16*P16,2)</f>
        <v>0</v>
      </c>
      <c r="R16" s="181"/>
      <c r="S16" s="181" t="s">
        <v>254</v>
      </c>
      <c r="T16" s="182" t="s">
        <v>255</v>
      </c>
      <c r="U16" s="163">
        <v>0</v>
      </c>
      <c r="V16" s="163">
        <f>ROUND(E16*U16,2)</f>
        <v>0</v>
      </c>
      <c r="W16" s="163"/>
      <c r="X16" s="163" t="s">
        <v>194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195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94" t="s">
        <v>1108</v>
      </c>
      <c r="D17" s="164"/>
      <c r="E17" s="165">
        <v>12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199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6">
        <v>5</v>
      </c>
      <c r="B18" s="177" t="s">
        <v>1944</v>
      </c>
      <c r="C18" s="193" t="s">
        <v>1945</v>
      </c>
      <c r="D18" s="178" t="s">
        <v>274</v>
      </c>
      <c r="E18" s="179">
        <v>1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/>
      <c r="S18" s="181" t="s">
        <v>254</v>
      </c>
      <c r="T18" s="182" t="s">
        <v>250</v>
      </c>
      <c r="U18" s="163">
        <v>0.69299999999999995</v>
      </c>
      <c r="V18" s="163">
        <f>ROUND(E18*U18,2)</f>
        <v>0.69</v>
      </c>
      <c r="W18" s="163"/>
      <c r="X18" s="163" t="s">
        <v>194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195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259" t="s">
        <v>1946</v>
      </c>
      <c r="D19" s="260"/>
      <c r="E19" s="260"/>
      <c r="F19" s="260"/>
      <c r="G19" s="260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2"/>
      <c r="Z19" s="152"/>
      <c r="AA19" s="152"/>
      <c r="AB19" s="152"/>
      <c r="AC19" s="152"/>
      <c r="AD19" s="152"/>
      <c r="AE19" s="152"/>
      <c r="AF19" s="152"/>
      <c r="AG19" s="152" t="s">
        <v>210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94" t="s">
        <v>81</v>
      </c>
      <c r="D20" s="164"/>
      <c r="E20" s="165">
        <v>1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199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76">
        <v>6</v>
      </c>
      <c r="B21" s="177" t="s">
        <v>1947</v>
      </c>
      <c r="C21" s="193" t="s">
        <v>1948</v>
      </c>
      <c r="D21" s="178" t="s">
        <v>1091</v>
      </c>
      <c r="E21" s="179">
        <v>261.39999999999998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81">
        <v>0</v>
      </c>
      <c r="O21" s="181">
        <f>ROUND(E21*N21,2)</f>
        <v>0</v>
      </c>
      <c r="P21" s="181">
        <v>0</v>
      </c>
      <c r="Q21" s="181">
        <f>ROUND(E21*P21,2)</f>
        <v>0</v>
      </c>
      <c r="R21" s="181"/>
      <c r="S21" s="181" t="s">
        <v>254</v>
      </c>
      <c r="T21" s="182" t="s">
        <v>250</v>
      </c>
      <c r="U21" s="163">
        <v>6.3E-2</v>
      </c>
      <c r="V21" s="163">
        <f>ROUND(E21*U21,2)</f>
        <v>16.47</v>
      </c>
      <c r="W21" s="163"/>
      <c r="X21" s="163" t="s">
        <v>194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195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4" t="s">
        <v>1949</v>
      </c>
      <c r="D22" s="164"/>
      <c r="E22" s="165">
        <v>20.100000000000001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199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94" t="s">
        <v>1950</v>
      </c>
      <c r="D23" s="164"/>
      <c r="E23" s="165">
        <v>23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199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194" t="s">
        <v>1951</v>
      </c>
      <c r="D24" s="164"/>
      <c r="E24" s="165">
        <v>23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2"/>
      <c r="Z24" s="152"/>
      <c r="AA24" s="152"/>
      <c r="AB24" s="152"/>
      <c r="AC24" s="152"/>
      <c r="AD24" s="152"/>
      <c r="AE24" s="152"/>
      <c r="AF24" s="152"/>
      <c r="AG24" s="152" t="s">
        <v>199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4" t="s">
        <v>1952</v>
      </c>
      <c r="D25" s="164"/>
      <c r="E25" s="165">
        <v>126.7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199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194" t="s">
        <v>1953</v>
      </c>
      <c r="D26" s="164"/>
      <c r="E26" s="165">
        <v>68.599999999999994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2"/>
      <c r="Z26" s="152"/>
      <c r="AA26" s="152"/>
      <c r="AB26" s="152"/>
      <c r="AC26" s="152"/>
      <c r="AD26" s="152"/>
      <c r="AE26" s="152"/>
      <c r="AF26" s="152"/>
      <c r="AG26" s="152" t="s">
        <v>199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76">
        <v>7</v>
      </c>
      <c r="B27" s="177" t="s">
        <v>1954</v>
      </c>
      <c r="C27" s="193" t="s">
        <v>1955</v>
      </c>
      <c r="D27" s="178" t="s">
        <v>426</v>
      </c>
      <c r="E27" s="179">
        <v>1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1"/>
      <c r="S27" s="181" t="s">
        <v>254</v>
      </c>
      <c r="T27" s="182" t="s">
        <v>250</v>
      </c>
      <c r="U27" s="163">
        <v>0</v>
      </c>
      <c r="V27" s="163">
        <f>ROUND(E27*U27,2)</f>
        <v>0</v>
      </c>
      <c r="W27" s="163"/>
      <c r="X27" s="163" t="s">
        <v>194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195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194" t="s">
        <v>81</v>
      </c>
      <c r="D28" s="164"/>
      <c r="E28" s="165">
        <v>1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199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6">
        <v>8</v>
      </c>
      <c r="B29" s="177" t="s">
        <v>1956</v>
      </c>
      <c r="C29" s="193" t="s">
        <v>1957</v>
      </c>
      <c r="D29" s="178" t="s">
        <v>207</v>
      </c>
      <c r="E29" s="179">
        <v>24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81">
        <v>0</v>
      </c>
      <c r="O29" s="181">
        <f>ROUND(E29*N29,2)</f>
        <v>0</v>
      </c>
      <c r="P29" s="181">
        <v>0</v>
      </c>
      <c r="Q29" s="181">
        <f>ROUND(E29*P29,2)</f>
        <v>0</v>
      </c>
      <c r="R29" s="181"/>
      <c r="S29" s="181" t="s">
        <v>254</v>
      </c>
      <c r="T29" s="182" t="s">
        <v>193</v>
      </c>
      <c r="U29" s="163">
        <v>7.6670000000000002E-2</v>
      </c>
      <c r="V29" s="163">
        <f>ROUND(E29*U29,2)</f>
        <v>1.84</v>
      </c>
      <c r="W29" s="163"/>
      <c r="X29" s="163" t="s">
        <v>194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195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194" t="s">
        <v>1958</v>
      </c>
      <c r="D30" s="164"/>
      <c r="E30" s="165">
        <v>24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2"/>
      <c r="Z30" s="152"/>
      <c r="AA30" s="152"/>
      <c r="AB30" s="152"/>
      <c r="AC30" s="152"/>
      <c r="AD30" s="152"/>
      <c r="AE30" s="152"/>
      <c r="AF30" s="152"/>
      <c r="AG30" s="152" t="s">
        <v>199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6">
        <v>9</v>
      </c>
      <c r="B31" s="177" t="s">
        <v>1959</v>
      </c>
      <c r="C31" s="193" t="s">
        <v>1960</v>
      </c>
      <c r="D31" s="178" t="s">
        <v>207</v>
      </c>
      <c r="E31" s="179">
        <v>36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/>
      <c r="S31" s="181" t="s">
        <v>254</v>
      </c>
      <c r="T31" s="182" t="s">
        <v>193</v>
      </c>
      <c r="U31" s="163">
        <v>6.5000000000000002E-2</v>
      </c>
      <c r="V31" s="163">
        <f>ROUND(E31*U31,2)</f>
        <v>2.34</v>
      </c>
      <c r="W31" s="163"/>
      <c r="X31" s="163" t="s">
        <v>194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195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194" t="s">
        <v>1915</v>
      </c>
      <c r="D32" s="164"/>
      <c r="E32" s="165">
        <v>36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2"/>
      <c r="Z32" s="152"/>
      <c r="AA32" s="152"/>
      <c r="AB32" s="152"/>
      <c r="AC32" s="152"/>
      <c r="AD32" s="152"/>
      <c r="AE32" s="152"/>
      <c r="AF32" s="152"/>
      <c r="AG32" s="152" t="s">
        <v>199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6">
        <v>10</v>
      </c>
      <c r="B33" s="177" t="s">
        <v>1961</v>
      </c>
      <c r="C33" s="193" t="s">
        <v>1962</v>
      </c>
      <c r="D33" s="178" t="s">
        <v>274</v>
      </c>
      <c r="E33" s="179">
        <v>4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21</v>
      </c>
      <c r="M33" s="181">
        <f>G33*(1+L33/100)</f>
        <v>0</v>
      </c>
      <c r="N33" s="181">
        <v>0</v>
      </c>
      <c r="O33" s="181">
        <f>ROUND(E33*N33,2)</f>
        <v>0</v>
      </c>
      <c r="P33" s="181">
        <v>0</v>
      </c>
      <c r="Q33" s="181">
        <f>ROUND(E33*P33,2)</f>
        <v>0</v>
      </c>
      <c r="R33" s="181"/>
      <c r="S33" s="181" t="s">
        <v>254</v>
      </c>
      <c r="T33" s="182" t="s">
        <v>250</v>
      </c>
      <c r="U33" s="163">
        <v>0.61833000000000005</v>
      </c>
      <c r="V33" s="163">
        <f>ROUND(E33*U33,2)</f>
        <v>2.4700000000000002</v>
      </c>
      <c r="W33" s="163"/>
      <c r="X33" s="163" t="s">
        <v>194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195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4" t="s">
        <v>91</v>
      </c>
      <c r="D34" s="164"/>
      <c r="E34" s="165">
        <v>4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199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76">
        <v>11</v>
      </c>
      <c r="B35" s="177" t="s">
        <v>1963</v>
      </c>
      <c r="C35" s="193" t="s">
        <v>1964</v>
      </c>
      <c r="D35" s="178" t="s">
        <v>274</v>
      </c>
      <c r="E35" s="179">
        <v>20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1"/>
      <c r="S35" s="181" t="s">
        <v>254</v>
      </c>
      <c r="T35" s="182" t="s">
        <v>193</v>
      </c>
      <c r="U35" s="163">
        <v>0.14249999999999999</v>
      </c>
      <c r="V35" s="163">
        <f>ROUND(E35*U35,2)</f>
        <v>2.85</v>
      </c>
      <c r="W35" s="163"/>
      <c r="X35" s="163" t="s">
        <v>194</v>
      </c>
      <c r="Y35" s="152"/>
      <c r="Z35" s="152"/>
      <c r="AA35" s="152"/>
      <c r="AB35" s="152"/>
      <c r="AC35" s="152"/>
      <c r="AD35" s="152"/>
      <c r="AE35" s="152"/>
      <c r="AF35" s="152"/>
      <c r="AG35" s="152" t="s">
        <v>195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4" t="s">
        <v>1794</v>
      </c>
      <c r="D36" s="164"/>
      <c r="E36" s="165">
        <v>20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199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76">
        <v>12</v>
      </c>
      <c r="B37" s="177" t="s">
        <v>1965</v>
      </c>
      <c r="C37" s="193" t="s">
        <v>1966</v>
      </c>
      <c r="D37" s="178" t="s">
        <v>274</v>
      </c>
      <c r="E37" s="179">
        <v>7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21</v>
      </c>
      <c r="M37" s="181">
        <f>G37*(1+L37/100)</f>
        <v>0</v>
      </c>
      <c r="N37" s="181">
        <v>0</v>
      </c>
      <c r="O37" s="181">
        <f>ROUND(E37*N37,2)</f>
        <v>0</v>
      </c>
      <c r="P37" s="181">
        <v>0</v>
      </c>
      <c r="Q37" s="181">
        <f>ROUND(E37*P37,2)</f>
        <v>0</v>
      </c>
      <c r="R37" s="181"/>
      <c r="S37" s="181" t="s">
        <v>254</v>
      </c>
      <c r="T37" s="182" t="s">
        <v>250</v>
      </c>
      <c r="U37" s="163">
        <v>0.46300000000000002</v>
      </c>
      <c r="V37" s="163">
        <f>ROUND(E37*U37,2)</f>
        <v>3.24</v>
      </c>
      <c r="W37" s="163"/>
      <c r="X37" s="163" t="s">
        <v>194</v>
      </c>
      <c r="Y37" s="152"/>
      <c r="Z37" s="152"/>
      <c r="AA37" s="152"/>
      <c r="AB37" s="152"/>
      <c r="AC37" s="152"/>
      <c r="AD37" s="152"/>
      <c r="AE37" s="152"/>
      <c r="AF37" s="152"/>
      <c r="AG37" s="152" t="s">
        <v>195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94" t="s">
        <v>1453</v>
      </c>
      <c r="D38" s="164"/>
      <c r="E38" s="165">
        <v>7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2"/>
      <c r="Z38" s="152"/>
      <c r="AA38" s="152"/>
      <c r="AB38" s="152"/>
      <c r="AC38" s="152"/>
      <c r="AD38" s="152"/>
      <c r="AE38" s="152"/>
      <c r="AF38" s="152"/>
      <c r="AG38" s="152" t="s">
        <v>199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22.5" outlineLevel="1" x14ac:dyDescent="0.2">
      <c r="A39" s="176">
        <v>13</v>
      </c>
      <c r="B39" s="177" t="s">
        <v>1967</v>
      </c>
      <c r="C39" s="193" t="s">
        <v>1968</v>
      </c>
      <c r="D39" s="178" t="s">
        <v>274</v>
      </c>
      <c r="E39" s="179">
        <v>1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21</v>
      </c>
      <c r="M39" s="181">
        <f>G39*(1+L39/100)</f>
        <v>0</v>
      </c>
      <c r="N39" s="181">
        <v>0</v>
      </c>
      <c r="O39" s="181">
        <f>ROUND(E39*N39,2)</f>
        <v>0</v>
      </c>
      <c r="P39" s="181">
        <v>0</v>
      </c>
      <c r="Q39" s="181">
        <f>ROUND(E39*P39,2)</f>
        <v>0</v>
      </c>
      <c r="R39" s="181"/>
      <c r="S39" s="181" t="s">
        <v>254</v>
      </c>
      <c r="T39" s="182" t="s">
        <v>250</v>
      </c>
      <c r="U39" s="163">
        <v>1.26667</v>
      </c>
      <c r="V39" s="163">
        <f>ROUND(E39*U39,2)</f>
        <v>1.27</v>
      </c>
      <c r="W39" s="163"/>
      <c r="X39" s="163" t="s">
        <v>194</v>
      </c>
      <c r="Y39" s="152"/>
      <c r="Z39" s="152"/>
      <c r="AA39" s="152"/>
      <c r="AB39" s="152"/>
      <c r="AC39" s="152"/>
      <c r="AD39" s="152"/>
      <c r="AE39" s="152"/>
      <c r="AF39" s="152"/>
      <c r="AG39" s="152" t="s">
        <v>195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259" t="s">
        <v>1969</v>
      </c>
      <c r="D40" s="260"/>
      <c r="E40" s="260"/>
      <c r="F40" s="260"/>
      <c r="G40" s="260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2"/>
      <c r="Z40" s="152"/>
      <c r="AA40" s="152"/>
      <c r="AB40" s="152"/>
      <c r="AC40" s="152"/>
      <c r="AD40" s="152"/>
      <c r="AE40" s="152"/>
      <c r="AF40" s="152"/>
      <c r="AG40" s="152" t="s">
        <v>210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194" t="s">
        <v>81</v>
      </c>
      <c r="D41" s="164"/>
      <c r="E41" s="165">
        <v>1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2"/>
      <c r="Z41" s="152"/>
      <c r="AA41" s="152"/>
      <c r="AB41" s="152"/>
      <c r="AC41" s="152"/>
      <c r="AD41" s="152"/>
      <c r="AE41" s="152"/>
      <c r="AF41" s="152"/>
      <c r="AG41" s="152" t="s">
        <v>199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76">
        <v>14</v>
      </c>
      <c r="B42" s="177" t="s">
        <v>1970</v>
      </c>
      <c r="C42" s="193" t="s">
        <v>1971</v>
      </c>
      <c r="D42" s="178" t="s">
        <v>274</v>
      </c>
      <c r="E42" s="179">
        <v>8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21</v>
      </c>
      <c r="M42" s="181">
        <f>G42*(1+L42/100)</f>
        <v>0</v>
      </c>
      <c r="N42" s="181">
        <v>0</v>
      </c>
      <c r="O42" s="181">
        <f>ROUND(E42*N42,2)</f>
        <v>0</v>
      </c>
      <c r="P42" s="181">
        <v>0</v>
      </c>
      <c r="Q42" s="181">
        <f>ROUND(E42*P42,2)</f>
        <v>0</v>
      </c>
      <c r="R42" s="181"/>
      <c r="S42" s="181" t="s">
        <v>254</v>
      </c>
      <c r="T42" s="182" t="s">
        <v>250</v>
      </c>
      <c r="U42" s="163">
        <v>0.34633000000000003</v>
      </c>
      <c r="V42" s="163">
        <f>ROUND(E42*U42,2)</f>
        <v>2.77</v>
      </c>
      <c r="W42" s="163"/>
      <c r="X42" s="163" t="s">
        <v>194</v>
      </c>
      <c r="Y42" s="152"/>
      <c r="Z42" s="152"/>
      <c r="AA42" s="152"/>
      <c r="AB42" s="152"/>
      <c r="AC42" s="152"/>
      <c r="AD42" s="152"/>
      <c r="AE42" s="152"/>
      <c r="AF42" s="152"/>
      <c r="AG42" s="152" t="s">
        <v>195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194" t="s">
        <v>103</v>
      </c>
      <c r="D43" s="164"/>
      <c r="E43" s="165">
        <v>8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2"/>
      <c r="Z43" s="152"/>
      <c r="AA43" s="152"/>
      <c r="AB43" s="152"/>
      <c r="AC43" s="152"/>
      <c r="AD43" s="152"/>
      <c r="AE43" s="152"/>
      <c r="AF43" s="152"/>
      <c r="AG43" s="152" t="s">
        <v>199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76">
        <v>15</v>
      </c>
      <c r="B44" s="177" t="s">
        <v>1972</v>
      </c>
      <c r="C44" s="193" t="s">
        <v>1973</v>
      </c>
      <c r="D44" s="178" t="s">
        <v>1974</v>
      </c>
      <c r="E44" s="179">
        <v>32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81">
        <v>0</v>
      </c>
      <c r="O44" s="181">
        <f>ROUND(E44*N44,2)</f>
        <v>0</v>
      </c>
      <c r="P44" s="181">
        <v>0</v>
      </c>
      <c r="Q44" s="181">
        <f>ROUND(E44*P44,2)</f>
        <v>0</v>
      </c>
      <c r="R44" s="181"/>
      <c r="S44" s="181" t="s">
        <v>254</v>
      </c>
      <c r="T44" s="182" t="s">
        <v>193</v>
      </c>
      <c r="U44" s="163">
        <v>1</v>
      </c>
      <c r="V44" s="163">
        <f>ROUND(E44*U44,2)</f>
        <v>32</v>
      </c>
      <c r="W44" s="163"/>
      <c r="X44" s="163" t="s">
        <v>194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195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194" t="s">
        <v>1975</v>
      </c>
      <c r="D45" s="164"/>
      <c r="E45" s="165">
        <v>32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52"/>
      <c r="Z45" s="152"/>
      <c r="AA45" s="152"/>
      <c r="AB45" s="152"/>
      <c r="AC45" s="152"/>
      <c r="AD45" s="152"/>
      <c r="AE45" s="152"/>
      <c r="AF45" s="152"/>
      <c r="AG45" s="152" t="s">
        <v>199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6">
        <v>16</v>
      </c>
      <c r="B46" s="177" t="s">
        <v>1976</v>
      </c>
      <c r="C46" s="193" t="s">
        <v>1977</v>
      </c>
      <c r="D46" s="178" t="s">
        <v>274</v>
      </c>
      <c r="E46" s="179">
        <v>1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81">
        <v>0</v>
      </c>
      <c r="O46" s="181">
        <f>ROUND(E46*N46,2)</f>
        <v>0</v>
      </c>
      <c r="P46" s="181">
        <v>0</v>
      </c>
      <c r="Q46" s="181">
        <f>ROUND(E46*P46,2)</f>
        <v>0</v>
      </c>
      <c r="R46" s="181"/>
      <c r="S46" s="181" t="s">
        <v>254</v>
      </c>
      <c r="T46" s="182" t="s">
        <v>250</v>
      </c>
      <c r="U46" s="163">
        <v>3.4754999999999998</v>
      </c>
      <c r="V46" s="163">
        <f>ROUND(E46*U46,2)</f>
        <v>3.48</v>
      </c>
      <c r="W46" s="163"/>
      <c r="X46" s="163" t="s">
        <v>194</v>
      </c>
      <c r="Y46" s="152"/>
      <c r="Z46" s="152"/>
      <c r="AA46" s="152"/>
      <c r="AB46" s="152"/>
      <c r="AC46" s="152"/>
      <c r="AD46" s="152"/>
      <c r="AE46" s="152"/>
      <c r="AF46" s="152"/>
      <c r="AG46" s="152" t="s">
        <v>195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4" t="s">
        <v>81</v>
      </c>
      <c r="D47" s="164"/>
      <c r="E47" s="165">
        <v>1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2"/>
      <c r="Z47" s="152"/>
      <c r="AA47" s="152"/>
      <c r="AB47" s="152"/>
      <c r="AC47" s="152"/>
      <c r="AD47" s="152"/>
      <c r="AE47" s="152"/>
      <c r="AF47" s="152"/>
      <c r="AG47" s="152" t="s">
        <v>199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6">
        <v>17</v>
      </c>
      <c r="B48" s="177" t="s">
        <v>1978</v>
      </c>
      <c r="C48" s="193" t="s">
        <v>1979</v>
      </c>
      <c r="D48" s="178" t="s">
        <v>1091</v>
      </c>
      <c r="E48" s="179">
        <v>747.9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/>
      <c r="S48" s="181" t="s">
        <v>254</v>
      </c>
      <c r="T48" s="182" t="s">
        <v>250</v>
      </c>
      <c r="U48" s="163">
        <v>0.99</v>
      </c>
      <c r="V48" s="163">
        <f>ROUND(E48*U48,2)</f>
        <v>740.42</v>
      </c>
      <c r="W48" s="163"/>
      <c r="X48" s="163" t="s">
        <v>194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195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4" t="s">
        <v>1980</v>
      </c>
      <c r="D49" s="164"/>
      <c r="E49" s="165">
        <v>232.6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199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194" t="s">
        <v>1981</v>
      </c>
      <c r="D50" s="164"/>
      <c r="E50" s="165">
        <v>232.6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2"/>
      <c r="Z50" s="152"/>
      <c r="AA50" s="152"/>
      <c r="AB50" s="152"/>
      <c r="AC50" s="152"/>
      <c r="AD50" s="152"/>
      <c r="AE50" s="152"/>
      <c r="AF50" s="152"/>
      <c r="AG50" s="152" t="s">
        <v>199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194" t="s">
        <v>1982</v>
      </c>
      <c r="D51" s="164"/>
      <c r="E51" s="165">
        <v>282.7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2"/>
      <c r="Z51" s="152"/>
      <c r="AA51" s="152"/>
      <c r="AB51" s="152"/>
      <c r="AC51" s="152"/>
      <c r="AD51" s="152"/>
      <c r="AE51" s="152"/>
      <c r="AF51" s="152"/>
      <c r="AG51" s="152" t="s">
        <v>199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6">
        <v>18</v>
      </c>
      <c r="B52" s="177" t="s">
        <v>1983</v>
      </c>
      <c r="C52" s="193" t="s">
        <v>1984</v>
      </c>
      <c r="D52" s="178" t="s">
        <v>426</v>
      </c>
      <c r="E52" s="179">
        <v>1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21</v>
      </c>
      <c r="M52" s="181">
        <f>G52*(1+L52/100)</f>
        <v>0</v>
      </c>
      <c r="N52" s="181">
        <v>0</v>
      </c>
      <c r="O52" s="181">
        <f>ROUND(E52*N52,2)</f>
        <v>0</v>
      </c>
      <c r="P52" s="181">
        <v>0</v>
      </c>
      <c r="Q52" s="181">
        <f>ROUND(E52*P52,2)</f>
        <v>0</v>
      </c>
      <c r="R52" s="181"/>
      <c r="S52" s="181" t="s">
        <v>254</v>
      </c>
      <c r="T52" s="182" t="s">
        <v>250</v>
      </c>
      <c r="U52" s="163">
        <v>0</v>
      </c>
      <c r="V52" s="163">
        <f>ROUND(E52*U52,2)</f>
        <v>0</v>
      </c>
      <c r="W52" s="163"/>
      <c r="X52" s="163" t="s">
        <v>194</v>
      </c>
      <c r="Y52" s="152"/>
      <c r="Z52" s="152"/>
      <c r="AA52" s="152"/>
      <c r="AB52" s="152"/>
      <c r="AC52" s="152"/>
      <c r="AD52" s="152"/>
      <c r="AE52" s="152"/>
      <c r="AF52" s="152"/>
      <c r="AG52" s="152" t="s">
        <v>195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194" t="s">
        <v>81</v>
      </c>
      <c r="D53" s="164"/>
      <c r="E53" s="165">
        <v>1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2"/>
      <c r="Z53" s="152"/>
      <c r="AA53" s="152"/>
      <c r="AB53" s="152"/>
      <c r="AC53" s="152"/>
      <c r="AD53" s="152"/>
      <c r="AE53" s="152"/>
      <c r="AF53" s="152"/>
      <c r="AG53" s="152" t="s">
        <v>199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76">
        <v>19</v>
      </c>
      <c r="B54" s="177" t="s">
        <v>1985</v>
      </c>
      <c r="C54" s="193" t="s">
        <v>1986</v>
      </c>
      <c r="D54" s="178" t="s">
        <v>426</v>
      </c>
      <c r="E54" s="179">
        <v>1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21</v>
      </c>
      <c r="M54" s="181">
        <f>G54*(1+L54/100)</f>
        <v>0</v>
      </c>
      <c r="N54" s="181">
        <v>0</v>
      </c>
      <c r="O54" s="181">
        <f>ROUND(E54*N54,2)</f>
        <v>0</v>
      </c>
      <c r="P54" s="181">
        <v>0</v>
      </c>
      <c r="Q54" s="181">
        <f>ROUND(E54*P54,2)</f>
        <v>0</v>
      </c>
      <c r="R54" s="181"/>
      <c r="S54" s="181" t="s">
        <v>254</v>
      </c>
      <c r="T54" s="182" t="s">
        <v>255</v>
      </c>
      <c r="U54" s="163">
        <v>0</v>
      </c>
      <c r="V54" s="163">
        <f>ROUND(E54*U54,2)</f>
        <v>0</v>
      </c>
      <c r="W54" s="163"/>
      <c r="X54" s="163" t="s">
        <v>275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276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194" t="s">
        <v>81</v>
      </c>
      <c r="D55" s="164"/>
      <c r="E55" s="165">
        <v>1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2"/>
      <c r="Z55" s="152"/>
      <c r="AA55" s="152"/>
      <c r="AB55" s="152"/>
      <c r="AC55" s="152"/>
      <c r="AD55" s="152"/>
      <c r="AE55" s="152"/>
      <c r="AF55" s="152"/>
      <c r="AG55" s="152" t="s">
        <v>199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6">
        <v>20</v>
      </c>
      <c r="B56" s="177" t="s">
        <v>1987</v>
      </c>
      <c r="C56" s="193" t="s">
        <v>1988</v>
      </c>
      <c r="D56" s="178" t="s">
        <v>274</v>
      </c>
      <c r="E56" s="179">
        <v>7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21</v>
      </c>
      <c r="M56" s="181">
        <f>G56*(1+L56/100)</f>
        <v>0</v>
      </c>
      <c r="N56" s="181">
        <v>0</v>
      </c>
      <c r="O56" s="181">
        <f>ROUND(E56*N56,2)</f>
        <v>0</v>
      </c>
      <c r="P56" s="181">
        <v>0</v>
      </c>
      <c r="Q56" s="181">
        <f>ROUND(E56*P56,2)</f>
        <v>0</v>
      </c>
      <c r="R56" s="181"/>
      <c r="S56" s="181" t="s">
        <v>254</v>
      </c>
      <c r="T56" s="182" t="s">
        <v>250</v>
      </c>
      <c r="U56" s="163">
        <v>0.46</v>
      </c>
      <c r="V56" s="163">
        <f>ROUND(E56*U56,2)</f>
        <v>3.22</v>
      </c>
      <c r="W56" s="163"/>
      <c r="X56" s="163" t="s">
        <v>275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276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194" t="s">
        <v>1453</v>
      </c>
      <c r="D57" s="164"/>
      <c r="E57" s="165">
        <v>7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199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ht="22.5" outlineLevel="1" x14ac:dyDescent="0.2">
      <c r="A58" s="176">
        <v>21</v>
      </c>
      <c r="B58" s="177" t="s">
        <v>1989</v>
      </c>
      <c r="C58" s="193" t="s">
        <v>1990</v>
      </c>
      <c r="D58" s="178" t="s">
        <v>274</v>
      </c>
      <c r="E58" s="179">
        <v>1</v>
      </c>
      <c r="F58" s="180"/>
      <c r="G58" s="181">
        <f>ROUND(E58*F58,2)</f>
        <v>0</v>
      </c>
      <c r="H58" s="180"/>
      <c r="I58" s="181">
        <f>ROUND(E58*H58,2)</f>
        <v>0</v>
      </c>
      <c r="J58" s="180"/>
      <c r="K58" s="181">
        <f>ROUND(E58*J58,2)</f>
        <v>0</v>
      </c>
      <c r="L58" s="181">
        <v>21</v>
      </c>
      <c r="M58" s="181">
        <f>G58*(1+L58/100)</f>
        <v>0</v>
      </c>
      <c r="N58" s="181">
        <v>2.2999999999999998</v>
      </c>
      <c r="O58" s="181">
        <f>ROUND(E58*N58,2)</f>
        <v>2.2999999999999998</v>
      </c>
      <c r="P58" s="181">
        <v>0</v>
      </c>
      <c r="Q58" s="181">
        <f>ROUND(E58*P58,2)</f>
        <v>0</v>
      </c>
      <c r="R58" s="181"/>
      <c r="S58" s="181" t="s">
        <v>254</v>
      </c>
      <c r="T58" s="182" t="s">
        <v>255</v>
      </c>
      <c r="U58" s="163">
        <v>0</v>
      </c>
      <c r="V58" s="163">
        <f>ROUND(E58*U58,2)</f>
        <v>0</v>
      </c>
      <c r="W58" s="163"/>
      <c r="X58" s="163" t="s">
        <v>275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276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9"/>
      <c r="B59" s="160"/>
      <c r="C59" s="194" t="s">
        <v>81</v>
      </c>
      <c r="D59" s="164"/>
      <c r="E59" s="165">
        <v>1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2"/>
      <c r="Z59" s="152"/>
      <c r="AA59" s="152"/>
      <c r="AB59" s="152"/>
      <c r="AC59" s="152"/>
      <c r="AD59" s="152"/>
      <c r="AE59" s="152"/>
      <c r="AF59" s="152"/>
      <c r="AG59" s="152" t="s">
        <v>199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6">
        <v>22</v>
      </c>
      <c r="B60" s="177" t="s">
        <v>1991</v>
      </c>
      <c r="C60" s="193" t="s">
        <v>1992</v>
      </c>
      <c r="D60" s="178" t="s">
        <v>426</v>
      </c>
      <c r="E60" s="179">
        <v>1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0</v>
      </c>
      <c r="O60" s="181">
        <f>ROUND(E60*N60,2)</f>
        <v>0</v>
      </c>
      <c r="P60" s="181">
        <v>0</v>
      </c>
      <c r="Q60" s="181">
        <f>ROUND(E60*P60,2)</f>
        <v>0</v>
      </c>
      <c r="R60" s="181"/>
      <c r="S60" s="181" t="s">
        <v>254</v>
      </c>
      <c r="T60" s="182" t="s">
        <v>255</v>
      </c>
      <c r="U60" s="163">
        <v>0</v>
      </c>
      <c r="V60" s="163">
        <f>ROUND(E60*U60,2)</f>
        <v>0</v>
      </c>
      <c r="W60" s="163"/>
      <c r="X60" s="163" t="s">
        <v>275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276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194" t="s">
        <v>81</v>
      </c>
      <c r="D61" s="164"/>
      <c r="E61" s="165">
        <v>1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199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6">
        <v>23</v>
      </c>
      <c r="B62" s="177" t="s">
        <v>1993</v>
      </c>
      <c r="C62" s="193" t="s">
        <v>1994</v>
      </c>
      <c r="D62" s="178" t="s">
        <v>426</v>
      </c>
      <c r="E62" s="179">
        <v>8</v>
      </c>
      <c r="F62" s="180"/>
      <c r="G62" s="181">
        <f>ROUND(E62*F62,2)</f>
        <v>0</v>
      </c>
      <c r="H62" s="180"/>
      <c r="I62" s="181">
        <f>ROUND(E62*H62,2)</f>
        <v>0</v>
      </c>
      <c r="J62" s="180"/>
      <c r="K62" s="181">
        <f>ROUND(E62*J62,2)</f>
        <v>0</v>
      </c>
      <c r="L62" s="181">
        <v>21</v>
      </c>
      <c r="M62" s="181">
        <f>G62*(1+L62/100)</f>
        <v>0</v>
      </c>
      <c r="N62" s="181">
        <v>0</v>
      </c>
      <c r="O62" s="181">
        <f>ROUND(E62*N62,2)</f>
        <v>0</v>
      </c>
      <c r="P62" s="181">
        <v>0</v>
      </c>
      <c r="Q62" s="181">
        <f>ROUND(E62*P62,2)</f>
        <v>0</v>
      </c>
      <c r="R62" s="181"/>
      <c r="S62" s="181" t="s">
        <v>254</v>
      </c>
      <c r="T62" s="182" t="s">
        <v>255</v>
      </c>
      <c r="U62" s="163">
        <v>0</v>
      </c>
      <c r="V62" s="163">
        <f>ROUND(E62*U62,2)</f>
        <v>0</v>
      </c>
      <c r="W62" s="163"/>
      <c r="X62" s="163" t="s">
        <v>275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276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194" t="s">
        <v>103</v>
      </c>
      <c r="D63" s="164"/>
      <c r="E63" s="165">
        <v>8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2"/>
      <c r="Z63" s="152"/>
      <c r="AA63" s="152"/>
      <c r="AB63" s="152"/>
      <c r="AC63" s="152"/>
      <c r="AD63" s="152"/>
      <c r="AE63" s="152"/>
      <c r="AF63" s="152"/>
      <c r="AG63" s="152" t="s">
        <v>199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76">
        <v>24</v>
      </c>
      <c r="B64" s="177" t="s">
        <v>1995</v>
      </c>
      <c r="C64" s="193" t="s">
        <v>1996</v>
      </c>
      <c r="D64" s="178" t="s">
        <v>426</v>
      </c>
      <c r="E64" s="179">
        <v>4</v>
      </c>
      <c r="F64" s="180"/>
      <c r="G64" s="181">
        <f>ROUND(E64*F64,2)</f>
        <v>0</v>
      </c>
      <c r="H64" s="180"/>
      <c r="I64" s="181">
        <f>ROUND(E64*H64,2)</f>
        <v>0</v>
      </c>
      <c r="J64" s="180"/>
      <c r="K64" s="181">
        <f>ROUND(E64*J64,2)</f>
        <v>0</v>
      </c>
      <c r="L64" s="181">
        <v>21</v>
      </c>
      <c r="M64" s="181">
        <f>G64*(1+L64/100)</f>
        <v>0</v>
      </c>
      <c r="N64" s="181">
        <v>0</v>
      </c>
      <c r="O64" s="181">
        <f>ROUND(E64*N64,2)</f>
        <v>0</v>
      </c>
      <c r="P64" s="181">
        <v>0</v>
      </c>
      <c r="Q64" s="181">
        <f>ROUND(E64*P64,2)</f>
        <v>0</v>
      </c>
      <c r="R64" s="181"/>
      <c r="S64" s="181" t="s">
        <v>254</v>
      </c>
      <c r="T64" s="182" t="s">
        <v>255</v>
      </c>
      <c r="U64" s="163">
        <v>0</v>
      </c>
      <c r="V64" s="163">
        <f>ROUND(E64*U64,2)</f>
        <v>0</v>
      </c>
      <c r="W64" s="163"/>
      <c r="X64" s="163" t="s">
        <v>275</v>
      </c>
      <c r="Y64" s="152"/>
      <c r="Z64" s="152"/>
      <c r="AA64" s="152"/>
      <c r="AB64" s="152"/>
      <c r="AC64" s="152"/>
      <c r="AD64" s="152"/>
      <c r="AE64" s="152"/>
      <c r="AF64" s="152"/>
      <c r="AG64" s="152" t="s">
        <v>276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259" t="s">
        <v>1997</v>
      </c>
      <c r="D65" s="260"/>
      <c r="E65" s="260"/>
      <c r="F65" s="260"/>
      <c r="G65" s="260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2"/>
      <c r="Z65" s="152"/>
      <c r="AA65" s="152"/>
      <c r="AB65" s="152"/>
      <c r="AC65" s="152"/>
      <c r="AD65" s="152"/>
      <c r="AE65" s="152"/>
      <c r="AF65" s="152"/>
      <c r="AG65" s="152" t="s">
        <v>210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194" t="s">
        <v>91</v>
      </c>
      <c r="D66" s="164"/>
      <c r="E66" s="165">
        <v>4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199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76">
        <v>25</v>
      </c>
      <c r="B67" s="177" t="s">
        <v>1998</v>
      </c>
      <c r="C67" s="193" t="s">
        <v>1999</v>
      </c>
      <c r="D67" s="178" t="s">
        <v>2000</v>
      </c>
      <c r="E67" s="179">
        <v>4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81">
        <v>0</v>
      </c>
      <c r="O67" s="181">
        <f>ROUND(E67*N67,2)</f>
        <v>0</v>
      </c>
      <c r="P67" s="181">
        <v>0</v>
      </c>
      <c r="Q67" s="181">
        <f>ROUND(E67*P67,2)</f>
        <v>0</v>
      </c>
      <c r="R67" s="181"/>
      <c r="S67" s="181" t="s">
        <v>254</v>
      </c>
      <c r="T67" s="182" t="s">
        <v>255</v>
      </c>
      <c r="U67" s="163">
        <v>0</v>
      </c>
      <c r="V67" s="163">
        <f>ROUND(E67*U67,2)</f>
        <v>0</v>
      </c>
      <c r="W67" s="163"/>
      <c r="X67" s="163" t="s">
        <v>275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276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4" t="s">
        <v>91</v>
      </c>
      <c r="D68" s="164"/>
      <c r="E68" s="165">
        <v>4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2"/>
      <c r="Z68" s="152"/>
      <c r="AA68" s="152"/>
      <c r="AB68" s="152"/>
      <c r="AC68" s="152"/>
      <c r="AD68" s="152"/>
      <c r="AE68" s="152"/>
      <c r="AF68" s="152"/>
      <c r="AG68" s="152" t="s">
        <v>199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x14ac:dyDescent="0.2">
      <c r="A69" s="3"/>
      <c r="B69" s="4"/>
      <c r="C69" s="198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v>15</v>
      </c>
      <c r="AF69">
        <v>21</v>
      </c>
      <c r="AG69" t="s">
        <v>174</v>
      </c>
    </row>
    <row r="70" spans="1:60" x14ac:dyDescent="0.2">
      <c r="A70" s="155"/>
      <c r="B70" s="156" t="s">
        <v>29</v>
      </c>
      <c r="C70" s="199"/>
      <c r="D70" s="157"/>
      <c r="E70" s="158"/>
      <c r="F70" s="158"/>
      <c r="G70" s="191">
        <f>G8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f>SUMIF(L7:L68,AE69,G7:G68)</f>
        <v>0</v>
      </c>
      <c r="AF70">
        <f>SUMIF(L7:L68,AF69,G7:G68)</f>
        <v>0</v>
      </c>
      <c r="AG70" t="s">
        <v>1331</v>
      </c>
    </row>
    <row r="71" spans="1:60" x14ac:dyDescent="0.2">
      <c r="C71" s="200"/>
      <c r="D71" s="10"/>
      <c r="AG71" t="s">
        <v>1340</v>
      </c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8">
    <mergeCell ref="C40:G40"/>
    <mergeCell ref="C65:G65"/>
    <mergeCell ref="A1:G1"/>
    <mergeCell ref="C2:G2"/>
    <mergeCell ref="C3:G3"/>
    <mergeCell ref="C4:G4"/>
    <mergeCell ref="C12:G12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57</v>
      </c>
      <c r="C4" s="269" t="s">
        <v>58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103</v>
      </c>
      <c r="C8" s="192" t="s">
        <v>104</v>
      </c>
      <c r="D8" s="172"/>
      <c r="E8" s="173"/>
      <c r="F8" s="174"/>
      <c r="G8" s="174">
        <f>SUMIF(AG9:AG28,"&lt;&gt;NOR",G9:G28)</f>
        <v>0</v>
      </c>
      <c r="H8" s="174"/>
      <c r="I8" s="174">
        <f>SUM(I9:I28)</f>
        <v>0</v>
      </c>
      <c r="J8" s="174"/>
      <c r="K8" s="174">
        <f>SUM(K9:K28)</f>
        <v>0</v>
      </c>
      <c r="L8" s="174"/>
      <c r="M8" s="174">
        <f>SUM(M9:M28)</f>
        <v>0</v>
      </c>
      <c r="N8" s="174"/>
      <c r="O8" s="174">
        <f>SUM(O9:O28)</f>
        <v>0</v>
      </c>
      <c r="P8" s="174"/>
      <c r="Q8" s="174">
        <f>SUM(Q9:Q28)</f>
        <v>0</v>
      </c>
      <c r="R8" s="174"/>
      <c r="S8" s="174"/>
      <c r="T8" s="175"/>
      <c r="U8" s="169"/>
      <c r="V8" s="169">
        <f>SUM(V9:V28)</f>
        <v>0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2001</v>
      </c>
      <c r="C9" s="193" t="s">
        <v>2002</v>
      </c>
      <c r="D9" s="178" t="s">
        <v>207</v>
      </c>
      <c r="E9" s="179">
        <v>64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254</v>
      </c>
      <c r="T9" s="182" t="s">
        <v>250</v>
      </c>
      <c r="U9" s="163">
        <v>0</v>
      </c>
      <c r="V9" s="163">
        <f>ROUND(E9*U9,2)</f>
        <v>0</v>
      </c>
      <c r="W9" s="163"/>
      <c r="X9" s="163" t="s">
        <v>194</v>
      </c>
      <c r="Y9" s="152"/>
      <c r="Z9" s="152"/>
      <c r="AA9" s="152"/>
      <c r="AB9" s="152"/>
      <c r="AC9" s="152"/>
      <c r="AD9" s="152"/>
      <c r="AE9" s="152"/>
      <c r="AF9" s="152"/>
      <c r="AG9" s="152" t="s">
        <v>2003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9" t="s">
        <v>2004</v>
      </c>
      <c r="D10" s="260"/>
      <c r="E10" s="260"/>
      <c r="F10" s="260"/>
      <c r="G10" s="260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210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83" t="str">
        <f>C10</f>
        <v>Montáž trubek ochranných s nasunutím nebo našroubováním do krabic plastových tuhých, uložených pevně, vnitřní O přes 40 do 90 mm</v>
      </c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6">
        <v>2</v>
      </c>
      <c r="B11" s="177" t="s">
        <v>2005</v>
      </c>
      <c r="C11" s="193" t="s">
        <v>2006</v>
      </c>
      <c r="D11" s="178" t="s">
        <v>207</v>
      </c>
      <c r="E11" s="179">
        <v>69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1"/>
      <c r="S11" s="181" t="s">
        <v>254</v>
      </c>
      <c r="T11" s="182" t="s">
        <v>250</v>
      </c>
      <c r="U11" s="163">
        <v>0</v>
      </c>
      <c r="V11" s="163">
        <f>ROUND(E11*U11,2)</f>
        <v>0</v>
      </c>
      <c r="W11" s="163"/>
      <c r="X11" s="163" t="s">
        <v>194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2003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259" t="s">
        <v>2007</v>
      </c>
      <c r="D12" s="260"/>
      <c r="E12" s="260"/>
      <c r="F12" s="260"/>
      <c r="G12" s="260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210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83" t="str">
        <f>C12</f>
        <v>Montáž trubek ochranných s nasunutím nebo našroubováním do krabic plastových tuhých, uložených pevně, vnitřního D do 20 mm</v>
      </c>
      <c r="BB12" s="152"/>
      <c r="BC12" s="152"/>
      <c r="BD12" s="152"/>
      <c r="BE12" s="152"/>
      <c r="BF12" s="152"/>
      <c r="BG12" s="152"/>
      <c r="BH12" s="152"/>
    </row>
    <row r="13" spans="1:60" ht="22.5" outlineLevel="1" x14ac:dyDescent="0.2">
      <c r="A13" s="159"/>
      <c r="B13" s="160"/>
      <c r="C13" s="194" t="s">
        <v>2008</v>
      </c>
      <c r="D13" s="164"/>
      <c r="E13" s="165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199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94" t="s">
        <v>2009</v>
      </c>
      <c r="D14" s="164"/>
      <c r="E14" s="165">
        <v>69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199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76">
        <v>3</v>
      </c>
      <c r="B15" s="177" t="s">
        <v>2010</v>
      </c>
      <c r="C15" s="193" t="s">
        <v>2011</v>
      </c>
      <c r="D15" s="178" t="s">
        <v>2012</v>
      </c>
      <c r="E15" s="179">
        <v>33.6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1">
        <v>0</v>
      </c>
      <c r="O15" s="181">
        <f>ROUND(E15*N15,2)</f>
        <v>0</v>
      </c>
      <c r="P15" s="181">
        <v>0</v>
      </c>
      <c r="Q15" s="181">
        <f>ROUND(E15*P15,2)</f>
        <v>0</v>
      </c>
      <c r="R15" s="181"/>
      <c r="S15" s="181" t="s">
        <v>254</v>
      </c>
      <c r="T15" s="182" t="s">
        <v>250</v>
      </c>
      <c r="U15" s="163">
        <v>0</v>
      </c>
      <c r="V15" s="163">
        <f>ROUND(E15*U15,2)</f>
        <v>0</v>
      </c>
      <c r="W15" s="163"/>
      <c r="X15" s="163" t="s">
        <v>275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2013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259" t="s">
        <v>2011</v>
      </c>
      <c r="D16" s="260"/>
      <c r="E16" s="260"/>
      <c r="F16" s="260"/>
      <c r="G16" s="260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210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94" t="s">
        <v>2014</v>
      </c>
      <c r="D17" s="164"/>
      <c r="E17" s="165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199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194" t="s">
        <v>2015</v>
      </c>
      <c r="D18" s="164"/>
      <c r="E18" s="165">
        <v>33.6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199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6">
        <v>4</v>
      </c>
      <c r="B19" s="177" t="s">
        <v>2016</v>
      </c>
      <c r="C19" s="193" t="s">
        <v>2017</v>
      </c>
      <c r="D19" s="178" t="s">
        <v>2012</v>
      </c>
      <c r="E19" s="179">
        <v>30.4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81">
        <v>0</v>
      </c>
      <c r="O19" s="181">
        <f>ROUND(E19*N19,2)</f>
        <v>0</v>
      </c>
      <c r="P19" s="181">
        <v>0</v>
      </c>
      <c r="Q19" s="181">
        <f>ROUND(E19*P19,2)</f>
        <v>0</v>
      </c>
      <c r="R19" s="181"/>
      <c r="S19" s="181" t="s">
        <v>254</v>
      </c>
      <c r="T19" s="182" t="s">
        <v>250</v>
      </c>
      <c r="U19" s="163">
        <v>0</v>
      </c>
      <c r="V19" s="163">
        <f>ROUND(E19*U19,2)</f>
        <v>0</v>
      </c>
      <c r="W19" s="163"/>
      <c r="X19" s="163" t="s">
        <v>275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2013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259" t="s">
        <v>2017</v>
      </c>
      <c r="D20" s="260"/>
      <c r="E20" s="260"/>
      <c r="F20" s="260"/>
      <c r="G20" s="260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210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194" t="s">
        <v>2018</v>
      </c>
      <c r="D21" s="164"/>
      <c r="E21" s="165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2"/>
      <c r="Z21" s="152"/>
      <c r="AA21" s="152"/>
      <c r="AB21" s="152"/>
      <c r="AC21" s="152"/>
      <c r="AD21" s="152"/>
      <c r="AE21" s="152"/>
      <c r="AF21" s="152"/>
      <c r="AG21" s="152" t="s">
        <v>199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4" t="s">
        <v>2019</v>
      </c>
      <c r="D22" s="164"/>
      <c r="E22" s="165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199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94" t="s">
        <v>2020</v>
      </c>
      <c r="D23" s="164"/>
      <c r="E23" s="165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199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194" t="s">
        <v>2021</v>
      </c>
      <c r="D24" s="164"/>
      <c r="E24" s="165">
        <v>30.4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2"/>
      <c r="Z24" s="152"/>
      <c r="AA24" s="152"/>
      <c r="AB24" s="152"/>
      <c r="AC24" s="152"/>
      <c r="AD24" s="152"/>
      <c r="AE24" s="152"/>
      <c r="AF24" s="152"/>
      <c r="AG24" s="152" t="s">
        <v>199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2.5" outlineLevel="1" x14ac:dyDescent="0.2">
      <c r="A25" s="176">
        <v>5</v>
      </c>
      <c r="B25" s="177" t="s">
        <v>2022</v>
      </c>
      <c r="C25" s="193" t="s">
        <v>2023</v>
      </c>
      <c r="D25" s="178" t="s">
        <v>274</v>
      </c>
      <c r="E25" s="179">
        <v>2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21</v>
      </c>
      <c r="M25" s="181">
        <f>G25*(1+L25/100)</f>
        <v>0</v>
      </c>
      <c r="N25" s="181">
        <v>8.0000000000000004E-4</v>
      </c>
      <c r="O25" s="181">
        <f>ROUND(E25*N25,2)</f>
        <v>0</v>
      </c>
      <c r="P25" s="181">
        <v>0</v>
      </c>
      <c r="Q25" s="181">
        <f>ROUND(E25*P25,2)</f>
        <v>0</v>
      </c>
      <c r="R25" s="181"/>
      <c r="S25" s="181" t="s">
        <v>254</v>
      </c>
      <c r="T25" s="182" t="s">
        <v>250</v>
      </c>
      <c r="U25" s="163">
        <v>0</v>
      </c>
      <c r="V25" s="163">
        <f>ROUND(E25*U25,2)</f>
        <v>0</v>
      </c>
      <c r="W25" s="163"/>
      <c r="X25" s="163" t="s">
        <v>275</v>
      </c>
      <c r="Y25" s="152"/>
      <c r="Z25" s="152"/>
      <c r="AA25" s="152"/>
      <c r="AB25" s="152"/>
      <c r="AC25" s="152"/>
      <c r="AD25" s="152"/>
      <c r="AE25" s="152"/>
      <c r="AF25" s="152"/>
      <c r="AG25" s="152" t="s">
        <v>2013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259" t="s">
        <v>2024</v>
      </c>
      <c r="D26" s="260"/>
      <c r="E26" s="260"/>
      <c r="F26" s="260"/>
      <c r="G26" s="260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2"/>
      <c r="Z26" s="152"/>
      <c r="AA26" s="152"/>
      <c r="AB26" s="152"/>
      <c r="AC26" s="152"/>
      <c r="AD26" s="152"/>
      <c r="AE26" s="152"/>
      <c r="AF26" s="152"/>
      <c r="AG26" s="152" t="s">
        <v>210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76">
        <v>6</v>
      </c>
      <c r="B27" s="177" t="s">
        <v>2025</v>
      </c>
      <c r="C27" s="193" t="s">
        <v>2026</v>
      </c>
      <c r="D27" s="178" t="s">
        <v>207</v>
      </c>
      <c r="E27" s="179">
        <v>69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1"/>
      <c r="S27" s="181" t="s">
        <v>254</v>
      </c>
      <c r="T27" s="182" t="s">
        <v>250</v>
      </c>
      <c r="U27" s="163">
        <v>0</v>
      </c>
      <c r="V27" s="163">
        <f>ROUND(E27*U27,2)</f>
        <v>0</v>
      </c>
      <c r="W27" s="163"/>
      <c r="X27" s="163" t="s">
        <v>275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2013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259" t="s">
        <v>2027</v>
      </c>
      <c r="D28" s="260"/>
      <c r="E28" s="260"/>
      <c r="F28" s="260"/>
      <c r="G28" s="260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210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70" t="s">
        <v>187</v>
      </c>
      <c r="B29" s="171" t="s">
        <v>117</v>
      </c>
      <c r="C29" s="192" t="s">
        <v>118</v>
      </c>
      <c r="D29" s="172"/>
      <c r="E29" s="173"/>
      <c r="F29" s="174"/>
      <c r="G29" s="174">
        <f>SUMIF(AG30:AG58,"&lt;&gt;NOR",G30:G58)</f>
        <v>0</v>
      </c>
      <c r="H29" s="174"/>
      <c r="I29" s="174">
        <f>SUM(I30:I58)</f>
        <v>0</v>
      </c>
      <c r="J29" s="174"/>
      <c r="K29" s="174">
        <f>SUM(K30:K58)</f>
        <v>0</v>
      </c>
      <c r="L29" s="174"/>
      <c r="M29" s="174">
        <f>SUM(M30:M58)</f>
        <v>0</v>
      </c>
      <c r="N29" s="174"/>
      <c r="O29" s="174">
        <f>SUM(O30:O58)</f>
        <v>0</v>
      </c>
      <c r="P29" s="174"/>
      <c r="Q29" s="174">
        <f>SUM(Q30:Q58)</f>
        <v>0</v>
      </c>
      <c r="R29" s="174"/>
      <c r="S29" s="174"/>
      <c r="T29" s="175"/>
      <c r="U29" s="169"/>
      <c r="V29" s="169">
        <f>SUM(V30:V58)</f>
        <v>0</v>
      </c>
      <c r="W29" s="169"/>
      <c r="X29" s="169"/>
      <c r="AG29" t="s">
        <v>188</v>
      </c>
    </row>
    <row r="30" spans="1:60" outlineLevel="1" x14ac:dyDescent="0.2">
      <c r="A30" s="176">
        <v>7</v>
      </c>
      <c r="B30" s="177" t="s">
        <v>2028</v>
      </c>
      <c r="C30" s="193" t="s">
        <v>2029</v>
      </c>
      <c r="D30" s="178" t="s">
        <v>2000</v>
      </c>
      <c r="E30" s="179">
        <v>5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254</v>
      </c>
      <c r="T30" s="182" t="s">
        <v>250</v>
      </c>
      <c r="U30" s="163">
        <v>0</v>
      </c>
      <c r="V30" s="163">
        <f>ROUND(E30*U30,2)</f>
        <v>0</v>
      </c>
      <c r="W30" s="163"/>
      <c r="X30" s="163" t="s">
        <v>194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2003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259" t="s">
        <v>2029</v>
      </c>
      <c r="D31" s="260"/>
      <c r="E31" s="260"/>
      <c r="F31" s="260"/>
      <c r="G31" s="260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2"/>
      <c r="Z31" s="152"/>
      <c r="AA31" s="152"/>
      <c r="AB31" s="152"/>
      <c r="AC31" s="152"/>
      <c r="AD31" s="152"/>
      <c r="AE31" s="152"/>
      <c r="AF31" s="152"/>
      <c r="AG31" s="152" t="s">
        <v>210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76">
        <v>8</v>
      </c>
      <c r="B32" s="177" t="s">
        <v>2030</v>
      </c>
      <c r="C32" s="193" t="s">
        <v>2031</v>
      </c>
      <c r="D32" s="178" t="s">
        <v>2000</v>
      </c>
      <c r="E32" s="179">
        <v>1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254</v>
      </c>
      <c r="T32" s="182" t="s">
        <v>250</v>
      </c>
      <c r="U32" s="163">
        <v>0</v>
      </c>
      <c r="V32" s="163">
        <f>ROUND(E32*U32,2)</f>
        <v>0</v>
      </c>
      <c r="W32" s="163"/>
      <c r="X32" s="163" t="s">
        <v>275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2013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22.5" outlineLevel="1" x14ac:dyDescent="0.2">
      <c r="A33" s="159"/>
      <c r="B33" s="160"/>
      <c r="C33" s="194" t="s">
        <v>2032</v>
      </c>
      <c r="D33" s="164"/>
      <c r="E33" s="165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199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ht="22.5" outlineLevel="1" x14ac:dyDescent="0.2">
      <c r="A34" s="159"/>
      <c r="B34" s="160"/>
      <c r="C34" s="194" t="s">
        <v>2033</v>
      </c>
      <c r="D34" s="164"/>
      <c r="E34" s="165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199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2.5" outlineLevel="1" x14ac:dyDescent="0.2">
      <c r="A35" s="159"/>
      <c r="B35" s="160"/>
      <c r="C35" s="194" t="s">
        <v>2034</v>
      </c>
      <c r="D35" s="164"/>
      <c r="E35" s="165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2"/>
      <c r="Z35" s="152"/>
      <c r="AA35" s="152"/>
      <c r="AB35" s="152"/>
      <c r="AC35" s="152"/>
      <c r="AD35" s="152"/>
      <c r="AE35" s="152"/>
      <c r="AF35" s="152"/>
      <c r="AG35" s="152" t="s">
        <v>199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4" t="s">
        <v>2035</v>
      </c>
      <c r="D36" s="164"/>
      <c r="E36" s="165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199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2.5" outlineLevel="1" x14ac:dyDescent="0.2">
      <c r="A37" s="159"/>
      <c r="B37" s="160"/>
      <c r="C37" s="194" t="s">
        <v>2036</v>
      </c>
      <c r="D37" s="164"/>
      <c r="E37" s="165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2"/>
      <c r="Z37" s="152"/>
      <c r="AA37" s="152"/>
      <c r="AB37" s="152"/>
      <c r="AC37" s="152"/>
      <c r="AD37" s="152"/>
      <c r="AE37" s="152"/>
      <c r="AF37" s="152"/>
      <c r="AG37" s="152" t="s">
        <v>199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94" t="s">
        <v>2037</v>
      </c>
      <c r="D38" s="164"/>
      <c r="E38" s="165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2"/>
      <c r="Z38" s="152"/>
      <c r="AA38" s="152"/>
      <c r="AB38" s="152"/>
      <c r="AC38" s="152"/>
      <c r="AD38" s="152"/>
      <c r="AE38" s="152"/>
      <c r="AF38" s="152"/>
      <c r="AG38" s="152" t="s">
        <v>199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194" t="s">
        <v>2038</v>
      </c>
      <c r="D39" s="164"/>
      <c r="E39" s="165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2"/>
      <c r="Z39" s="152"/>
      <c r="AA39" s="152"/>
      <c r="AB39" s="152"/>
      <c r="AC39" s="152"/>
      <c r="AD39" s="152"/>
      <c r="AE39" s="152"/>
      <c r="AF39" s="152"/>
      <c r="AG39" s="152" t="s">
        <v>199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4" t="s">
        <v>2039</v>
      </c>
      <c r="D40" s="164"/>
      <c r="E40" s="165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2"/>
      <c r="Z40" s="152"/>
      <c r="AA40" s="152"/>
      <c r="AB40" s="152"/>
      <c r="AC40" s="152"/>
      <c r="AD40" s="152"/>
      <c r="AE40" s="152"/>
      <c r="AF40" s="152"/>
      <c r="AG40" s="152" t="s">
        <v>199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 x14ac:dyDescent="0.2">
      <c r="A41" s="159"/>
      <c r="B41" s="160"/>
      <c r="C41" s="194" t="s">
        <v>2040</v>
      </c>
      <c r="D41" s="164"/>
      <c r="E41" s="165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2"/>
      <c r="Z41" s="152"/>
      <c r="AA41" s="152"/>
      <c r="AB41" s="152"/>
      <c r="AC41" s="152"/>
      <c r="AD41" s="152"/>
      <c r="AE41" s="152"/>
      <c r="AF41" s="152"/>
      <c r="AG41" s="152" t="s">
        <v>199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ht="22.5" outlineLevel="1" x14ac:dyDescent="0.2">
      <c r="A42" s="159"/>
      <c r="B42" s="160"/>
      <c r="C42" s="194" t="s">
        <v>2041</v>
      </c>
      <c r="D42" s="164"/>
      <c r="E42" s="165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2"/>
      <c r="Z42" s="152"/>
      <c r="AA42" s="152"/>
      <c r="AB42" s="152"/>
      <c r="AC42" s="152"/>
      <c r="AD42" s="152"/>
      <c r="AE42" s="152"/>
      <c r="AF42" s="152"/>
      <c r="AG42" s="152" t="s">
        <v>199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194" t="s">
        <v>2042</v>
      </c>
      <c r="D43" s="164"/>
      <c r="E43" s="165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2"/>
      <c r="Z43" s="152"/>
      <c r="AA43" s="152"/>
      <c r="AB43" s="152"/>
      <c r="AC43" s="152"/>
      <c r="AD43" s="152"/>
      <c r="AE43" s="152"/>
      <c r="AF43" s="152"/>
      <c r="AG43" s="152" t="s">
        <v>199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2.5" outlineLevel="1" x14ac:dyDescent="0.2">
      <c r="A44" s="159"/>
      <c r="B44" s="160"/>
      <c r="C44" s="194" t="s">
        <v>2043</v>
      </c>
      <c r="D44" s="164"/>
      <c r="E44" s="165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2"/>
      <c r="Z44" s="152"/>
      <c r="AA44" s="152"/>
      <c r="AB44" s="152"/>
      <c r="AC44" s="152"/>
      <c r="AD44" s="152"/>
      <c r="AE44" s="152"/>
      <c r="AF44" s="152"/>
      <c r="AG44" s="152" t="s">
        <v>199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2.5" outlineLevel="1" x14ac:dyDescent="0.2">
      <c r="A45" s="159"/>
      <c r="B45" s="160"/>
      <c r="C45" s="194" t="s">
        <v>2044</v>
      </c>
      <c r="D45" s="164"/>
      <c r="E45" s="165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52"/>
      <c r="Z45" s="152"/>
      <c r="AA45" s="152"/>
      <c r="AB45" s="152"/>
      <c r="AC45" s="152"/>
      <c r="AD45" s="152"/>
      <c r="AE45" s="152"/>
      <c r="AF45" s="152"/>
      <c r="AG45" s="152" t="s">
        <v>199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94" t="s">
        <v>2045</v>
      </c>
      <c r="D46" s="164"/>
      <c r="E46" s="165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2"/>
      <c r="Z46" s="152"/>
      <c r="AA46" s="152"/>
      <c r="AB46" s="152"/>
      <c r="AC46" s="152"/>
      <c r="AD46" s="152"/>
      <c r="AE46" s="152"/>
      <c r="AF46" s="152"/>
      <c r="AG46" s="152" t="s">
        <v>199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4" t="s">
        <v>2046</v>
      </c>
      <c r="D47" s="164"/>
      <c r="E47" s="165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2"/>
      <c r="Z47" s="152"/>
      <c r="AA47" s="152"/>
      <c r="AB47" s="152"/>
      <c r="AC47" s="152"/>
      <c r="AD47" s="152"/>
      <c r="AE47" s="152"/>
      <c r="AF47" s="152"/>
      <c r="AG47" s="152" t="s">
        <v>199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59"/>
      <c r="B48" s="160"/>
      <c r="C48" s="194" t="s">
        <v>2047</v>
      </c>
      <c r="D48" s="164"/>
      <c r="E48" s="165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2"/>
      <c r="Z48" s="152"/>
      <c r="AA48" s="152"/>
      <c r="AB48" s="152"/>
      <c r="AC48" s="152"/>
      <c r="AD48" s="152"/>
      <c r="AE48" s="152"/>
      <c r="AF48" s="152"/>
      <c r="AG48" s="152" t="s">
        <v>199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ht="22.5" outlineLevel="1" x14ac:dyDescent="0.2">
      <c r="A49" s="159"/>
      <c r="B49" s="160"/>
      <c r="C49" s="194" t="s">
        <v>2048</v>
      </c>
      <c r="D49" s="164"/>
      <c r="E49" s="165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199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194" t="s">
        <v>2049</v>
      </c>
      <c r="D50" s="164"/>
      <c r="E50" s="165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2"/>
      <c r="Z50" s="152"/>
      <c r="AA50" s="152"/>
      <c r="AB50" s="152"/>
      <c r="AC50" s="152"/>
      <c r="AD50" s="152"/>
      <c r="AE50" s="152"/>
      <c r="AF50" s="152"/>
      <c r="AG50" s="152" t="s">
        <v>199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ht="22.5" outlineLevel="1" x14ac:dyDescent="0.2">
      <c r="A51" s="159"/>
      <c r="B51" s="160"/>
      <c r="C51" s="194" t="s">
        <v>2050</v>
      </c>
      <c r="D51" s="164"/>
      <c r="E51" s="165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2"/>
      <c r="Z51" s="152"/>
      <c r="AA51" s="152"/>
      <c r="AB51" s="152"/>
      <c r="AC51" s="152"/>
      <c r="AD51" s="152"/>
      <c r="AE51" s="152"/>
      <c r="AF51" s="152"/>
      <c r="AG51" s="152" t="s">
        <v>199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ht="22.5" outlineLevel="1" x14ac:dyDescent="0.2">
      <c r="A52" s="159"/>
      <c r="B52" s="160"/>
      <c r="C52" s="194" t="s">
        <v>2051</v>
      </c>
      <c r="D52" s="164"/>
      <c r="E52" s="165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2"/>
      <c r="Z52" s="152"/>
      <c r="AA52" s="152"/>
      <c r="AB52" s="152"/>
      <c r="AC52" s="152"/>
      <c r="AD52" s="152"/>
      <c r="AE52" s="152"/>
      <c r="AF52" s="152"/>
      <c r="AG52" s="152" t="s">
        <v>199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194" t="s">
        <v>2052</v>
      </c>
      <c r="D53" s="164"/>
      <c r="E53" s="165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2"/>
      <c r="Z53" s="152"/>
      <c r="AA53" s="152"/>
      <c r="AB53" s="152"/>
      <c r="AC53" s="152"/>
      <c r="AD53" s="152"/>
      <c r="AE53" s="152"/>
      <c r="AF53" s="152"/>
      <c r="AG53" s="152" t="s">
        <v>199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59"/>
      <c r="B54" s="160"/>
      <c r="C54" s="194" t="s">
        <v>2053</v>
      </c>
      <c r="D54" s="164"/>
      <c r="E54" s="165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2"/>
      <c r="Z54" s="152"/>
      <c r="AA54" s="152"/>
      <c r="AB54" s="152"/>
      <c r="AC54" s="152"/>
      <c r="AD54" s="152"/>
      <c r="AE54" s="152"/>
      <c r="AF54" s="152"/>
      <c r="AG54" s="152" t="s">
        <v>199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194" t="s">
        <v>2054</v>
      </c>
      <c r="D55" s="164"/>
      <c r="E55" s="165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2"/>
      <c r="Z55" s="152"/>
      <c r="AA55" s="152"/>
      <c r="AB55" s="152"/>
      <c r="AC55" s="152"/>
      <c r="AD55" s="152"/>
      <c r="AE55" s="152"/>
      <c r="AF55" s="152"/>
      <c r="AG55" s="152" t="s">
        <v>199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194" t="s">
        <v>2055</v>
      </c>
      <c r="D56" s="164"/>
      <c r="E56" s="165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2"/>
      <c r="Z56" s="152"/>
      <c r="AA56" s="152"/>
      <c r="AB56" s="152"/>
      <c r="AC56" s="152"/>
      <c r="AD56" s="152"/>
      <c r="AE56" s="152"/>
      <c r="AF56" s="152"/>
      <c r="AG56" s="152" t="s">
        <v>199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194" t="s">
        <v>2056</v>
      </c>
      <c r="D57" s="164"/>
      <c r="E57" s="165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199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94" t="s">
        <v>81</v>
      </c>
      <c r="D58" s="164"/>
      <c r="E58" s="165">
        <v>1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2"/>
      <c r="Z58" s="152"/>
      <c r="AA58" s="152"/>
      <c r="AB58" s="152"/>
      <c r="AC58" s="152"/>
      <c r="AD58" s="152"/>
      <c r="AE58" s="152"/>
      <c r="AF58" s="152"/>
      <c r="AG58" s="152" t="s">
        <v>199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x14ac:dyDescent="0.2">
      <c r="A59" s="170" t="s">
        <v>187</v>
      </c>
      <c r="B59" s="171" t="s">
        <v>133</v>
      </c>
      <c r="C59" s="192" t="s">
        <v>134</v>
      </c>
      <c r="D59" s="172"/>
      <c r="E59" s="173"/>
      <c r="F59" s="174"/>
      <c r="G59" s="174">
        <f>SUMIF(AG60:AG114,"&lt;&gt;NOR",G60:G114)</f>
        <v>0</v>
      </c>
      <c r="H59" s="174"/>
      <c r="I59" s="174">
        <f>SUM(I60:I114)</f>
        <v>0</v>
      </c>
      <c r="J59" s="174"/>
      <c r="K59" s="174">
        <f>SUM(K60:K114)</f>
        <v>0</v>
      </c>
      <c r="L59" s="174"/>
      <c r="M59" s="174">
        <f>SUM(M60:M114)</f>
        <v>0</v>
      </c>
      <c r="N59" s="174"/>
      <c r="O59" s="174">
        <f>SUM(O60:O114)</f>
        <v>0.01</v>
      </c>
      <c r="P59" s="174"/>
      <c r="Q59" s="174">
        <f>SUM(Q60:Q114)</f>
        <v>0</v>
      </c>
      <c r="R59" s="174"/>
      <c r="S59" s="174"/>
      <c r="T59" s="175"/>
      <c r="U59" s="169"/>
      <c r="V59" s="169">
        <f>SUM(V60:V114)</f>
        <v>0</v>
      </c>
      <c r="W59" s="169"/>
      <c r="X59" s="169"/>
      <c r="AG59" t="s">
        <v>188</v>
      </c>
    </row>
    <row r="60" spans="1:60" outlineLevel="1" x14ac:dyDescent="0.2">
      <c r="A60" s="176">
        <v>9</v>
      </c>
      <c r="B60" s="177" t="s">
        <v>2057</v>
      </c>
      <c r="C60" s="193" t="s">
        <v>2058</v>
      </c>
      <c r="D60" s="178" t="s">
        <v>2059</v>
      </c>
      <c r="E60" s="179">
        <v>1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0</v>
      </c>
      <c r="O60" s="181">
        <f>ROUND(E60*N60,2)</f>
        <v>0</v>
      </c>
      <c r="P60" s="181">
        <v>0</v>
      </c>
      <c r="Q60" s="181">
        <f>ROUND(E60*P60,2)</f>
        <v>0</v>
      </c>
      <c r="R60" s="181"/>
      <c r="S60" s="181" t="s">
        <v>254</v>
      </c>
      <c r="T60" s="182" t="s">
        <v>250</v>
      </c>
      <c r="U60" s="163">
        <v>0</v>
      </c>
      <c r="V60" s="163">
        <f>ROUND(E60*U60,2)</f>
        <v>0</v>
      </c>
      <c r="W60" s="163"/>
      <c r="X60" s="163" t="s">
        <v>194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2060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259" t="s">
        <v>2061</v>
      </c>
      <c r="D61" s="260"/>
      <c r="E61" s="260"/>
      <c r="F61" s="260"/>
      <c r="G61" s="260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210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6">
        <v>10</v>
      </c>
      <c r="B62" s="177" t="s">
        <v>2062</v>
      </c>
      <c r="C62" s="193" t="s">
        <v>2063</v>
      </c>
      <c r="D62" s="178" t="s">
        <v>207</v>
      </c>
      <c r="E62" s="179">
        <v>74</v>
      </c>
      <c r="F62" s="180"/>
      <c r="G62" s="181">
        <f>ROUND(E62*F62,2)</f>
        <v>0</v>
      </c>
      <c r="H62" s="180"/>
      <c r="I62" s="181">
        <f>ROUND(E62*H62,2)</f>
        <v>0</v>
      </c>
      <c r="J62" s="180"/>
      <c r="K62" s="181">
        <f>ROUND(E62*J62,2)</f>
        <v>0</v>
      </c>
      <c r="L62" s="181">
        <v>21</v>
      </c>
      <c r="M62" s="181">
        <f>G62*(1+L62/100)</f>
        <v>0</v>
      </c>
      <c r="N62" s="181">
        <v>0</v>
      </c>
      <c r="O62" s="181">
        <f>ROUND(E62*N62,2)</f>
        <v>0</v>
      </c>
      <c r="P62" s="181">
        <v>0</v>
      </c>
      <c r="Q62" s="181">
        <f>ROUND(E62*P62,2)</f>
        <v>0</v>
      </c>
      <c r="R62" s="181"/>
      <c r="S62" s="181" t="s">
        <v>254</v>
      </c>
      <c r="T62" s="182" t="s">
        <v>250</v>
      </c>
      <c r="U62" s="163">
        <v>0</v>
      </c>
      <c r="V62" s="163">
        <f>ROUND(E62*U62,2)</f>
        <v>0</v>
      </c>
      <c r="W62" s="163"/>
      <c r="X62" s="163" t="s">
        <v>194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2060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22.5" outlineLevel="1" x14ac:dyDescent="0.2">
      <c r="A63" s="159"/>
      <c r="B63" s="160"/>
      <c r="C63" s="259" t="s">
        <v>2064</v>
      </c>
      <c r="D63" s="260"/>
      <c r="E63" s="260"/>
      <c r="F63" s="260"/>
      <c r="G63" s="260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2"/>
      <c r="Z63" s="152"/>
      <c r="AA63" s="152"/>
      <c r="AB63" s="152"/>
      <c r="AC63" s="152"/>
      <c r="AD63" s="152"/>
      <c r="AE63" s="152"/>
      <c r="AF63" s="152"/>
      <c r="AG63" s="152" t="s">
        <v>210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83" t="str">
        <f>C63</f>
        <v>Montáž kabelů měděných návěstních, ovládacích nebo sdělovacích bez ukončení uložených volně TCEKFY C, počtu párů a průměru žil 4 P x 1 mm</v>
      </c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4" t="s">
        <v>2065</v>
      </c>
      <c r="D64" s="164"/>
      <c r="E64" s="165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2"/>
      <c r="Z64" s="152"/>
      <c r="AA64" s="152"/>
      <c r="AB64" s="152"/>
      <c r="AC64" s="152"/>
      <c r="AD64" s="152"/>
      <c r="AE64" s="152"/>
      <c r="AF64" s="152"/>
      <c r="AG64" s="152" t="s">
        <v>199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194" t="s">
        <v>2066</v>
      </c>
      <c r="D65" s="164"/>
      <c r="E65" s="165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2"/>
      <c r="Z65" s="152"/>
      <c r="AA65" s="152"/>
      <c r="AB65" s="152"/>
      <c r="AC65" s="152"/>
      <c r="AD65" s="152"/>
      <c r="AE65" s="152"/>
      <c r="AF65" s="152"/>
      <c r="AG65" s="152" t="s">
        <v>199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2.5" outlineLevel="1" x14ac:dyDescent="0.2">
      <c r="A66" s="159"/>
      <c r="B66" s="160"/>
      <c r="C66" s="194" t="s">
        <v>2067</v>
      </c>
      <c r="D66" s="164"/>
      <c r="E66" s="165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199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9"/>
      <c r="B67" s="160"/>
      <c r="C67" s="194" t="s">
        <v>2068</v>
      </c>
      <c r="D67" s="164"/>
      <c r="E67" s="165">
        <v>74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2"/>
      <c r="Z67" s="152"/>
      <c r="AA67" s="152"/>
      <c r="AB67" s="152"/>
      <c r="AC67" s="152"/>
      <c r="AD67" s="152"/>
      <c r="AE67" s="152"/>
      <c r="AF67" s="152"/>
      <c r="AG67" s="152" t="s">
        <v>199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76">
        <v>11</v>
      </c>
      <c r="B68" s="177" t="s">
        <v>2069</v>
      </c>
      <c r="C68" s="193" t="s">
        <v>2070</v>
      </c>
      <c r="D68" s="178" t="s">
        <v>207</v>
      </c>
      <c r="E68" s="179">
        <v>27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21</v>
      </c>
      <c r="M68" s="181">
        <f>G68*(1+L68/100)</f>
        <v>0</v>
      </c>
      <c r="N68" s="181">
        <v>0</v>
      </c>
      <c r="O68" s="181">
        <f>ROUND(E68*N68,2)</f>
        <v>0</v>
      </c>
      <c r="P68" s="181">
        <v>0</v>
      </c>
      <c r="Q68" s="181">
        <f>ROUND(E68*P68,2)</f>
        <v>0</v>
      </c>
      <c r="R68" s="181"/>
      <c r="S68" s="181" t="s">
        <v>254</v>
      </c>
      <c r="T68" s="182" t="s">
        <v>250</v>
      </c>
      <c r="U68" s="163">
        <v>0</v>
      </c>
      <c r="V68" s="163">
        <f>ROUND(E68*U68,2)</f>
        <v>0</v>
      </c>
      <c r="W68" s="163"/>
      <c r="X68" s="163" t="s">
        <v>194</v>
      </c>
      <c r="Y68" s="152"/>
      <c r="Z68" s="152"/>
      <c r="AA68" s="152"/>
      <c r="AB68" s="152"/>
      <c r="AC68" s="152"/>
      <c r="AD68" s="152"/>
      <c r="AE68" s="152"/>
      <c r="AF68" s="152"/>
      <c r="AG68" s="152" t="s">
        <v>2060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2.5" outlineLevel="1" x14ac:dyDescent="0.2">
      <c r="A69" s="159"/>
      <c r="B69" s="160"/>
      <c r="C69" s="259" t="s">
        <v>2071</v>
      </c>
      <c r="D69" s="260"/>
      <c r="E69" s="260"/>
      <c r="F69" s="260"/>
      <c r="G69" s="260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52"/>
      <c r="Z69" s="152"/>
      <c r="AA69" s="152"/>
      <c r="AB69" s="152"/>
      <c r="AC69" s="152"/>
      <c r="AD69" s="152"/>
      <c r="AE69" s="152"/>
      <c r="AF69" s="152"/>
      <c r="AG69" s="152" t="s">
        <v>210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83" t="str">
        <f>C69</f>
        <v>Montáž vodiče nebo lana silnoproudého měděného uloženého v trubkovodu nebo v lištách včetně zatažení vodiče do trubek nebo lišt, instalace, manipulace s vodičem, prozvonění a označení, pročištění trubkovodu, otevření a zavření krabic CY, CYA 25,0 mm2</v>
      </c>
      <c r="BB69" s="152"/>
      <c r="BC69" s="152"/>
      <c r="BD69" s="152"/>
      <c r="BE69" s="152"/>
      <c r="BF69" s="152"/>
      <c r="BG69" s="152"/>
      <c r="BH69" s="152"/>
    </row>
    <row r="70" spans="1:60" ht="22.5" outlineLevel="1" x14ac:dyDescent="0.2">
      <c r="A70" s="159"/>
      <c r="B70" s="160"/>
      <c r="C70" s="194" t="s">
        <v>2072</v>
      </c>
      <c r="D70" s="164"/>
      <c r="E70" s="165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199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94" t="s">
        <v>2073</v>
      </c>
      <c r="D71" s="164"/>
      <c r="E71" s="165">
        <v>27</v>
      </c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2"/>
      <c r="Z71" s="152"/>
      <c r="AA71" s="152"/>
      <c r="AB71" s="152"/>
      <c r="AC71" s="152"/>
      <c r="AD71" s="152"/>
      <c r="AE71" s="152"/>
      <c r="AF71" s="152"/>
      <c r="AG71" s="152" t="s">
        <v>199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6">
        <v>12</v>
      </c>
      <c r="B72" s="177" t="s">
        <v>2074</v>
      </c>
      <c r="C72" s="193" t="s">
        <v>2075</v>
      </c>
      <c r="D72" s="178" t="s">
        <v>274</v>
      </c>
      <c r="E72" s="179">
        <v>19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81">
        <v>0</v>
      </c>
      <c r="O72" s="181">
        <f>ROUND(E72*N72,2)</f>
        <v>0</v>
      </c>
      <c r="P72" s="181">
        <v>0</v>
      </c>
      <c r="Q72" s="181">
        <f>ROUND(E72*P72,2)</f>
        <v>0</v>
      </c>
      <c r="R72" s="181"/>
      <c r="S72" s="181" t="s">
        <v>254</v>
      </c>
      <c r="T72" s="182" t="s">
        <v>250</v>
      </c>
      <c r="U72" s="163">
        <v>0</v>
      </c>
      <c r="V72" s="163">
        <f>ROUND(E72*U72,2)</f>
        <v>0</v>
      </c>
      <c r="W72" s="163"/>
      <c r="X72" s="163" t="s">
        <v>194</v>
      </c>
      <c r="Y72" s="152"/>
      <c r="Z72" s="152"/>
      <c r="AA72" s="152"/>
      <c r="AB72" s="152"/>
      <c r="AC72" s="152"/>
      <c r="AD72" s="152"/>
      <c r="AE72" s="152"/>
      <c r="AF72" s="152"/>
      <c r="AG72" s="152" t="s">
        <v>2060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259" t="s">
        <v>2076</v>
      </c>
      <c r="D73" s="260"/>
      <c r="E73" s="260"/>
      <c r="F73" s="260"/>
      <c r="G73" s="260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2"/>
      <c r="Z73" s="152"/>
      <c r="AA73" s="152"/>
      <c r="AB73" s="152"/>
      <c r="AC73" s="152"/>
      <c r="AD73" s="152"/>
      <c r="AE73" s="152"/>
      <c r="AF73" s="152"/>
      <c r="AG73" s="152" t="s">
        <v>210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 x14ac:dyDescent="0.2">
      <c r="A74" s="176">
        <v>13</v>
      </c>
      <c r="B74" s="177" t="s">
        <v>2077</v>
      </c>
      <c r="C74" s="193" t="s">
        <v>2078</v>
      </c>
      <c r="D74" s="178" t="s">
        <v>1921</v>
      </c>
      <c r="E74" s="179">
        <v>46</v>
      </c>
      <c r="F74" s="180"/>
      <c r="G74" s="181">
        <f>ROUND(E74*F74,2)</f>
        <v>0</v>
      </c>
      <c r="H74" s="180"/>
      <c r="I74" s="181">
        <f>ROUND(E74*H74,2)</f>
        <v>0</v>
      </c>
      <c r="J74" s="180"/>
      <c r="K74" s="181">
        <f>ROUND(E74*J74,2)</f>
        <v>0</v>
      </c>
      <c r="L74" s="181">
        <v>21</v>
      </c>
      <c r="M74" s="181">
        <f>G74*(1+L74/100)</f>
        <v>0</v>
      </c>
      <c r="N74" s="181">
        <v>0</v>
      </c>
      <c r="O74" s="181">
        <f>ROUND(E74*N74,2)</f>
        <v>0</v>
      </c>
      <c r="P74" s="181">
        <v>0</v>
      </c>
      <c r="Q74" s="181">
        <f>ROUND(E74*P74,2)</f>
        <v>0</v>
      </c>
      <c r="R74" s="181"/>
      <c r="S74" s="181" t="s">
        <v>254</v>
      </c>
      <c r="T74" s="182" t="s">
        <v>250</v>
      </c>
      <c r="U74" s="163">
        <v>0</v>
      </c>
      <c r="V74" s="163">
        <f>ROUND(E74*U74,2)</f>
        <v>0</v>
      </c>
      <c r="W74" s="163"/>
      <c r="X74" s="163" t="s">
        <v>194</v>
      </c>
      <c r="Y74" s="152"/>
      <c r="Z74" s="152"/>
      <c r="AA74" s="152"/>
      <c r="AB74" s="152"/>
      <c r="AC74" s="152"/>
      <c r="AD74" s="152"/>
      <c r="AE74" s="152"/>
      <c r="AF74" s="152"/>
      <c r="AG74" s="152" t="s">
        <v>2060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259" t="s">
        <v>2078</v>
      </c>
      <c r="D75" s="260"/>
      <c r="E75" s="260"/>
      <c r="F75" s="260"/>
      <c r="G75" s="260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2"/>
      <c r="Z75" s="152"/>
      <c r="AA75" s="152"/>
      <c r="AB75" s="152"/>
      <c r="AC75" s="152"/>
      <c r="AD75" s="152"/>
      <c r="AE75" s="152"/>
      <c r="AF75" s="152"/>
      <c r="AG75" s="152" t="s">
        <v>210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194" t="s">
        <v>2079</v>
      </c>
      <c r="D76" s="164"/>
      <c r="E76" s="165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2"/>
      <c r="Z76" s="152"/>
      <c r="AA76" s="152"/>
      <c r="AB76" s="152"/>
      <c r="AC76" s="152"/>
      <c r="AD76" s="152"/>
      <c r="AE76" s="152"/>
      <c r="AF76" s="152"/>
      <c r="AG76" s="152" t="s">
        <v>199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194" t="s">
        <v>2080</v>
      </c>
      <c r="D77" s="164"/>
      <c r="E77" s="165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2"/>
      <c r="Z77" s="152"/>
      <c r="AA77" s="152"/>
      <c r="AB77" s="152"/>
      <c r="AC77" s="152"/>
      <c r="AD77" s="152"/>
      <c r="AE77" s="152"/>
      <c r="AF77" s="152"/>
      <c r="AG77" s="152" t="s">
        <v>199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194" t="s">
        <v>2081</v>
      </c>
      <c r="D78" s="164"/>
      <c r="E78" s="165">
        <v>46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2"/>
      <c r="Z78" s="152"/>
      <c r="AA78" s="152"/>
      <c r="AB78" s="152"/>
      <c r="AC78" s="152"/>
      <c r="AD78" s="152"/>
      <c r="AE78" s="152"/>
      <c r="AF78" s="152"/>
      <c r="AG78" s="152" t="s">
        <v>199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6">
        <v>14</v>
      </c>
      <c r="B79" s="177" t="s">
        <v>2082</v>
      </c>
      <c r="C79" s="193" t="s">
        <v>2083</v>
      </c>
      <c r="D79" s="178" t="s">
        <v>274</v>
      </c>
      <c r="E79" s="179">
        <v>18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81">
        <v>0</v>
      </c>
      <c r="O79" s="181">
        <f>ROUND(E79*N79,2)</f>
        <v>0</v>
      </c>
      <c r="P79" s="181">
        <v>0</v>
      </c>
      <c r="Q79" s="181">
        <f>ROUND(E79*P79,2)</f>
        <v>0</v>
      </c>
      <c r="R79" s="181"/>
      <c r="S79" s="181" t="s">
        <v>254</v>
      </c>
      <c r="T79" s="182" t="s">
        <v>250</v>
      </c>
      <c r="U79" s="163">
        <v>0</v>
      </c>
      <c r="V79" s="163">
        <f>ROUND(E79*U79,2)</f>
        <v>0</v>
      </c>
      <c r="W79" s="163"/>
      <c r="X79" s="163" t="s">
        <v>194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2060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259" t="s">
        <v>2084</v>
      </c>
      <c r="D80" s="260"/>
      <c r="E80" s="260"/>
      <c r="F80" s="260"/>
      <c r="G80" s="260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2"/>
      <c r="Z80" s="152"/>
      <c r="AA80" s="152"/>
      <c r="AB80" s="152"/>
      <c r="AC80" s="152"/>
      <c r="AD80" s="152"/>
      <c r="AE80" s="152"/>
      <c r="AF80" s="152"/>
      <c r="AG80" s="152" t="s">
        <v>210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194" t="s">
        <v>2085</v>
      </c>
      <c r="D81" s="164"/>
      <c r="E81" s="165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2"/>
      <c r="Z81" s="152"/>
      <c r="AA81" s="152"/>
      <c r="AB81" s="152"/>
      <c r="AC81" s="152"/>
      <c r="AD81" s="152"/>
      <c r="AE81" s="152"/>
      <c r="AF81" s="152"/>
      <c r="AG81" s="152" t="s">
        <v>199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194" t="s">
        <v>2086</v>
      </c>
      <c r="D82" s="164"/>
      <c r="E82" s="165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2"/>
      <c r="Z82" s="152"/>
      <c r="AA82" s="152"/>
      <c r="AB82" s="152"/>
      <c r="AC82" s="152"/>
      <c r="AD82" s="152"/>
      <c r="AE82" s="152"/>
      <c r="AF82" s="152"/>
      <c r="AG82" s="152" t="s">
        <v>199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4" t="s">
        <v>2087</v>
      </c>
      <c r="D83" s="164"/>
      <c r="E83" s="165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2"/>
      <c r="Z83" s="152"/>
      <c r="AA83" s="152"/>
      <c r="AB83" s="152"/>
      <c r="AC83" s="152"/>
      <c r="AD83" s="152"/>
      <c r="AE83" s="152"/>
      <c r="AF83" s="152"/>
      <c r="AG83" s="152" t="s">
        <v>199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9"/>
      <c r="B84" s="160"/>
      <c r="C84" s="194" t="s">
        <v>2088</v>
      </c>
      <c r="D84" s="164"/>
      <c r="E84" s="165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52"/>
      <c r="Z84" s="152"/>
      <c r="AA84" s="152"/>
      <c r="AB84" s="152"/>
      <c r="AC84" s="152"/>
      <c r="AD84" s="152"/>
      <c r="AE84" s="152"/>
      <c r="AF84" s="152"/>
      <c r="AG84" s="152" t="s">
        <v>199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94" t="s">
        <v>2089</v>
      </c>
      <c r="D85" s="164"/>
      <c r="E85" s="165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2"/>
      <c r="Z85" s="152"/>
      <c r="AA85" s="152"/>
      <c r="AB85" s="152"/>
      <c r="AC85" s="152"/>
      <c r="AD85" s="152"/>
      <c r="AE85" s="152"/>
      <c r="AF85" s="152"/>
      <c r="AG85" s="152" t="s">
        <v>199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194" t="s">
        <v>2090</v>
      </c>
      <c r="D86" s="164"/>
      <c r="E86" s="165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2"/>
      <c r="Z86" s="152"/>
      <c r="AA86" s="152"/>
      <c r="AB86" s="152"/>
      <c r="AC86" s="152"/>
      <c r="AD86" s="152"/>
      <c r="AE86" s="152"/>
      <c r="AF86" s="152"/>
      <c r="AG86" s="152" t="s">
        <v>199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59"/>
      <c r="B87" s="160"/>
      <c r="C87" s="194" t="s">
        <v>2091</v>
      </c>
      <c r="D87" s="164"/>
      <c r="E87" s="165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2"/>
      <c r="Z87" s="152"/>
      <c r="AA87" s="152"/>
      <c r="AB87" s="152"/>
      <c r="AC87" s="152"/>
      <c r="AD87" s="152"/>
      <c r="AE87" s="152"/>
      <c r="AF87" s="152"/>
      <c r="AG87" s="152" t="s">
        <v>199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94" t="s">
        <v>1830</v>
      </c>
      <c r="D88" s="164"/>
      <c r="E88" s="165">
        <v>18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2"/>
      <c r="Z88" s="152"/>
      <c r="AA88" s="152"/>
      <c r="AB88" s="152"/>
      <c r="AC88" s="152"/>
      <c r="AD88" s="152"/>
      <c r="AE88" s="152"/>
      <c r="AF88" s="152"/>
      <c r="AG88" s="152" t="s">
        <v>199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6">
        <v>15</v>
      </c>
      <c r="B89" s="177" t="s">
        <v>2092</v>
      </c>
      <c r="C89" s="193" t="s">
        <v>2093</v>
      </c>
      <c r="D89" s="178" t="s">
        <v>207</v>
      </c>
      <c r="E89" s="179">
        <v>82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81">
        <v>0</v>
      </c>
      <c r="O89" s="181">
        <f>ROUND(E89*N89,2)</f>
        <v>0</v>
      </c>
      <c r="P89" s="181">
        <v>0</v>
      </c>
      <c r="Q89" s="181">
        <f>ROUND(E89*P89,2)</f>
        <v>0</v>
      </c>
      <c r="R89" s="181"/>
      <c r="S89" s="181" t="s">
        <v>254</v>
      </c>
      <c r="T89" s="182" t="s">
        <v>250</v>
      </c>
      <c r="U89" s="163">
        <v>0</v>
      </c>
      <c r="V89" s="163">
        <f>ROUND(E89*U89,2)</f>
        <v>0</v>
      </c>
      <c r="W89" s="163"/>
      <c r="X89" s="163" t="s">
        <v>194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2060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ht="22.5" outlineLevel="1" x14ac:dyDescent="0.2">
      <c r="A90" s="159"/>
      <c r="B90" s="160"/>
      <c r="C90" s="259" t="s">
        <v>2094</v>
      </c>
      <c r="D90" s="260"/>
      <c r="E90" s="260"/>
      <c r="F90" s="260"/>
      <c r="G90" s="260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2"/>
      <c r="Z90" s="152"/>
      <c r="AA90" s="152"/>
      <c r="AB90" s="152"/>
      <c r="AC90" s="152"/>
      <c r="AD90" s="152"/>
      <c r="AE90" s="152"/>
      <c r="AF90" s="152"/>
      <c r="AG90" s="152" t="s">
        <v>210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83" t="str">
        <f>C90</f>
        <v>Montáž kabelů měděných do l kV bez ukončení, uložených volně sk. 1 - CYKY, NYM, NYY, YSLY, počtu a průřezu žil 3x10 mm2, 4x6 mm2, 5x4 až 6 mm2, 7x4 mm2, 12x1,5 mm2</v>
      </c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76">
        <v>16</v>
      </c>
      <c r="B91" s="177" t="s">
        <v>2095</v>
      </c>
      <c r="C91" s="193" t="s">
        <v>2096</v>
      </c>
      <c r="D91" s="178" t="s">
        <v>207</v>
      </c>
      <c r="E91" s="179">
        <v>51</v>
      </c>
      <c r="F91" s="180"/>
      <c r="G91" s="181">
        <f>ROUND(E91*F91,2)</f>
        <v>0</v>
      </c>
      <c r="H91" s="180"/>
      <c r="I91" s="181">
        <f>ROUND(E91*H91,2)</f>
        <v>0</v>
      </c>
      <c r="J91" s="180"/>
      <c r="K91" s="181">
        <f>ROUND(E91*J91,2)</f>
        <v>0</v>
      </c>
      <c r="L91" s="181">
        <v>21</v>
      </c>
      <c r="M91" s="181">
        <f>G91*(1+L91/100)</f>
        <v>0</v>
      </c>
      <c r="N91" s="181">
        <v>0</v>
      </c>
      <c r="O91" s="181">
        <f>ROUND(E91*N91,2)</f>
        <v>0</v>
      </c>
      <c r="P91" s="181">
        <v>0</v>
      </c>
      <c r="Q91" s="181">
        <f>ROUND(E91*P91,2)</f>
        <v>0</v>
      </c>
      <c r="R91" s="181"/>
      <c r="S91" s="181" t="s">
        <v>254</v>
      </c>
      <c r="T91" s="182" t="s">
        <v>250</v>
      </c>
      <c r="U91" s="163">
        <v>0</v>
      </c>
      <c r="V91" s="163">
        <f>ROUND(E91*U91,2)</f>
        <v>0</v>
      </c>
      <c r="W91" s="163"/>
      <c r="X91" s="163" t="s">
        <v>194</v>
      </c>
      <c r="Y91" s="152"/>
      <c r="Z91" s="152"/>
      <c r="AA91" s="152"/>
      <c r="AB91" s="152"/>
      <c r="AC91" s="152"/>
      <c r="AD91" s="152"/>
      <c r="AE91" s="152"/>
      <c r="AF91" s="152"/>
      <c r="AG91" s="152" t="s">
        <v>2060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 x14ac:dyDescent="0.2">
      <c r="A92" s="159"/>
      <c r="B92" s="160"/>
      <c r="C92" s="259" t="s">
        <v>2097</v>
      </c>
      <c r="D92" s="260"/>
      <c r="E92" s="260"/>
      <c r="F92" s="260"/>
      <c r="G92" s="260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2"/>
      <c r="Z92" s="152"/>
      <c r="AA92" s="152"/>
      <c r="AB92" s="152"/>
      <c r="AC92" s="152"/>
      <c r="AD92" s="152"/>
      <c r="AE92" s="152"/>
      <c r="AF92" s="152"/>
      <c r="AG92" s="152" t="s">
        <v>210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83" t="str">
        <f>C92</f>
        <v>Montáž vodičů izolovaných měděných bez ukončení uložených volně plných a laněných s PVC pláštěm, bezhalogenových, ohniodolných (CY, CHAH-R(V)) průřezu žíly 25 až 35 mm2</v>
      </c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194" t="s">
        <v>2098</v>
      </c>
      <c r="D93" s="164"/>
      <c r="E93" s="165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2"/>
      <c r="Z93" s="152"/>
      <c r="AA93" s="152"/>
      <c r="AB93" s="152"/>
      <c r="AC93" s="152"/>
      <c r="AD93" s="152"/>
      <c r="AE93" s="152"/>
      <c r="AF93" s="152"/>
      <c r="AG93" s="152" t="s">
        <v>199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194" t="s">
        <v>2099</v>
      </c>
      <c r="D94" s="164"/>
      <c r="E94" s="165">
        <v>51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2"/>
      <c r="Z94" s="152"/>
      <c r="AA94" s="152"/>
      <c r="AB94" s="152"/>
      <c r="AC94" s="152"/>
      <c r="AD94" s="152"/>
      <c r="AE94" s="152"/>
      <c r="AF94" s="152"/>
      <c r="AG94" s="152" t="s">
        <v>199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76">
        <v>17</v>
      </c>
      <c r="B95" s="177" t="s">
        <v>2100</v>
      </c>
      <c r="C95" s="193" t="s">
        <v>2101</v>
      </c>
      <c r="D95" s="178" t="s">
        <v>207</v>
      </c>
      <c r="E95" s="179">
        <v>74</v>
      </c>
      <c r="F95" s="180"/>
      <c r="G95" s="181">
        <f>ROUND(E95*F95,2)</f>
        <v>0</v>
      </c>
      <c r="H95" s="180"/>
      <c r="I95" s="181">
        <f>ROUND(E95*H95,2)</f>
        <v>0</v>
      </c>
      <c r="J95" s="180"/>
      <c r="K95" s="181">
        <f>ROUND(E95*J95,2)</f>
        <v>0</v>
      </c>
      <c r="L95" s="181">
        <v>21</v>
      </c>
      <c r="M95" s="181">
        <f>G95*(1+L95/100)</f>
        <v>0</v>
      </c>
      <c r="N95" s="181">
        <v>0</v>
      </c>
      <c r="O95" s="181">
        <f>ROUND(E95*N95,2)</f>
        <v>0</v>
      </c>
      <c r="P95" s="181">
        <v>0</v>
      </c>
      <c r="Q95" s="181">
        <f>ROUND(E95*P95,2)</f>
        <v>0</v>
      </c>
      <c r="R95" s="181"/>
      <c r="S95" s="181" t="s">
        <v>254</v>
      </c>
      <c r="T95" s="182" t="s">
        <v>250</v>
      </c>
      <c r="U95" s="163">
        <v>0</v>
      </c>
      <c r="V95" s="163">
        <f>ROUND(E95*U95,2)</f>
        <v>0</v>
      </c>
      <c r="W95" s="163"/>
      <c r="X95" s="163" t="s">
        <v>275</v>
      </c>
      <c r="Y95" s="152"/>
      <c r="Z95" s="152"/>
      <c r="AA95" s="152"/>
      <c r="AB95" s="152"/>
      <c r="AC95" s="152"/>
      <c r="AD95" s="152"/>
      <c r="AE95" s="152"/>
      <c r="AF95" s="152"/>
      <c r="AG95" s="152" t="s">
        <v>2013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9"/>
      <c r="B96" s="160"/>
      <c r="C96" s="259" t="s">
        <v>2102</v>
      </c>
      <c r="D96" s="260"/>
      <c r="E96" s="260"/>
      <c r="F96" s="260"/>
      <c r="G96" s="260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2"/>
      <c r="Z96" s="152"/>
      <c r="AA96" s="152"/>
      <c r="AB96" s="152"/>
      <c r="AC96" s="152"/>
      <c r="AD96" s="152"/>
      <c r="AE96" s="152"/>
      <c r="AF96" s="152"/>
      <c r="AG96" s="152" t="s">
        <v>210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76">
        <v>18</v>
      </c>
      <c r="B97" s="177" t="s">
        <v>2103</v>
      </c>
      <c r="C97" s="193" t="s">
        <v>2104</v>
      </c>
      <c r="D97" s="178" t="s">
        <v>2105</v>
      </c>
      <c r="E97" s="179">
        <v>19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81">
        <v>0</v>
      </c>
      <c r="O97" s="181">
        <f>ROUND(E97*N97,2)</f>
        <v>0</v>
      </c>
      <c r="P97" s="181">
        <v>0</v>
      </c>
      <c r="Q97" s="181">
        <f>ROUND(E97*P97,2)</f>
        <v>0</v>
      </c>
      <c r="R97" s="181"/>
      <c r="S97" s="181" t="s">
        <v>254</v>
      </c>
      <c r="T97" s="182" t="s">
        <v>250</v>
      </c>
      <c r="U97" s="163">
        <v>0</v>
      </c>
      <c r="V97" s="163">
        <f>ROUND(E97*U97,2)</f>
        <v>0</v>
      </c>
      <c r="W97" s="163"/>
      <c r="X97" s="163" t="s">
        <v>275</v>
      </c>
      <c r="Y97" s="152"/>
      <c r="Z97" s="152"/>
      <c r="AA97" s="152"/>
      <c r="AB97" s="152"/>
      <c r="AC97" s="152"/>
      <c r="AD97" s="152"/>
      <c r="AE97" s="152"/>
      <c r="AF97" s="152"/>
      <c r="AG97" s="152" t="s">
        <v>2013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259" t="s">
        <v>2106</v>
      </c>
      <c r="D98" s="260"/>
      <c r="E98" s="260"/>
      <c r="F98" s="260"/>
      <c r="G98" s="260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2"/>
      <c r="Z98" s="152"/>
      <c r="AA98" s="152"/>
      <c r="AB98" s="152"/>
      <c r="AC98" s="152"/>
      <c r="AD98" s="152"/>
      <c r="AE98" s="152"/>
      <c r="AF98" s="152"/>
      <c r="AG98" s="152" t="s">
        <v>210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83" t="str">
        <f>C98</f>
        <v>Sdělovací a zabezpečovací technika Datová technika Datové konektory KONEKTOR RJ45 CAT6 STP STINENY NA LICNU</v>
      </c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76">
        <v>19</v>
      </c>
      <c r="B99" s="177" t="s">
        <v>2107</v>
      </c>
      <c r="C99" s="193" t="s">
        <v>2108</v>
      </c>
      <c r="D99" s="178" t="s">
        <v>207</v>
      </c>
      <c r="E99" s="179">
        <v>51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81">
        <v>0</v>
      </c>
      <c r="O99" s="181">
        <f>ROUND(E99*N99,2)</f>
        <v>0</v>
      </c>
      <c r="P99" s="181">
        <v>0</v>
      </c>
      <c r="Q99" s="181">
        <f>ROUND(E99*P99,2)</f>
        <v>0</v>
      </c>
      <c r="R99" s="181"/>
      <c r="S99" s="181" t="s">
        <v>254</v>
      </c>
      <c r="T99" s="182" t="s">
        <v>250</v>
      </c>
      <c r="U99" s="163">
        <v>0</v>
      </c>
      <c r="V99" s="163">
        <f>ROUND(E99*U99,2)</f>
        <v>0</v>
      </c>
      <c r="W99" s="163"/>
      <c r="X99" s="163" t="s">
        <v>275</v>
      </c>
      <c r="Y99" s="152"/>
      <c r="Z99" s="152"/>
      <c r="AA99" s="152"/>
      <c r="AB99" s="152"/>
      <c r="AC99" s="152"/>
      <c r="AD99" s="152"/>
      <c r="AE99" s="152"/>
      <c r="AF99" s="152"/>
      <c r="AG99" s="152" t="s">
        <v>2013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259" t="s">
        <v>2108</v>
      </c>
      <c r="D100" s="260"/>
      <c r="E100" s="260"/>
      <c r="F100" s="260"/>
      <c r="G100" s="260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2"/>
      <c r="Z100" s="152"/>
      <c r="AA100" s="152"/>
      <c r="AB100" s="152"/>
      <c r="AC100" s="152"/>
      <c r="AD100" s="152"/>
      <c r="AE100" s="152"/>
      <c r="AF100" s="152"/>
      <c r="AG100" s="152" t="s">
        <v>210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6">
        <v>20</v>
      </c>
      <c r="B101" s="177" t="s">
        <v>2109</v>
      </c>
      <c r="C101" s="193" t="s">
        <v>2110</v>
      </c>
      <c r="D101" s="178" t="s">
        <v>207</v>
      </c>
      <c r="E101" s="179">
        <v>22</v>
      </c>
      <c r="F101" s="180"/>
      <c r="G101" s="181">
        <f>ROUND(E101*F101,2)</f>
        <v>0</v>
      </c>
      <c r="H101" s="180"/>
      <c r="I101" s="181">
        <f>ROUND(E101*H101,2)</f>
        <v>0</v>
      </c>
      <c r="J101" s="180"/>
      <c r="K101" s="181">
        <f>ROUND(E101*J101,2)</f>
        <v>0</v>
      </c>
      <c r="L101" s="181">
        <v>21</v>
      </c>
      <c r="M101" s="181">
        <f>G101*(1+L101/100)</f>
        <v>0</v>
      </c>
      <c r="N101" s="181">
        <v>1.2E-4</v>
      </c>
      <c r="O101" s="181">
        <f>ROUND(E101*N101,2)</f>
        <v>0</v>
      </c>
      <c r="P101" s="181">
        <v>0</v>
      </c>
      <c r="Q101" s="181">
        <f>ROUND(E101*P101,2)</f>
        <v>0</v>
      </c>
      <c r="R101" s="181"/>
      <c r="S101" s="181" t="s">
        <v>254</v>
      </c>
      <c r="T101" s="182" t="s">
        <v>250</v>
      </c>
      <c r="U101" s="163">
        <v>0</v>
      </c>
      <c r="V101" s="163">
        <f>ROUND(E101*U101,2)</f>
        <v>0</v>
      </c>
      <c r="W101" s="163"/>
      <c r="X101" s="163" t="s">
        <v>275</v>
      </c>
      <c r="Y101" s="152"/>
      <c r="Z101" s="152"/>
      <c r="AA101" s="152"/>
      <c r="AB101" s="152"/>
      <c r="AC101" s="152"/>
      <c r="AD101" s="152"/>
      <c r="AE101" s="152"/>
      <c r="AF101" s="152"/>
      <c r="AG101" s="152" t="s">
        <v>2013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259" t="s">
        <v>2110</v>
      </c>
      <c r="D102" s="260"/>
      <c r="E102" s="260"/>
      <c r="F102" s="260"/>
      <c r="G102" s="260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52"/>
      <c r="Z102" s="152"/>
      <c r="AA102" s="152"/>
      <c r="AB102" s="152"/>
      <c r="AC102" s="152"/>
      <c r="AD102" s="152"/>
      <c r="AE102" s="152"/>
      <c r="AF102" s="152"/>
      <c r="AG102" s="152" t="s">
        <v>210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94" t="s">
        <v>2111</v>
      </c>
      <c r="D103" s="164"/>
      <c r="E103" s="165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199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194" t="s">
        <v>1884</v>
      </c>
      <c r="D104" s="164"/>
      <c r="E104" s="165">
        <v>22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199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76">
        <v>21</v>
      </c>
      <c r="B105" s="177" t="s">
        <v>2112</v>
      </c>
      <c r="C105" s="193" t="s">
        <v>2113</v>
      </c>
      <c r="D105" s="178" t="s">
        <v>207</v>
      </c>
      <c r="E105" s="179">
        <v>21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21</v>
      </c>
      <c r="M105" s="181">
        <f>G105*(1+L105/100)</f>
        <v>0</v>
      </c>
      <c r="N105" s="181">
        <v>1.7000000000000001E-4</v>
      </c>
      <c r="O105" s="181">
        <f>ROUND(E105*N105,2)</f>
        <v>0</v>
      </c>
      <c r="P105" s="181">
        <v>0</v>
      </c>
      <c r="Q105" s="181">
        <f>ROUND(E105*P105,2)</f>
        <v>0</v>
      </c>
      <c r="R105" s="181"/>
      <c r="S105" s="181" t="s">
        <v>254</v>
      </c>
      <c r="T105" s="182" t="s">
        <v>250</v>
      </c>
      <c r="U105" s="163">
        <v>0</v>
      </c>
      <c r="V105" s="163">
        <f>ROUND(E105*U105,2)</f>
        <v>0</v>
      </c>
      <c r="W105" s="163"/>
      <c r="X105" s="163" t="s">
        <v>275</v>
      </c>
      <c r="Y105" s="152"/>
      <c r="Z105" s="152"/>
      <c r="AA105" s="152"/>
      <c r="AB105" s="152"/>
      <c r="AC105" s="152"/>
      <c r="AD105" s="152"/>
      <c r="AE105" s="152"/>
      <c r="AF105" s="152"/>
      <c r="AG105" s="152" t="s">
        <v>2013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59"/>
      <c r="B106" s="160"/>
      <c r="C106" s="259" t="s">
        <v>2113</v>
      </c>
      <c r="D106" s="260"/>
      <c r="E106" s="260"/>
      <c r="F106" s="260"/>
      <c r="G106" s="260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52"/>
      <c r="Z106" s="152"/>
      <c r="AA106" s="152"/>
      <c r="AB106" s="152"/>
      <c r="AC106" s="152"/>
      <c r="AD106" s="152"/>
      <c r="AE106" s="152"/>
      <c r="AF106" s="152"/>
      <c r="AG106" s="152" t="s">
        <v>210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22.5" outlineLevel="1" x14ac:dyDescent="0.2">
      <c r="A107" s="159"/>
      <c r="B107" s="160"/>
      <c r="C107" s="194" t="s">
        <v>2114</v>
      </c>
      <c r="D107" s="164"/>
      <c r="E107" s="165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199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9"/>
      <c r="B108" s="160"/>
      <c r="C108" s="194" t="s">
        <v>585</v>
      </c>
      <c r="D108" s="164"/>
      <c r="E108" s="165">
        <v>21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199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76">
        <v>22</v>
      </c>
      <c r="B109" s="177" t="s">
        <v>2115</v>
      </c>
      <c r="C109" s="193" t="s">
        <v>2116</v>
      </c>
      <c r="D109" s="178" t="s">
        <v>207</v>
      </c>
      <c r="E109" s="179">
        <v>39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21</v>
      </c>
      <c r="M109" s="181">
        <f>G109*(1+L109/100)</f>
        <v>0</v>
      </c>
      <c r="N109" s="181">
        <v>1.6000000000000001E-4</v>
      </c>
      <c r="O109" s="181">
        <f>ROUND(E109*N109,2)</f>
        <v>0.01</v>
      </c>
      <c r="P109" s="181">
        <v>0</v>
      </c>
      <c r="Q109" s="181">
        <f>ROUND(E109*P109,2)</f>
        <v>0</v>
      </c>
      <c r="R109" s="181"/>
      <c r="S109" s="181" t="s">
        <v>254</v>
      </c>
      <c r="T109" s="182" t="s">
        <v>250</v>
      </c>
      <c r="U109" s="163">
        <v>0</v>
      </c>
      <c r="V109" s="163">
        <f>ROUND(E109*U109,2)</f>
        <v>0</v>
      </c>
      <c r="W109" s="163"/>
      <c r="X109" s="163" t="s">
        <v>275</v>
      </c>
      <c r="Y109" s="152"/>
      <c r="Z109" s="152"/>
      <c r="AA109" s="152"/>
      <c r="AB109" s="152"/>
      <c r="AC109" s="152"/>
      <c r="AD109" s="152"/>
      <c r="AE109" s="152"/>
      <c r="AF109" s="152"/>
      <c r="AG109" s="152" t="s">
        <v>2013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59"/>
      <c r="B110" s="160"/>
      <c r="C110" s="259" t="s">
        <v>2116</v>
      </c>
      <c r="D110" s="260"/>
      <c r="E110" s="260"/>
      <c r="F110" s="260"/>
      <c r="G110" s="260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52"/>
      <c r="Z110" s="152"/>
      <c r="AA110" s="152"/>
      <c r="AB110" s="152"/>
      <c r="AC110" s="152"/>
      <c r="AD110" s="152"/>
      <c r="AE110" s="152"/>
      <c r="AF110" s="152"/>
      <c r="AG110" s="152" t="s">
        <v>210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94" t="s">
        <v>2117</v>
      </c>
      <c r="D111" s="164"/>
      <c r="E111" s="165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199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59"/>
      <c r="B112" s="160"/>
      <c r="C112" s="194" t="s">
        <v>2118</v>
      </c>
      <c r="D112" s="164"/>
      <c r="E112" s="165">
        <v>39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199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76">
        <v>23</v>
      </c>
      <c r="B113" s="177" t="s">
        <v>2119</v>
      </c>
      <c r="C113" s="193" t="s">
        <v>2120</v>
      </c>
      <c r="D113" s="178" t="s">
        <v>207</v>
      </c>
      <c r="E113" s="179">
        <v>27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21</v>
      </c>
      <c r="M113" s="181">
        <f>G113*(1+L113/100)</f>
        <v>0</v>
      </c>
      <c r="N113" s="181">
        <v>0</v>
      </c>
      <c r="O113" s="181">
        <f>ROUND(E113*N113,2)</f>
        <v>0</v>
      </c>
      <c r="P113" s="181">
        <v>0</v>
      </c>
      <c r="Q113" s="181">
        <f>ROUND(E113*P113,2)</f>
        <v>0</v>
      </c>
      <c r="R113" s="181"/>
      <c r="S113" s="181" t="s">
        <v>254</v>
      </c>
      <c r="T113" s="182" t="s">
        <v>250</v>
      </c>
      <c r="U113" s="163">
        <v>0</v>
      </c>
      <c r="V113" s="163">
        <f>ROUND(E113*U113,2)</f>
        <v>0</v>
      </c>
      <c r="W113" s="163"/>
      <c r="X113" s="163" t="s">
        <v>275</v>
      </c>
      <c r="Y113" s="152"/>
      <c r="Z113" s="152"/>
      <c r="AA113" s="152"/>
      <c r="AB113" s="152"/>
      <c r="AC113" s="152"/>
      <c r="AD113" s="152"/>
      <c r="AE113" s="152"/>
      <c r="AF113" s="152"/>
      <c r="AG113" s="152" t="s">
        <v>2013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259" t="s">
        <v>2120</v>
      </c>
      <c r="D114" s="260"/>
      <c r="E114" s="260"/>
      <c r="F114" s="260"/>
      <c r="G114" s="260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210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x14ac:dyDescent="0.2">
      <c r="A115" s="170" t="s">
        <v>187</v>
      </c>
      <c r="B115" s="171" t="s">
        <v>154</v>
      </c>
      <c r="C115" s="192" t="s">
        <v>155</v>
      </c>
      <c r="D115" s="172"/>
      <c r="E115" s="173"/>
      <c r="F115" s="174"/>
      <c r="G115" s="174">
        <f>SUMIF(AG116:AG146,"&lt;&gt;NOR",G116:G146)</f>
        <v>0</v>
      </c>
      <c r="H115" s="174"/>
      <c r="I115" s="174">
        <f>SUM(I116:I146)</f>
        <v>0</v>
      </c>
      <c r="J115" s="174"/>
      <c r="K115" s="174">
        <f>SUM(K116:K146)</f>
        <v>0</v>
      </c>
      <c r="L115" s="174"/>
      <c r="M115" s="174">
        <f>SUM(M116:M146)</f>
        <v>0</v>
      </c>
      <c r="N115" s="174"/>
      <c r="O115" s="174">
        <f>SUM(O116:O146)</f>
        <v>0</v>
      </c>
      <c r="P115" s="174"/>
      <c r="Q115" s="174">
        <f>SUM(Q116:Q146)</f>
        <v>0</v>
      </c>
      <c r="R115" s="174"/>
      <c r="S115" s="174"/>
      <c r="T115" s="175"/>
      <c r="U115" s="169"/>
      <c r="V115" s="169">
        <f>SUM(V116:V146)</f>
        <v>0</v>
      </c>
      <c r="W115" s="169"/>
      <c r="X115" s="169"/>
      <c r="AG115" t="s">
        <v>188</v>
      </c>
    </row>
    <row r="116" spans="1:60" outlineLevel="1" x14ac:dyDescent="0.2">
      <c r="A116" s="176">
        <v>24</v>
      </c>
      <c r="B116" s="177" t="s">
        <v>2121</v>
      </c>
      <c r="C116" s="193" t="s">
        <v>2122</v>
      </c>
      <c r="D116" s="178" t="s">
        <v>274</v>
      </c>
      <c r="E116" s="179">
        <v>1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21</v>
      </c>
      <c r="M116" s="181">
        <f>G116*(1+L116/100)</f>
        <v>0</v>
      </c>
      <c r="N116" s="181">
        <v>0</v>
      </c>
      <c r="O116" s="181">
        <f>ROUND(E116*N116,2)</f>
        <v>0</v>
      </c>
      <c r="P116" s="181">
        <v>0</v>
      </c>
      <c r="Q116" s="181">
        <f>ROUND(E116*P116,2)</f>
        <v>0</v>
      </c>
      <c r="R116" s="181"/>
      <c r="S116" s="181" t="s">
        <v>254</v>
      </c>
      <c r="T116" s="182" t="s">
        <v>250</v>
      </c>
      <c r="U116" s="163">
        <v>0</v>
      </c>
      <c r="V116" s="163">
        <f>ROUND(E116*U116,2)</f>
        <v>0</v>
      </c>
      <c r="W116" s="163"/>
      <c r="X116" s="163" t="s">
        <v>194</v>
      </c>
      <c r="Y116" s="152"/>
      <c r="Z116" s="152"/>
      <c r="AA116" s="152"/>
      <c r="AB116" s="152"/>
      <c r="AC116" s="152"/>
      <c r="AD116" s="152"/>
      <c r="AE116" s="152"/>
      <c r="AF116" s="152"/>
      <c r="AG116" s="152" t="s">
        <v>2123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259" t="s">
        <v>2124</v>
      </c>
      <c r="D117" s="260"/>
      <c r="E117" s="260"/>
      <c r="F117" s="260"/>
      <c r="G117" s="260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210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 x14ac:dyDescent="0.2">
      <c r="A118" s="176">
        <v>25</v>
      </c>
      <c r="B118" s="177" t="s">
        <v>2125</v>
      </c>
      <c r="C118" s="193" t="s">
        <v>2126</v>
      </c>
      <c r="D118" s="178" t="s">
        <v>274</v>
      </c>
      <c r="E118" s="179">
        <v>1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81">
        <v>0</v>
      </c>
      <c r="O118" s="181">
        <f>ROUND(E118*N118,2)</f>
        <v>0</v>
      </c>
      <c r="P118" s="181">
        <v>0</v>
      </c>
      <c r="Q118" s="181">
        <f>ROUND(E118*P118,2)</f>
        <v>0</v>
      </c>
      <c r="R118" s="181"/>
      <c r="S118" s="181" t="s">
        <v>254</v>
      </c>
      <c r="T118" s="182" t="s">
        <v>250</v>
      </c>
      <c r="U118" s="163">
        <v>0</v>
      </c>
      <c r="V118" s="163">
        <f>ROUND(E118*U118,2)</f>
        <v>0</v>
      </c>
      <c r="W118" s="163"/>
      <c r="X118" s="163" t="s">
        <v>194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2123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259" t="s">
        <v>2127</v>
      </c>
      <c r="D119" s="260"/>
      <c r="E119" s="260"/>
      <c r="F119" s="260"/>
      <c r="G119" s="260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210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76">
        <v>26</v>
      </c>
      <c r="B120" s="177" t="s">
        <v>2128</v>
      </c>
      <c r="C120" s="193" t="s">
        <v>2129</v>
      </c>
      <c r="D120" s="178" t="s">
        <v>1921</v>
      </c>
      <c r="E120" s="179">
        <v>4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81">
        <v>0</v>
      </c>
      <c r="O120" s="181">
        <f>ROUND(E120*N120,2)</f>
        <v>0</v>
      </c>
      <c r="P120" s="181">
        <v>0</v>
      </c>
      <c r="Q120" s="181">
        <f>ROUND(E120*P120,2)</f>
        <v>0</v>
      </c>
      <c r="R120" s="181"/>
      <c r="S120" s="181" t="s">
        <v>254</v>
      </c>
      <c r="T120" s="182" t="s">
        <v>250</v>
      </c>
      <c r="U120" s="163">
        <v>0</v>
      </c>
      <c r="V120" s="163">
        <f>ROUND(E120*U120,2)</f>
        <v>0</v>
      </c>
      <c r="W120" s="163"/>
      <c r="X120" s="163" t="s">
        <v>194</v>
      </c>
      <c r="Y120" s="152"/>
      <c r="Z120" s="152"/>
      <c r="AA120" s="152"/>
      <c r="AB120" s="152"/>
      <c r="AC120" s="152"/>
      <c r="AD120" s="152"/>
      <c r="AE120" s="152"/>
      <c r="AF120" s="152"/>
      <c r="AG120" s="152" t="s">
        <v>2123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59"/>
      <c r="B121" s="160"/>
      <c r="C121" s="259" t="s">
        <v>2129</v>
      </c>
      <c r="D121" s="260"/>
      <c r="E121" s="260"/>
      <c r="F121" s="260"/>
      <c r="G121" s="260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52"/>
      <c r="Z121" s="152"/>
      <c r="AA121" s="152"/>
      <c r="AB121" s="152"/>
      <c r="AC121" s="152"/>
      <c r="AD121" s="152"/>
      <c r="AE121" s="152"/>
      <c r="AF121" s="152"/>
      <c r="AG121" s="152" t="s">
        <v>210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194" t="s">
        <v>2130</v>
      </c>
      <c r="D122" s="164"/>
      <c r="E122" s="165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199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194" t="s">
        <v>91</v>
      </c>
      <c r="D123" s="164"/>
      <c r="E123" s="165">
        <v>4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199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76">
        <v>27</v>
      </c>
      <c r="B124" s="177" t="s">
        <v>2131</v>
      </c>
      <c r="C124" s="193" t="s">
        <v>2132</v>
      </c>
      <c r="D124" s="178" t="s">
        <v>2012</v>
      </c>
      <c r="E124" s="179">
        <v>76</v>
      </c>
      <c r="F124" s="180"/>
      <c r="G124" s="181">
        <f>ROUND(E124*F124,2)</f>
        <v>0</v>
      </c>
      <c r="H124" s="180"/>
      <c r="I124" s="181">
        <f>ROUND(E124*H124,2)</f>
        <v>0</v>
      </c>
      <c r="J124" s="180"/>
      <c r="K124" s="181">
        <f>ROUND(E124*J124,2)</f>
        <v>0</v>
      </c>
      <c r="L124" s="181">
        <v>21</v>
      </c>
      <c r="M124" s="181">
        <f>G124*(1+L124/100)</f>
        <v>0</v>
      </c>
      <c r="N124" s="181">
        <v>0</v>
      </c>
      <c r="O124" s="181">
        <f>ROUND(E124*N124,2)</f>
        <v>0</v>
      </c>
      <c r="P124" s="181">
        <v>0</v>
      </c>
      <c r="Q124" s="181">
        <f>ROUND(E124*P124,2)</f>
        <v>0</v>
      </c>
      <c r="R124" s="181"/>
      <c r="S124" s="181" t="s">
        <v>254</v>
      </c>
      <c r="T124" s="182" t="s">
        <v>250</v>
      </c>
      <c r="U124" s="163">
        <v>0</v>
      </c>
      <c r="V124" s="163">
        <f>ROUND(E124*U124,2)</f>
        <v>0</v>
      </c>
      <c r="W124" s="163"/>
      <c r="X124" s="163" t="s">
        <v>194</v>
      </c>
      <c r="Y124" s="152"/>
      <c r="Z124" s="152"/>
      <c r="AA124" s="152"/>
      <c r="AB124" s="152"/>
      <c r="AC124" s="152"/>
      <c r="AD124" s="152"/>
      <c r="AE124" s="152"/>
      <c r="AF124" s="152"/>
      <c r="AG124" s="152" t="s">
        <v>2123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259" t="s">
        <v>2133</v>
      </c>
      <c r="D125" s="260"/>
      <c r="E125" s="260"/>
      <c r="F125" s="260"/>
      <c r="G125" s="260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2"/>
      <c r="Z125" s="152"/>
      <c r="AA125" s="152"/>
      <c r="AB125" s="152"/>
      <c r="AC125" s="152"/>
      <c r="AD125" s="152"/>
      <c r="AE125" s="152"/>
      <c r="AF125" s="152"/>
      <c r="AG125" s="152" t="s">
        <v>210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ht="22.5" outlineLevel="1" x14ac:dyDescent="0.2">
      <c r="A126" s="159"/>
      <c r="B126" s="160"/>
      <c r="C126" s="194" t="s">
        <v>2134</v>
      </c>
      <c r="D126" s="164"/>
      <c r="E126" s="165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199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ht="22.5" outlineLevel="1" x14ac:dyDescent="0.2">
      <c r="A127" s="159"/>
      <c r="B127" s="160"/>
      <c r="C127" s="194" t="s">
        <v>2135</v>
      </c>
      <c r="D127" s="164"/>
      <c r="E127" s="165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199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9"/>
      <c r="B128" s="160"/>
      <c r="C128" s="194" t="s">
        <v>2136</v>
      </c>
      <c r="D128" s="164"/>
      <c r="E128" s="165">
        <v>76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199</v>
      </c>
      <c r="AH128" s="152">
        <v>0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76">
        <v>28</v>
      </c>
      <c r="B129" s="177" t="s">
        <v>2137</v>
      </c>
      <c r="C129" s="193" t="s">
        <v>2138</v>
      </c>
      <c r="D129" s="178" t="s">
        <v>2000</v>
      </c>
      <c r="E129" s="179">
        <v>2</v>
      </c>
      <c r="F129" s="180"/>
      <c r="G129" s="181">
        <f>ROUND(E129*F129,2)</f>
        <v>0</v>
      </c>
      <c r="H129" s="180"/>
      <c r="I129" s="181">
        <f>ROUND(E129*H129,2)</f>
        <v>0</v>
      </c>
      <c r="J129" s="180"/>
      <c r="K129" s="181">
        <f>ROUND(E129*J129,2)</f>
        <v>0</v>
      </c>
      <c r="L129" s="181">
        <v>21</v>
      </c>
      <c r="M129" s="181">
        <f>G129*(1+L129/100)</f>
        <v>0</v>
      </c>
      <c r="N129" s="181">
        <v>0</v>
      </c>
      <c r="O129" s="181">
        <f>ROUND(E129*N129,2)</f>
        <v>0</v>
      </c>
      <c r="P129" s="181">
        <v>0</v>
      </c>
      <c r="Q129" s="181">
        <f>ROUND(E129*P129,2)</f>
        <v>0</v>
      </c>
      <c r="R129" s="181"/>
      <c r="S129" s="181" t="s">
        <v>254</v>
      </c>
      <c r="T129" s="182" t="s">
        <v>250</v>
      </c>
      <c r="U129" s="163">
        <v>0</v>
      </c>
      <c r="V129" s="163">
        <f>ROUND(E129*U129,2)</f>
        <v>0</v>
      </c>
      <c r="W129" s="163"/>
      <c r="X129" s="163" t="s">
        <v>194</v>
      </c>
      <c r="Y129" s="152"/>
      <c r="Z129" s="152"/>
      <c r="AA129" s="152"/>
      <c r="AB129" s="152"/>
      <c r="AC129" s="152"/>
      <c r="AD129" s="152"/>
      <c r="AE129" s="152"/>
      <c r="AF129" s="152"/>
      <c r="AG129" s="152" t="s">
        <v>2123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259" t="s">
        <v>2138</v>
      </c>
      <c r="D130" s="260"/>
      <c r="E130" s="260"/>
      <c r="F130" s="260"/>
      <c r="G130" s="260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210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59"/>
      <c r="B131" s="160"/>
      <c r="C131" s="194" t="s">
        <v>2139</v>
      </c>
      <c r="D131" s="164"/>
      <c r="E131" s="165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199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194" t="s">
        <v>85</v>
      </c>
      <c r="D132" s="164"/>
      <c r="E132" s="165">
        <v>2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199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76">
        <v>29</v>
      </c>
      <c r="B133" s="177" t="s">
        <v>2140</v>
      </c>
      <c r="C133" s="193" t="s">
        <v>2141</v>
      </c>
      <c r="D133" s="178" t="s">
        <v>2000</v>
      </c>
      <c r="E133" s="179">
        <v>2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21</v>
      </c>
      <c r="M133" s="181">
        <f>G133*(1+L133/100)</f>
        <v>0</v>
      </c>
      <c r="N133" s="181">
        <v>0</v>
      </c>
      <c r="O133" s="181">
        <f>ROUND(E133*N133,2)</f>
        <v>0</v>
      </c>
      <c r="P133" s="181">
        <v>0</v>
      </c>
      <c r="Q133" s="181">
        <f>ROUND(E133*P133,2)</f>
        <v>0</v>
      </c>
      <c r="R133" s="181"/>
      <c r="S133" s="181" t="s">
        <v>254</v>
      </c>
      <c r="T133" s="182" t="s">
        <v>250</v>
      </c>
      <c r="U133" s="163">
        <v>0</v>
      </c>
      <c r="V133" s="163">
        <f>ROUND(E133*U133,2)</f>
        <v>0</v>
      </c>
      <c r="W133" s="163"/>
      <c r="X133" s="163" t="s">
        <v>194</v>
      </c>
      <c r="Y133" s="152"/>
      <c r="Z133" s="152"/>
      <c r="AA133" s="152"/>
      <c r="AB133" s="152"/>
      <c r="AC133" s="152"/>
      <c r="AD133" s="152"/>
      <c r="AE133" s="152"/>
      <c r="AF133" s="152"/>
      <c r="AG133" s="152" t="s">
        <v>2123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259" t="s">
        <v>2141</v>
      </c>
      <c r="D134" s="260"/>
      <c r="E134" s="260"/>
      <c r="F134" s="260"/>
      <c r="G134" s="260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2"/>
      <c r="Z134" s="152"/>
      <c r="AA134" s="152"/>
      <c r="AB134" s="152"/>
      <c r="AC134" s="152"/>
      <c r="AD134" s="152"/>
      <c r="AE134" s="152"/>
      <c r="AF134" s="152"/>
      <c r="AG134" s="152" t="s">
        <v>210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9"/>
      <c r="B135" s="160"/>
      <c r="C135" s="194" t="s">
        <v>2142</v>
      </c>
      <c r="D135" s="164"/>
      <c r="E135" s="165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199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194" t="s">
        <v>85</v>
      </c>
      <c r="D136" s="164"/>
      <c r="E136" s="165">
        <v>2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199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76">
        <v>30</v>
      </c>
      <c r="B137" s="177" t="s">
        <v>2143</v>
      </c>
      <c r="C137" s="193" t="s">
        <v>2144</v>
      </c>
      <c r="D137" s="178" t="s">
        <v>274</v>
      </c>
      <c r="E137" s="179">
        <v>4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21</v>
      </c>
      <c r="M137" s="181">
        <f>G137*(1+L137/100)</f>
        <v>0</v>
      </c>
      <c r="N137" s="181">
        <v>0</v>
      </c>
      <c r="O137" s="181">
        <f>ROUND(E137*N137,2)</f>
        <v>0</v>
      </c>
      <c r="P137" s="181">
        <v>0</v>
      </c>
      <c r="Q137" s="181">
        <f>ROUND(E137*P137,2)</f>
        <v>0</v>
      </c>
      <c r="R137" s="181"/>
      <c r="S137" s="181" t="s">
        <v>254</v>
      </c>
      <c r="T137" s="182" t="s">
        <v>250</v>
      </c>
      <c r="U137" s="163">
        <v>0</v>
      </c>
      <c r="V137" s="163">
        <f>ROUND(E137*U137,2)</f>
        <v>0</v>
      </c>
      <c r="W137" s="163"/>
      <c r="X137" s="163" t="s">
        <v>275</v>
      </c>
      <c r="Y137" s="152"/>
      <c r="Z137" s="152"/>
      <c r="AA137" s="152"/>
      <c r="AB137" s="152"/>
      <c r="AC137" s="152"/>
      <c r="AD137" s="152"/>
      <c r="AE137" s="152"/>
      <c r="AF137" s="152"/>
      <c r="AG137" s="152" t="s">
        <v>2013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259" t="s">
        <v>2144</v>
      </c>
      <c r="D138" s="260"/>
      <c r="E138" s="260"/>
      <c r="F138" s="260"/>
      <c r="G138" s="260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210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76">
        <v>31</v>
      </c>
      <c r="B139" s="177" t="s">
        <v>2145</v>
      </c>
      <c r="C139" s="193" t="s">
        <v>2146</v>
      </c>
      <c r="D139" s="178" t="s">
        <v>2000</v>
      </c>
      <c r="E139" s="179">
        <v>2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21</v>
      </c>
      <c r="M139" s="181">
        <f>G139*(1+L139/100)</f>
        <v>0</v>
      </c>
      <c r="N139" s="181">
        <v>0</v>
      </c>
      <c r="O139" s="181">
        <f>ROUND(E139*N139,2)</f>
        <v>0</v>
      </c>
      <c r="P139" s="181">
        <v>0</v>
      </c>
      <c r="Q139" s="181">
        <f>ROUND(E139*P139,2)</f>
        <v>0</v>
      </c>
      <c r="R139" s="181"/>
      <c r="S139" s="181" t="s">
        <v>254</v>
      </c>
      <c r="T139" s="182" t="s">
        <v>250</v>
      </c>
      <c r="U139" s="163">
        <v>0</v>
      </c>
      <c r="V139" s="163">
        <f>ROUND(E139*U139,2)</f>
        <v>0</v>
      </c>
      <c r="W139" s="163"/>
      <c r="X139" s="163" t="s">
        <v>275</v>
      </c>
      <c r="Y139" s="152"/>
      <c r="Z139" s="152"/>
      <c r="AA139" s="152"/>
      <c r="AB139" s="152"/>
      <c r="AC139" s="152"/>
      <c r="AD139" s="152"/>
      <c r="AE139" s="152"/>
      <c r="AF139" s="152"/>
      <c r="AG139" s="152" t="s">
        <v>2013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259" t="s">
        <v>2146</v>
      </c>
      <c r="D140" s="260"/>
      <c r="E140" s="260"/>
      <c r="F140" s="260"/>
      <c r="G140" s="260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52"/>
      <c r="Z140" s="152"/>
      <c r="AA140" s="152"/>
      <c r="AB140" s="152"/>
      <c r="AC140" s="152"/>
      <c r="AD140" s="152"/>
      <c r="AE140" s="152"/>
      <c r="AF140" s="152"/>
      <c r="AG140" s="152" t="s">
        <v>210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6">
        <v>32</v>
      </c>
      <c r="B141" s="177" t="s">
        <v>2147</v>
      </c>
      <c r="C141" s="193" t="s">
        <v>2148</v>
      </c>
      <c r="D141" s="178" t="s">
        <v>2000</v>
      </c>
      <c r="E141" s="179">
        <v>4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81">
        <v>0</v>
      </c>
      <c r="O141" s="181">
        <f>ROUND(E141*N141,2)</f>
        <v>0</v>
      </c>
      <c r="P141" s="181">
        <v>0</v>
      </c>
      <c r="Q141" s="181">
        <f>ROUND(E141*P141,2)</f>
        <v>0</v>
      </c>
      <c r="R141" s="181"/>
      <c r="S141" s="181" t="s">
        <v>254</v>
      </c>
      <c r="T141" s="182" t="s">
        <v>250</v>
      </c>
      <c r="U141" s="163">
        <v>0</v>
      </c>
      <c r="V141" s="163">
        <f>ROUND(E141*U141,2)</f>
        <v>0</v>
      </c>
      <c r="W141" s="163"/>
      <c r="X141" s="163" t="s">
        <v>275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2013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259" t="s">
        <v>2148</v>
      </c>
      <c r="D142" s="260"/>
      <c r="E142" s="260"/>
      <c r="F142" s="260"/>
      <c r="G142" s="260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2"/>
      <c r="Z142" s="152"/>
      <c r="AA142" s="152"/>
      <c r="AB142" s="152"/>
      <c r="AC142" s="152"/>
      <c r="AD142" s="152"/>
      <c r="AE142" s="152"/>
      <c r="AF142" s="152"/>
      <c r="AG142" s="152" t="s">
        <v>210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76">
        <v>33</v>
      </c>
      <c r="B143" s="177" t="s">
        <v>2149</v>
      </c>
      <c r="C143" s="193" t="s">
        <v>2150</v>
      </c>
      <c r="D143" s="178" t="s">
        <v>2000</v>
      </c>
      <c r="E143" s="179">
        <v>4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81">
        <v>0</v>
      </c>
      <c r="O143" s="181">
        <f>ROUND(E143*N143,2)</f>
        <v>0</v>
      </c>
      <c r="P143" s="181">
        <v>0</v>
      </c>
      <c r="Q143" s="181">
        <f>ROUND(E143*P143,2)</f>
        <v>0</v>
      </c>
      <c r="R143" s="181"/>
      <c r="S143" s="181" t="s">
        <v>254</v>
      </c>
      <c r="T143" s="182" t="s">
        <v>250</v>
      </c>
      <c r="U143" s="163">
        <v>0</v>
      </c>
      <c r="V143" s="163">
        <f>ROUND(E143*U143,2)</f>
        <v>0</v>
      </c>
      <c r="W143" s="163"/>
      <c r="X143" s="163" t="s">
        <v>275</v>
      </c>
      <c r="Y143" s="152"/>
      <c r="Z143" s="152"/>
      <c r="AA143" s="152"/>
      <c r="AB143" s="152"/>
      <c r="AC143" s="152"/>
      <c r="AD143" s="152"/>
      <c r="AE143" s="152"/>
      <c r="AF143" s="152"/>
      <c r="AG143" s="152" t="s">
        <v>2013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259" t="s">
        <v>2150</v>
      </c>
      <c r="D144" s="260"/>
      <c r="E144" s="260"/>
      <c r="F144" s="260"/>
      <c r="G144" s="260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2"/>
      <c r="Z144" s="152"/>
      <c r="AA144" s="152"/>
      <c r="AB144" s="152"/>
      <c r="AC144" s="152"/>
      <c r="AD144" s="152"/>
      <c r="AE144" s="152"/>
      <c r="AF144" s="152"/>
      <c r="AG144" s="152" t="s">
        <v>210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59"/>
      <c r="B145" s="160"/>
      <c r="C145" s="194" t="s">
        <v>2151</v>
      </c>
      <c r="D145" s="164"/>
      <c r="E145" s="165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52"/>
      <c r="Z145" s="152"/>
      <c r="AA145" s="152"/>
      <c r="AB145" s="152"/>
      <c r="AC145" s="152"/>
      <c r="AD145" s="152"/>
      <c r="AE145" s="152"/>
      <c r="AF145" s="152"/>
      <c r="AG145" s="152" t="s">
        <v>199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194" t="s">
        <v>91</v>
      </c>
      <c r="D146" s="164"/>
      <c r="E146" s="165">
        <v>4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199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x14ac:dyDescent="0.2">
      <c r="A147" s="3"/>
      <c r="B147" s="4"/>
      <c r="C147" s="198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AE147">
        <v>15</v>
      </c>
      <c r="AF147">
        <v>21</v>
      </c>
      <c r="AG147" t="s">
        <v>174</v>
      </c>
    </row>
    <row r="148" spans="1:60" x14ac:dyDescent="0.2">
      <c r="A148" s="155"/>
      <c r="B148" s="156" t="s">
        <v>29</v>
      </c>
      <c r="C148" s="199"/>
      <c r="D148" s="157"/>
      <c r="E148" s="158"/>
      <c r="F148" s="158"/>
      <c r="G148" s="191">
        <f>G8+G29+G59+G115</f>
        <v>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AE148">
        <f>SUMIF(L7:L146,AE147,G7:G146)</f>
        <v>0</v>
      </c>
      <c r="AF148">
        <f>SUMIF(L7:L146,AF147,G7:G146)</f>
        <v>0</v>
      </c>
      <c r="AG148" t="s">
        <v>1331</v>
      </c>
    </row>
    <row r="149" spans="1:60" x14ac:dyDescent="0.2">
      <c r="C149" s="200"/>
      <c r="D149" s="10"/>
      <c r="AG149" t="s">
        <v>1340</v>
      </c>
    </row>
    <row r="150" spans="1:60" x14ac:dyDescent="0.2">
      <c r="D150" s="10"/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36">
    <mergeCell ref="C61:G61"/>
    <mergeCell ref="A1:G1"/>
    <mergeCell ref="C2:G2"/>
    <mergeCell ref="C3:G3"/>
    <mergeCell ref="C4:G4"/>
    <mergeCell ref="C10:G10"/>
    <mergeCell ref="C12:G12"/>
    <mergeCell ref="C16:G16"/>
    <mergeCell ref="C20:G20"/>
    <mergeCell ref="C26:G26"/>
    <mergeCell ref="C28:G28"/>
    <mergeCell ref="C31:G31"/>
    <mergeCell ref="C106:G106"/>
    <mergeCell ref="C63:G63"/>
    <mergeCell ref="C69:G69"/>
    <mergeCell ref="C73:G73"/>
    <mergeCell ref="C75:G75"/>
    <mergeCell ref="C80:G80"/>
    <mergeCell ref="C90:G90"/>
    <mergeCell ref="C92:G92"/>
    <mergeCell ref="C96:G96"/>
    <mergeCell ref="C98:G98"/>
    <mergeCell ref="C100:G100"/>
    <mergeCell ref="C102:G102"/>
    <mergeCell ref="C144:G144"/>
    <mergeCell ref="C110:G110"/>
    <mergeCell ref="C114:G114"/>
    <mergeCell ref="C117:G117"/>
    <mergeCell ref="C119:G119"/>
    <mergeCell ref="C121:G121"/>
    <mergeCell ref="C125:G125"/>
    <mergeCell ref="C130:G130"/>
    <mergeCell ref="C134:G134"/>
    <mergeCell ref="C138:G138"/>
    <mergeCell ref="C140:G140"/>
    <mergeCell ref="C142:G1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59</v>
      </c>
      <c r="C3" s="266" t="s">
        <v>60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61</v>
      </c>
      <c r="C4" s="269" t="s">
        <v>62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SUMIF(AG9:AG38,"&lt;&gt;NOR",G9:G38)</f>
        <v>0</v>
      </c>
      <c r="H8" s="174"/>
      <c r="I8" s="174">
        <f>SUM(I9:I38)</f>
        <v>0</v>
      </c>
      <c r="J8" s="174"/>
      <c r="K8" s="174">
        <f>SUM(K9:K38)</f>
        <v>0</v>
      </c>
      <c r="L8" s="174"/>
      <c r="M8" s="174">
        <f>SUM(M9:M38)</f>
        <v>0</v>
      </c>
      <c r="N8" s="174"/>
      <c r="O8" s="174">
        <f>SUM(O9:O38)</f>
        <v>0.01</v>
      </c>
      <c r="P8" s="174"/>
      <c r="Q8" s="174">
        <f>SUM(Q9:Q38)</f>
        <v>0</v>
      </c>
      <c r="R8" s="174"/>
      <c r="S8" s="174"/>
      <c r="T8" s="175"/>
      <c r="U8" s="169"/>
      <c r="V8" s="169">
        <f>SUM(V9:V38)</f>
        <v>63.25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2152</v>
      </c>
      <c r="C9" s="193" t="s">
        <v>2153</v>
      </c>
      <c r="D9" s="178" t="s">
        <v>214</v>
      </c>
      <c r="E9" s="179">
        <v>1.905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 t="s">
        <v>215</v>
      </c>
      <c r="S9" s="181" t="s">
        <v>193</v>
      </c>
      <c r="T9" s="182" t="s">
        <v>285</v>
      </c>
      <c r="U9" s="163">
        <v>9.7000000000000003E-2</v>
      </c>
      <c r="V9" s="163">
        <f>ROUND(E9*U9,2)</f>
        <v>0.18</v>
      </c>
      <c r="W9" s="163"/>
      <c r="X9" s="163" t="s">
        <v>194</v>
      </c>
      <c r="Y9" s="152"/>
      <c r="Z9" s="152"/>
      <c r="AA9" s="152"/>
      <c r="AB9" s="152"/>
      <c r="AC9" s="152"/>
      <c r="AD9" s="152"/>
      <c r="AE9" s="152"/>
      <c r="AF9" s="152"/>
      <c r="AG9" s="152" t="s">
        <v>195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7" t="s">
        <v>2154</v>
      </c>
      <c r="D10" s="258"/>
      <c r="E10" s="258"/>
      <c r="F10" s="258"/>
      <c r="G10" s="258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197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83" t="str">
        <f>C10</f>
        <v>nebo lesní půdy, s vodorovným přemístěním na hromady v místě upotřebení nebo na dočasné či trvalé skládky se složením</v>
      </c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4" t="s">
        <v>2155</v>
      </c>
      <c r="D11" s="164"/>
      <c r="E11" s="165">
        <v>1.905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2"/>
      <c r="Z11" s="152"/>
      <c r="AA11" s="152"/>
      <c r="AB11" s="152"/>
      <c r="AC11" s="152"/>
      <c r="AD11" s="152"/>
      <c r="AE11" s="152"/>
      <c r="AF11" s="152"/>
      <c r="AG11" s="152" t="s">
        <v>199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76">
        <v>2</v>
      </c>
      <c r="B12" s="177" t="s">
        <v>2156</v>
      </c>
      <c r="C12" s="193" t="s">
        <v>2157</v>
      </c>
      <c r="D12" s="178" t="s">
        <v>214</v>
      </c>
      <c r="E12" s="179">
        <v>13.335000000000001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 t="s">
        <v>215</v>
      </c>
      <c r="S12" s="181" t="s">
        <v>193</v>
      </c>
      <c r="T12" s="182" t="s">
        <v>285</v>
      </c>
      <c r="U12" s="163">
        <v>1.7629999999999999</v>
      </c>
      <c r="V12" s="163">
        <f>ROUND(E12*U12,2)</f>
        <v>23.51</v>
      </c>
      <c r="W12" s="163"/>
      <c r="X12" s="163" t="s">
        <v>194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195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257" t="s">
        <v>2158</v>
      </c>
      <c r="D13" s="258"/>
      <c r="E13" s="258"/>
      <c r="F13" s="258"/>
      <c r="G13" s="258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197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83" t="str">
        <f>C13</f>
        <v>Příplatek k cenám hloubených vykopávek za ztížení vykopávky v blízkosti podzemního vedení nebo výbušnin pro jakoukoliv třídu horniny.</v>
      </c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94" t="s">
        <v>2159</v>
      </c>
      <c r="D14" s="164"/>
      <c r="E14" s="165">
        <v>13.335000000000001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199</v>
      </c>
      <c r="AH14" s="152">
        <v>5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76">
        <v>3</v>
      </c>
      <c r="B15" s="177" t="s">
        <v>2160</v>
      </c>
      <c r="C15" s="193" t="s">
        <v>2161</v>
      </c>
      <c r="D15" s="178" t="s">
        <v>214</v>
      </c>
      <c r="E15" s="179">
        <v>13.335000000000001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1">
        <v>0</v>
      </c>
      <c r="O15" s="181">
        <f>ROUND(E15*N15,2)</f>
        <v>0</v>
      </c>
      <c r="P15" s="181">
        <v>0</v>
      </c>
      <c r="Q15" s="181">
        <f>ROUND(E15*P15,2)</f>
        <v>0</v>
      </c>
      <c r="R15" s="181" t="s">
        <v>215</v>
      </c>
      <c r="S15" s="181" t="s">
        <v>193</v>
      </c>
      <c r="T15" s="182" t="s">
        <v>285</v>
      </c>
      <c r="U15" s="163">
        <v>0.23</v>
      </c>
      <c r="V15" s="163">
        <f>ROUND(E15*U15,2)</f>
        <v>3.07</v>
      </c>
      <c r="W15" s="163"/>
      <c r="X15" s="163" t="s">
        <v>194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195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59"/>
      <c r="B16" s="160"/>
      <c r="C16" s="257" t="s">
        <v>2162</v>
      </c>
      <c r="D16" s="258"/>
      <c r="E16" s="258"/>
      <c r="F16" s="258"/>
      <c r="G16" s="258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197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83" t="str">
        <f>C16</f>
        <v>zapažených i nezapažených s urovnáním dna do předepsaného profilu a spádu, s přehozením výkopku na přilehlém terénu na vzdálenost do 3 m od podélné osy rýhy nebo s naložením výkopku na dopravní prostředek.</v>
      </c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94" t="s">
        <v>2163</v>
      </c>
      <c r="D17" s="164"/>
      <c r="E17" s="165">
        <v>13.335000000000001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199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6">
        <v>4</v>
      </c>
      <c r="B18" s="177" t="s">
        <v>2164</v>
      </c>
      <c r="C18" s="193" t="s">
        <v>2165</v>
      </c>
      <c r="D18" s="178" t="s">
        <v>214</v>
      </c>
      <c r="E18" s="179">
        <v>13.335000000000001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 t="s">
        <v>215</v>
      </c>
      <c r="S18" s="181" t="s">
        <v>193</v>
      </c>
      <c r="T18" s="182" t="s">
        <v>285</v>
      </c>
      <c r="U18" s="163">
        <v>0.38979999999999998</v>
      </c>
      <c r="V18" s="163">
        <f>ROUND(E18*U18,2)</f>
        <v>5.2</v>
      </c>
      <c r="W18" s="163"/>
      <c r="X18" s="163" t="s">
        <v>194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195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 x14ac:dyDescent="0.2">
      <c r="A19" s="159"/>
      <c r="B19" s="160"/>
      <c r="C19" s="257" t="s">
        <v>2162</v>
      </c>
      <c r="D19" s="258"/>
      <c r="E19" s="258"/>
      <c r="F19" s="258"/>
      <c r="G19" s="258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2"/>
      <c r="Z19" s="152"/>
      <c r="AA19" s="152"/>
      <c r="AB19" s="152"/>
      <c r="AC19" s="152"/>
      <c r="AD19" s="152"/>
      <c r="AE19" s="152"/>
      <c r="AF19" s="152"/>
      <c r="AG19" s="152" t="s">
        <v>197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83" t="str">
        <f>C19</f>
        <v>zapažených i nezapažených s urovnáním dna do předepsaného profilu a spádu, s přehozením výkopku na přilehlém terénu na vzdálenost do 3 m od podélné osy rýhy nebo s naložením výkopku na dopravní prostředek.</v>
      </c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94" t="s">
        <v>2159</v>
      </c>
      <c r="D20" s="164"/>
      <c r="E20" s="165">
        <v>13.335000000000001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199</v>
      </c>
      <c r="AH20" s="152">
        <v>5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2.5" outlineLevel="1" x14ac:dyDescent="0.2">
      <c r="A21" s="176">
        <v>5</v>
      </c>
      <c r="B21" s="177" t="s">
        <v>1712</v>
      </c>
      <c r="C21" s="193" t="s">
        <v>1713</v>
      </c>
      <c r="D21" s="178" t="s">
        <v>214</v>
      </c>
      <c r="E21" s="179">
        <v>7.7469999999999999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81">
        <v>0</v>
      </c>
      <c r="O21" s="181">
        <f>ROUND(E21*N21,2)</f>
        <v>0</v>
      </c>
      <c r="P21" s="181">
        <v>0</v>
      </c>
      <c r="Q21" s="181">
        <f>ROUND(E21*P21,2)</f>
        <v>0</v>
      </c>
      <c r="R21" s="181" t="s">
        <v>215</v>
      </c>
      <c r="S21" s="181" t="s">
        <v>193</v>
      </c>
      <c r="T21" s="182" t="s">
        <v>285</v>
      </c>
      <c r="U21" s="163">
        <v>1.1499999999999999</v>
      </c>
      <c r="V21" s="163">
        <f>ROUND(E21*U21,2)</f>
        <v>8.91</v>
      </c>
      <c r="W21" s="163"/>
      <c r="X21" s="163" t="s">
        <v>194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195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257" t="s">
        <v>1383</v>
      </c>
      <c r="D22" s="258"/>
      <c r="E22" s="258"/>
      <c r="F22" s="258"/>
      <c r="G22" s="258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197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94" t="s">
        <v>2166</v>
      </c>
      <c r="D23" s="164"/>
      <c r="E23" s="165">
        <v>7.7469999999999999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199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76">
        <v>6</v>
      </c>
      <c r="B24" s="177" t="s">
        <v>2167</v>
      </c>
      <c r="C24" s="193" t="s">
        <v>2168</v>
      </c>
      <c r="D24" s="178" t="s">
        <v>191</v>
      </c>
      <c r="E24" s="179">
        <v>12.7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 t="s">
        <v>215</v>
      </c>
      <c r="S24" s="181" t="s">
        <v>193</v>
      </c>
      <c r="T24" s="182" t="s">
        <v>285</v>
      </c>
      <c r="U24" s="163">
        <v>1.7999999999999999E-2</v>
      </c>
      <c r="V24" s="163">
        <f>ROUND(E24*U24,2)</f>
        <v>0.23</v>
      </c>
      <c r="W24" s="163"/>
      <c r="X24" s="163" t="s">
        <v>194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195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257" t="s">
        <v>2169</v>
      </c>
      <c r="D25" s="258"/>
      <c r="E25" s="258"/>
      <c r="F25" s="258"/>
      <c r="G25" s="258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197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194" t="s">
        <v>2170</v>
      </c>
      <c r="D26" s="164"/>
      <c r="E26" s="165">
        <v>12.7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2"/>
      <c r="Z26" s="152"/>
      <c r="AA26" s="152"/>
      <c r="AB26" s="152"/>
      <c r="AC26" s="152"/>
      <c r="AD26" s="152"/>
      <c r="AE26" s="152"/>
      <c r="AF26" s="152"/>
      <c r="AG26" s="152" t="s">
        <v>199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22.5" outlineLevel="1" x14ac:dyDescent="0.2">
      <c r="A27" s="176">
        <v>7</v>
      </c>
      <c r="B27" s="177" t="s">
        <v>1389</v>
      </c>
      <c r="C27" s="193" t="s">
        <v>1390</v>
      </c>
      <c r="D27" s="178" t="s">
        <v>191</v>
      </c>
      <c r="E27" s="179">
        <v>12.7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1" t="s">
        <v>215</v>
      </c>
      <c r="S27" s="181" t="s">
        <v>193</v>
      </c>
      <c r="T27" s="182" t="s">
        <v>285</v>
      </c>
      <c r="U27" s="163">
        <v>0.13</v>
      </c>
      <c r="V27" s="163">
        <f>ROUND(E27*U27,2)</f>
        <v>1.65</v>
      </c>
      <c r="W27" s="163"/>
      <c r="X27" s="163" t="s">
        <v>194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195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59"/>
      <c r="B28" s="160"/>
      <c r="C28" s="257" t="s">
        <v>1391</v>
      </c>
      <c r="D28" s="258"/>
      <c r="E28" s="258"/>
      <c r="F28" s="258"/>
      <c r="G28" s="258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197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83" t="str">
        <f>C28</f>
        <v>s případným nutným přemístěním hromad nebo dočasných skládek na místo potřeby ze vzdálenosti do 30 m, v rovině nebo ve svahu do 1 : 5,</v>
      </c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194" t="s">
        <v>2170</v>
      </c>
      <c r="D29" s="164"/>
      <c r="E29" s="165">
        <v>12.7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2"/>
      <c r="Z29" s="152"/>
      <c r="AA29" s="152"/>
      <c r="AB29" s="152"/>
      <c r="AC29" s="152"/>
      <c r="AD29" s="152"/>
      <c r="AE29" s="152"/>
      <c r="AF29" s="152"/>
      <c r="AG29" s="152" t="s">
        <v>199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6">
        <v>8</v>
      </c>
      <c r="B30" s="177" t="s">
        <v>1393</v>
      </c>
      <c r="C30" s="193" t="s">
        <v>1394</v>
      </c>
      <c r="D30" s="178" t="s">
        <v>191</v>
      </c>
      <c r="E30" s="179">
        <v>12.7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5.4000000000000001E-4</v>
      </c>
      <c r="O30" s="181">
        <f>ROUND(E30*N30,2)</f>
        <v>0.01</v>
      </c>
      <c r="P30" s="181">
        <v>0</v>
      </c>
      <c r="Q30" s="181">
        <f>ROUND(E30*P30,2)</f>
        <v>0</v>
      </c>
      <c r="R30" s="181" t="s">
        <v>1395</v>
      </c>
      <c r="S30" s="181" t="s">
        <v>193</v>
      </c>
      <c r="T30" s="182" t="s">
        <v>285</v>
      </c>
      <c r="U30" s="163">
        <v>1.2E-2</v>
      </c>
      <c r="V30" s="163">
        <f>ROUND(E30*U30,2)</f>
        <v>0.15</v>
      </c>
      <c r="W30" s="163"/>
      <c r="X30" s="163" t="s">
        <v>194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195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259" t="s">
        <v>1396</v>
      </c>
      <c r="D31" s="260"/>
      <c r="E31" s="260"/>
      <c r="F31" s="260"/>
      <c r="G31" s="260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2"/>
      <c r="Z31" s="152"/>
      <c r="AA31" s="152"/>
      <c r="AB31" s="152"/>
      <c r="AC31" s="152"/>
      <c r="AD31" s="152"/>
      <c r="AE31" s="152"/>
      <c r="AF31" s="152"/>
      <c r="AG31" s="152" t="s">
        <v>210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83" t="str">
        <f>C31</f>
        <v xml:space="preserve"> Obnova trávníku v celé ploše. Včetně hmot potřebných k provedení hydroosevu, s výjimkou travního semene.</v>
      </c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194" t="s">
        <v>2171</v>
      </c>
      <c r="D32" s="164"/>
      <c r="E32" s="165">
        <v>12.7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2"/>
      <c r="Z32" s="152"/>
      <c r="AA32" s="152"/>
      <c r="AB32" s="152"/>
      <c r="AC32" s="152"/>
      <c r="AD32" s="152"/>
      <c r="AE32" s="152"/>
      <c r="AF32" s="152"/>
      <c r="AG32" s="152" t="s">
        <v>199</v>
      </c>
      <c r="AH32" s="152">
        <v>5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6">
        <v>9</v>
      </c>
      <c r="B33" s="177" t="s">
        <v>1715</v>
      </c>
      <c r="C33" s="193" t="s">
        <v>1716</v>
      </c>
      <c r="D33" s="178" t="s">
        <v>214</v>
      </c>
      <c r="E33" s="179">
        <v>4.7080000000000002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21</v>
      </c>
      <c r="M33" s="181">
        <f>G33*(1+L33/100)</f>
        <v>0</v>
      </c>
      <c r="N33" s="181">
        <v>0</v>
      </c>
      <c r="O33" s="181">
        <f>ROUND(E33*N33,2)</f>
        <v>0</v>
      </c>
      <c r="P33" s="181">
        <v>0</v>
      </c>
      <c r="Q33" s="181">
        <f>ROUND(E33*P33,2)</f>
        <v>0</v>
      </c>
      <c r="R33" s="181"/>
      <c r="S33" s="181" t="s">
        <v>254</v>
      </c>
      <c r="T33" s="182" t="s">
        <v>255</v>
      </c>
      <c r="U33" s="163">
        <v>1.587</v>
      </c>
      <c r="V33" s="163">
        <f>ROUND(E33*U33,2)</f>
        <v>7.47</v>
      </c>
      <c r="W33" s="163"/>
      <c r="X33" s="163" t="s">
        <v>194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195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4" t="s">
        <v>2172</v>
      </c>
      <c r="D34" s="164"/>
      <c r="E34" s="165">
        <v>4.7080000000000002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199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76">
        <v>10</v>
      </c>
      <c r="B35" s="177" t="s">
        <v>1718</v>
      </c>
      <c r="C35" s="193" t="s">
        <v>1719</v>
      </c>
      <c r="D35" s="178" t="s">
        <v>207</v>
      </c>
      <c r="E35" s="179">
        <v>27.4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1"/>
      <c r="S35" s="181" t="s">
        <v>254</v>
      </c>
      <c r="T35" s="182" t="s">
        <v>285</v>
      </c>
      <c r="U35" s="163">
        <v>0.47</v>
      </c>
      <c r="V35" s="163">
        <f>ROUND(E35*U35,2)</f>
        <v>12.88</v>
      </c>
      <c r="W35" s="163"/>
      <c r="X35" s="163" t="s">
        <v>194</v>
      </c>
      <c r="Y35" s="152"/>
      <c r="Z35" s="152"/>
      <c r="AA35" s="152"/>
      <c r="AB35" s="152"/>
      <c r="AC35" s="152"/>
      <c r="AD35" s="152"/>
      <c r="AE35" s="152"/>
      <c r="AF35" s="152"/>
      <c r="AG35" s="152" t="s">
        <v>195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259" t="s">
        <v>1720</v>
      </c>
      <c r="D36" s="260"/>
      <c r="E36" s="260"/>
      <c r="F36" s="260"/>
      <c r="G36" s="260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210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4" t="s">
        <v>2173</v>
      </c>
      <c r="D37" s="164"/>
      <c r="E37" s="165">
        <v>27.4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2"/>
      <c r="Z37" s="152"/>
      <c r="AA37" s="152"/>
      <c r="AB37" s="152"/>
      <c r="AC37" s="152"/>
      <c r="AD37" s="152"/>
      <c r="AE37" s="152"/>
      <c r="AF37" s="152"/>
      <c r="AG37" s="152" t="s">
        <v>199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84">
        <v>11</v>
      </c>
      <c r="B38" s="185" t="s">
        <v>1403</v>
      </c>
      <c r="C38" s="196" t="s">
        <v>1404</v>
      </c>
      <c r="D38" s="186" t="s">
        <v>1192</v>
      </c>
      <c r="E38" s="187">
        <v>1.5</v>
      </c>
      <c r="F38" s="188"/>
      <c r="G38" s="189">
        <f>ROUND(E38*F38,2)</f>
        <v>0</v>
      </c>
      <c r="H38" s="188"/>
      <c r="I38" s="189">
        <f>ROUND(E38*H38,2)</f>
        <v>0</v>
      </c>
      <c r="J38" s="188"/>
      <c r="K38" s="189">
        <f>ROUND(E38*J38,2)</f>
        <v>0</v>
      </c>
      <c r="L38" s="189">
        <v>21</v>
      </c>
      <c r="M38" s="189">
        <f>G38*(1+L38/100)</f>
        <v>0</v>
      </c>
      <c r="N38" s="189">
        <v>1E-3</v>
      </c>
      <c r="O38" s="189">
        <f>ROUND(E38*N38,2)</f>
        <v>0</v>
      </c>
      <c r="P38" s="189">
        <v>0</v>
      </c>
      <c r="Q38" s="189">
        <f>ROUND(E38*P38,2)</f>
        <v>0</v>
      </c>
      <c r="R38" s="189" t="s">
        <v>281</v>
      </c>
      <c r="S38" s="189" t="s">
        <v>193</v>
      </c>
      <c r="T38" s="190" t="s">
        <v>285</v>
      </c>
      <c r="U38" s="163">
        <v>0</v>
      </c>
      <c r="V38" s="163">
        <f>ROUND(E38*U38,2)</f>
        <v>0</v>
      </c>
      <c r="W38" s="163"/>
      <c r="X38" s="163" t="s">
        <v>275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276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x14ac:dyDescent="0.2">
      <c r="A39" s="170" t="s">
        <v>187</v>
      </c>
      <c r="B39" s="171" t="s">
        <v>115</v>
      </c>
      <c r="C39" s="192" t="s">
        <v>116</v>
      </c>
      <c r="D39" s="172"/>
      <c r="E39" s="173"/>
      <c r="F39" s="174"/>
      <c r="G39" s="174">
        <f>SUMIF(AG40:AG42,"&lt;&gt;NOR",G40:G42)</f>
        <v>0</v>
      </c>
      <c r="H39" s="174"/>
      <c r="I39" s="174">
        <f>SUM(I40:I42)</f>
        <v>0</v>
      </c>
      <c r="J39" s="174"/>
      <c r="K39" s="174">
        <f>SUM(K40:K42)</f>
        <v>0</v>
      </c>
      <c r="L39" s="174"/>
      <c r="M39" s="174">
        <f>SUM(M40:M42)</f>
        <v>0</v>
      </c>
      <c r="N39" s="174"/>
      <c r="O39" s="174">
        <f>SUM(O40:O42)</f>
        <v>0</v>
      </c>
      <c r="P39" s="174"/>
      <c r="Q39" s="174">
        <f>SUM(Q40:Q42)</f>
        <v>0</v>
      </c>
      <c r="R39" s="174"/>
      <c r="S39" s="174"/>
      <c r="T39" s="175"/>
      <c r="U39" s="169"/>
      <c r="V39" s="169">
        <f>SUM(V40:V42)</f>
        <v>0</v>
      </c>
      <c r="W39" s="169"/>
      <c r="X39" s="169"/>
      <c r="AG39" t="s">
        <v>188</v>
      </c>
    </row>
    <row r="40" spans="1:60" ht="22.5" outlineLevel="1" x14ac:dyDescent="0.2">
      <c r="A40" s="176">
        <v>12</v>
      </c>
      <c r="B40" s="177" t="s">
        <v>1518</v>
      </c>
      <c r="C40" s="193" t="s">
        <v>1519</v>
      </c>
      <c r="D40" s="178" t="s">
        <v>280</v>
      </c>
      <c r="E40" s="179">
        <v>8.3599999999999994E-3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81">
        <v>0</v>
      </c>
      <c r="O40" s="181">
        <f>ROUND(E40*N40,2)</f>
        <v>0</v>
      </c>
      <c r="P40" s="181">
        <v>0</v>
      </c>
      <c r="Q40" s="181">
        <f>ROUND(E40*P40,2)</f>
        <v>0</v>
      </c>
      <c r="R40" s="181" t="s">
        <v>1440</v>
      </c>
      <c r="S40" s="181" t="s">
        <v>193</v>
      </c>
      <c r="T40" s="182" t="s">
        <v>285</v>
      </c>
      <c r="U40" s="163">
        <v>0.21149999999999999</v>
      </c>
      <c r="V40" s="163">
        <f>ROUND(E40*U40,2)</f>
        <v>0</v>
      </c>
      <c r="W40" s="163"/>
      <c r="X40" s="163" t="s">
        <v>995</v>
      </c>
      <c r="Y40" s="152"/>
      <c r="Z40" s="152"/>
      <c r="AA40" s="152"/>
      <c r="AB40" s="152"/>
      <c r="AC40" s="152"/>
      <c r="AD40" s="152"/>
      <c r="AE40" s="152"/>
      <c r="AF40" s="152"/>
      <c r="AG40" s="152" t="s">
        <v>996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257" t="s">
        <v>1520</v>
      </c>
      <c r="D41" s="258"/>
      <c r="E41" s="258"/>
      <c r="F41" s="258"/>
      <c r="G41" s="258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2"/>
      <c r="Z41" s="152"/>
      <c r="AA41" s="152"/>
      <c r="AB41" s="152"/>
      <c r="AC41" s="152"/>
      <c r="AD41" s="152"/>
      <c r="AE41" s="152"/>
      <c r="AF41" s="152"/>
      <c r="AG41" s="152" t="s">
        <v>197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261" t="s">
        <v>1521</v>
      </c>
      <c r="D42" s="262"/>
      <c r="E42" s="262"/>
      <c r="F42" s="262"/>
      <c r="G42" s="262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2"/>
      <c r="Z42" s="152"/>
      <c r="AA42" s="152"/>
      <c r="AB42" s="152"/>
      <c r="AC42" s="152"/>
      <c r="AD42" s="152"/>
      <c r="AE42" s="152"/>
      <c r="AF42" s="152"/>
      <c r="AG42" s="152" t="s">
        <v>210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x14ac:dyDescent="0.2">
      <c r="A43" s="170" t="s">
        <v>187</v>
      </c>
      <c r="B43" s="171" t="s">
        <v>131</v>
      </c>
      <c r="C43" s="192" t="s">
        <v>132</v>
      </c>
      <c r="D43" s="172"/>
      <c r="E43" s="173"/>
      <c r="F43" s="174"/>
      <c r="G43" s="174">
        <f>SUMIF(AG44:AG58,"&lt;&gt;NOR",G44:G58)</f>
        <v>0</v>
      </c>
      <c r="H43" s="174"/>
      <c r="I43" s="174">
        <f>SUM(I44:I58)</f>
        <v>0</v>
      </c>
      <c r="J43" s="174"/>
      <c r="K43" s="174">
        <f>SUM(K44:K58)</f>
        <v>0</v>
      </c>
      <c r="L43" s="174"/>
      <c r="M43" s="174">
        <f>SUM(M44:M58)</f>
        <v>0</v>
      </c>
      <c r="N43" s="174"/>
      <c r="O43" s="174">
        <f>SUM(O44:O58)</f>
        <v>0</v>
      </c>
      <c r="P43" s="174"/>
      <c r="Q43" s="174">
        <f>SUM(Q44:Q58)</f>
        <v>0.02</v>
      </c>
      <c r="R43" s="174"/>
      <c r="S43" s="174"/>
      <c r="T43" s="175"/>
      <c r="U43" s="169"/>
      <c r="V43" s="169">
        <f>SUM(V44:V58)</f>
        <v>1.62</v>
      </c>
      <c r="W43" s="169"/>
      <c r="X43" s="169"/>
      <c r="AG43" t="s">
        <v>188</v>
      </c>
    </row>
    <row r="44" spans="1:60" outlineLevel="1" x14ac:dyDescent="0.2">
      <c r="A44" s="184">
        <v>13</v>
      </c>
      <c r="B44" s="185" t="s">
        <v>2174</v>
      </c>
      <c r="C44" s="196" t="s">
        <v>2175</v>
      </c>
      <c r="D44" s="186" t="s">
        <v>207</v>
      </c>
      <c r="E44" s="187">
        <v>6.5</v>
      </c>
      <c r="F44" s="188"/>
      <c r="G44" s="189">
        <f>ROUND(E44*F44,2)</f>
        <v>0</v>
      </c>
      <c r="H44" s="188"/>
      <c r="I44" s="189">
        <f>ROUND(E44*H44,2)</f>
        <v>0</v>
      </c>
      <c r="J44" s="188"/>
      <c r="K44" s="189">
        <f>ROUND(E44*J44,2)</f>
        <v>0</v>
      </c>
      <c r="L44" s="189">
        <v>21</v>
      </c>
      <c r="M44" s="189">
        <f>G44*(1+L44/100)</f>
        <v>0</v>
      </c>
      <c r="N44" s="189">
        <v>0</v>
      </c>
      <c r="O44" s="189">
        <f>ROUND(E44*N44,2)</f>
        <v>0</v>
      </c>
      <c r="P44" s="189">
        <v>3.5999999999999999E-3</v>
      </c>
      <c r="Q44" s="189">
        <f>ROUND(E44*P44,2)</f>
        <v>0.02</v>
      </c>
      <c r="R44" s="189" t="s">
        <v>2176</v>
      </c>
      <c r="S44" s="189" t="s">
        <v>193</v>
      </c>
      <c r="T44" s="190" t="s">
        <v>285</v>
      </c>
      <c r="U44" s="163">
        <v>0.11700000000000001</v>
      </c>
      <c r="V44" s="163">
        <f>ROUND(E44*U44,2)</f>
        <v>0.76</v>
      </c>
      <c r="W44" s="163"/>
      <c r="X44" s="163" t="s">
        <v>194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195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84">
        <v>14</v>
      </c>
      <c r="B45" s="185" t="s">
        <v>2177</v>
      </c>
      <c r="C45" s="196" t="s">
        <v>2178</v>
      </c>
      <c r="D45" s="186" t="s">
        <v>274</v>
      </c>
      <c r="E45" s="187">
        <v>1</v>
      </c>
      <c r="F45" s="188"/>
      <c r="G45" s="189">
        <f>ROUND(E45*F45,2)</f>
        <v>0</v>
      </c>
      <c r="H45" s="188"/>
      <c r="I45" s="189">
        <f>ROUND(E45*H45,2)</f>
        <v>0</v>
      </c>
      <c r="J45" s="188"/>
      <c r="K45" s="189">
        <f>ROUND(E45*J45,2)</f>
        <v>0</v>
      </c>
      <c r="L45" s="189">
        <v>21</v>
      </c>
      <c r="M45" s="189">
        <f>G45*(1+L45/100)</f>
        <v>0</v>
      </c>
      <c r="N45" s="189">
        <v>0</v>
      </c>
      <c r="O45" s="189">
        <f>ROUND(E45*N45,2)</f>
        <v>0</v>
      </c>
      <c r="P45" s="189">
        <v>0</v>
      </c>
      <c r="Q45" s="189">
        <f>ROUND(E45*P45,2)</f>
        <v>0</v>
      </c>
      <c r="R45" s="189"/>
      <c r="S45" s="189" t="s">
        <v>254</v>
      </c>
      <c r="T45" s="190" t="s">
        <v>255</v>
      </c>
      <c r="U45" s="163">
        <v>0.52</v>
      </c>
      <c r="V45" s="163">
        <f>ROUND(E45*U45,2)</f>
        <v>0.52</v>
      </c>
      <c r="W45" s="163"/>
      <c r="X45" s="163" t="s">
        <v>194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195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6">
        <v>15</v>
      </c>
      <c r="B46" s="177" t="s">
        <v>2179</v>
      </c>
      <c r="C46" s="193" t="s">
        <v>2180</v>
      </c>
      <c r="D46" s="178" t="s">
        <v>207</v>
      </c>
      <c r="E46" s="179">
        <v>10.7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81">
        <v>0</v>
      </c>
      <c r="O46" s="181">
        <f>ROUND(E46*N46,2)</f>
        <v>0</v>
      </c>
      <c r="P46" s="181">
        <v>0</v>
      </c>
      <c r="Q46" s="181">
        <f>ROUND(E46*P46,2)</f>
        <v>0</v>
      </c>
      <c r="R46" s="181"/>
      <c r="S46" s="181" t="s">
        <v>254</v>
      </c>
      <c r="T46" s="182" t="s">
        <v>250</v>
      </c>
      <c r="U46" s="163">
        <v>3.2000000000000001E-2</v>
      </c>
      <c r="V46" s="163">
        <f>ROUND(E46*U46,2)</f>
        <v>0.34</v>
      </c>
      <c r="W46" s="163"/>
      <c r="X46" s="163" t="s">
        <v>194</v>
      </c>
      <c r="Y46" s="152"/>
      <c r="Z46" s="152"/>
      <c r="AA46" s="152"/>
      <c r="AB46" s="152"/>
      <c r="AC46" s="152"/>
      <c r="AD46" s="152"/>
      <c r="AE46" s="152"/>
      <c r="AF46" s="152"/>
      <c r="AG46" s="152" t="s">
        <v>195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4" t="s">
        <v>2181</v>
      </c>
      <c r="D47" s="164"/>
      <c r="E47" s="165">
        <v>10.7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2"/>
      <c r="Z47" s="152"/>
      <c r="AA47" s="152"/>
      <c r="AB47" s="152"/>
      <c r="AC47" s="152"/>
      <c r="AD47" s="152"/>
      <c r="AE47" s="152"/>
      <c r="AF47" s="152"/>
      <c r="AG47" s="152" t="s">
        <v>199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6">
        <v>16</v>
      </c>
      <c r="B48" s="177" t="s">
        <v>2182</v>
      </c>
      <c r="C48" s="193" t="s">
        <v>2183</v>
      </c>
      <c r="D48" s="178" t="s">
        <v>207</v>
      </c>
      <c r="E48" s="179">
        <v>12.7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/>
      <c r="S48" s="181" t="s">
        <v>254</v>
      </c>
      <c r="T48" s="182" t="s">
        <v>250</v>
      </c>
      <c r="U48" s="163">
        <v>0</v>
      </c>
      <c r="V48" s="163">
        <f>ROUND(E48*U48,2)</f>
        <v>0</v>
      </c>
      <c r="W48" s="163"/>
      <c r="X48" s="163" t="s">
        <v>275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276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259" t="s">
        <v>2184</v>
      </c>
      <c r="D49" s="260"/>
      <c r="E49" s="260"/>
      <c r="F49" s="260"/>
      <c r="G49" s="260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2"/>
      <c r="Z49" s="152"/>
      <c r="AA49" s="152"/>
      <c r="AB49" s="152"/>
      <c r="AC49" s="152"/>
      <c r="AD49" s="152"/>
      <c r="AE49" s="152"/>
      <c r="AF49" s="152"/>
      <c r="AG49" s="152" t="s">
        <v>210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194" t="s">
        <v>2185</v>
      </c>
      <c r="D50" s="164"/>
      <c r="E50" s="165">
        <v>12.7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2"/>
      <c r="Z50" s="152"/>
      <c r="AA50" s="152"/>
      <c r="AB50" s="152"/>
      <c r="AC50" s="152"/>
      <c r="AD50" s="152"/>
      <c r="AE50" s="152"/>
      <c r="AF50" s="152"/>
      <c r="AG50" s="152" t="s">
        <v>199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76">
        <v>17</v>
      </c>
      <c r="B51" s="177" t="s">
        <v>2186</v>
      </c>
      <c r="C51" s="193" t="s">
        <v>2187</v>
      </c>
      <c r="D51" s="178" t="s">
        <v>207</v>
      </c>
      <c r="E51" s="179">
        <v>10.7</v>
      </c>
      <c r="F51" s="180"/>
      <c r="G51" s="181">
        <f>ROUND(E51*F51,2)</f>
        <v>0</v>
      </c>
      <c r="H51" s="180"/>
      <c r="I51" s="181">
        <f>ROUND(E51*H51,2)</f>
        <v>0</v>
      </c>
      <c r="J51" s="180"/>
      <c r="K51" s="181">
        <f>ROUND(E51*J51,2)</f>
        <v>0</v>
      </c>
      <c r="L51" s="181">
        <v>21</v>
      </c>
      <c r="M51" s="181">
        <f>G51*(1+L51/100)</f>
        <v>0</v>
      </c>
      <c r="N51" s="181">
        <v>3.3E-4</v>
      </c>
      <c r="O51" s="181">
        <f>ROUND(E51*N51,2)</f>
        <v>0</v>
      </c>
      <c r="P51" s="181">
        <v>0</v>
      </c>
      <c r="Q51" s="181">
        <f>ROUND(E51*P51,2)</f>
        <v>0</v>
      </c>
      <c r="R51" s="181"/>
      <c r="S51" s="181" t="s">
        <v>254</v>
      </c>
      <c r="T51" s="182" t="s">
        <v>255</v>
      </c>
      <c r="U51" s="163">
        <v>0</v>
      </c>
      <c r="V51" s="163">
        <f>ROUND(E51*U51,2)</f>
        <v>0</v>
      </c>
      <c r="W51" s="163"/>
      <c r="X51" s="163" t="s">
        <v>275</v>
      </c>
      <c r="Y51" s="152"/>
      <c r="Z51" s="152"/>
      <c r="AA51" s="152"/>
      <c r="AB51" s="152"/>
      <c r="AC51" s="152"/>
      <c r="AD51" s="152"/>
      <c r="AE51" s="152"/>
      <c r="AF51" s="152"/>
      <c r="AG51" s="152" t="s">
        <v>276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194" t="s">
        <v>2181</v>
      </c>
      <c r="D52" s="164"/>
      <c r="E52" s="165">
        <v>10.7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2"/>
      <c r="Z52" s="152"/>
      <c r="AA52" s="152"/>
      <c r="AB52" s="152"/>
      <c r="AC52" s="152"/>
      <c r="AD52" s="152"/>
      <c r="AE52" s="152"/>
      <c r="AF52" s="152"/>
      <c r="AG52" s="152" t="s">
        <v>199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84">
        <v>18</v>
      </c>
      <c r="B53" s="185" t="s">
        <v>2188</v>
      </c>
      <c r="C53" s="196" t="s">
        <v>2189</v>
      </c>
      <c r="D53" s="186" t="s">
        <v>426</v>
      </c>
      <c r="E53" s="187">
        <v>4</v>
      </c>
      <c r="F53" s="188"/>
      <c r="G53" s="189">
        <f>ROUND(E53*F53,2)</f>
        <v>0</v>
      </c>
      <c r="H53" s="188"/>
      <c r="I53" s="189">
        <f>ROUND(E53*H53,2)</f>
        <v>0</v>
      </c>
      <c r="J53" s="188"/>
      <c r="K53" s="189">
        <f>ROUND(E53*J53,2)</f>
        <v>0</v>
      </c>
      <c r="L53" s="189">
        <v>21</v>
      </c>
      <c r="M53" s="189">
        <f>G53*(1+L53/100)</f>
        <v>0</v>
      </c>
      <c r="N53" s="189">
        <v>0</v>
      </c>
      <c r="O53" s="189">
        <f>ROUND(E53*N53,2)</f>
        <v>0</v>
      </c>
      <c r="P53" s="189">
        <v>0</v>
      </c>
      <c r="Q53" s="189">
        <f>ROUND(E53*P53,2)</f>
        <v>0</v>
      </c>
      <c r="R53" s="189"/>
      <c r="S53" s="189" t="s">
        <v>254</v>
      </c>
      <c r="T53" s="190" t="s">
        <v>250</v>
      </c>
      <c r="U53" s="163">
        <v>0</v>
      </c>
      <c r="V53" s="163">
        <f>ROUND(E53*U53,2)</f>
        <v>0</v>
      </c>
      <c r="W53" s="163"/>
      <c r="X53" s="163" t="s">
        <v>275</v>
      </c>
      <c r="Y53" s="152"/>
      <c r="Z53" s="152"/>
      <c r="AA53" s="152"/>
      <c r="AB53" s="152"/>
      <c r="AC53" s="152"/>
      <c r="AD53" s="152"/>
      <c r="AE53" s="152"/>
      <c r="AF53" s="152"/>
      <c r="AG53" s="152" t="s">
        <v>276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84">
        <v>19</v>
      </c>
      <c r="B54" s="185" t="s">
        <v>2190</v>
      </c>
      <c r="C54" s="196" t="s">
        <v>2191</v>
      </c>
      <c r="D54" s="186" t="s">
        <v>426</v>
      </c>
      <c r="E54" s="187">
        <v>2</v>
      </c>
      <c r="F54" s="188"/>
      <c r="G54" s="189">
        <f>ROUND(E54*F54,2)</f>
        <v>0</v>
      </c>
      <c r="H54" s="188"/>
      <c r="I54" s="189">
        <f>ROUND(E54*H54,2)</f>
        <v>0</v>
      </c>
      <c r="J54" s="188"/>
      <c r="K54" s="189">
        <f>ROUND(E54*J54,2)</f>
        <v>0</v>
      </c>
      <c r="L54" s="189">
        <v>21</v>
      </c>
      <c r="M54" s="189">
        <f>G54*(1+L54/100)</f>
        <v>0</v>
      </c>
      <c r="N54" s="189">
        <v>0</v>
      </c>
      <c r="O54" s="189">
        <f>ROUND(E54*N54,2)</f>
        <v>0</v>
      </c>
      <c r="P54" s="189">
        <v>0</v>
      </c>
      <c r="Q54" s="189">
        <f>ROUND(E54*P54,2)</f>
        <v>0</v>
      </c>
      <c r="R54" s="189"/>
      <c r="S54" s="189" t="s">
        <v>254</v>
      </c>
      <c r="T54" s="190" t="s">
        <v>250</v>
      </c>
      <c r="U54" s="163">
        <v>0</v>
      </c>
      <c r="V54" s="163">
        <f>ROUND(E54*U54,2)</f>
        <v>0</v>
      </c>
      <c r="W54" s="163"/>
      <c r="X54" s="163" t="s">
        <v>275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276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4">
        <v>20</v>
      </c>
      <c r="B55" s="185" t="s">
        <v>2192</v>
      </c>
      <c r="C55" s="196" t="s">
        <v>2193</v>
      </c>
      <c r="D55" s="186" t="s">
        <v>426</v>
      </c>
      <c r="E55" s="187">
        <v>1</v>
      </c>
      <c r="F55" s="188"/>
      <c r="G55" s="189">
        <f>ROUND(E55*F55,2)</f>
        <v>0</v>
      </c>
      <c r="H55" s="188"/>
      <c r="I55" s="189">
        <f>ROUND(E55*H55,2)</f>
        <v>0</v>
      </c>
      <c r="J55" s="188"/>
      <c r="K55" s="189">
        <f>ROUND(E55*J55,2)</f>
        <v>0</v>
      </c>
      <c r="L55" s="189">
        <v>21</v>
      </c>
      <c r="M55" s="189">
        <f>G55*(1+L55/100)</f>
        <v>0</v>
      </c>
      <c r="N55" s="189">
        <v>0</v>
      </c>
      <c r="O55" s="189">
        <f>ROUND(E55*N55,2)</f>
        <v>0</v>
      </c>
      <c r="P55" s="189">
        <v>0</v>
      </c>
      <c r="Q55" s="189">
        <f>ROUND(E55*P55,2)</f>
        <v>0</v>
      </c>
      <c r="R55" s="189"/>
      <c r="S55" s="189" t="s">
        <v>254</v>
      </c>
      <c r="T55" s="190" t="s">
        <v>250</v>
      </c>
      <c r="U55" s="163">
        <v>0</v>
      </c>
      <c r="V55" s="163">
        <f>ROUND(E55*U55,2)</f>
        <v>0</v>
      </c>
      <c r="W55" s="163"/>
      <c r="X55" s="163" t="s">
        <v>275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276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6">
        <v>21</v>
      </c>
      <c r="B56" s="177" t="s">
        <v>2194</v>
      </c>
      <c r="C56" s="193" t="s">
        <v>2195</v>
      </c>
      <c r="D56" s="178" t="s">
        <v>207</v>
      </c>
      <c r="E56" s="179">
        <v>11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21</v>
      </c>
      <c r="M56" s="181">
        <f>G56*(1+L56/100)</f>
        <v>0</v>
      </c>
      <c r="N56" s="181">
        <v>4.0000000000000003E-5</v>
      </c>
      <c r="O56" s="181">
        <f>ROUND(E56*N56,2)</f>
        <v>0</v>
      </c>
      <c r="P56" s="181">
        <v>0</v>
      </c>
      <c r="Q56" s="181">
        <f>ROUND(E56*P56,2)</f>
        <v>0</v>
      </c>
      <c r="R56" s="181"/>
      <c r="S56" s="181" t="s">
        <v>254</v>
      </c>
      <c r="T56" s="182" t="s">
        <v>250</v>
      </c>
      <c r="U56" s="163">
        <v>0</v>
      </c>
      <c r="V56" s="163">
        <f>ROUND(E56*U56,2)</f>
        <v>0</v>
      </c>
      <c r="W56" s="163"/>
      <c r="X56" s="163" t="s">
        <v>275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276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259" t="s">
        <v>2196</v>
      </c>
      <c r="D57" s="260"/>
      <c r="E57" s="260"/>
      <c r="F57" s="260"/>
      <c r="G57" s="260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210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94" t="s">
        <v>2197</v>
      </c>
      <c r="D58" s="164"/>
      <c r="E58" s="165">
        <v>11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2"/>
      <c r="Z58" s="152"/>
      <c r="AA58" s="152"/>
      <c r="AB58" s="152"/>
      <c r="AC58" s="152"/>
      <c r="AD58" s="152"/>
      <c r="AE58" s="152"/>
      <c r="AF58" s="152"/>
      <c r="AG58" s="152" t="s">
        <v>199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x14ac:dyDescent="0.2">
      <c r="A59" s="170" t="s">
        <v>187</v>
      </c>
      <c r="B59" s="171" t="s">
        <v>150</v>
      </c>
      <c r="C59" s="192" t="s">
        <v>151</v>
      </c>
      <c r="D59" s="172"/>
      <c r="E59" s="173"/>
      <c r="F59" s="174"/>
      <c r="G59" s="174">
        <f>SUMIF(AG60:AG63,"&lt;&gt;NOR",G60:G63)</f>
        <v>0</v>
      </c>
      <c r="H59" s="174"/>
      <c r="I59" s="174">
        <f>SUM(I60:I63)</f>
        <v>0</v>
      </c>
      <c r="J59" s="174"/>
      <c r="K59" s="174">
        <f>SUM(K60:K63)</f>
        <v>0</v>
      </c>
      <c r="L59" s="174"/>
      <c r="M59" s="174">
        <f>SUM(M60:M63)</f>
        <v>0</v>
      </c>
      <c r="N59" s="174"/>
      <c r="O59" s="174">
        <f>SUM(O60:O63)</f>
        <v>0</v>
      </c>
      <c r="P59" s="174"/>
      <c r="Q59" s="174">
        <f>SUM(Q60:Q63)</f>
        <v>0</v>
      </c>
      <c r="R59" s="174"/>
      <c r="S59" s="174"/>
      <c r="T59" s="175"/>
      <c r="U59" s="169"/>
      <c r="V59" s="169">
        <f>SUM(V60:V63)</f>
        <v>9.379999999999999</v>
      </c>
      <c r="W59" s="169"/>
      <c r="X59" s="169"/>
      <c r="AG59" t="s">
        <v>188</v>
      </c>
    </row>
    <row r="60" spans="1:60" outlineLevel="1" x14ac:dyDescent="0.2">
      <c r="A60" s="176">
        <v>22</v>
      </c>
      <c r="B60" s="177" t="s">
        <v>2198</v>
      </c>
      <c r="C60" s="193" t="s">
        <v>2199</v>
      </c>
      <c r="D60" s="178" t="s">
        <v>207</v>
      </c>
      <c r="E60" s="179">
        <v>10.7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5.0000000000000002E-5</v>
      </c>
      <c r="O60" s="181">
        <f>ROUND(E60*N60,2)</f>
        <v>0</v>
      </c>
      <c r="P60" s="181">
        <v>0</v>
      </c>
      <c r="Q60" s="181">
        <f>ROUND(E60*P60,2)</f>
        <v>0</v>
      </c>
      <c r="R60" s="181"/>
      <c r="S60" s="181" t="s">
        <v>254</v>
      </c>
      <c r="T60" s="182" t="s">
        <v>250</v>
      </c>
      <c r="U60" s="163">
        <v>0.51561999999999997</v>
      </c>
      <c r="V60" s="163">
        <f>ROUND(E60*U60,2)</f>
        <v>5.52</v>
      </c>
      <c r="W60" s="163"/>
      <c r="X60" s="163" t="s">
        <v>194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195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194" t="s">
        <v>2181</v>
      </c>
      <c r="D61" s="164"/>
      <c r="E61" s="165">
        <v>10.7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199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84">
        <v>23</v>
      </c>
      <c r="B62" s="185" t="s">
        <v>2200</v>
      </c>
      <c r="C62" s="196" t="s">
        <v>2201</v>
      </c>
      <c r="D62" s="186" t="s">
        <v>274</v>
      </c>
      <c r="E62" s="187">
        <v>1</v>
      </c>
      <c r="F62" s="188"/>
      <c r="G62" s="189">
        <f>ROUND(E62*F62,2)</f>
        <v>0</v>
      </c>
      <c r="H62" s="188"/>
      <c r="I62" s="189">
        <f>ROUND(E62*H62,2)</f>
        <v>0</v>
      </c>
      <c r="J62" s="188"/>
      <c r="K62" s="189">
        <f>ROUND(E62*J62,2)</f>
        <v>0</v>
      </c>
      <c r="L62" s="189">
        <v>21</v>
      </c>
      <c r="M62" s="189">
        <f>G62*(1+L62/100)</f>
        <v>0</v>
      </c>
      <c r="N62" s="189">
        <v>0</v>
      </c>
      <c r="O62" s="189">
        <f>ROUND(E62*N62,2)</f>
        <v>0</v>
      </c>
      <c r="P62" s="189">
        <v>0</v>
      </c>
      <c r="Q62" s="189">
        <f>ROUND(E62*P62,2)</f>
        <v>0</v>
      </c>
      <c r="R62" s="189"/>
      <c r="S62" s="189" t="s">
        <v>254</v>
      </c>
      <c r="T62" s="190" t="s">
        <v>255</v>
      </c>
      <c r="U62" s="163">
        <v>3.8559999999999999</v>
      </c>
      <c r="V62" s="163">
        <f>ROUND(E62*U62,2)</f>
        <v>3.86</v>
      </c>
      <c r="W62" s="163"/>
      <c r="X62" s="163" t="s">
        <v>194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195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84">
        <v>24</v>
      </c>
      <c r="B63" s="185" t="s">
        <v>2202</v>
      </c>
      <c r="C63" s="196" t="s">
        <v>2203</v>
      </c>
      <c r="D63" s="186" t="s">
        <v>426</v>
      </c>
      <c r="E63" s="187">
        <v>1</v>
      </c>
      <c r="F63" s="188"/>
      <c r="G63" s="189">
        <f>ROUND(E63*F63,2)</f>
        <v>0</v>
      </c>
      <c r="H63" s="188"/>
      <c r="I63" s="189">
        <f>ROUND(E63*H63,2)</f>
        <v>0</v>
      </c>
      <c r="J63" s="188"/>
      <c r="K63" s="189">
        <f>ROUND(E63*J63,2)</f>
        <v>0</v>
      </c>
      <c r="L63" s="189">
        <v>21</v>
      </c>
      <c r="M63" s="189">
        <f>G63*(1+L63/100)</f>
        <v>0</v>
      </c>
      <c r="N63" s="189">
        <v>0</v>
      </c>
      <c r="O63" s="189">
        <f>ROUND(E63*N63,2)</f>
        <v>0</v>
      </c>
      <c r="P63" s="189">
        <v>0</v>
      </c>
      <c r="Q63" s="189">
        <f>ROUND(E63*P63,2)</f>
        <v>0</v>
      </c>
      <c r="R63" s="189"/>
      <c r="S63" s="189" t="s">
        <v>254</v>
      </c>
      <c r="T63" s="190" t="s">
        <v>250</v>
      </c>
      <c r="U63" s="163">
        <v>0</v>
      </c>
      <c r="V63" s="163">
        <f>ROUND(E63*U63,2)</f>
        <v>0</v>
      </c>
      <c r="W63" s="163"/>
      <c r="X63" s="163" t="s">
        <v>2204</v>
      </c>
      <c r="Y63" s="152"/>
      <c r="Z63" s="152"/>
      <c r="AA63" s="152"/>
      <c r="AB63" s="152"/>
      <c r="AC63" s="152"/>
      <c r="AD63" s="152"/>
      <c r="AE63" s="152"/>
      <c r="AF63" s="152"/>
      <c r="AG63" s="152" t="s">
        <v>2205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x14ac:dyDescent="0.2">
      <c r="A64" s="170" t="s">
        <v>187</v>
      </c>
      <c r="B64" s="171" t="s">
        <v>152</v>
      </c>
      <c r="C64" s="192" t="s">
        <v>153</v>
      </c>
      <c r="D64" s="172"/>
      <c r="E64" s="173"/>
      <c r="F64" s="174"/>
      <c r="G64" s="174">
        <f>SUMIF(AG65:AG73,"&lt;&gt;NOR",G65:G73)</f>
        <v>0</v>
      </c>
      <c r="H64" s="174"/>
      <c r="I64" s="174">
        <f>SUM(I65:I73)</f>
        <v>0</v>
      </c>
      <c r="J64" s="174"/>
      <c r="K64" s="174">
        <f>SUM(K65:K73)</f>
        <v>0</v>
      </c>
      <c r="L64" s="174"/>
      <c r="M64" s="174">
        <f>SUM(M65:M73)</f>
        <v>0</v>
      </c>
      <c r="N64" s="174"/>
      <c r="O64" s="174">
        <f>SUM(O65:O73)</f>
        <v>0</v>
      </c>
      <c r="P64" s="174"/>
      <c r="Q64" s="174">
        <f>SUM(Q65:Q73)</f>
        <v>0</v>
      </c>
      <c r="R64" s="174"/>
      <c r="S64" s="174"/>
      <c r="T64" s="175"/>
      <c r="U64" s="169"/>
      <c r="V64" s="169">
        <f>SUM(V65:V73)</f>
        <v>2.15</v>
      </c>
      <c r="W64" s="169"/>
      <c r="X64" s="169"/>
      <c r="AG64" t="s">
        <v>188</v>
      </c>
    </row>
    <row r="65" spans="1:60" outlineLevel="1" x14ac:dyDescent="0.2">
      <c r="A65" s="176">
        <v>25</v>
      </c>
      <c r="B65" s="177" t="s">
        <v>2206</v>
      </c>
      <c r="C65" s="193" t="s">
        <v>2207</v>
      </c>
      <c r="D65" s="178" t="s">
        <v>214</v>
      </c>
      <c r="E65" s="179">
        <v>1.32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81">
        <v>0</v>
      </c>
      <c r="O65" s="181">
        <f>ROUND(E65*N65,2)</f>
        <v>0</v>
      </c>
      <c r="P65" s="181">
        <v>0</v>
      </c>
      <c r="Q65" s="181">
        <f>ROUND(E65*P65,2)</f>
        <v>0</v>
      </c>
      <c r="R65" s="181"/>
      <c r="S65" s="181" t="s">
        <v>193</v>
      </c>
      <c r="T65" s="182" t="s">
        <v>285</v>
      </c>
      <c r="U65" s="163">
        <v>0.253</v>
      </c>
      <c r="V65" s="163">
        <f>ROUND(E65*U65,2)</f>
        <v>0.33</v>
      </c>
      <c r="W65" s="163"/>
      <c r="X65" s="163" t="s">
        <v>194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195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194" t="s">
        <v>2208</v>
      </c>
      <c r="D66" s="164"/>
      <c r="E66" s="165">
        <v>1.32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199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76">
        <v>26</v>
      </c>
      <c r="B67" s="177" t="s">
        <v>2209</v>
      </c>
      <c r="C67" s="193" t="s">
        <v>2210</v>
      </c>
      <c r="D67" s="178" t="s">
        <v>191</v>
      </c>
      <c r="E67" s="179">
        <v>12.7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81">
        <v>0</v>
      </c>
      <c r="O67" s="181">
        <f>ROUND(E67*N67,2)</f>
        <v>0</v>
      </c>
      <c r="P67" s="181">
        <v>0</v>
      </c>
      <c r="Q67" s="181">
        <f>ROUND(E67*P67,2)</f>
        <v>0</v>
      </c>
      <c r="R67" s="181"/>
      <c r="S67" s="181" t="s">
        <v>193</v>
      </c>
      <c r="T67" s="182" t="s">
        <v>285</v>
      </c>
      <c r="U67" s="163">
        <v>0.129</v>
      </c>
      <c r="V67" s="163">
        <f>ROUND(E67*U67,2)</f>
        <v>1.64</v>
      </c>
      <c r="W67" s="163"/>
      <c r="X67" s="163" t="s">
        <v>194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195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94" t="s">
        <v>2170</v>
      </c>
      <c r="D68" s="164"/>
      <c r="E68" s="165">
        <v>12.7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2"/>
      <c r="Z68" s="152"/>
      <c r="AA68" s="152"/>
      <c r="AB68" s="152"/>
      <c r="AC68" s="152"/>
      <c r="AD68" s="152"/>
      <c r="AE68" s="152"/>
      <c r="AF68" s="152"/>
      <c r="AG68" s="152" t="s">
        <v>199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33.75" outlineLevel="1" x14ac:dyDescent="0.2">
      <c r="A69" s="176">
        <v>27</v>
      </c>
      <c r="B69" s="177" t="s">
        <v>2211</v>
      </c>
      <c r="C69" s="193" t="s">
        <v>2212</v>
      </c>
      <c r="D69" s="178" t="s">
        <v>280</v>
      </c>
      <c r="E69" s="179">
        <v>22.24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81">
        <v>0</v>
      </c>
      <c r="O69" s="181">
        <f>ROUND(E69*N69,2)</f>
        <v>0</v>
      </c>
      <c r="P69" s="181">
        <v>0</v>
      </c>
      <c r="Q69" s="181">
        <f>ROUND(E69*P69,2)</f>
        <v>0</v>
      </c>
      <c r="R69" s="181" t="s">
        <v>2213</v>
      </c>
      <c r="S69" s="181" t="s">
        <v>193</v>
      </c>
      <c r="T69" s="182" t="s">
        <v>285</v>
      </c>
      <c r="U69" s="163">
        <v>8.0000000000000002E-3</v>
      </c>
      <c r="V69" s="163">
        <f>ROUND(E69*U69,2)</f>
        <v>0.18</v>
      </c>
      <c r="W69" s="163"/>
      <c r="X69" s="163" t="s">
        <v>194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195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ht="22.5" outlineLevel="1" x14ac:dyDescent="0.2">
      <c r="A70" s="159"/>
      <c r="B70" s="160"/>
      <c r="C70" s="257" t="s">
        <v>2214</v>
      </c>
      <c r="D70" s="258"/>
      <c r="E70" s="258"/>
      <c r="F70" s="258"/>
      <c r="G70" s="258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197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83" t="str">
        <f>C70</f>
        <v>vybouraných hmot se složením a hrubým urovnáním nebo přeložením na jiný dopravní prostředek, nebo nakládání na dopravní prostředek pro vodorovnou dopravu,</v>
      </c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94" t="s">
        <v>2215</v>
      </c>
      <c r="D71" s="164"/>
      <c r="E71" s="165">
        <v>22.24</v>
      </c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2"/>
      <c r="Z71" s="152"/>
      <c r="AA71" s="152"/>
      <c r="AB71" s="152"/>
      <c r="AC71" s="152"/>
      <c r="AD71" s="152"/>
      <c r="AE71" s="152"/>
      <c r="AF71" s="152"/>
      <c r="AG71" s="152" t="s">
        <v>199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6">
        <v>28</v>
      </c>
      <c r="B72" s="177" t="s">
        <v>1400</v>
      </c>
      <c r="C72" s="193" t="s">
        <v>1401</v>
      </c>
      <c r="D72" s="178" t="s">
        <v>280</v>
      </c>
      <c r="E72" s="179">
        <v>2.2440000000000002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81">
        <v>0</v>
      </c>
      <c r="O72" s="181">
        <f>ROUND(E72*N72,2)</f>
        <v>0</v>
      </c>
      <c r="P72" s="181">
        <v>0</v>
      </c>
      <c r="Q72" s="181">
        <f>ROUND(E72*P72,2)</f>
        <v>0</v>
      </c>
      <c r="R72" s="181"/>
      <c r="S72" s="181" t="s">
        <v>254</v>
      </c>
      <c r="T72" s="182" t="s">
        <v>255</v>
      </c>
      <c r="U72" s="163">
        <v>0</v>
      </c>
      <c r="V72" s="163">
        <f>ROUND(E72*U72,2)</f>
        <v>0</v>
      </c>
      <c r="W72" s="163"/>
      <c r="X72" s="163" t="s">
        <v>194</v>
      </c>
      <c r="Y72" s="152"/>
      <c r="Z72" s="152"/>
      <c r="AA72" s="152"/>
      <c r="AB72" s="152"/>
      <c r="AC72" s="152"/>
      <c r="AD72" s="152"/>
      <c r="AE72" s="152"/>
      <c r="AF72" s="152"/>
      <c r="AG72" s="152" t="s">
        <v>195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94" t="s">
        <v>2216</v>
      </c>
      <c r="D73" s="164"/>
      <c r="E73" s="165">
        <v>2.2440000000000002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2"/>
      <c r="Z73" s="152"/>
      <c r="AA73" s="152"/>
      <c r="AB73" s="152"/>
      <c r="AC73" s="152"/>
      <c r="AD73" s="152"/>
      <c r="AE73" s="152"/>
      <c r="AF73" s="152"/>
      <c r="AG73" s="152" t="s">
        <v>199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x14ac:dyDescent="0.2">
      <c r="A74" s="3"/>
      <c r="B74" s="4"/>
      <c r="C74" s="198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v>15</v>
      </c>
      <c r="AF74">
        <v>21</v>
      </c>
      <c r="AG74" t="s">
        <v>174</v>
      </c>
    </row>
    <row r="75" spans="1:60" x14ac:dyDescent="0.2">
      <c r="A75" s="155"/>
      <c r="B75" s="156" t="s">
        <v>29</v>
      </c>
      <c r="C75" s="199"/>
      <c r="D75" s="157"/>
      <c r="E75" s="158"/>
      <c r="F75" s="158"/>
      <c r="G75" s="191">
        <f>G8+G39+G43+G59+G64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E75">
        <f>SUMIF(L7:L73,AE74,G7:G73)</f>
        <v>0</v>
      </c>
      <c r="AF75">
        <f>SUMIF(L7:L73,AF74,G7:G73)</f>
        <v>0</v>
      </c>
      <c r="AG75" t="s">
        <v>1331</v>
      </c>
    </row>
    <row r="76" spans="1:60" x14ac:dyDescent="0.2">
      <c r="C76" s="200"/>
      <c r="D76" s="10"/>
      <c r="AG76" t="s">
        <v>1340</v>
      </c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18">
    <mergeCell ref="C13:G13"/>
    <mergeCell ref="A1:G1"/>
    <mergeCell ref="C2:G2"/>
    <mergeCell ref="C3:G3"/>
    <mergeCell ref="C4:G4"/>
    <mergeCell ref="C10:G10"/>
    <mergeCell ref="C70:G70"/>
    <mergeCell ref="C16:G16"/>
    <mergeCell ref="C19:G19"/>
    <mergeCell ref="C22:G22"/>
    <mergeCell ref="C25:G25"/>
    <mergeCell ref="C28:G28"/>
    <mergeCell ref="C31:G31"/>
    <mergeCell ref="C36:G36"/>
    <mergeCell ref="C41:G41"/>
    <mergeCell ref="C42:G42"/>
    <mergeCell ref="C49:G49"/>
    <mergeCell ref="C57:G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59</v>
      </c>
      <c r="C3" s="266" t="s">
        <v>60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63</v>
      </c>
      <c r="C4" s="269" t="s">
        <v>64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SUMIF(AG9:AG28,"&lt;&gt;NOR",G9:G28)</f>
        <v>0</v>
      </c>
      <c r="H8" s="174"/>
      <c r="I8" s="174">
        <f>SUM(I9:I28)</f>
        <v>0</v>
      </c>
      <c r="J8" s="174"/>
      <c r="K8" s="174">
        <f>SUM(K9:K28)</f>
        <v>0</v>
      </c>
      <c r="L8" s="174"/>
      <c r="M8" s="174">
        <f>SUM(M9:M28)</f>
        <v>0</v>
      </c>
      <c r="N8" s="174"/>
      <c r="O8" s="174">
        <f>SUM(O9:O28)</f>
        <v>0</v>
      </c>
      <c r="P8" s="174"/>
      <c r="Q8" s="174">
        <f>SUM(Q9:Q28)</f>
        <v>19.549999999999997</v>
      </c>
      <c r="R8" s="174"/>
      <c r="S8" s="174"/>
      <c r="T8" s="175"/>
      <c r="U8" s="169"/>
      <c r="V8" s="169">
        <f>SUM(V9:V28)</f>
        <v>36.32</v>
      </c>
      <c r="W8" s="169"/>
      <c r="X8" s="169"/>
      <c r="AG8" t="s">
        <v>188</v>
      </c>
    </row>
    <row r="9" spans="1:60" ht="22.5" outlineLevel="1" x14ac:dyDescent="0.2">
      <c r="A9" s="176">
        <v>1</v>
      </c>
      <c r="B9" s="177" t="s">
        <v>2217</v>
      </c>
      <c r="C9" s="193" t="s">
        <v>2218</v>
      </c>
      <c r="D9" s="178" t="s">
        <v>191</v>
      </c>
      <c r="E9" s="179">
        <v>30.4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0.33</v>
      </c>
      <c r="Q9" s="181">
        <f>ROUND(E9*P9,2)</f>
        <v>10.029999999999999</v>
      </c>
      <c r="R9" s="181" t="s">
        <v>192</v>
      </c>
      <c r="S9" s="181" t="s">
        <v>193</v>
      </c>
      <c r="T9" s="182" t="s">
        <v>285</v>
      </c>
      <c r="U9" s="163">
        <v>0.52649999999999997</v>
      </c>
      <c r="V9" s="163">
        <f>ROUND(E9*U9,2)</f>
        <v>16.010000000000002</v>
      </c>
      <c r="W9" s="163"/>
      <c r="X9" s="163" t="s">
        <v>194</v>
      </c>
      <c r="Y9" s="152"/>
      <c r="Z9" s="152"/>
      <c r="AA9" s="152"/>
      <c r="AB9" s="152"/>
      <c r="AC9" s="152"/>
      <c r="AD9" s="152"/>
      <c r="AE9" s="152"/>
      <c r="AF9" s="152"/>
      <c r="AG9" s="152" t="s">
        <v>2003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194" t="s">
        <v>2219</v>
      </c>
      <c r="D10" s="164"/>
      <c r="E10" s="165">
        <v>30.4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199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 x14ac:dyDescent="0.2">
      <c r="A11" s="176">
        <v>2</v>
      </c>
      <c r="B11" s="177" t="s">
        <v>2220</v>
      </c>
      <c r="C11" s="193" t="s">
        <v>2221</v>
      </c>
      <c r="D11" s="178" t="s">
        <v>191</v>
      </c>
      <c r="E11" s="179">
        <v>3.645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0.11</v>
      </c>
      <c r="Q11" s="181">
        <f>ROUND(E11*P11,2)</f>
        <v>0.4</v>
      </c>
      <c r="R11" s="181" t="s">
        <v>192</v>
      </c>
      <c r="S11" s="181" t="s">
        <v>193</v>
      </c>
      <c r="T11" s="182" t="s">
        <v>285</v>
      </c>
      <c r="U11" s="163">
        <v>0.2</v>
      </c>
      <c r="V11" s="163">
        <f>ROUND(E11*U11,2)</f>
        <v>0.73</v>
      </c>
      <c r="W11" s="163"/>
      <c r="X11" s="163" t="s">
        <v>194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195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94" t="s">
        <v>2222</v>
      </c>
      <c r="D12" s="164"/>
      <c r="E12" s="165">
        <v>3.645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199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2.5" outlineLevel="1" x14ac:dyDescent="0.2">
      <c r="A13" s="176">
        <v>3</v>
      </c>
      <c r="B13" s="177" t="s">
        <v>2223</v>
      </c>
      <c r="C13" s="193" t="s">
        <v>2224</v>
      </c>
      <c r="D13" s="178" t="s">
        <v>191</v>
      </c>
      <c r="E13" s="179">
        <v>3.645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81">
        <v>0</v>
      </c>
      <c r="O13" s="181">
        <f>ROUND(E13*N13,2)</f>
        <v>0</v>
      </c>
      <c r="P13" s="181">
        <v>0.33</v>
      </c>
      <c r="Q13" s="181">
        <f>ROUND(E13*P13,2)</f>
        <v>1.2</v>
      </c>
      <c r="R13" s="181" t="s">
        <v>192</v>
      </c>
      <c r="S13" s="181" t="s">
        <v>193</v>
      </c>
      <c r="T13" s="182" t="s">
        <v>285</v>
      </c>
      <c r="U13" s="163">
        <v>0.625</v>
      </c>
      <c r="V13" s="163">
        <f>ROUND(E13*U13,2)</f>
        <v>2.2799999999999998</v>
      </c>
      <c r="W13" s="163"/>
      <c r="X13" s="163" t="s">
        <v>194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195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94" t="s">
        <v>2222</v>
      </c>
      <c r="D14" s="164"/>
      <c r="E14" s="165">
        <v>3.645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199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76">
        <v>4</v>
      </c>
      <c r="B15" s="177" t="s">
        <v>2152</v>
      </c>
      <c r="C15" s="193" t="s">
        <v>2153</v>
      </c>
      <c r="D15" s="178" t="s">
        <v>214</v>
      </c>
      <c r="E15" s="179">
        <v>5.88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1">
        <v>0</v>
      </c>
      <c r="O15" s="181">
        <f>ROUND(E15*N15,2)</f>
        <v>0</v>
      </c>
      <c r="P15" s="181">
        <v>0</v>
      </c>
      <c r="Q15" s="181">
        <f>ROUND(E15*P15,2)</f>
        <v>0</v>
      </c>
      <c r="R15" s="181" t="s">
        <v>215</v>
      </c>
      <c r="S15" s="181" t="s">
        <v>193</v>
      </c>
      <c r="T15" s="182" t="s">
        <v>285</v>
      </c>
      <c r="U15" s="163">
        <v>9.7000000000000003E-2</v>
      </c>
      <c r="V15" s="163">
        <f>ROUND(E15*U15,2)</f>
        <v>0.56999999999999995</v>
      </c>
      <c r="W15" s="163"/>
      <c r="X15" s="163" t="s">
        <v>194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195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257" t="s">
        <v>2154</v>
      </c>
      <c r="D16" s="258"/>
      <c r="E16" s="258"/>
      <c r="F16" s="258"/>
      <c r="G16" s="258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197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83" t="str">
        <f>C16</f>
        <v>nebo lesní půdy, s vodorovným přemístěním na hromady v místě upotřebení nebo na dočasné či trvalé skládky se složením</v>
      </c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94" t="s">
        <v>2225</v>
      </c>
      <c r="D17" s="164"/>
      <c r="E17" s="165">
        <v>5.88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199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76">
        <v>5</v>
      </c>
      <c r="B18" s="177" t="s">
        <v>1712</v>
      </c>
      <c r="C18" s="193" t="s">
        <v>1713</v>
      </c>
      <c r="D18" s="178" t="s">
        <v>214</v>
      </c>
      <c r="E18" s="179">
        <v>13.888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 t="s">
        <v>215</v>
      </c>
      <c r="S18" s="181" t="s">
        <v>193</v>
      </c>
      <c r="T18" s="182" t="s">
        <v>285</v>
      </c>
      <c r="U18" s="163">
        <v>1.1499999999999999</v>
      </c>
      <c r="V18" s="163">
        <f>ROUND(E18*U18,2)</f>
        <v>15.97</v>
      </c>
      <c r="W18" s="163"/>
      <c r="X18" s="163" t="s">
        <v>194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195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257" t="s">
        <v>1383</v>
      </c>
      <c r="D19" s="258"/>
      <c r="E19" s="258"/>
      <c r="F19" s="258"/>
      <c r="G19" s="258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2"/>
      <c r="Z19" s="152"/>
      <c r="AA19" s="152"/>
      <c r="AB19" s="152"/>
      <c r="AC19" s="152"/>
      <c r="AD19" s="152"/>
      <c r="AE19" s="152"/>
      <c r="AF19" s="152"/>
      <c r="AG19" s="152" t="s">
        <v>197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94" t="s">
        <v>2226</v>
      </c>
      <c r="D20" s="164"/>
      <c r="E20" s="165">
        <v>13.888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199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2.5" outlineLevel="1" x14ac:dyDescent="0.2">
      <c r="A21" s="176">
        <v>6</v>
      </c>
      <c r="B21" s="177" t="s">
        <v>1389</v>
      </c>
      <c r="C21" s="193" t="s">
        <v>1390</v>
      </c>
      <c r="D21" s="178" t="s">
        <v>191</v>
      </c>
      <c r="E21" s="179">
        <v>5.88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81">
        <v>0</v>
      </c>
      <c r="O21" s="181">
        <f>ROUND(E21*N21,2)</f>
        <v>0</v>
      </c>
      <c r="P21" s="181">
        <v>0</v>
      </c>
      <c r="Q21" s="181">
        <f>ROUND(E21*P21,2)</f>
        <v>0</v>
      </c>
      <c r="R21" s="181" t="s">
        <v>215</v>
      </c>
      <c r="S21" s="181" t="s">
        <v>193</v>
      </c>
      <c r="T21" s="182" t="s">
        <v>285</v>
      </c>
      <c r="U21" s="163">
        <v>0.13</v>
      </c>
      <c r="V21" s="163">
        <f>ROUND(E21*U21,2)</f>
        <v>0.76</v>
      </c>
      <c r="W21" s="163"/>
      <c r="X21" s="163" t="s">
        <v>194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195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59"/>
      <c r="B22" s="160"/>
      <c r="C22" s="257" t="s">
        <v>1391</v>
      </c>
      <c r="D22" s="258"/>
      <c r="E22" s="258"/>
      <c r="F22" s="258"/>
      <c r="G22" s="258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197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83" t="str">
        <f>C22</f>
        <v>s případným nutným přemístěním hromad nebo dočasných skládek na místo potřeby ze vzdálenosti do 30 m, v rovině nebo ve svahu do 1 : 5,</v>
      </c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94" t="s">
        <v>2225</v>
      </c>
      <c r="D23" s="164"/>
      <c r="E23" s="165">
        <v>5.88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199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76">
        <v>7</v>
      </c>
      <c r="B24" s="177" t="s">
        <v>240</v>
      </c>
      <c r="C24" s="193" t="s">
        <v>241</v>
      </c>
      <c r="D24" s="178" t="s">
        <v>214</v>
      </c>
      <c r="E24" s="179">
        <v>3.24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 t="s">
        <v>215</v>
      </c>
      <c r="S24" s="181" t="s">
        <v>193</v>
      </c>
      <c r="T24" s="182" t="s">
        <v>285</v>
      </c>
      <c r="U24" s="163">
        <v>0</v>
      </c>
      <c r="V24" s="163">
        <f>ROUND(E24*U24,2)</f>
        <v>0</v>
      </c>
      <c r="W24" s="163"/>
      <c r="X24" s="163" t="s">
        <v>194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195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4" t="s">
        <v>2227</v>
      </c>
      <c r="D25" s="164"/>
      <c r="E25" s="165">
        <v>3.24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199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76">
        <v>8</v>
      </c>
      <c r="B26" s="177" t="s">
        <v>2228</v>
      </c>
      <c r="C26" s="193" t="s">
        <v>2229</v>
      </c>
      <c r="D26" s="178" t="s">
        <v>191</v>
      </c>
      <c r="E26" s="179">
        <v>30.475000000000001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81">
        <v>0</v>
      </c>
      <c r="O26" s="181">
        <f>ROUND(E26*N26,2)</f>
        <v>0</v>
      </c>
      <c r="P26" s="181">
        <v>0.26</v>
      </c>
      <c r="Q26" s="181">
        <f>ROUND(E26*P26,2)</f>
        <v>7.92</v>
      </c>
      <c r="R26" s="181"/>
      <c r="S26" s="181" t="s">
        <v>249</v>
      </c>
      <c r="T26" s="182" t="s">
        <v>2230</v>
      </c>
      <c r="U26" s="163">
        <v>0</v>
      </c>
      <c r="V26" s="163">
        <f>ROUND(E26*U26,2)</f>
        <v>0</v>
      </c>
      <c r="W26" s="163"/>
      <c r="X26" s="163" t="s">
        <v>194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195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9"/>
      <c r="B27" s="160"/>
      <c r="C27" s="194" t="s">
        <v>2231</v>
      </c>
      <c r="D27" s="164"/>
      <c r="E27" s="165">
        <v>30.475000000000001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2"/>
      <c r="Z27" s="152"/>
      <c r="AA27" s="152"/>
      <c r="AB27" s="152"/>
      <c r="AC27" s="152"/>
      <c r="AD27" s="152"/>
      <c r="AE27" s="152"/>
      <c r="AF27" s="152"/>
      <c r="AG27" s="152" t="s">
        <v>199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84">
        <v>9</v>
      </c>
      <c r="B28" s="185" t="s">
        <v>2232</v>
      </c>
      <c r="C28" s="196" t="s">
        <v>2233</v>
      </c>
      <c r="D28" s="186" t="s">
        <v>1192</v>
      </c>
      <c r="E28" s="187">
        <v>0.5</v>
      </c>
      <c r="F28" s="188"/>
      <c r="G28" s="189">
        <f>ROUND(E28*F28,2)</f>
        <v>0</v>
      </c>
      <c r="H28" s="188"/>
      <c r="I28" s="189">
        <f>ROUND(E28*H28,2)</f>
        <v>0</v>
      </c>
      <c r="J28" s="188"/>
      <c r="K28" s="189">
        <f>ROUND(E28*J28,2)</f>
        <v>0</v>
      </c>
      <c r="L28" s="189">
        <v>21</v>
      </c>
      <c r="M28" s="189">
        <f>G28*(1+L28/100)</f>
        <v>0</v>
      </c>
      <c r="N28" s="189">
        <v>1E-3</v>
      </c>
      <c r="O28" s="189">
        <f>ROUND(E28*N28,2)</f>
        <v>0</v>
      </c>
      <c r="P28" s="189">
        <v>0</v>
      </c>
      <c r="Q28" s="189">
        <f>ROUND(E28*P28,2)</f>
        <v>0</v>
      </c>
      <c r="R28" s="189" t="s">
        <v>281</v>
      </c>
      <c r="S28" s="189" t="s">
        <v>193</v>
      </c>
      <c r="T28" s="190" t="s">
        <v>285</v>
      </c>
      <c r="U28" s="163">
        <v>0</v>
      </c>
      <c r="V28" s="163">
        <f>ROUND(E28*U28,2)</f>
        <v>0</v>
      </c>
      <c r="W28" s="163"/>
      <c r="X28" s="163" t="s">
        <v>275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2013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70" t="s">
        <v>187</v>
      </c>
      <c r="B29" s="171" t="s">
        <v>83</v>
      </c>
      <c r="C29" s="192" t="s">
        <v>84</v>
      </c>
      <c r="D29" s="172"/>
      <c r="E29" s="173"/>
      <c r="F29" s="174"/>
      <c r="G29" s="174">
        <f>SUMIF(AG30:AG36,"&lt;&gt;NOR",G30:G36)</f>
        <v>0</v>
      </c>
      <c r="H29" s="174"/>
      <c r="I29" s="174">
        <f>SUM(I30:I36)</f>
        <v>0</v>
      </c>
      <c r="J29" s="174"/>
      <c r="K29" s="174">
        <f>SUM(K30:K36)</f>
        <v>0</v>
      </c>
      <c r="L29" s="174"/>
      <c r="M29" s="174">
        <f>SUM(M30:M36)</f>
        <v>0</v>
      </c>
      <c r="N29" s="174"/>
      <c r="O29" s="174">
        <f>SUM(O30:O36)</f>
        <v>0</v>
      </c>
      <c r="P29" s="174"/>
      <c r="Q29" s="174">
        <f>SUM(Q30:Q36)</f>
        <v>13.56</v>
      </c>
      <c r="R29" s="174"/>
      <c r="S29" s="174"/>
      <c r="T29" s="175"/>
      <c r="U29" s="169"/>
      <c r="V29" s="169">
        <f>SUM(V30:V36)</f>
        <v>30.48</v>
      </c>
      <c r="W29" s="169"/>
      <c r="X29" s="169"/>
      <c r="AG29" t="s">
        <v>188</v>
      </c>
    </row>
    <row r="30" spans="1:60" outlineLevel="1" x14ac:dyDescent="0.2">
      <c r="A30" s="176">
        <v>10</v>
      </c>
      <c r="B30" s="177" t="s">
        <v>2234</v>
      </c>
      <c r="C30" s="193" t="s">
        <v>2235</v>
      </c>
      <c r="D30" s="178" t="s">
        <v>191</v>
      </c>
      <c r="E30" s="179">
        <v>3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254</v>
      </c>
      <c r="T30" s="182" t="s">
        <v>250</v>
      </c>
      <c r="U30" s="163">
        <v>0</v>
      </c>
      <c r="V30" s="163">
        <f>ROUND(E30*U30,2)</f>
        <v>0</v>
      </c>
      <c r="W30" s="163"/>
      <c r="X30" s="163" t="s">
        <v>194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2003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194" t="s">
        <v>87</v>
      </c>
      <c r="D31" s="164"/>
      <c r="E31" s="165">
        <v>3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2"/>
      <c r="Z31" s="152"/>
      <c r="AA31" s="152"/>
      <c r="AB31" s="152"/>
      <c r="AC31" s="152"/>
      <c r="AD31" s="152"/>
      <c r="AE31" s="152"/>
      <c r="AF31" s="152"/>
      <c r="AG31" s="152" t="s">
        <v>199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76">
        <v>11</v>
      </c>
      <c r="B32" s="177" t="s">
        <v>1794</v>
      </c>
      <c r="C32" s="193" t="s">
        <v>2236</v>
      </c>
      <c r="D32" s="178" t="s">
        <v>191</v>
      </c>
      <c r="E32" s="179">
        <v>3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254</v>
      </c>
      <c r="T32" s="182" t="s">
        <v>250</v>
      </c>
      <c r="U32" s="163">
        <v>0</v>
      </c>
      <c r="V32" s="163">
        <f>ROUND(E32*U32,2)</f>
        <v>0</v>
      </c>
      <c r="W32" s="163"/>
      <c r="X32" s="163" t="s">
        <v>194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2003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94" t="s">
        <v>87</v>
      </c>
      <c r="D33" s="164"/>
      <c r="E33" s="165">
        <v>3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199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76">
        <v>12</v>
      </c>
      <c r="B34" s="177" t="s">
        <v>2237</v>
      </c>
      <c r="C34" s="193" t="s">
        <v>2238</v>
      </c>
      <c r="D34" s="178" t="s">
        <v>191</v>
      </c>
      <c r="E34" s="179">
        <v>30.475000000000001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21</v>
      </c>
      <c r="M34" s="181">
        <f>G34*(1+L34/100)</f>
        <v>0</v>
      </c>
      <c r="N34" s="181">
        <v>0</v>
      </c>
      <c r="O34" s="181">
        <f>ROUND(E34*N34,2)</f>
        <v>0</v>
      </c>
      <c r="P34" s="181">
        <v>0.44500000000000001</v>
      </c>
      <c r="Q34" s="181">
        <f>ROUND(E34*P34,2)</f>
        <v>13.56</v>
      </c>
      <c r="R34" s="181"/>
      <c r="S34" s="181" t="s">
        <v>254</v>
      </c>
      <c r="T34" s="182" t="s">
        <v>250</v>
      </c>
      <c r="U34" s="163">
        <v>1</v>
      </c>
      <c r="V34" s="163">
        <f>ROUND(E34*U34,2)</f>
        <v>30.48</v>
      </c>
      <c r="W34" s="163"/>
      <c r="X34" s="163" t="s">
        <v>2239</v>
      </c>
      <c r="Y34" s="152"/>
      <c r="Z34" s="152"/>
      <c r="AA34" s="152"/>
      <c r="AB34" s="152"/>
      <c r="AC34" s="152"/>
      <c r="AD34" s="152"/>
      <c r="AE34" s="152"/>
      <c r="AF34" s="152"/>
      <c r="AG34" s="152" t="s">
        <v>2240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259" t="s">
        <v>2241</v>
      </c>
      <c r="D35" s="260"/>
      <c r="E35" s="260"/>
      <c r="F35" s="260"/>
      <c r="G35" s="260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2"/>
      <c r="Z35" s="152"/>
      <c r="AA35" s="152"/>
      <c r="AB35" s="152"/>
      <c r="AC35" s="152"/>
      <c r="AD35" s="152"/>
      <c r="AE35" s="152"/>
      <c r="AF35" s="152"/>
      <c r="AG35" s="152" t="s">
        <v>210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4" t="s">
        <v>2231</v>
      </c>
      <c r="D36" s="164"/>
      <c r="E36" s="165">
        <v>30.475000000000001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2"/>
      <c r="Z36" s="152"/>
      <c r="AA36" s="152"/>
      <c r="AB36" s="152"/>
      <c r="AC36" s="152"/>
      <c r="AD36" s="152"/>
      <c r="AE36" s="152"/>
      <c r="AF36" s="152"/>
      <c r="AG36" s="152" t="s">
        <v>199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x14ac:dyDescent="0.2">
      <c r="A37" s="170" t="s">
        <v>187</v>
      </c>
      <c r="B37" s="171" t="s">
        <v>93</v>
      </c>
      <c r="C37" s="192" t="s">
        <v>94</v>
      </c>
      <c r="D37" s="172"/>
      <c r="E37" s="173"/>
      <c r="F37" s="174"/>
      <c r="G37" s="174">
        <f>SUMIF(AG38:AG41,"&lt;&gt;NOR",G38:G41)</f>
        <v>0</v>
      </c>
      <c r="H37" s="174"/>
      <c r="I37" s="174">
        <f>SUM(I38:I41)</f>
        <v>0</v>
      </c>
      <c r="J37" s="174"/>
      <c r="K37" s="174">
        <f>SUM(K38:K41)</f>
        <v>0</v>
      </c>
      <c r="L37" s="174"/>
      <c r="M37" s="174">
        <f>SUM(M38:M41)</f>
        <v>0</v>
      </c>
      <c r="N37" s="174"/>
      <c r="O37" s="174">
        <f>SUM(O38:O41)</f>
        <v>0</v>
      </c>
      <c r="P37" s="174"/>
      <c r="Q37" s="174">
        <f>SUM(Q38:Q41)</f>
        <v>0</v>
      </c>
      <c r="R37" s="174"/>
      <c r="S37" s="174"/>
      <c r="T37" s="175"/>
      <c r="U37" s="169"/>
      <c r="V37" s="169">
        <f>SUM(V38:V41)</f>
        <v>6.16</v>
      </c>
      <c r="W37" s="169"/>
      <c r="X37" s="169"/>
      <c r="AG37" t="s">
        <v>188</v>
      </c>
    </row>
    <row r="38" spans="1:60" outlineLevel="1" x14ac:dyDescent="0.2">
      <c r="A38" s="184">
        <v>13</v>
      </c>
      <c r="B38" s="185" t="s">
        <v>2242</v>
      </c>
      <c r="C38" s="196" t="s">
        <v>2243</v>
      </c>
      <c r="D38" s="186" t="s">
        <v>274</v>
      </c>
      <c r="E38" s="187">
        <v>3</v>
      </c>
      <c r="F38" s="188"/>
      <c r="G38" s="189">
        <f>ROUND(E38*F38,2)</f>
        <v>0</v>
      </c>
      <c r="H38" s="188"/>
      <c r="I38" s="189">
        <f>ROUND(E38*H38,2)</f>
        <v>0</v>
      </c>
      <c r="J38" s="188"/>
      <c r="K38" s="189">
        <f>ROUND(E38*J38,2)</f>
        <v>0</v>
      </c>
      <c r="L38" s="189">
        <v>21</v>
      </c>
      <c r="M38" s="189">
        <f>G38*(1+L38/100)</f>
        <v>0</v>
      </c>
      <c r="N38" s="189">
        <v>0</v>
      </c>
      <c r="O38" s="189">
        <f>ROUND(E38*N38,2)</f>
        <v>0</v>
      </c>
      <c r="P38" s="189">
        <v>0</v>
      </c>
      <c r="Q38" s="189">
        <f>ROUND(E38*P38,2)</f>
        <v>0</v>
      </c>
      <c r="R38" s="189" t="s">
        <v>147</v>
      </c>
      <c r="S38" s="189" t="s">
        <v>193</v>
      </c>
      <c r="T38" s="190" t="s">
        <v>255</v>
      </c>
      <c r="U38" s="163">
        <v>0.86667000000000005</v>
      </c>
      <c r="V38" s="163">
        <f>ROUND(E38*U38,2)</f>
        <v>2.6</v>
      </c>
      <c r="W38" s="163"/>
      <c r="X38" s="163" t="s">
        <v>194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195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22.5" outlineLevel="1" x14ac:dyDescent="0.2">
      <c r="A39" s="184">
        <v>14</v>
      </c>
      <c r="B39" s="185" t="s">
        <v>2244</v>
      </c>
      <c r="C39" s="196" t="s">
        <v>2245</v>
      </c>
      <c r="D39" s="186" t="s">
        <v>1579</v>
      </c>
      <c r="E39" s="187">
        <v>8</v>
      </c>
      <c r="F39" s="188"/>
      <c r="G39" s="189">
        <f>ROUND(E39*F39,2)</f>
        <v>0</v>
      </c>
      <c r="H39" s="188"/>
      <c r="I39" s="189">
        <f>ROUND(E39*H39,2)</f>
        <v>0</v>
      </c>
      <c r="J39" s="188"/>
      <c r="K39" s="189">
        <f>ROUND(E39*J39,2)</f>
        <v>0</v>
      </c>
      <c r="L39" s="189">
        <v>21</v>
      </c>
      <c r="M39" s="189">
        <f>G39*(1+L39/100)</f>
        <v>0</v>
      </c>
      <c r="N39" s="189">
        <v>0</v>
      </c>
      <c r="O39" s="189">
        <f>ROUND(E39*N39,2)</f>
        <v>0</v>
      </c>
      <c r="P39" s="189">
        <v>0</v>
      </c>
      <c r="Q39" s="189">
        <f>ROUND(E39*P39,2)</f>
        <v>0</v>
      </c>
      <c r="R39" s="189" t="s">
        <v>147</v>
      </c>
      <c r="S39" s="189" t="s">
        <v>193</v>
      </c>
      <c r="T39" s="190" t="s">
        <v>250</v>
      </c>
      <c r="U39" s="163">
        <v>7.0000000000000007E-2</v>
      </c>
      <c r="V39" s="163">
        <f>ROUND(E39*U39,2)</f>
        <v>0.56000000000000005</v>
      </c>
      <c r="W39" s="163"/>
      <c r="X39" s="163" t="s">
        <v>194</v>
      </c>
      <c r="Y39" s="152"/>
      <c r="Z39" s="152"/>
      <c r="AA39" s="152"/>
      <c r="AB39" s="152"/>
      <c r="AC39" s="152"/>
      <c r="AD39" s="152"/>
      <c r="AE39" s="152"/>
      <c r="AF39" s="152"/>
      <c r="AG39" s="152" t="s">
        <v>195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6">
        <v>15</v>
      </c>
      <c r="B40" s="177" t="s">
        <v>2246</v>
      </c>
      <c r="C40" s="193" t="s">
        <v>2247</v>
      </c>
      <c r="D40" s="178" t="s">
        <v>274</v>
      </c>
      <c r="E40" s="179">
        <v>3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81">
        <v>0</v>
      </c>
      <c r="O40" s="181">
        <f>ROUND(E40*N40,2)</f>
        <v>0</v>
      </c>
      <c r="P40" s="181">
        <v>0</v>
      </c>
      <c r="Q40" s="181">
        <f>ROUND(E40*P40,2)</f>
        <v>0</v>
      </c>
      <c r="R40" s="181"/>
      <c r="S40" s="181" t="s">
        <v>254</v>
      </c>
      <c r="T40" s="182" t="s">
        <v>255</v>
      </c>
      <c r="U40" s="163">
        <v>1</v>
      </c>
      <c r="V40" s="163">
        <f>ROUND(E40*U40,2)</f>
        <v>3</v>
      </c>
      <c r="W40" s="163"/>
      <c r="X40" s="163" t="s">
        <v>194</v>
      </c>
      <c r="Y40" s="152"/>
      <c r="Z40" s="152"/>
      <c r="AA40" s="152"/>
      <c r="AB40" s="152"/>
      <c r="AC40" s="152"/>
      <c r="AD40" s="152"/>
      <c r="AE40" s="152"/>
      <c r="AF40" s="152"/>
      <c r="AG40" s="152" t="s">
        <v>195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259" t="s">
        <v>2248</v>
      </c>
      <c r="D41" s="260"/>
      <c r="E41" s="260"/>
      <c r="F41" s="260"/>
      <c r="G41" s="260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2"/>
      <c r="Z41" s="152"/>
      <c r="AA41" s="152"/>
      <c r="AB41" s="152"/>
      <c r="AC41" s="152"/>
      <c r="AD41" s="152"/>
      <c r="AE41" s="152"/>
      <c r="AF41" s="152"/>
      <c r="AG41" s="152" t="s">
        <v>210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x14ac:dyDescent="0.2">
      <c r="A42" s="170" t="s">
        <v>187</v>
      </c>
      <c r="B42" s="171" t="s">
        <v>95</v>
      </c>
      <c r="C42" s="192" t="s">
        <v>96</v>
      </c>
      <c r="D42" s="172"/>
      <c r="E42" s="173"/>
      <c r="F42" s="174"/>
      <c r="G42" s="174">
        <f>SUMIF(AG43:AG57,"&lt;&gt;NOR",G43:G57)</f>
        <v>0</v>
      </c>
      <c r="H42" s="174"/>
      <c r="I42" s="174">
        <f>SUM(I43:I57)</f>
        <v>0</v>
      </c>
      <c r="J42" s="174"/>
      <c r="K42" s="174">
        <f>SUM(K43:K57)</f>
        <v>0</v>
      </c>
      <c r="L42" s="174"/>
      <c r="M42" s="174">
        <f>SUM(M43:M57)</f>
        <v>0</v>
      </c>
      <c r="N42" s="174"/>
      <c r="O42" s="174">
        <f>SUM(O43:O57)</f>
        <v>13.500000000000002</v>
      </c>
      <c r="P42" s="174"/>
      <c r="Q42" s="174">
        <f>SUM(Q43:Q57)</f>
        <v>0</v>
      </c>
      <c r="R42" s="174"/>
      <c r="S42" s="174"/>
      <c r="T42" s="175"/>
      <c r="U42" s="169"/>
      <c r="V42" s="169">
        <f>SUM(V43:V57)</f>
        <v>25</v>
      </c>
      <c r="W42" s="169"/>
      <c r="X42" s="169"/>
      <c r="AG42" t="s">
        <v>188</v>
      </c>
    </row>
    <row r="43" spans="1:60" outlineLevel="1" x14ac:dyDescent="0.2">
      <c r="A43" s="176">
        <v>16</v>
      </c>
      <c r="B43" s="177" t="s">
        <v>2249</v>
      </c>
      <c r="C43" s="193" t="s">
        <v>2250</v>
      </c>
      <c r="D43" s="178" t="s">
        <v>191</v>
      </c>
      <c r="E43" s="179">
        <v>30.475000000000001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0.27994000000000002</v>
      </c>
      <c r="O43" s="181">
        <f>ROUND(E43*N43,2)</f>
        <v>8.5299999999999994</v>
      </c>
      <c r="P43" s="181">
        <v>0</v>
      </c>
      <c r="Q43" s="181">
        <f>ROUND(E43*P43,2)</f>
        <v>0</v>
      </c>
      <c r="R43" s="181"/>
      <c r="S43" s="181" t="s">
        <v>254</v>
      </c>
      <c r="T43" s="182" t="s">
        <v>255</v>
      </c>
      <c r="U43" s="163">
        <v>2.5999999999999999E-2</v>
      </c>
      <c r="V43" s="163">
        <f>ROUND(E43*U43,2)</f>
        <v>0.79</v>
      </c>
      <c r="W43" s="163"/>
      <c r="X43" s="163" t="s">
        <v>194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2003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94" t="s">
        <v>2231</v>
      </c>
      <c r="D44" s="164"/>
      <c r="E44" s="165">
        <v>30.475000000000001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2"/>
      <c r="Z44" s="152"/>
      <c r="AA44" s="152"/>
      <c r="AB44" s="152"/>
      <c r="AC44" s="152"/>
      <c r="AD44" s="152"/>
      <c r="AE44" s="152"/>
      <c r="AF44" s="152"/>
      <c r="AG44" s="152" t="s">
        <v>199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76">
        <v>17</v>
      </c>
      <c r="B45" s="177" t="s">
        <v>2249</v>
      </c>
      <c r="C45" s="193" t="s">
        <v>2250</v>
      </c>
      <c r="D45" s="178" t="s">
        <v>191</v>
      </c>
      <c r="E45" s="179">
        <v>3.645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81">
        <v>0.27994000000000002</v>
      </c>
      <c r="O45" s="181">
        <f>ROUND(E45*N45,2)</f>
        <v>1.02</v>
      </c>
      <c r="P45" s="181">
        <v>0</v>
      </c>
      <c r="Q45" s="181">
        <f>ROUND(E45*P45,2)</f>
        <v>0</v>
      </c>
      <c r="R45" s="181"/>
      <c r="S45" s="181" t="s">
        <v>254</v>
      </c>
      <c r="T45" s="182" t="s">
        <v>255</v>
      </c>
      <c r="U45" s="163">
        <v>2.5999999999999999E-2</v>
      </c>
      <c r="V45" s="163">
        <f>ROUND(E45*U45,2)</f>
        <v>0.09</v>
      </c>
      <c r="W45" s="163"/>
      <c r="X45" s="163" t="s">
        <v>194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195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94" t="s">
        <v>2251</v>
      </c>
      <c r="D46" s="164"/>
      <c r="E46" s="165">
        <v>3.645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2"/>
      <c r="Z46" s="152"/>
      <c r="AA46" s="152"/>
      <c r="AB46" s="152"/>
      <c r="AC46" s="152"/>
      <c r="AD46" s="152"/>
      <c r="AE46" s="152"/>
      <c r="AF46" s="152"/>
      <c r="AG46" s="152" t="s">
        <v>199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ht="22.5" outlineLevel="1" x14ac:dyDescent="0.2">
      <c r="A47" s="176">
        <v>18</v>
      </c>
      <c r="B47" s="177" t="s">
        <v>1413</v>
      </c>
      <c r="C47" s="193" t="s">
        <v>1414</v>
      </c>
      <c r="D47" s="178" t="s">
        <v>191</v>
      </c>
      <c r="E47" s="179">
        <v>3.645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81">
        <v>0.10373</v>
      </c>
      <c r="O47" s="181">
        <f>ROUND(E47*N47,2)</f>
        <v>0.38</v>
      </c>
      <c r="P47" s="181">
        <v>0</v>
      </c>
      <c r="Q47" s="181">
        <f>ROUND(E47*P47,2)</f>
        <v>0</v>
      </c>
      <c r="R47" s="181" t="s">
        <v>192</v>
      </c>
      <c r="S47" s="181" t="s">
        <v>193</v>
      </c>
      <c r="T47" s="182" t="s">
        <v>285</v>
      </c>
      <c r="U47" s="163">
        <v>6.4000000000000001E-2</v>
      </c>
      <c r="V47" s="163">
        <f>ROUND(E47*U47,2)</f>
        <v>0.23</v>
      </c>
      <c r="W47" s="163"/>
      <c r="X47" s="163" t="s">
        <v>194</v>
      </c>
      <c r="Y47" s="152"/>
      <c r="Z47" s="152"/>
      <c r="AA47" s="152"/>
      <c r="AB47" s="152"/>
      <c r="AC47" s="152"/>
      <c r="AD47" s="152"/>
      <c r="AE47" s="152"/>
      <c r="AF47" s="152"/>
      <c r="AG47" s="152" t="s">
        <v>195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59"/>
      <c r="B48" s="160"/>
      <c r="C48" s="194" t="s">
        <v>2222</v>
      </c>
      <c r="D48" s="164"/>
      <c r="E48" s="165">
        <v>3.645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2"/>
      <c r="Z48" s="152"/>
      <c r="AA48" s="152"/>
      <c r="AB48" s="152"/>
      <c r="AC48" s="152"/>
      <c r="AD48" s="152"/>
      <c r="AE48" s="152"/>
      <c r="AF48" s="152"/>
      <c r="AG48" s="152" t="s">
        <v>199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76">
        <v>19</v>
      </c>
      <c r="B49" s="177" t="s">
        <v>1415</v>
      </c>
      <c r="C49" s="193" t="s">
        <v>1416</v>
      </c>
      <c r="D49" s="178" t="s">
        <v>191</v>
      </c>
      <c r="E49" s="179">
        <v>30.475000000000001</v>
      </c>
      <c r="F49" s="180"/>
      <c r="G49" s="181">
        <f>ROUND(E49*F49,2)</f>
        <v>0</v>
      </c>
      <c r="H49" s="180"/>
      <c r="I49" s="181">
        <f>ROUND(E49*H49,2)</f>
        <v>0</v>
      </c>
      <c r="J49" s="180"/>
      <c r="K49" s="181">
        <f>ROUND(E49*J49,2)</f>
        <v>0</v>
      </c>
      <c r="L49" s="181">
        <v>21</v>
      </c>
      <c r="M49" s="181">
        <f>G49*(1+L49/100)</f>
        <v>0</v>
      </c>
      <c r="N49" s="181">
        <v>7.3899999999999993E-2</v>
      </c>
      <c r="O49" s="181">
        <f>ROUND(E49*N49,2)</f>
        <v>2.25</v>
      </c>
      <c r="P49" s="181">
        <v>0</v>
      </c>
      <c r="Q49" s="181">
        <f>ROUND(E49*P49,2)</f>
        <v>0</v>
      </c>
      <c r="R49" s="181" t="s">
        <v>192</v>
      </c>
      <c r="S49" s="181" t="s">
        <v>193</v>
      </c>
      <c r="T49" s="182" t="s">
        <v>285</v>
      </c>
      <c r="U49" s="163">
        <v>0.45200000000000001</v>
      </c>
      <c r="V49" s="163">
        <f>ROUND(E49*U49,2)</f>
        <v>13.77</v>
      </c>
      <c r="W49" s="163"/>
      <c r="X49" s="163" t="s">
        <v>194</v>
      </c>
      <c r="Y49" s="152"/>
      <c r="Z49" s="152"/>
      <c r="AA49" s="152"/>
      <c r="AB49" s="152"/>
      <c r="AC49" s="152"/>
      <c r="AD49" s="152"/>
      <c r="AE49" s="152"/>
      <c r="AF49" s="152"/>
      <c r="AG49" s="152" t="s">
        <v>2003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ht="22.5" outlineLevel="1" x14ac:dyDescent="0.2">
      <c r="A50" s="159"/>
      <c r="B50" s="160"/>
      <c r="C50" s="257" t="s">
        <v>803</v>
      </c>
      <c r="D50" s="258"/>
      <c r="E50" s="258"/>
      <c r="F50" s="258"/>
      <c r="G50" s="258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2"/>
      <c r="Z50" s="152"/>
      <c r="AA50" s="152"/>
      <c r="AB50" s="152"/>
      <c r="AC50" s="152"/>
      <c r="AD50" s="152"/>
      <c r="AE50" s="152"/>
      <c r="AF50" s="152"/>
      <c r="AG50" s="152" t="s">
        <v>197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83" t="str">
        <f>C50</f>
        <v>s provedením lože z kameniva drceného, s vyplněním spár, s dvojitým hutněním a se smetením přebytečného materiálu na krajnici. S dodáním hmot pro lože a výplň spár.</v>
      </c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194" t="s">
        <v>2252</v>
      </c>
      <c r="D51" s="164"/>
      <c r="E51" s="165">
        <v>30.475000000000001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2"/>
      <c r="Z51" s="152"/>
      <c r="AA51" s="152"/>
      <c r="AB51" s="152"/>
      <c r="AC51" s="152"/>
      <c r="AD51" s="152"/>
      <c r="AE51" s="152"/>
      <c r="AF51" s="152"/>
      <c r="AG51" s="152" t="s">
        <v>199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6">
        <v>20</v>
      </c>
      <c r="B52" s="177" t="s">
        <v>1422</v>
      </c>
      <c r="C52" s="193" t="s">
        <v>1423</v>
      </c>
      <c r="D52" s="178" t="s">
        <v>191</v>
      </c>
      <c r="E52" s="179">
        <v>3.645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21</v>
      </c>
      <c r="M52" s="181">
        <f>G52*(1+L52/100)</f>
        <v>0</v>
      </c>
      <c r="N52" s="181">
        <v>0.26375999999999999</v>
      </c>
      <c r="O52" s="181">
        <f>ROUND(E52*N52,2)</f>
        <v>0.96</v>
      </c>
      <c r="P52" s="181">
        <v>0</v>
      </c>
      <c r="Q52" s="181">
        <f>ROUND(E52*P52,2)</f>
        <v>0</v>
      </c>
      <c r="R52" s="181"/>
      <c r="S52" s="181" t="s">
        <v>249</v>
      </c>
      <c r="T52" s="182" t="s">
        <v>1424</v>
      </c>
      <c r="U52" s="163">
        <v>0</v>
      </c>
      <c r="V52" s="163">
        <f>ROUND(E52*U52,2)</f>
        <v>0</v>
      </c>
      <c r="W52" s="163"/>
      <c r="X52" s="163" t="s">
        <v>194</v>
      </c>
      <c r="Y52" s="152"/>
      <c r="Z52" s="152"/>
      <c r="AA52" s="152"/>
      <c r="AB52" s="152"/>
      <c r="AC52" s="152"/>
      <c r="AD52" s="152"/>
      <c r="AE52" s="152"/>
      <c r="AF52" s="152"/>
      <c r="AG52" s="152" t="s">
        <v>195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194" t="s">
        <v>2222</v>
      </c>
      <c r="D53" s="164"/>
      <c r="E53" s="165">
        <v>3.645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2"/>
      <c r="Z53" s="152"/>
      <c r="AA53" s="152"/>
      <c r="AB53" s="152"/>
      <c r="AC53" s="152"/>
      <c r="AD53" s="152"/>
      <c r="AE53" s="152"/>
      <c r="AF53" s="152"/>
      <c r="AG53" s="152" t="s">
        <v>199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76">
        <v>21</v>
      </c>
      <c r="B54" s="177" t="s">
        <v>1435</v>
      </c>
      <c r="C54" s="193" t="s">
        <v>1436</v>
      </c>
      <c r="D54" s="178" t="s">
        <v>207</v>
      </c>
      <c r="E54" s="179">
        <v>14.58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21</v>
      </c>
      <c r="M54" s="181">
        <f>G54*(1+L54/100)</f>
        <v>0</v>
      </c>
      <c r="N54" s="181">
        <v>4.0000000000000001E-3</v>
      </c>
      <c r="O54" s="181">
        <f>ROUND(E54*N54,2)</f>
        <v>0.06</v>
      </c>
      <c r="P54" s="181">
        <v>0</v>
      </c>
      <c r="Q54" s="181">
        <f>ROUND(E54*P54,2)</f>
        <v>0</v>
      </c>
      <c r="R54" s="181"/>
      <c r="S54" s="181" t="s">
        <v>254</v>
      </c>
      <c r="T54" s="182" t="s">
        <v>255</v>
      </c>
      <c r="U54" s="163">
        <v>4.5999999999999999E-2</v>
      </c>
      <c r="V54" s="163">
        <f>ROUND(E54*U54,2)</f>
        <v>0.67</v>
      </c>
      <c r="W54" s="163"/>
      <c r="X54" s="163" t="s">
        <v>194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195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194" t="s">
        <v>2253</v>
      </c>
      <c r="D55" s="164"/>
      <c r="E55" s="165">
        <v>14.58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2"/>
      <c r="Z55" s="152"/>
      <c r="AA55" s="152"/>
      <c r="AB55" s="152"/>
      <c r="AC55" s="152"/>
      <c r="AD55" s="152"/>
      <c r="AE55" s="152"/>
      <c r="AF55" s="152"/>
      <c r="AG55" s="152" t="s">
        <v>199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6">
        <v>22</v>
      </c>
      <c r="B56" s="177" t="s">
        <v>2254</v>
      </c>
      <c r="C56" s="193" t="s">
        <v>2255</v>
      </c>
      <c r="D56" s="178" t="s">
        <v>191</v>
      </c>
      <c r="E56" s="179">
        <v>30.475000000000001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21</v>
      </c>
      <c r="M56" s="181">
        <f>G56*(1+L56/100)</f>
        <v>0</v>
      </c>
      <c r="N56" s="181">
        <v>9.8399999999999998E-3</v>
      </c>
      <c r="O56" s="181">
        <f>ROUND(E56*N56,2)</f>
        <v>0.3</v>
      </c>
      <c r="P56" s="181">
        <v>0</v>
      </c>
      <c r="Q56" s="181">
        <f>ROUND(E56*P56,2)</f>
        <v>0</v>
      </c>
      <c r="R56" s="181"/>
      <c r="S56" s="181" t="s">
        <v>254</v>
      </c>
      <c r="T56" s="182" t="s">
        <v>285</v>
      </c>
      <c r="U56" s="163">
        <v>0.31</v>
      </c>
      <c r="V56" s="163">
        <f>ROUND(E56*U56,2)</f>
        <v>9.4499999999999993</v>
      </c>
      <c r="W56" s="163"/>
      <c r="X56" s="163" t="s">
        <v>194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195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194" t="s">
        <v>2231</v>
      </c>
      <c r="D57" s="164"/>
      <c r="E57" s="165">
        <v>30.475000000000001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2"/>
      <c r="Z57" s="152"/>
      <c r="AA57" s="152"/>
      <c r="AB57" s="152"/>
      <c r="AC57" s="152"/>
      <c r="AD57" s="152"/>
      <c r="AE57" s="152"/>
      <c r="AF57" s="152"/>
      <c r="AG57" s="152" t="s">
        <v>199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x14ac:dyDescent="0.2">
      <c r="A58" s="170" t="s">
        <v>187</v>
      </c>
      <c r="B58" s="171" t="s">
        <v>107</v>
      </c>
      <c r="C58" s="192" t="s">
        <v>108</v>
      </c>
      <c r="D58" s="172"/>
      <c r="E58" s="173"/>
      <c r="F58" s="174"/>
      <c r="G58" s="174">
        <f>SUMIF(AG59:AG63,"&lt;&gt;NOR",G59:G63)</f>
        <v>0</v>
      </c>
      <c r="H58" s="174"/>
      <c r="I58" s="174">
        <f>SUM(I59:I63)</f>
        <v>0</v>
      </c>
      <c r="J58" s="174"/>
      <c r="K58" s="174">
        <f>SUM(K59:K63)</f>
        <v>0</v>
      </c>
      <c r="L58" s="174"/>
      <c r="M58" s="174">
        <f>SUM(M59:M63)</f>
        <v>0</v>
      </c>
      <c r="N58" s="174"/>
      <c r="O58" s="174">
        <f>SUM(O59:O63)</f>
        <v>0.97</v>
      </c>
      <c r="P58" s="174"/>
      <c r="Q58" s="174">
        <f>SUM(Q59:Q63)</f>
        <v>0</v>
      </c>
      <c r="R58" s="174"/>
      <c r="S58" s="174"/>
      <c r="T58" s="175"/>
      <c r="U58" s="169"/>
      <c r="V58" s="169">
        <f>SUM(V59:V63)</f>
        <v>1.0900000000000001</v>
      </c>
      <c r="W58" s="169"/>
      <c r="X58" s="169"/>
      <c r="AG58" t="s">
        <v>188</v>
      </c>
    </row>
    <row r="59" spans="1:60" ht="22.5" outlineLevel="1" x14ac:dyDescent="0.2">
      <c r="A59" s="176">
        <v>23</v>
      </c>
      <c r="B59" s="177" t="s">
        <v>2256</v>
      </c>
      <c r="C59" s="193" t="s">
        <v>2257</v>
      </c>
      <c r="D59" s="178" t="s">
        <v>207</v>
      </c>
      <c r="E59" s="179">
        <v>4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81">
        <v>0.188</v>
      </c>
      <c r="O59" s="181">
        <f>ROUND(E59*N59,2)</f>
        <v>0.75</v>
      </c>
      <c r="P59" s="181">
        <v>0</v>
      </c>
      <c r="Q59" s="181">
        <f>ROUND(E59*P59,2)</f>
        <v>0</v>
      </c>
      <c r="R59" s="181" t="s">
        <v>192</v>
      </c>
      <c r="S59" s="181" t="s">
        <v>193</v>
      </c>
      <c r="T59" s="182" t="s">
        <v>193</v>
      </c>
      <c r="U59" s="163">
        <v>0.27200000000000002</v>
      </c>
      <c r="V59" s="163">
        <f>ROUND(E59*U59,2)</f>
        <v>1.0900000000000001</v>
      </c>
      <c r="W59" s="163"/>
      <c r="X59" s="163" t="s">
        <v>194</v>
      </c>
      <c r="Y59" s="152"/>
      <c r="Z59" s="152"/>
      <c r="AA59" s="152"/>
      <c r="AB59" s="152"/>
      <c r="AC59" s="152"/>
      <c r="AD59" s="152"/>
      <c r="AE59" s="152"/>
      <c r="AF59" s="152"/>
      <c r="AG59" s="152" t="s">
        <v>195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257" t="s">
        <v>932</v>
      </c>
      <c r="D60" s="258"/>
      <c r="E60" s="258"/>
      <c r="F60" s="258"/>
      <c r="G60" s="258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52"/>
      <c r="Z60" s="152"/>
      <c r="AA60" s="152"/>
      <c r="AB60" s="152"/>
      <c r="AC60" s="152"/>
      <c r="AD60" s="152"/>
      <c r="AE60" s="152"/>
      <c r="AF60" s="152"/>
      <c r="AG60" s="152" t="s">
        <v>197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194" t="s">
        <v>2258</v>
      </c>
      <c r="D61" s="164"/>
      <c r="E61" s="165">
        <v>4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2"/>
      <c r="Z61" s="152"/>
      <c r="AA61" s="152"/>
      <c r="AB61" s="152"/>
      <c r="AC61" s="152"/>
      <c r="AD61" s="152"/>
      <c r="AE61" s="152"/>
      <c r="AF61" s="152"/>
      <c r="AG61" s="152" t="s">
        <v>199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ht="22.5" outlineLevel="1" x14ac:dyDescent="0.2">
      <c r="A62" s="176">
        <v>24</v>
      </c>
      <c r="B62" s="177" t="s">
        <v>2259</v>
      </c>
      <c r="C62" s="193" t="s">
        <v>2260</v>
      </c>
      <c r="D62" s="178" t="s">
        <v>274</v>
      </c>
      <c r="E62" s="179">
        <v>4</v>
      </c>
      <c r="F62" s="180"/>
      <c r="G62" s="181">
        <f>ROUND(E62*F62,2)</f>
        <v>0</v>
      </c>
      <c r="H62" s="180"/>
      <c r="I62" s="181">
        <f>ROUND(E62*H62,2)</f>
        <v>0</v>
      </c>
      <c r="J62" s="180"/>
      <c r="K62" s="181">
        <f>ROUND(E62*J62,2)</f>
        <v>0</v>
      </c>
      <c r="L62" s="181">
        <v>21</v>
      </c>
      <c r="M62" s="181">
        <f>G62*(1+L62/100)</f>
        <v>0</v>
      </c>
      <c r="N62" s="181">
        <v>5.4170000000000003E-2</v>
      </c>
      <c r="O62" s="181">
        <f>ROUND(E62*N62,2)</f>
        <v>0.22</v>
      </c>
      <c r="P62" s="181">
        <v>0</v>
      </c>
      <c r="Q62" s="181">
        <f>ROUND(E62*P62,2)</f>
        <v>0</v>
      </c>
      <c r="R62" s="181" t="s">
        <v>281</v>
      </c>
      <c r="S62" s="181" t="s">
        <v>193</v>
      </c>
      <c r="T62" s="182" t="s">
        <v>285</v>
      </c>
      <c r="U62" s="163">
        <v>0</v>
      </c>
      <c r="V62" s="163">
        <f>ROUND(E62*U62,2)</f>
        <v>0</v>
      </c>
      <c r="W62" s="163"/>
      <c r="X62" s="163" t="s">
        <v>275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276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194" t="s">
        <v>2261</v>
      </c>
      <c r="D63" s="164"/>
      <c r="E63" s="165">
        <v>4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2"/>
      <c r="Z63" s="152"/>
      <c r="AA63" s="152"/>
      <c r="AB63" s="152"/>
      <c r="AC63" s="152"/>
      <c r="AD63" s="152"/>
      <c r="AE63" s="152"/>
      <c r="AF63" s="152"/>
      <c r="AG63" s="152" t="s">
        <v>199</v>
      </c>
      <c r="AH63" s="152">
        <v>5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x14ac:dyDescent="0.2">
      <c r="A64" s="170" t="s">
        <v>187</v>
      </c>
      <c r="B64" s="171" t="s">
        <v>147</v>
      </c>
      <c r="C64" s="192" t="s">
        <v>134</v>
      </c>
      <c r="D64" s="172"/>
      <c r="E64" s="173"/>
      <c r="F64" s="174"/>
      <c r="G64" s="174">
        <f>SUMIF(AG65:AG100,"&lt;&gt;NOR",G65:G100)</f>
        <v>0</v>
      </c>
      <c r="H64" s="174"/>
      <c r="I64" s="174">
        <f>SUM(I65:I100)</f>
        <v>0</v>
      </c>
      <c r="J64" s="174"/>
      <c r="K64" s="174">
        <f>SUM(K65:K100)</f>
        <v>0</v>
      </c>
      <c r="L64" s="174"/>
      <c r="M64" s="174">
        <f>SUM(M65:M100)</f>
        <v>0</v>
      </c>
      <c r="N64" s="174"/>
      <c r="O64" s="174">
        <f>SUM(O65:O100)</f>
        <v>0.19</v>
      </c>
      <c r="P64" s="174"/>
      <c r="Q64" s="174">
        <f>SUM(Q65:Q100)</f>
        <v>0</v>
      </c>
      <c r="R64" s="174"/>
      <c r="S64" s="174"/>
      <c r="T64" s="175"/>
      <c r="U64" s="169"/>
      <c r="V64" s="169">
        <f>SUM(V65:V100)</f>
        <v>48.68</v>
      </c>
      <c r="W64" s="169"/>
      <c r="X64" s="169"/>
      <c r="AG64" t="s">
        <v>188</v>
      </c>
    </row>
    <row r="65" spans="1:60" outlineLevel="1" x14ac:dyDescent="0.2">
      <c r="A65" s="176">
        <v>25</v>
      </c>
      <c r="B65" s="177" t="s">
        <v>2262</v>
      </c>
      <c r="C65" s="193" t="s">
        <v>2263</v>
      </c>
      <c r="D65" s="178" t="s">
        <v>274</v>
      </c>
      <c r="E65" s="179">
        <v>3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81">
        <v>0</v>
      </c>
      <c r="O65" s="181">
        <f>ROUND(E65*N65,2)</f>
        <v>0</v>
      </c>
      <c r="P65" s="181">
        <v>0</v>
      </c>
      <c r="Q65" s="181">
        <f>ROUND(E65*P65,2)</f>
        <v>0</v>
      </c>
      <c r="R65" s="181" t="s">
        <v>147</v>
      </c>
      <c r="S65" s="181" t="s">
        <v>193</v>
      </c>
      <c r="T65" s="182" t="s">
        <v>285</v>
      </c>
      <c r="U65" s="163">
        <v>1.3666700000000001</v>
      </c>
      <c r="V65" s="163">
        <f>ROUND(E65*U65,2)</f>
        <v>4.0999999999999996</v>
      </c>
      <c r="W65" s="163"/>
      <c r="X65" s="163" t="s">
        <v>194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195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2.5" outlineLevel="1" x14ac:dyDescent="0.2">
      <c r="A66" s="159"/>
      <c r="B66" s="160"/>
      <c r="C66" s="259" t="s">
        <v>2264</v>
      </c>
      <c r="D66" s="260"/>
      <c r="E66" s="260"/>
      <c r="F66" s="260"/>
      <c r="G66" s="260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2"/>
      <c r="Z66" s="152"/>
      <c r="AA66" s="152"/>
      <c r="AB66" s="152"/>
      <c r="AC66" s="152"/>
      <c r="AD66" s="152"/>
      <c r="AE66" s="152"/>
      <c r="AF66" s="152"/>
      <c r="AG66" s="152" t="s">
        <v>210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83" t="str">
        <f>C66</f>
        <v>Montáž stožárové rozvodnice, montáže kabelu mezi rozvodnicí a vlastním svítidlem včetně jeho ukončení a zapojení v rozvodnici. U stožárů typu Ž je v položce zakalkulováno i zapojení dotykové spojky.</v>
      </c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9"/>
      <c r="B67" s="160"/>
      <c r="C67" s="194" t="s">
        <v>1392</v>
      </c>
      <c r="D67" s="164"/>
      <c r="E67" s="165">
        <v>3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2"/>
      <c r="Z67" s="152"/>
      <c r="AA67" s="152"/>
      <c r="AB67" s="152"/>
      <c r="AC67" s="152"/>
      <c r="AD67" s="152"/>
      <c r="AE67" s="152"/>
      <c r="AF67" s="152"/>
      <c r="AG67" s="152" t="s">
        <v>199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2.5" outlineLevel="1" x14ac:dyDescent="0.2">
      <c r="A68" s="176">
        <v>26</v>
      </c>
      <c r="B68" s="177" t="s">
        <v>1751</v>
      </c>
      <c r="C68" s="193" t="s">
        <v>1752</v>
      </c>
      <c r="D68" s="178" t="s">
        <v>207</v>
      </c>
      <c r="E68" s="179">
        <v>79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21</v>
      </c>
      <c r="M68" s="181">
        <f>G68*(1+L68/100)</f>
        <v>0</v>
      </c>
      <c r="N68" s="181">
        <v>9.8999999999999999E-4</v>
      </c>
      <c r="O68" s="181">
        <f>ROUND(E68*N68,2)</f>
        <v>0.08</v>
      </c>
      <c r="P68" s="181">
        <v>0</v>
      </c>
      <c r="Q68" s="181">
        <f>ROUND(E68*P68,2)</f>
        <v>0</v>
      </c>
      <c r="R68" s="181" t="s">
        <v>147</v>
      </c>
      <c r="S68" s="181" t="s">
        <v>193</v>
      </c>
      <c r="T68" s="182" t="s">
        <v>285</v>
      </c>
      <c r="U68" s="163">
        <v>0.13</v>
      </c>
      <c r="V68" s="163">
        <f>ROUND(E68*U68,2)</f>
        <v>10.27</v>
      </c>
      <c r="W68" s="163"/>
      <c r="X68" s="163" t="s">
        <v>194</v>
      </c>
      <c r="Y68" s="152"/>
      <c r="Z68" s="152"/>
      <c r="AA68" s="152"/>
      <c r="AB68" s="152"/>
      <c r="AC68" s="152"/>
      <c r="AD68" s="152"/>
      <c r="AE68" s="152"/>
      <c r="AF68" s="152"/>
      <c r="AG68" s="152" t="s">
        <v>195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59"/>
      <c r="B69" s="160"/>
      <c r="C69" s="259" t="s">
        <v>1750</v>
      </c>
      <c r="D69" s="260"/>
      <c r="E69" s="260"/>
      <c r="F69" s="260"/>
      <c r="G69" s="260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52"/>
      <c r="Z69" s="152"/>
      <c r="AA69" s="152"/>
      <c r="AB69" s="152"/>
      <c r="AC69" s="152"/>
      <c r="AD69" s="152"/>
      <c r="AE69" s="152"/>
      <c r="AF69" s="152"/>
      <c r="AG69" s="152" t="s">
        <v>210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194" t="s">
        <v>2265</v>
      </c>
      <c r="D70" s="164"/>
      <c r="E70" s="165">
        <v>79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2"/>
      <c r="Z70" s="152"/>
      <c r="AA70" s="152"/>
      <c r="AB70" s="152"/>
      <c r="AC70" s="152"/>
      <c r="AD70" s="152"/>
      <c r="AE70" s="152"/>
      <c r="AF70" s="152"/>
      <c r="AG70" s="152" t="s">
        <v>199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84">
        <v>27</v>
      </c>
      <c r="B71" s="185" t="s">
        <v>2266</v>
      </c>
      <c r="C71" s="196" t="s">
        <v>2267</v>
      </c>
      <c r="D71" s="186" t="s">
        <v>274</v>
      </c>
      <c r="E71" s="187">
        <v>10</v>
      </c>
      <c r="F71" s="188"/>
      <c r="G71" s="189">
        <f>ROUND(E71*F71,2)</f>
        <v>0</v>
      </c>
      <c r="H71" s="188"/>
      <c r="I71" s="189">
        <f>ROUND(E71*H71,2)</f>
        <v>0</v>
      </c>
      <c r="J71" s="188"/>
      <c r="K71" s="189">
        <f>ROUND(E71*J71,2)</f>
        <v>0</v>
      </c>
      <c r="L71" s="189">
        <v>21</v>
      </c>
      <c r="M71" s="189">
        <f>G71*(1+L71/100)</f>
        <v>0</v>
      </c>
      <c r="N71" s="189">
        <v>2.7999999999999998E-4</v>
      </c>
      <c r="O71" s="189">
        <f>ROUND(E71*N71,2)</f>
        <v>0</v>
      </c>
      <c r="P71" s="189">
        <v>0</v>
      </c>
      <c r="Q71" s="189">
        <f>ROUND(E71*P71,2)</f>
        <v>0</v>
      </c>
      <c r="R71" s="189" t="s">
        <v>147</v>
      </c>
      <c r="S71" s="189" t="s">
        <v>193</v>
      </c>
      <c r="T71" s="190" t="s">
        <v>285</v>
      </c>
      <c r="U71" s="163">
        <v>0.24399999999999999</v>
      </c>
      <c r="V71" s="163">
        <f>ROUND(E71*U71,2)</f>
        <v>2.44</v>
      </c>
      <c r="W71" s="163"/>
      <c r="X71" s="163" t="s">
        <v>194</v>
      </c>
      <c r="Y71" s="152"/>
      <c r="Z71" s="152"/>
      <c r="AA71" s="152"/>
      <c r="AB71" s="152"/>
      <c r="AC71" s="152"/>
      <c r="AD71" s="152"/>
      <c r="AE71" s="152"/>
      <c r="AF71" s="152"/>
      <c r="AG71" s="152" t="s">
        <v>195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6">
        <v>28</v>
      </c>
      <c r="B72" s="177" t="s">
        <v>2268</v>
      </c>
      <c r="C72" s="193" t="s">
        <v>2269</v>
      </c>
      <c r="D72" s="178" t="s">
        <v>274</v>
      </c>
      <c r="E72" s="179">
        <v>12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81">
        <v>1.2999999999999999E-4</v>
      </c>
      <c r="O72" s="181">
        <f>ROUND(E72*N72,2)</f>
        <v>0</v>
      </c>
      <c r="P72" s="181">
        <v>0</v>
      </c>
      <c r="Q72" s="181">
        <f>ROUND(E72*P72,2)</f>
        <v>0</v>
      </c>
      <c r="R72" s="181" t="s">
        <v>147</v>
      </c>
      <c r="S72" s="181" t="s">
        <v>193</v>
      </c>
      <c r="T72" s="182" t="s">
        <v>285</v>
      </c>
      <c r="U72" s="163">
        <v>0.35216999999999998</v>
      </c>
      <c r="V72" s="163">
        <f>ROUND(E72*U72,2)</f>
        <v>4.2300000000000004</v>
      </c>
      <c r="W72" s="163"/>
      <c r="X72" s="163" t="s">
        <v>194</v>
      </c>
      <c r="Y72" s="152"/>
      <c r="Z72" s="152"/>
      <c r="AA72" s="152"/>
      <c r="AB72" s="152"/>
      <c r="AC72" s="152"/>
      <c r="AD72" s="152"/>
      <c r="AE72" s="152"/>
      <c r="AF72" s="152"/>
      <c r="AG72" s="152" t="s">
        <v>195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94" t="s">
        <v>2270</v>
      </c>
      <c r="D73" s="164"/>
      <c r="E73" s="165">
        <v>12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2"/>
      <c r="Z73" s="152"/>
      <c r="AA73" s="152"/>
      <c r="AB73" s="152"/>
      <c r="AC73" s="152"/>
      <c r="AD73" s="152"/>
      <c r="AE73" s="152"/>
      <c r="AF73" s="152"/>
      <c r="AG73" s="152" t="s">
        <v>199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76">
        <v>29</v>
      </c>
      <c r="B74" s="177" t="s">
        <v>2271</v>
      </c>
      <c r="C74" s="193" t="s">
        <v>2272</v>
      </c>
      <c r="D74" s="178" t="s">
        <v>274</v>
      </c>
      <c r="E74" s="179">
        <v>3</v>
      </c>
      <c r="F74" s="180"/>
      <c r="G74" s="181">
        <f>ROUND(E74*F74,2)</f>
        <v>0</v>
      </c>
      <c r="H74" s="180"/>
      <c r="I74" s="181">
        <f>ROUND(E74*H74,2)</f>
        <v>0</v>
      </c>
      <c r="J74" s="180"/>
      <c r="K74" s="181">
        <f>ROUND(E74*J74,2)</f>
        <v>0</v>
      </c>
      <c r="L74" s="181">
        <v>21</v>
      </c>
      <c r="M74" s="181">
        <f>G74*(1+L74/100)</f>
        <v>0</v>
      </c>
      <c r="N74" s="181">
        <v>0</v>
      </c>
      <c r="O74" s="181">
        <f>ROUND(E74*N74,2)</f>
        <v>0</v>
      </c>
      <c r="P74" s="181">
        <v>0</v>
      </c>
      <c r="Q74" s="181">
        <f>ROUND(E74*P74,2)</f>
        <v>0</v>
      </c>
      <c r="R74" s="181" t="s">
        <v>147</v>
      </c>
      <c r="S74" s="181" t="s">
        <v>193</v>
      </c>
      <c r="T74" s="182" t="s">
        <v>285</v>
      </c>
      <c r="U74" s="163">
        <v>0.63</v>
      </c>
      <c r="V74" s="163">
        <f>ROUND(E74*U74,2)</f>
        <v>1.89</v>
      </c>
      <c r="W74" s="163"/>
      <c r="X74" s="163" t="s">
        <v>194</v>
      </c>
      <c r="Y74" s="152"/>
      <c r="Z74" s="152"/>
      <c r="AA74" s="152"/>
      <c r="AB74" s="152"/>
      <c r="AC74" s="152"/>
      <c r="AD74" s="152"/>
      <c r="AE74" s="152"/>
      <c r="AF74" s="152"/>
      <c r="AG74" s="152" t="s">
        <v>195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194" t="s">
        <v>1392</v>
      </c>
      <c r="D75" s="164"/>
      <c r="E75" s="165">
        <v>3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2"/>
      <c r="Z75" s="152"/>
      <c r="AA75" s="152"/>
      <c r="AB75" s="152"/>
      <c r="AC75" s="152"/>
      <c r="AD75" s="152"/>
      <c r="AE75" s="152"/>
      <c r="AF75" s="152"/>
      <c r="AG75" s="152" t="s">
        <v>199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76">
        <v>30</v>
      </c>
      <c r="B76" s="177" t="s">
        <v>2273</v>
      </c>
      <c r="C76" s="193" t="s">
        <v>2274</v>
      </c>
      <c r="D76" s="178" t="s">
        <v>207</v>
      </c>
      <c r="E76" s="179">
        <v>72</v>
      </c>
      <c r="F76" s="180"/>
      <c r="G76" s="181">
        <f>ROUND(E76*F76,2)</f>
        <v>0</v>
      </c>
      <c r="H76" s="180"/>
      <c r="I76" s="181">
        <f>ROUND(E76*H76,2)</f>
        <v>0</v>
      </c>
      <c r="J76" s="180"/>
      <c r="K76" s="181">
        <f>ROUND(E76*J76,2)</f>
        <v>0</v>
      </c>
      <c r="L76" s="181">
        <v>21</v>
      </c>
      <c r="M76" s="181">
        <f>G76*(1+L76/100)</f>
        <v>0</v>
      </c>
      <c r="N76" s="181">
        <v>0</v>
      </c>
      <c r="O76" s="181">
        <f>ROUND(E76*N76,2)</f>
        <v>0</v>
      </c>
      <c r="P76" s="181">
        <v>0</v>
      </c>
      <c r="Q76" s="181">
        <f>ROUND(E76*P76,2)</f>
        <v>0</v>
      </c>
      <c r="R76" s="181" t="s">
        <v>147</v>
      </c>
      <c r="S76" s="181" t="s">
        <v>193</v>
      </c>
      <c r="T76" s="182" t="s">
        <v>285</v>
      </c>
      <c r="U76" s="163">
        <v>7.4060000000000001E-2</v>
      </c>
      <c r="V76" s="163">
        <f>ROUND(E76*U76,2)</f>
        <v>5.33</v>
      </c>
      <c r="W76" s="163"/>
      <c r="X76" s="163" t="s">
        <v>194</v>
      </c>
      <c r="Y76" s="152"/>
      <c r="Z76" s="152"/>
      <c r="AA76" s="152"/>
      <c r="AB76" s="152"/>
      <c r="AC76" s="152"/>
      <c r="AD76" s="152"/>
      <c r="AE76" s="152"/>
      <c r="AF76" s="152"/>
      <c r="AG76" s="152" t="s">
        <v>195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194" t="s">
        <v>978</v>
      </c>
      <c r="D77" s="164"/>
      <c r="E77" s="165">
        <v>72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2"/>
      <c r="Z77" s="152"/>
      <c r="AA77" s="152"/>
      <c r="AB77" s="152"/>
      <c r="AC77" s="152"/>
      <c r="AD77" s="152"/>
      <c r="AE77" s="152"/>
      <c r="AF77" s="152"/>
      <c r="AG77" s="152" t="s">
        <v>199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84">
        <v>31</v>
      </c>
      <c r="B78" s="185" t="s">
        <v>2275</v>
      </c>
      <c r="C78" s="196" t="s">
        <v>2276</v>
      </c>
      <c r="D78" s="186" t="s">
        <v>2277</v>
      </c>
      <c r="E78" s="187">
        <v>8</v>
      </c>
      <c r="F78" s="188"/>
      <c r="G78" s="189">
        <f>ROUND(E78*F78,2)</f>
        <v>0</v>
      </c>
      <c r="H78" s="188"/>
      <c r="I78" s="189">
        <f>ROUND(E78*H78,2)</f>
        <v>0</v>
      </c>
      <c r="J78" s="188"/>
      <c r="K78" s="189">
        <f>ROUND(E78*J78,2)</f>
        <v>0</v>
      </c>
      <c r="L78" s="189">
        <v>21</v>
      </c>
      <c r="M78" s="189">
        <f>G78*(1+L78/100)</f>
        <v>0</v>
      </c>
      <c r="N78" s="189">
        <v>0</v>
      </c>
      <c r="O78" s="189">
        <f>ROUND(E78*N78,2)</f>
        <v>0</v>
      </c>
      <c r="P78" s="189">
        <v>0</v>
      </c>
      <c r="Q78" s="189">
        <f>ROUND(E78*P78,2)</f>
        <v>0</v>
      </c>
      <c r="R78" s="189"/>
      <c r="S78" s="189" t="s">
        <v>193</v>
      </c>
      <c r="T78" s="190" t="s">
        <v>285</v>
      </c>
      <c r="U78" s="163">
        <v>1</v>
      </c>
      <c r="V78" s="163">
        <f>ROUND(E78*U78,2)</f>
        <v>8</v>
      </c>
      <c r="W78" s="163"/>
      <c r="X78" s="163" t="s">
        <v>194</v>
      </c>
      <c r="Y78" s="152"/>
      <c r="Z78" s="152"/>
      <c r="AA78" s="152"/>
      <c r="AB78" s="152"/>
      <c r="AC78" s="152"/>
      <c r="AD78" s="152"/>
      <c r="AE78" s="152"/>
      <c r="AF78" s="152"/>
      <c r="AG78" s="152" t="s">
        <v>195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6">
        <v>32</v>
      </c>
      <c r="B79" s="177" t="s">
        <v>2278</v>
      </c>
      <c r="C79" s="193" t="s">
        <v>2279</v>
      </c>
      <c r="D79" s="178" t="s">
        <v>274</v>
      </c>
      <c r="E79" s="179">
        <v>3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81">
        <v>0</v>
      </c>
      <c r="O79" s="181">
        <f>ROUND(E79*N79,2)</f>
        <v>0</v>
      </c>
      <c r="P79" s="181">
        <v>0</v>
      </c>
      <c r="Q79" s="181">
        <f>ROUND(E79*P79,2)</f>
        <v>0</v>
      </c>
      <c r="R79" s="181"/>
      <c r="S79" s="181" t="s">
        <v>254</v>
      </c>
      <c r="T79" s="182" t="s">
        <v>255</v>
      </c>
      <c r="U79" s="163">
        <v>2.1661700000000002</v>
      </c>
      <c r="V79" s="163">
        <f>ROUND(E79*U79,2)</f>
        <v>6.5</v>
      </c>
      <c r="W79" s="163"/>
      <c r="X79" s="163" t="s">
        <v>194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195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259" t="s">
        <v>2280</v>
      </c>
      <c r="D80" s="260"/>
      <c r="E80" s="260"/>
      <c r="F80" s="260"/>
      <c r="G80" s="260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2"/>
      <c r="Z80" s="152"/>
      <c r="AA80" s="152"/>
      <c r="AB80" s="152"/>
      <c r="AC80" s="152"/>
      <c r="AD80" s="152"/>
      <c r="AE80" s="152"/>
      <c r="AF80" s="152"/>
      <c r="AG80" s="152" t="s">
        <v>210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194" t="s">
        <v>1392</v>
      </c>
      <c r="D81" s="164"/>
      <c r="E81" s="165">
        <v>3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2"/>
      <c r="Z81" s="152"/>
      <c r="AA81" s="152"/>
      <c r="AB81" s="152"/>
      <c r="AC81" s="152"/>
      <c r="AD81" s="152"/>
      <c r="AE81" s="152"/>
      <c r="AF81" s="152"/>
      <c r="AG81" s="152" t="s">
        <v>199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76">
        <v>33</v>
      </c>
      <c r="B82" s="177" t="s">
        <v>2281</v>
      </c>
      <c r="C82" s="193" t="s">
        <v>2282</v>
      </c>
      <c r="D82" s="178" t="s">
        <v>274</v>
      </c>
      <c r="E82" s="179">
        <v>3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21</v>
      </c>
      <c r="M82" s="181">
        <f>G82*(1+L82/100)</f>
        <v>0</v>
      </c>
      <c r="N82" s="181">
        <v>0</v>
      </c>
      <c r="O82" s="181">
        <f>ROUND(E82*N82,2)</f>
        <v>0</v>
      </c>
      <c r="P82" s="181">
        <v>0</v>
      </c>
      <c r="Q82" s="181">
        <f>ROUND(E82*P82,2)</f>
        <v>0</v>
      </c>
      <c r="R82" s="181"/>
      <c r="S82" s="181" t="s">
        <v>254</v>
      </c>
      <c r="T82" s="182" t="s">
        <v>285</v>
      </c>
      <c r="U82" s="163">
        <v>1.0333300000000001</v>
      </c>
      <c r="V82" s="163">
        <f>ROUND(E82*U82,2)</f>
        <v>3.1</v>
      </c>
      <c r="W82" s="163"/>
      <c r="X82" s="163" t="s">
        <v>194</v>
      </c>
      <c r="Y82" s="152"/>
      <c r="Z82" s="152"/>
      <c r="AA82" s="152"/>
      <c r="AB82" s="152"/>
      <c r="AC82" s="152"/>
      <c r="AD82" s="152"/>
      <c r="AE82" s="152"/>
      <c r="AF82" s="152"/>
      <c r="AG82" s="152" t="s">
        <v>195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4" t="s">
        <v>1392</v>
      </c>
      <c r="D83" s="164"/>
      <c r="E83" s="165">
        <v>3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2"/>
      <c r="Z83" s="152"/>
      <c r="AA83" s="152"/>
      <c r="AB83" s="152"/>
      <c r="AC83" s="152"/>
      <c r="AD83" s="152"/>
      <c r="AE83" s="152"/>
      <c r="AF83" s="152"/>
      <c r="AG83" s="152" t="s">
        <v>199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76">
        <v>34</v>
      </c>
      <c r="B84" s="177" t="s">
        <v>2283</v>
      </c>
      <c r="C84" s="193" t="s">
        <v>2284</v>
      </c>
      <c r="D84" s="178" t="s">
        <v>207</v>
      </c>
      <c r="E84" s="179">
        <v>10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81">
        <v>0</v>
      </c>
      <c r="O84" s="181">
        <f>ROUND(E84*N84,2)</f>
        <v>0</v>
      </c>
      <c r="P84" s="181">
        <v>0</v>
      </c>
      <c r="Q84" s="181">
        <f>ROUND(E84*P84,2)</f>
        <v>0</v>
      </c>
      <c r="R84" s="181"/>
      <c r="S84" s="181" t="s">
        <v>254</v>
      </c>
      <c r="T84" s="182" t="s">
        <v>285</v>
      </c>
      <c r="U84" s="163">
        <v>0.28166999999999998</v>
      </c>
      <c r="V84" s="163">
        <f>ROUND(E84*U84,2)</f>
        <v>2.82</v>
      </c>
      <c r="W84" s="163"/>
      <c r="X84" s="163" t="s">
        <v>194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195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94" t="s">
        <v>2285</v>
      </c>
      <c r="D85" s="164"/>
      <c r="E85" s="165">
        <v>10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2"/>
      <c r="Z85" s="152"/>
      <c r="AA85" s="152"/>
      <c r="AB85" s="152"/>
      <c r="AC85" s="152"/>
      <c r="AD85" s="152"/>
      <c r="AE85" s="152"/>
      <c r="AF85" s="152"/>
      <c r="AG85" s="152" t="s">
        <v>199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76">
        <v>35</v>
      </c>
      <c r="B86" s="177" t="s">
        <v>2286</v>
      </c>
      <c r="C86" s="193" t="s">
        <v>2287</v>
      </c>
      <c r="D86" s="178" t="s">
        <v>274</v>
      </c>
      <c r="E86" s="179">
        <v>2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21</v>
      </c>
      <c r="M86" s="181">
        <f>G86*(1+L86/100)</f>
        <v>0</v>
      </c>
      <c r="N86" s="181">
        <v>1E-3</v>
      </c>
      <c r="O86" s="181">
        <f>ROUND(E86*N86,2)</f>
        <v>0</v>
      </c>
      <c r="P86" s="181">
        <v>0</v>
      </c>
      <c r="Q86" s="181">
        <f>ROUND(E86*P86,2)</f>
        <v>0</v>
      </c>
      <c r="R86" s="181" t="s">
        <v>281</v>
      </c>
      <c r="S86" s="181" t="s">
        <v>193</v>
      </c>
      <c r="T86" s="182" t="s">
        <v>285</v>
      </c>
      <c r="U86" s="163">
        <v>0</v>
      </c>
      <c r="V86" s="163">
        <f>ROUND(E86*U86,2)</f>
        <v>0</v>
      </c>
      <c r="W86" s="163"/>
      <c r="X86" s="163" t="s">
        <v>275</v>
      </c>
      <c r="Y86" s="152"/>
      <c r="Z86" s="152"/>
      <c r="AA86" s="152"/>
      <c r="AB86" s="152"/>
      <c r="AC86" s="152"/>
      <c r="AD86" s="152"/>
      <c r="AE86" s="152"/>
      <c r="AF86" s="152"/>
      <c r="AG86" s="152" t="s">
        <v>276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59"/>
      <c r="B87" s="160"/>
      <c r="C87" s="194" t="s">
        <v>85</v>
      </c>
      <c r="D87" s="164"/>
      <c r="E87" s="165">
        <v>2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2"/>
      <c r="Z87" s="152"/>
      <c r="AA87" s="152"/>
      <c r="AB87" s="152"/>
      <c r="AC87" s="152"/>
      <c r="AD87" s="152"/>
      <c r="AE87" s="152"/>
      <c r="AF87" s="152"/>
      <c r="AG87" s="152" t="s">
        <v>199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ht="56.25" outlineLevel="1" x14ac:dyDescent="0.2">
      <c r="A88" s="184">
        <v>36</v>
      </c>
      <c r="B88" s="185" t="s">
        <v>2288</v>
      </c>
      <c r="C88" s="196" t="s">
        <v>2289</v>
      </c>
      <c r="D88" s="186" t="s">
        <v>207</v>
      </c>
      <c r="E88" s="187">
        <v>72</v>
      </c>
      <c r="F88" s="188"/>
      <c r="G88" s="189">
        <f>ROUND(E88*F88,2)</f>
        <v>0</v>
      </c>
      <c r="H88" s="188"/>
      <c r="I88" s="189">
        <f>ROUND(E88*H88,2)</f>
        <v>0</v>
      </c>
      <c r="J88" s="188"/>
      <c r="K88" s="189">
        <f>ROUND(E88*J88,2)</f>
        <v>0</v>
      </c>
      <c r="L88" s="189">
        <v>21</v>
      </c>
      <c r="M88" s="189">
        <f>G88*(1+L88/100)</f>
        <v>0</v>
      </c>
      <c r="N88" s="189">
        <v>8.8999999999999995E-4</v>
      </c>
      <c r="O88" s="189">
        <f>ROUND(E88*N88,2)</f>
        <v>0.06</v>
      </c>
      <c r="P88" s="189">
        <v>0</v>
      </c>
      <c r="Q88" s="189">
        <f>ROUND(E88*P88,2)</f>
        <v>0</v>
      </c>
      <c r="R88" s="189" t="s">
        <v>281</v>
      </c>
      <c r="S88" s="189" t="s">
        <v>193</v>
      </c>
      <c r="T88" s="190" t="s">
        <v>285</v>
      </c>
      <c r="U88" s="163">
        <v>0</v>
      </c>
      <c r="V88" s="163">
        <f>ROUND(E88*U88,2)</f>
        <v>0</v>
      </c>
      <c r="W88" s="163"/>
      <c r="X88" s="163" t="s">
        <v>275</v>
      </c>
      <c r="Y88" s="152"/>
      <c r="Z88" s="152"/>
      <c r="AA88" s="152"/>
      <c r="AB88" s="152"/>
      <c r="AC88" s="152"/>
      <c r="AD88" s="152"/>
      <c r="AE88" s="152"/>
      <c r="AF88" s="152"/>
      <c r="AG88" s="152" t="s">
        <v>276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ht="33.75" outlineLevel="1" x14ac:dyDescent="0.2">
      <c r="A89" s="176">
        <v>37</v>
      </c>
      <c r="B89" s="177" t="s">
        <v>2290</v>
      </c>
      <c r="C89" s="193" t="s">
        <v>2291</v>
      </c>
      <c r="D89" s="178" t="s">
        <v>207</v>
      </c>
      <c r="E89" s="179">
        <v>3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81">
        <v>1.6000000000000001E-4</v>
      </c>
      <c r="O89" s="181">
        <f>ROUND(E89*N89,2)</f>
        <v>0</v>
      </c>
      <c r="P89" s="181">
        <v>0</v>
      </c>
      <c r="Q89" s="181">
        <f>ROUND(E89*P89,2)</f>
        <v>0</v>
      </c>
      <c r="R89" s="181" t="s">
        <v>281</v>
      </c>
      <c r="S89" s="181" t="s">
        <v>193</v>
      </c>
      <c r="T89" s="182" t="s">
        <v>285</v>
      </c>
      <c r="U89" s="163">
        <v>0</v>
      </c>
      <c r="V89" s="163">
        <f>ROUND(E89*U89,2)</f>
        <v>0</v>
      </c>
      <c r="W89" s="163"/>
      <c r="X89" s="163" t="s">
        <v>275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276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194" t="s">
        <v>1392</v>
      </c>
      <c r="D90" s="164"/>
      <c r="E90" s="165">
        <v>3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2"/>
      <c r="Z90" s="152"/>
      <c r="AA90" s="152"/>
      <c r="AB90" s="152"/>
      <c r="AC90" s="152"/>
      <c r="AD90" s="152"/>
      <c r="AE90" s="152"/>
      <c r="AF90" s="152"/>
      <c r="AG90" s="152" t="s">
        <v>199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76">
        <v>38</v>
      </c>
      <c r="B91" s="177" t="s">
        <v>2292</v>
      </c>
      <c r="C91" s="193" t="s">
        <v>2293</v>
      </c>
      <c r="D91" s="178" t="s">
        <v>1091</v>
      </c>
      <c r="E91" s="179">
        <v>6</v>
      </c>
      <c r="F91" s="180"/>
      <c r="G91" s="181">
        <f>ROUND(E91*F91,2)</f>
        <v>0</v>
      </c>
      <c r="H91" s="180"/>
      <c r="I91" s="181">
        <f>ROUND(E91*H91,2)</f>
        <v>0</v>
      </c>
      <c r="J91" s="180"/>
      <c r="K91" s="181">
        <f>ROUND(E91*J91,2)</f>
        <v>0</v>
      </c>
      <c r="L91" s="181">
        <v>21</v>
      </c>
      <c r="M91" s="181">
        <f>G91*(1+L91/100)</f>
        <v>0</v>
      </c>
      <c r="N91" s="181">
        <v>0</v>
      </c>
      <c r="O91" s="181">
        <f>ROUND(E91*N91,2)</f>
        <v>0</v>
      </c>
      <c r="P91" s="181">
        <v>0</v>
      </c>
      <c r="Q91" s="181">
        <f>ROUND(E91*P91,2)</f>
        <v>0</v>
      </c>
      <c r="R91" s="181"/>
      <c r="S91" s="181" t="s">
        <v>254</v>
      </c>
      <c r="T91" s="182" t="s">
        <v>250</v>
      </c>
      <c r="U91" s="163">
        <v>0</v>
      </c>
      <c r="V91" s="163">
        <f>ROUND(E91*U91,2)</f>
        <v>0</v>
      </c>
      <c r="W91" s="163"/>
      <c r="X91" s="163" t="s">
        <v>275</v>
      </c>
      <c r="Y91" s="152"/>
      <c r="Z91" s="152"/>
      <c r="AA91" s="152"/>
      <c r="AB91" s="152"/>
      <c r="AC91" s="152"/>
      <c r="AD91" s="152"/>
      <c r="AE91" s="152"/>
      <c r="AF91" s="152"/>
      <c r="AG91" s="152" t="s">
        <v>276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59"/>
      <c r="B92" s="160"/>
      <c r="C92" s="194" t="s">
        <v>1646</v>
      </c>
      <c r="D92" s="164"/>
      <c r="E92" s="165">
        <v>6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2"/>
      <c r="Z92" s="152"/>
      <c r="AA92" s="152"/>
      <c r="AB92" s="152"/>
      <c r="AC92" s="152"/>
      <c r="AD92" s="152"/>
      <c r="AE92" s="152"/>
      <c r="AF92" s="152"/>
      <c r="AG92" s="152" t="s">
        <v>199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45" outlineLevel="1" x14ac:dyDescent="0.2">
      <c r="A93" s="176">
        <v>39</v>
      </c>
      <c r="B93" s="177" t="s">
        <v>1853</v>
      </c>
      <c r="C93" s="193" t="s">
        <v>1854</v>
      </c>
      <c r="D93" s="178" t="s">
        <v>207</v>
      </c>
      <c r="E93" s="179">
        <v>10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21</v>
      </c>
      <c r="M93" s="181">
        <f>G93*(1+L93/100)</f>
        <v>0</v>
      </c>
      <c r="N93" s="181">
        <v>3.1E-4</v>
      </c>
      <c r="O93" s="181">
        <f>ROUND(E93*N93,2)</f>
        <v>0</v>
      </c>
      <c r="P93" s="181">
        <v>0</v>
      </c>
      <c r="Q93" s="181">
        <f>ROUND(E93*P93,2)</f>
        <v>0</v>
      </c>
      <c r="R93" s="181" t="s">
        <v>281</v>
      </c>
      <c r="S93" s="181" t="s">
        <v>193</v>
      </c>
      <c r="T93" s="182" t="s">
        <v>285</v>
      </c>
      <c r="U93" s="163">
        <v>0</v>
      </c>
      <c r="V93" s="163">
        <f>ROUND(E93*U93,2)</f>
        <v>0</v>
      </c>
      <c r="W93" s="163"/>
      <c r="X93" s="163" t="s">
        <v>275</v>
      </c>
      <c r="Y93" s="152"/>
      <c r="Z93" s="152"/>
      <c r="AA93" s="152"/>
      <c r="AB93" s="152"/>
      <c r="AC93" s="152"/>
      <c r="AD93" s="152"/>
      <c r="AE93" s="152"/>
      <c r="AF93" s="152"/>
      <c r="AG93" s="152" t="s">
        <v>276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194" t="s">
        <v>2294</v>
      </c>
      <c r="D94" s="164"/>
      <c r="E94" s="165">
        <v>10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2"/>
      <c r="Z94" s="152"/>
      <c r="AA94" s="152"/>
      <c r="AB94" s="152"/>
      <c r="AC94" s="152"/>
      <c r="AD94" s="152"/>
      <c r="AE94" s="152"/>
      <c r="AF94" s="152"/>
      <c r="AG94" s="152" t="s">
        <v>199</v>
      </c>
      <c r="AH94" s="152">
        <v>5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76">
        <v>40</v>
      </c>
      <c r="B95" s="177" t="s">
        <v>2295</v>
      </c>
      <c r="C95" s="193" t="s">
        <v>2296</v>
      </c>
      <c r="D95" s="178" t="s">
        <v>274</v>
      </c>
      <c r="E95" s="179">
        <v>3</v>
      </c>
      <c r="F95" s="180"/>
      <c r="G95" s="181">
        <f>ROUND(E95*F95,2)</f>
        <v>0</v>
      </c>
      <c r="H95" s="180"/>
      <c r="I95" s="181">
        <f>ROUND(E95*H95,2)</f>
        <v>0</v>
      </c>
      <c r="J95" s="180"/>
      <c r="K95" s="181">
        <f>ROUND(E95*J95,2)</f>
        <v>0</v>
      </c>
      <c r="L95" s="181">
        <v>21</v>
      </c>
      <c r="M95" s="181">
        <f>G95*(1+L95/100)</f>
        <v>0</v>
      </c>
      <c r="N95" s="181">
        <v>1.0000000000000001E-5</v>
      </c>
      <c r="O95" s="181">
        <f>ROUND(E95*N95,2)</f>
        <v>0</v>
      </c>
      <c r="P95" s="181">
        <v>0</v>
      </c>
      <c r="Q95" s="181">
        <f>ROUND(E95*P95,2)</f>
        <v>0</v>
      </c>
      <c r="R95" s="181" t="s">
        <v>281</v>
      </c>
      <c r="S95" s="181" t="s">
        <v>193</v>
      </c>
      <c r="T95" s="182" t="s">
        <v>250</v>
      </c>
      <c r="U95" s="163">
        <v>0</v>
      </c>
      <c r="V95" s="163">
        <f>ROUND(E95*U95,2)</f>
        <v>0</v>
      </c>
      <c r="W95" s="163"/>
      <c r="X95" s="163" t="s">
        <v>275</v>
      </c>
      <c r="Y95" s="152"/>
      <c r="Z95" s="152"/>
      <c r="AA95" s="152"/>
      <c r="AB95" s="152"/>
      <c r="AC95" s="152"/>
      <c r="AD95" s="152"/>
      <c r="AE95" s="152"/>
      <c r="AF95" s="152"/>
      <c r="AG95" s="152" t="s">
        <v>276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9"/>
      <c r="B96" s="160"/>
      <c r="C96" s="194" t="s">
        <v>87</v>
      </c>
      <c r="D96" s="164"/>
      <c r="E96" s="165">
        <v>3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2"/>
      <c r="Z96" s="152"/>
      <c r="AA96" s="152"/>
      <c r="AB96" s="152"/>
      <c r="AC96" s="152"/>
      <c r="AD96" s="152"/>
      <c r="AE96" s="152"/>
      <c r="AF96" s="152"/>
      <c r="AG96" s="152" t="s">
        <v>199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76">
        <v>41</v>
      </c>
      <c r="B97" s="177" t="s">
        <v>2297</v>
      </c>
      <c r="C97" s="193" t="s">
        <v>2298</v>
      </c>
      <c r="D97" s="178" t="s">
        <v>274</v>
      </c>
      <c r="E97" s="179">
        <v>6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81">
        <v>7.77E-3</v>
      </c>
      <c r="O97" s="181">
        <f>ROUND(E97*N97,2)</f>
        <v>0.05</v>
      </c>
      <c r="P97" s="181">
        <v>0</v>
      </c>
      <c r="Q97" s="181">
        <f>ROUND(E97*P97,2)</f>
        <v>0</v>
      </c>
      <c r="R97" s="181" t="s">
        <v>281</v>
      </c>
      <c r="S97" s="181" t="s">
        <v>193</v>
      </c>
      <c r="T97" s="182" t="s">
        <v>285</v>
      </c>
      <c r="U97" s="163">
        <v>0</v>
      </c>
      <c r="V97" s="163">
        <f>ROUND(E97*U97,2)</f>
        <v>0</v>
      </c>
      <c r="W97" s="163"/>
      <c r="X97" s="163" t="s">
        <v>275</v>
      </c>
      <c r="Y97" s="152"/>
      <c r="Z97" s="152"/>
      <c r="AA97" s="152"/>
      <c r="AB97" s="152"/>
      <c r="AC97" s="152"/>
      <c r="AD97" s="152"/>
      <c r="AE97" s="152"/>
      <c r="AF97" s="152"/>
      <c r="AG97" s="152" t="s">
        <v>276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94" t="s">
        <v>1646</v>
      </c>
      <c r="D98" s="164"/>
      <c r="E98" s="165">
        <v>6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2"/>
      <c r="Z98" s="152"/>
      <c r="AA98" s="152"/>
      <c r="AB98" s="152"/>
      <c r="AC98" s="152"/>
      <c r="AD98" s="152"/>
      <c r="AE98" s="152"/>
      <c r="AF98" s="152"/>
      <c r="AG98" s="152" t="s">
        <v>199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76">
        <v>42</v>
      </c>
      <c r="B99" s="177" t="s">
        <v>2299</v>
      </c>
      <c r="C99" s="193" t="s">
        <v>2300</v>
      </c>
      <c r="D99" s="178" t="s">
        <v>426</v>
      </c>
      <c r="E99" s="179">
        <v>3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81">
        <v>0</v>
      </c>
      <c r="O99" s="181">
        <f>ROUND(E99*N99,2)</f>
        <v>0</v>
      </c>
      <c r="P99" s="181">
        <v>0</v>
      </c>
      <c r="Q99" s="181">
        <f>ROUND(E99*P99,2)</f>
        <v>0</v>
      </c>
      <c r="R99" s="181"/>
      <c r="S99" s="181" t="s">
        <v>254</v>
      </c>
      <c r="T99" s="182" t="s">
        <v>250</v>
      </c>
      <c r="U99" s="163">
        <v>0</v>
      </c>
      <c r="V99" s="163">
        <f>ROUND(E99*U99,2)</f>
        <v>0</v>
      </c>
      <c r="W99" s="163"/>
      <c r="X99" s="163" t="s">
        <v>275</v>
      </c>
      <c r="Y99" s="152"/>
      <c r="Z99" s="152"/>
      <c r="AA99" s="152"/>
      <c r="AB99" s="152"/>
      <c r="AC99" s="152"/>
      <c r="AD99" s="152"/>
      <c r="AE99" s="152"/>
      <c r="AF99" s="152"/>
      <c r="AG99" s="152" t="s">
        <v>276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4" t="s">
        <v>1392</v>
      </c>
      <c r="D100" s="164"/>
      <c r="E100" s="165">
        <v>3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199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x14ac:dyDescent="0.2">
      <c r="A101" s="170" t="s">
        <v>187</v>
      </c>
      <c r="B101" s="171" t="s">
        <v>152</v>
      </c>
      <c r="C101" s="192" t="s">
        <v>153</v>
      </c>
      <c r="D101" s="172"/>
      <c r="E101" s="173"/>
      <c r="F101" s="174"/>
      <c r="G101" s="174">
        <f>SUMIF(AG102:AG130,"&lt;&gt;NOR",G102:G130)</f>
        <v>0</v>
      </c>
      <c r="H101" s="174"/>
      <c r="I101" s="174">
        <f>SUM(I102:I130)</f>
        <v>0</v>
      </c>
      <c r="J101" s="174"/>
      <c r="K101" s="174">
        <f>SUM(K102:K130)</f>
        <v>0</v>
      </c>
      <c r="L101" s="174"/>
      <c r="M101" s="174">
        <f>SUM(M102:M130)</f>
        <v>0</v>
      </c>
      <c r="N101" s="174"/>
      <c r="O101" s="174">
        <f>SUM(O102:O130)</f>
        <v>15.63</v>
      </c>
      <c r="P101" s="174"/>
      <c r="Q101" s="174">
        <f>SUM(Q102:Q130)</f>
        <v>0</v>
      </c>
      <c r="R101" s="174"/>
      <c r="S101" s="174"/>
      <c r="T101" s="175"/>
      <c r="U101" s="169"/>
      <c r="V101" s="169">
        <f>SUM(V102:V130)</f>
        <v>137.36999999999998</v>
      </c>
      <c r="W101" s="169"/>
      <c r="X101" s="169"/>
      <c r="AG101" t="s">
        <v>188</v>
      </c>
    </row>
    <row r="102" spans="1:60" outlineLevel="1" x14ac:dyDescent="0.2">
      <c r="A102" s="176">
        <v>43</v>
      </c>
      <c r="B102" s="177" t="s">
        <v>2301</v>
      </c>
      <c r="C102" s="193" t="s">
        <v>2302</v>
      </c>
      <c r="D102" s="178" t="s">
        <v>207</v>
      </c>
      <c r="E102" s="179">
        <v>14.58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21</v>
      </c>
      <c r="M102" s="181">
        <f>G102*(1+L102/100)</f>
        <v>0</v>
      </c>
      <c r="N102" s="181">
        <v>0</v>
      </c>
      <c r="O102" s="181">
        <f>ROUND(E102*N102,2)</f>
        <v>0</v>
      </c>
      <c r="P102" s="181">
        <v>0</v>
      </c>
      <c r="Q102" s="181">
        <f>ROUND(E102*P102,2)</f>
        <v>0</v>
      </c>
      <c r="R102" s="181"/>
      <c r="S102" s="181" t="s">
        <v>193</v>
      </c>
      <c r="T102" s="182" t="s">
        <v>285</v>
      </c>
      <c r="U102" s="163">
        <v>0.14499999999999999</v>
      </c>
      <c r="V102" s="163">
        <f>ROUND(E102*U102,2)</f>
        <v>2.11</v>
      </c>
      <c r="W102" s="163"/>
      <c r="X102" s="163" t="s">
        <v>194</v>
      </c>
      <c r="Y102" s="152"/>
      <c r="Z102" s="152"/>
      <c r="AA102" s="152"/>
      <c r="AB102" s="152"/>
      <c r="AC102" s="152"/>
      <c r="AD102" s="152"/>
      <c r="AE102" s="152"/>
      <c r="AF102" s="152"/>
      <c r="AG102" s="152" t="s">
        <v>195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94" t="s">
        <v>2253</v>
      </c>
      <c r="D103" s="164"/>
      <c r="E103" s="165">
        <v>14.58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199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84">
        <v>44</v>
      </c>
      <c r="B104" s="185" t="s">
        <v>2303</v>
      </c>
      <c r="C104" s="196" t="s">
        <v>2304</v>
      </c>
      <c r="D104" s="186" t="s">
        <v>207</v>
      </c>
      <c r="E104" s="187">
        <v>4</v>
      </c>
      <c r="F104" s="188"/>
      <c r="G104" s="189">
        <f>ROUND(E104*F104,2)</f>
        <v>0</v>
      </c>
      <c r="H104" s="188"/>
      <c r="I104" s="189">
        <f>ROUND(E104*H104,2)</f>
        <v>0</v>
      </c>
      <c r="J104" s="188"/>
      <c r="K104" s="189">
        <f>ROUND(E104*J104,2)</f>
        <v>0</v>
      </c>
      <c r="L104" s="189">
        <v>21</v>
      </c>
      <c r="M104" s="189">
        <f>G104*(1+L104/100)</f>
        <v>0</v>
      </c>
      <c r="N104" s="189">
        <v>0</v>
      </c>
      <c r="O104" s="189">
        <f>ROUND(E104*N104,2)</f>
        <v>0</v>
      </c>
      <c r="P104" s="189">
        <v>0</v>
      </c>
      <c r="Q104" s="189">
        <f>ROUND(E104*P104,2)</f>
        <v>0</v>
      </c>
      <c r="R104" s="189"/>
      <c r="S104" s="189" t="s">
        <v>193</v>
      </c>
      <c r="T104" s="190" t="s">
        <v>285</v>
      </c>
      <c r="U104" s="163">
        <v>0.123</v>
      </c>
      <c r="V104" s="163">
        <f>ROUND(E104*U104,2)</f>
        <v>0.49</v>
      </c>
      <c r="W104" s="163"/>
      <c r="X104" s="163" t="s">
        <v>194</v>
      </c>
      <c r="Y104" s="152"/>
      <c r="Z104" s="152"/>
      <c r="AA104" s="152"/>
      <c r="AB104" s="152"/>
      <c r="AC104" s="152"/>
      <c r="AD104" s="152"/>
      <c r="AE104" s="152"/>
      <c r="AF104" s="152"/>
      <c r="AG104" s="152" t="s">
        <v>195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76">
        <v>45</v>
      </c>
      <c r="B105" s="177" t="s">
        <v>2305</v>
      </c>
      <c r="C105" s="193" t="s">
        <v>2306</v>
      </c>
      <c r="D105" s="178" t="s">
        <v>214</v>
      </c>
      <c r="E105" s="179">
        <v>0.64800000000000002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21</v>
      </c>
      <c r="M105" s="181">
        <f>G105*(1+L105/100)</f>
        <v>0</v>
      </c>
      <c r="N105" s="181">
        <v>2.5589200000000001</v>
      </c>
      <c r="O105" s="181">
        <f>ROUND(E105*N105,2)</f>
        <v>1.66</v>
      </c>
      <c r="P105" s="181">
        <v>0</v>
      </c>
      <c r="Q105" s="181">
        <f>ROUND(E105*P105,2)</f>
        <v>0</v>
      </c>
      <c r="R105" s="181"/>
      <c r="S105" s="181" t="s">
        <v>193</v>
      </c>
      <c r="T105" s="182" t="s">
        <v>285</v>
      </c>
      <c r="U105" s="163">
        <v>4</v>
      </c>
      <c r="V105" s="163">
        <f>ROUND(E105*U105,2)</f>
        <v>2.59</v>
      </c>
      <c r="W105" s="163"/>
      <c r="X105" s="163" t="s">
        <v>194</v>
      </c>
      <c r="Y105" s="152"/>
      <c r="Z105" s="152"/>
      <c r="AA105" s="152"/>
      <c r="AB105" s="152"/>
      <c r="AC105" s="152"/>
      <c r="AD105" s="152"/>
      <c r="AE105" s="152"/>
      <c r="AF105" s="152"/>
      <c r="AG105" s="152" t="s">
        <v>195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59"/>
      <c r="B106" s="160"/>
      <c r="C106" s="194" t="s">
        <v>2307</v>
      </c>
      <c r="D106" s="164"/>
      <c r="E106" s="165">
        <v>0.64800000000000002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199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76">
        <v>46</v>
      </c>
      <c r="B107" s="177" t="s">
        <v>2308</v>
      </c>
      <c r="C107" s="193" t="s">
        <v>2309</v>
      </c>
      <c r="D107" s="178" t="s">
        <v>214</v>
      </c>
      <c r="E107" s="179">
        <v>0.64800000000000002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21</v>
      </c>
      <c r="M107" s="181">
        <f>G107*(1+L107/100)</f>
        <v>0</v>
      </c>
      <c r="N107" s="181">
        <v>0</v>
      </c>
      <c r="O107" s="181">
        <f>ROUND(E107*N107,2)</f>
        <v>0</v>
      </c>
      <c r="P107" s="181">
        <v>0</v>
      </c>
      <c r="Q107" s="181">
        <f>ROUND(E107*P107,2)</f>
        <v>0</v>
      </c>
      <c r="R107" s="181"/>
      <c r="S107" s="181" t="s">
        <v>193</v>
      </c>
      <c r="T107" s="182" t="s">
        <v>285</v>
      </c>
      <c r="U107" s="163">
        <v>9.6</v>
      </c>
      <c r="V107" s="163">
        <f>ROUND(E107*U107,2)</f>
        <v>6.22</v>
      </c>
      <c r="W107" s="163"/>
      <c r="X107" s="163" t="s">
        <v>194</v>
      </c>
      <c r="Y107" s="152"/>
      <c r="Z107" s="152"/>
      <c r="AA107" s="152"/>
      <c r="AB107" s="152"/>
      <c r="AC107" s="152"/>
      <c r="AD107" s="152"/>
      <c r="AE107" s="152"/>
      <c r="AF107" s="152"/>
      <c r="AG107" s="152" t="s">
        <v>195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9"/>
      <c r="B108" s="160"/>
      <c r="C108" s="194" t="s">
        <v>2310</v>
      </c>
      <c r="D108" s="164"/>
      <c r="E108" s="165">
        <v>0.64800000000000002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199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76">
        <v>47</v>
      </c>
      <c r="B109" s="177" t="s">
        <v>2311</v>
      </c>
      <c r="C109" s="193" t="s">
        <v>2312</v>
      </c>
      <c r="D109" s="178" t="s">
        <v>274</v>
      </c>
      <c r="E109" s="179">
        <v>2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21</v>
      </c>
      <c r="M109" s="181">
        <f>G109*(1+L109/100)</f>
        <v>0</v>
      </c>
      <c r="N109" s="181">
        <v>0</v>
      </c>
      <c r="O109" s="181">
        <f>ROUND(E109*N109,2)</f>
        <v>0</v>
      </c>
      <c r="P109" s="181">
        <v>0</v>
      </c>
      <c r="Q109" s="181">
        <f>ROUND(E109*P109,2)</f>
        <v>0</v>
      </c>
      <c r="R109" s="181"/>
      <c r="S109" s="181" t="s">
        <v>193</v>
      </c>
      <c r="T109" s="182" t="s">
        <v>285</v>
      </c>
      <c r="U109" s="163">
        <v>1.86</v>
      </c>
      <c r="V109" s="163">
        <f>ROUND(E109*U109,2)</f>
        <v>3.72</v>
      </c>
      <c r="W109" s="163"/>
      <c r="X109" s="163" t="s">
        <v>194</v>
      </c>
      <c r="Y109" s="152"/>
      <c r="Z109" s="152"/>
      <c r="AA109" s="152"/>
      <c r="AB109" s="152"/>
      <c r="AC109" s="152"/>
      <c r="AD109" s="152"/>
      <c r="AE109" s="152"/>
      <c r="AF109" s="152"/>
      <c r="AG109" s="152" t="s">
        <v>195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59"/>
      <c r="B110" s="160"/>
      <c r="C110" s="194" t="s">
        <v>1111</v>
      </c>
      <c r="D110" s="164"/>
      <c r="E110" s="165">
        <v>2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199</v>
      </c>
      <c r="AH110" s="152">
        <v>0</v>
      </c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76">
        <v>48</v>
      </c>
      <c r="B111" s="177" t="s">
        <v>2313</v>
      </c>
      <c r="C111" s="193" t="s">
        <v>2314</v>
      </c>
      <c r="D111" s="178" t="s">
        <v>274</v>
      </c>
      <c r="E111" s="179">
        <v>2</v>
      </c>
      <c r="F111" s="180"/>
      <c r="G111" s="181">
        <f>ROUND(E111*F111,2)</f>
        <v>0</v>
      </c>
      <c r="H111" s="180"/>
      <c r="I111" s="181">
        <f>ROUND(E111*H111,2)</f>
        <v>0</v>
      </c>
      <c r="J111" s="180"/>
      <c r="K111" s="181">
        <f>ROUND(E111*J111,2)</f>
        <v>0</v>
      </c>
      <c r="L111" s="181">
        <v>21</v>
      </c>
      <c r="M111" s="181">
        <f>G111*(1+L111/100)</f>
        <v>0</v>
      </c>
      <c r="N111" s="181">
        <v>0</v>
      </c>
      <c r="O111" s="181">
        <f>ROUND(E111*N111,2)</f>
        <v>0</v>
      </c>
      <c r="P111" s="181">
        <v>0</v>
      </c>
      <c r="Q111" s="181">
        <f>ROUND(E111*P111,2)</f>
        <v>0</v>
      </c>
      <c r="R111" s="181"/>
      <c r="S111" s="181" t="s">
        <v>193</v>
      </c>
      <c r="T111" s="182" t="s">
        <v>285</v>
      </c>
      <c r="U111" s="163">
        <v>0.39200000000000002</v>
      </c>
      <c r="V111" s="163">
        <f>ROUND(E111*U111,2)</f>
        <v>0.78</v>
      </c>
      <c r="W111" s="163"/>
      <c r="X111" s="163" t="s">
        <v>194</v>
      </c>
      <c r="Y111" s="152"/>
      <c r="Z111" s="152"/>
      <c r="AA111" s="152"/>
      <c r="AB111" s="152"/>
      <c r="AC111" s="152"/>
      <c r="AD111" s="152"/>
      <c r="AE111" s="152"/>
      <c r="AF111" s="152"/>
      <c r="AG111" s="152" t="s">
        <v>195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59"/>
      <c r="B112" s="160"/>
      <c r="C112" s="194" t="s">
        <v>1111</v>
      </c>
      <c r="D112" s="164"/>
      <c r="E112" s="165">
        <v>2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199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76">
        <v>49</v>
      </c>
      <c r="B113" s="177" t="s">
        <v>2315</v>
      </c>
      <c r="C113" s="193" t="s">
        <v>2316</v>
      </c>
      <c r="D113" s="178" t="s">
        <v>274</v>
      </c>
      <c r="E113" s="179">
        <v>3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21</v>
      </c>
      <c r="M113" s="181">
        <f>G113*(1+L113/100)</f>
        <v>0</v>
      </c>
      <c r="N113" s="181">
        <v>0</v>
      </c>
      <c r="O113" s="181">
        <f>ROUND(E113*N113,2)</f>
        <v>0</v>
      </c>
      <c r="P113" s="181">
        <v>0</v>
      </c>
      <c r="Q113" s="181">
        <f>ROUND(E113*P113,2)</f>
        <v>0</v>
      </c>
      <c r="R113" s="181"/>
      <c r="S113" s="181" t="s">
        <v>193</v>
      </c>
      <c r="T113" s="182" t="s">
        <v>285</v>
      </c>
      <c r="U113" s="163">
        <v>0.63700000000000001</v>
      </c>
      <c r="V113" s="163">
        <f>ROUND(E113*U113,2)</f>
        <v>1.91</v>
      </c>
      <c r="W113" s="163"/>
      <c r="X113" s="163" t="s">
        <v>194</v>
      </c>
      <c r="Y113" s="152"/>
      <c r="Z113" s="152"/>
      <c r="AA113" s="152"/>
      <c r="AB113" s="152"/>
      <c r="AC113" s="152"/>
      <c r="AD113" s="152"/>
      <c r="AE113" s="152"/>
      <c r="AF113" s="152"/>
      <c r="AG113" s="152" t="s">
        <v>195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194" t="s">
        <v>1392</v>
      </c>
      <c r="D114" s="164"/>
      <c r="E114" s="165">
        <v>3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199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76">
        <v>50</v>
      </c>
      <c r="B115" s="177" t="s">
        <v>2317</v>
      </c>
      <c r="C115" s="193" t="s">
        <v>2318</v>
      </c>
      <c r="D115" s="178" t="s">
        <v>207</v>
      </c>
      <c r="E115" s="179">
        <v>96.25</v>
      </c>
      <c r="F115" s="180"/>
      <c r="G115" s="181">
        <f>ROUND(E115*F115,2)</f>
        <v>0</v>
      </c>
      <c r="H115" s="180"/>
      <c r="I115" s="181">
        <f>ROUND(E115*H115,2)</f>
        <v>0</v>
      </c>
      <c r="J115" s="180"/>
      <c r="K115" s="181">
        <f>ROUND(E115*J115,2)</f>
        <v>0</v>
      </c>
      <c r="L115" s="181">
        <v>21</v>
      </c>
      <c r="M115" s="181">
        <f>G115*(1+L115/100)</f>
        <v>0</v>
      </c>
      <c r="N115" s="181">
        <v>0</v>
      </c>
      <c r="O115" s="181">
        <f>ROUND(E115*N115,2)</f>
        <v>0</v>
      </c>
      <c r="P115" s="181">
        <v>0</v>
      </c>
      <c r="Q115" s="181">
        <f>ROUND(E115*P115,2)</f>
        <v>0</v>
      </c>
      <c r="R115" s="181"/>
      <c r="S115" s="181" t="s">
        <v>193</v>
      </c>
      <c r="T115" s="182" t="s">
        <v>285</v>
      </c>
      <c r="U115" s="163">
        <v>0.86558999999999997</v>
      </c>
      <c r="V115" s="163">
        <f>ROUND(E115*U115,2)</f>
        <v>83.31</v>
      </c>
      <c r="W115" s="163"/>
      <c r="X115" s="163" t="s">
        <v>194</v>
      </c>
      <c r="Y115" s="152"/>
      <c r="Z115" s="152"/>
      <c r="AA115" s="152"/>
      <c r="AB115" s="152"/>
      <c r="AC115" s="152"/>
      <c r="AD115" s="152"/>
      <c r="AE115" s="152"/>
      <c r="AF115" s="152"/>
      <c r="AG115" s="152" t="s">
        <v>195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9"/>
      <c r="B116" s="160"/>
      <c r="C116" s="259" t="s">
        <v>1157</v>
      </c>
      <c r="D116" s="260"/>
      <c r="E116" s="260"/>
      <c r="F116" s="260"/>
      <c r="G116" s="260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210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194" t="s">
        <v>2319</v>
      </c>
      <c r="D117" s="164"/>
      <c r="E117" s="165">
        <v>96.25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199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76">
        <v>51</v>
      </c>
      <c r="B118" s="177" t="s">
        <v>2320</v>
      </c>
      <c r="C118" s="193" t="s">
        <v>2321</v>
      </c>
      <c r="D118" s="178" t="s">
        <v>207</v>
      </c>
      <c r="E118" s="179">
        <v>7.29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81">
        <v>0</v>
      </c>
      <c r="O118" s="181">
        <f>ROUND(E118*N118,2)</f>
        <v>0</v>
      </c>
      <c r="P118" s="181">
        <v>0</v>
      </c>
      <c r="Q118" s="181">
        <f>ROUND(E118*P118,2)</f>
        <v>0</v>
      </c>
      <c r="R118" s="181"/>
      <c r="S118" s="181" t="s">
        <v>193</v>
      </c>
      <c r="T118" s="182" t="s">
        <v>285</v>
      </c>
      <c r="U118" s="163">
        <v>2.1198000000000001</v>
      </c>
      <c r="V118" s="163">
        <f>ROUND(E118*U118,2)</f>
        <v>15.45</v>
      </c>
      <c r="W118" s="163"/>
      <c r="X118" s="163" t="s">
        <v>194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195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259" t="s">
        <v>1157</v>
      </c>
      <c r="D119" s="260"/>
      <c r="E119" s="260"/>
      <c r="F119" s="260"/>
      <c r="G119" s="260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210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76">
        <v>52</v>
      </c>
      <c r="B120" s="177" t="s">
        <v>2322</v>
      </c>
      <c r="C120" s="193" t="s">
        <v>2323</v>
      </c>
      <c r="D120" s="178" t="s">
        <v>207</v>
      </c>
      <c r="E120" s="179">
        <v>68.239999999999995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81">
        <v>0.20474999999999999</v>
      </c>
      <c r="O120" s="181">
        <f>ROUND(E120*N120,2)</f>
        <v>13.97</v>
      </c>
      <c r="P120" s="181">
        <v>0</v>
      </c>
      <c r="Q120" s="181">
        <f>ROUND(E120*P120,2)</f>
        <v>0</v>
      </c>
      <c r="R120" s="181"/>
      <c r="S120" s="181" t="s">
        <v>193</v>
      </c>
      <c r="T120" s="182" t="s">
        <v>285</v>
      </c>
      <c r="U120" s="163">
        <v>9.8000000000000004E-2</v>
      </c>
      <c r="V120" s="163">
        <f>ROUND(E120*U120,2)</f>
        <v>6.69</v>
      </c>
      <c r="W120" s="163"/>
      <c r="X120" s="163" t="s">
        <v>194</v>
      </c>
      <c r="Y120" s="152"/>
      <c r="Z120" s="152"/>
      <c r="AA120" s="152"/>
      <c r="AB120" s="152"/>
      <c r="AC120" s="152"/>
      <c r="AD120" s="152"/>
      <c r="AE120" s="152"/>
      <c r="AF120" s="152"/>
      <c r="AG120" s="152" t="s">
        <v>195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59"/>
      <c r="B121" s="160"/>
      <c r="C121" s="194" t="s">
        <v>2324</v>
      </c>
      <c r="D121" s="164"/>
      <c r="E121" s="165">
        <v>68.239999999999995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199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76">
        <v>53</v>
      </c>
      <c r="B122" s="177" t="s">
        <v>2325</v>
      </c>
      <c r="C122" s="193" t="s">
        <v>2326</v>
      </c>
      <c r="D122" s="178" t="s">
        <v>207</v>
      </c>
      <c r="E122" s="179">
        <v>68.5</v>
      </c>
      <c r="F122" s="180"/>
      <c r="G122" s="181">
        <f>ROUND(E122*F122,2)</f>
        <v>0</v>
      </c>
      <c r="H122" s="180"/>
      <c r="I122" s="181">
        <f>ROUND(E122*H122,2)</f>
        <v>0</v>
      </c>
      <c r="J122" s="180"/>
      <c r="K122" s="181">
        <f>ROUND(E122*J122,2)</f>
        <v>0</v>
      </c>
      <c r="L122" s="181">
        <v>21</v>
      </c>
      <c r="M122" s="181">
        <f>G122*(1+L122/100)</f>
        <v>0</v>
      </c>
      <c r="N122" s="181">
        <v>6.0000000000000002E-5</v>
      </c>
      <c r="O122" s="181">
        <f>ROUND(E122*N122,2)</f>
        <v>0</v>
      </c>
      <c r="P122" s="181">
        <v>0</v>
      </c>
      <c r="Q122" s="181">
        <f>ROUND(E122*P122,2)</f>
        <v>0</v>
      </c>
      <c r="R122" s="181"/>
      <c r="S122" s="181" t="s">
        <v>193</v>
      </c>
      <c r="T122" s="182" t="s">
        <v>285</v>
      </c>
      <c r="U122" s="163">
        <v>2.5999999999999999E-2</v>
      </c>
      <c r="V122" s="163">
        <f>ROUND(E122*U122,2)</f>
        <v>1.78</v>
      </c>
      <c r="W122" s="163"/>
      <c r="X122" s="163" t="s">
        <v>194</v>
      </c>
      <c r="Y122" s="152"/>
      <c r="Z122" s="152"/>
      <c r="AA122" s="152"/>
      <c r="AB122" s="152"/>
      <c r="AC122" s="152"/>
      <c r="AD122" s="152"/>
      <c r="AE122" s="152"/>
      <c r="AF122" s="152"/>
      <c r="AG122" s="152" t="s">
        <v>195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259" t="s">
        <v>2327</v>
      </c>
      <c r="D123" s="260"/>
      <c r="E123" s="260"/>
      <c r="F123" s="260"/>
      <c r="G123" s="260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210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9"/>
      <c r="B124" s="160"/>
      <c r="C124" s="194" t="s">
        <v>2328</v>
      </c>
      <c r="D124" s="164"/>
      <c r="E124" s="165">
        <v>68.5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199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76">
        <v>54</v>
      </c>
      <c r="B125" s="177" t="s">
        <v>2329</v>
      </c>
      <c r="C125" s="193" t="s">
        <v>2330</v>
      </c>
      <c r="D125" s="178" t="s">
        <v>207</v>
      </c>
      <c r="E125" s="179">
        <v>68.239999999999995</v>
      </c>
      <c r="F125" s="180"/>
      <c r="G125" s="181">
        <f>ROUND(E125*F125,2)</f>
        <v>0</v>
      </c>
      <c r="H125" s="180"/>
      <c r="I125" s="181">
        <f>ROUND(E125*H125,2)</f>
        <v>0</v>
      </c>
      <c r="J125" s="180"/>
      <c r="K125" s="181">
        <f>ROUND(E125*J125,2)</f>
        <v>0</v>
      </c>
      <c r="L125" s="181">
        <v>21</v>
      </c>
      <c r="M125" s="181">
        <f>G125*(1+L125/100)</f>
        <v>0</v>
      </c>
      <c r="N125" s="181">
        <v>0</v>
      </c>
      <c r="O125" s="181">
        <f>ROUND(E125*N125,2)</f>
        <v>0</v>
      </c>
      <c r="P125" s="181">
        <v>0</v>
      </c>
      <c r="Q125" s="181">
        <f>ROUND(E125*P125,2)</f>
        <v>0</v>
      </c>
      <c r="R125" s="181"/>
      <c r="S125" s="181" t="s">
        <v>193</v>
      </c>
      <c r="T125" s="182" t="s">
        <v>285</v>
      </c>
      <c r="U125" s="163">
        <v>0.13</v>
      </c>
      <c r="V125" s="163">
        <f>ROUND(E125*U125,2)</f>
        <v>8.8699999999999992</v>
      </c>
      <c r="W125" s="163"/>
      <c r="X125" s="163" t="s">
        <v>194</v>
      </c>
      <c r="Y125" s="152"/>
      <c r="Z125" s="152"/>
      <c r="AA125" s="152"/>
      <c r="AB125" s="152"/>
      <c r="AC125" s="152"/>
      <c r="AD125" s="152"/>
      <c r="AE125" s="152"/>
      <c r="AF125" s="152"/>
      <c r="AG125" s="152" t="s">
        <v>2003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9"/>
      <c r="B126" s="160"/>
      <c r="C126" s="194" t="s">
        <v>2331</v>
      </c>
      <c r="D126" s="164"/>
      <c r="E126" s="165">
        <v>68.239999999999995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199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76">
        <v>55</v>
      </c>
      <c r="B127" s="177" t="s">
        <v>2332</v>
      </c>
      <c r="C127" s="193" t="s">
        <v>2333</v>
      </c>
      <c r="D127" s="178" t="s">
        <v>214</v>
      </c>
      <c r="E127" s="179">
        <v>4.76</v>
      </c>
      <c r="F127" s="180"/>
      <c r="G127" s="181">
        <f>ROUND(E127*F127,2)</f>
        <v>0</v>
      </c>
      <c r="H127" s="180"/>
      <c r="I127" s="181">
        <f>ROUND(E127*H127,2)</f>
        <v>0</v>
      </c>
      <c r="J127" s="180"/>
      <c r="K127" s="181">
        <f>ROUND(E127*J127,2)</f>
        <v>0</v>
      </c>
      <c r="L127" s="181">
        <v>21</v>
      </c>
      <c r="M127" s="181">
        <f>G127*(1+L127/100)</f>
        <v>0</v>
      </c>
      <c r="N127" s="181">
        <v>0</v>
      </c>
      <c r="O127" s="181">
        <f>ROUND(E127*N127,2)</f>
        <v>0</v>
      </c>
      <c r="P127" s="181">
        <v>0</v>
      </c>
      <c r="Q127" s="181">
        <f>ROUND(E127*P127,2)</f>
        <v>0</v>
      </c>
      <c r="R127" s="181"/>
      <c r="S127" s="181" t="s">
        <v>193</v>
      </c>
      <c r="T127" s="182" t="s">
        <v>285</v>
      </c>
      <c r="U127" s="163">
        <v>0.66300000000000003</v>
      </c>
      <c r="V127" s="163">
        <f>ROUND(E127*U127,2)</f>
        <v>3.16</v>
      </c>
      <c r="W127" s="163"/>
      <c r="X127" s="163" t="s">
        <v>194</v>
      </c>
      <c r="Y127" s="152"/>
      <c r="Z127" s="152"/>
      <c r="AA127" s="152"/>
      <c r="AB127" s="152"/>
      <c r="AC127" s="152"/>
      <c r="AD127" s="152"/>
      <c r="AE127" s="152"/>
      <c r="AF127" s="152"/>
      <c r="AG127" s="152" t="s">
        <v>195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9"/>
      <c r="B128" s="160"/>
      <c r="C128" s="194" t="s">
        <v>2334</v>
      </c>
      <c r="D128" s="164"/>
      <c r="E128" s="165">
        <v>4.76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199</v>
      </c>
      <c r="AH128" s="152">
        <v>0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76">
        <v>56</v>
      </c>
      <c r="B129" s="177" t="s">
        <v>2335</v>
      </c>
      <c r="C129" s="193" t="s">
        <v>2336</v>
      </c>
      <c r="D129" s="178" t="s">
        <v>191</v>
      </c>
      <c r="E129" s="179">
        <v>5.88</v>
      </c>
      <c r="F129" s="180"/>
      <c r="G129" s="181">
        <f>ROUND(E129*F129,2)</f>
        <v>0</v>
      </c>
      <c r="H129" s="180"/>
      <c r="I129" s="181">
        <f>ROUND(E129*H129,2)</f>
        <v>0</v>
      </c>
      <c r="J129" s="180"/>
      <c r="K129" s="181">
        <f>ROUND(E129*J129,2)</f>
        <v>0</v>
      </c>
      <c r="L129" s="181">
        <v>21</v>
      </c>
      <c r="M129" s="181">
        <f>G129*(1+L129/100)</f>
        <v>0</v>
      </c>
      <c r="N129" s="181">
        <v>2.0000000000000002E-5</v>
      </c>
      <c r="O129" s="181">
        <f>ROUND(E129*N129,2)</f>
        <v>0</v>
      </c>
      <c r="P129" s="181">
        <v>0</v>
      </c>
      <c r="Q129" s="181">
        <f>ROUND(E129*P129,2)</f>
        <v>0</v>
      </c>
      <c r="R129" s="181"/>
      <c r="S129" s="181" t="s">
        <v>193</v>
      </c>
      <c r="T129" s="182" t="s">
        <v>285</v>
      </c>
      <c r="U129" s="163">
        <v>0.05</v>
      </c>
      <c r="V129" s="163">
        <f>ROUND(E129*U129,2)</f>
        <v>0.28999999999999998</v>
      </c>
      <c r="W129" s="163"/>
      <c r="X129" s="163" t="s">
        <v>194</v>
      </c>
      <c r="Y129" s="152"/>
      <c r="Z129" s="152"/>
      <c r="AA129" s="152"/>
      <c r="AB129" s="152"/>
      <c r="AC129" s="152"/>
      <c r="AD129" s="152"/>
      <c r="AE129" s="152"/>
      <c r="AF129" s="152"/>
      <c r="AG129" s="152" t="s">
        <v>195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194" t="s">
        <v>2225</v>
      </c>
      <c r="D130" s="164"/>
      <c r="E130" s="165">
        <v>5.88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199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x14ac:dyDescent="0.2">
      <c r="A131" s="170" t="s">
        <v>187</v>
      </c>
      <c r="B131" s="171" t="s">
        <v>156</v>
      </c>
      <c r="C131" s="192" t="s">
        <v>157</v>
      </c>
      <c r="D131" s="172"/>
      <c r="E131" s="173"/>
      <c r="F131" s="174"/>
      <c r="G131" s="174">
        <f>SUMIF(AG132:AG136,"&lt;&gt;NOR",G132:G136)</f>
        <v>0</v>
      </c>
      <c r="H131" s="174"/>
      <c r="I131" s="174">
        <f>SUM(I132:I136)</f>
        <v>0</v>
      </c>
      <c r="J131" s="174"/>
      <c r="K131" s="174">
        <f>SUM(K132:K136)</f>
        <v>0</v>
      </c>
      <c r="L131" s="174"/>
      <c r="M131" s="174">
        <f>SUM(M132:M136)</f>
        <v>0</v>
      </c>
      <c r="N131" s="174"/>
      <c r="O131" s="174">
        <f>SUM(O132:O136)</f>
        <v>0</v>
      </c>
      <c r="P131" s="174"/>
      <c r="Q131" s="174">
        <f>SUM(Q132:Q136)</f>
        <v>0</v>
      </c>
      <c r="R131" s="174"/>
      <c r="S131" s="174"/>
      <c r="T131" s="175"/>
      <c r="U131" s="169"/>
      <c r="V131" s="169">
        <f>SUM(V132:V136)</f>
        <v>2.99</v>
      </c>
      <c r="W131" s="169"/>
      <c r="X131" s="169"/>
      <c r="AG131" t="s">
        <v>188</v>
      </c>
    </row>
    <row r="132" spans="1:60" outlineLevel="1" x14ac:dyDescent="0.2">
      <c r="A132" s="176">
        <v>57</v>
      </c>
      <c r="B132" s="177" t="s">
        <v>1321</v>
      </c>
      <c r="C132" s="193" t="s">
        <v>1322</v>
      </c>
      <c r="D132" s="178" t="s">
        <v>280</v>
      </c>
      <c r="E132" s="179">
        <v>5.7</v>
      </c>
      <c r="F132" s="180"/>
      <c r="G132" s="181">
        <f>ROUND(E132*F132,2)</f>
        <v>0</v>
      </c>
      <c r="H132" s="180"/>
      <c r="I132" s="181">
        <f>ROUND(E132*H132,2)</f>
        <v>0</v>
      </c>
      <c r="J132" s="180"/>
      <c r="K132" s="181">
        <f>ROUND(E132*J132,2)</f>
        <v>0</v>
      </c>
      <c r="L132" s="181">
        <v>21</v>
      </c>
      <c r="M132" s="181">
        <f>G132*(1+L132/100)</f>
        <v>0</v>
      </c>
      <c r="N132" s="181">
        <v>0</v>
      </c>
      <c r="O132" s="181">
        <f>ROUND(E132*N132,2)</f>
        <v>0</v>
      </c>
      <c r="P132" s="181">
        <v>0</v>
      </c>
      <c r="Q132" s="181">
        <f>ROUND(E132*P132,2)</f>
        <v>0</v>
      </c>
      <c r="R132" s="181" t="s">
        <v>1323</v>
      </c>
      <c r="S132" s="181" t="s">
        <v>193</v>
      </c>
      <c r="T132" s="182" t="s">
        <v>285</v>
      </c>
      <c r="U132" s="163">
        <v>0.49</v>
      </c>
      <c r="V132" s="163">
        <f>ROUND(E132*U132,2)</f>
        <v>2.79</v>
      </c>
      <c r="W132" s="163"/>
      <c r="X132" s="163" t="s">
        <v>194</v>
      </c>
      <c r="Y132" s="152"/>
      <c r="Z132" s="152"/>
      <c r="AA132" s="152"/>
      <c r="AB132" s="152"/>
      <c r="AC132" s="152"/>
      <c r="AD132" s="152"/>
      <c r="AE132" s="152"/>
      <c r="AF132" s="152"/>
      <c r="AG132" s="152" t="s">
        <v>195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59"/>
      <c r="B133" s="160"/>
      <c r="C133" s="259" t="s">
        <v>1326</v>
      </c>
      <c r="D133" s="260"/>
      <c r="E133" s="260"/>
      <c r="F133" s="260"/>
      <c r="G133" s="260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52"/>
      <c r="Z133" s="152"/>
      <c r="AA133" s="152"/>
      <c r="AB133" s="152"/>
      <c r="AC133" s="152"/>
      <c r="AD133" s="152"/>
      <c r="AE133" s="152"/>
      <c r="AF133" s="152"/>
      <c r="AG133" s="152" t="s">
        <v>210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84">
        <v>58</v>
      </c>
      <c r="B134" s="185" t="s">
        <v>1327</v>
      </c>
      <c r="C134" s="196" t="s">
        <v>1328</v>
      </c>
      <c r="D134" s="186" t="s">
        <v>280</v>
      </c>
      <c r="E134" s="187">
        <v>57</v>
      </c>
      <c r="F134" s="188"/>
      <c r="G134" s="189">
        <f>ROUND(E134*F134,2)</f>
        <v>0</v>
      </c>
      <c r="H134" s="188"/>
      <c r="I134" s="189">
        <f>ROUND(E134*H134,2)</f>
        <v>0</v>
      </c>
      <c r="J134" s="188"/>
      <c r="K134" s="189">
        <f>ROUND(E134*J134,2)</f>
        <v>0</v>
      </c>
      <c r="L134" s="189">
        <v>21</v>
      </c>
      <c r="M134" s="189">
        <f>G134*(1+L134/100)</f>
        <v>0</v>
      </c>
      <c r="N134" s="189">
        <v>0</v>
      </c>
      <c r="O134" s="189">
        <f>ROUND(E134*N134,2)</f>
        <v>0</v>
      </c>
      <c r="P134" s="189">
        <v>0</v>
      </c>
      <c r="Q134" s="189">
        <f>ROUND(E134*P134,2)</f>
        <v>0</v>
      </c>
      <c r="R134" s="189" t="s">
        <v>1323</v>
      </c>
      <c r="S134" s="189" t="s">
        <v>193</v>
      </c>
      <c r="T134" s="190" t="s">
        <v>285</v>
      </c>
      <c r="U134" s="163">
        <v>0</v>
      </c>
      <c r="V134" s="163">
        <f>ROUND(E134*U134,2)</f>
        <v>0</v>
      </c>
      <c r="W134" s="163"/>
      <c r="X134" s="163" t="s">
        <v>194</v>
      </c>
      <c r="Y134" s="152"/>
      <c r="Z134" s="152"/>
      <c r="AA134" s="152"/>
      <c r="AB134" s="152"/>
      <c r="AC134" s="152"/>
      <c r="AD134" s="152"/>
      <c r="AE134" s="152"/>
      <c r="AF134" s="152"/>
      <c r="AG134" s="152" t="s">
        <v>195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76">
        <v>59</v>
      </c>
      <c r="B135" s="177" t="s">
        <v>1929</v>
      </c>
      <c r="C135" s="193" t="s">
        <v>1930</v>
      </c>
      <c r="D135" s="178" t="s">
        <v>280</v>
      </c>
      <c r="E135" s="179">
        <v>33.12068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81">
        <v>0</v>
      </c>
      <c r="O135" s="181">
        <f>ROUND(E135*N135,2)</f>
        <v>0</v>
      </c>
      <c r="P135" s="181">
        <v>0</v>
      </c>
      <c r="Q135" s="181">
        <f>ROUND(E135*P135,2)</f>
        <v>0</v>
      </c>
      <c r="R135" s="181" t="s">
        <v>1931</v>
      </c>
      <c r="S135" s="181" t="s">
        <v>193</v>
      </c>
      <c r="T135" s="182" t="s">
        <v>285</v>
      </c>
      <c r="U135" s="163">
        <v>6.0000000000000001E-3</v>
      </c>
      <c r="V135" s="163">
        <f>ROUND(E135*U135,2)</f>
        <v>0.2</v>
      </c>
      <c r="W135" s="163"/>
      <c r="X135" s="163" t="s">
        <v>1324</v>
      </c>
      <c r="Y135" s="152"/>
      <c r="Z135" s="152"/>
      <c r="AA135" s="152"/>
      <c r="AB135" s="152"/>
      <c r="AC135" s="152"/>
      <c r="AD135" s="152"/>
      <c r="AE135" s="152"/>
      <c r="AF135" s="152"/>
      <c r="AG135" s="152" t="s">
        <v>1325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257" t="s">
        <v>1932</v>
      </c>
      <c r="D136" s="258"/>
      <c r="E136" s="258"/>
      <c r="F136" s="258"/>
      <c r="G136" s="258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197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x14ac:dyDescent="0.2">
      <c r="A137" s="3"/>
      <c r="B137" s="4"/>
      <c r="C137" s="198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v>15</v>
      </c>
      <c r="AF137">
        <v>21</v>
      </c>
      <c r="AG137" t="s">
        <v>174</v>
      </c>
    </row>
    <row r="138" spans="1:60" x14ac:dyDescent="0.2">
      <c r="A138" s="155"/>
      <c r="B138" s="156" t="s">
        <v>29</v>
      </c>
      <c r="C138" s="199"/>
      <c r="D138" s="157"/>
      <c r="E138" s="158"/>
      <c r="F138" s="158"/>
      <c r="G138" s="191">
        <f>G8+G29+G37+G42+G58+G64+G101+G131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AE138">
        <f>SUMIF(L7:L136,AE137,G7:G136)</f>
        <v>0</v>
      </c>
      <c r="AF138">
        <f>SUMIF(L7:L136,AF137,G7:G136)</f>
        <v>0</v>
      </c>
      <c r="AG138" t="s">
        <v>1331</v>
      </c>
    </row>
    <row r="139" spans="1:60" x14ac:dyDescent="0.2">
      <c r="C139" s="200"/>
      <c r="D139" s="10"/>
      <c r="AG139" t="s">
        <v>1340</v>
      </c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19">
    <mergeCell ref="C66:G66"/>
    <mergeCell ref="A1:G1"/>
    <mergeCell ref="C2:G2"/>
    <mergeCell ref="C3:G3"/>
    <mergeCell ref="C4:G4"/>
    <mergeCell ref="C16:G16"/>
    <mergeCell ref="C19:G19"/>
    <mergeCell ref="C22:G22"/>
    <mergeCell ref="C35:G35"/>
    <mergeCell ref="C41:G41"/>
    <mergeCell ref="C50:G50"/>
    <mergeCell ref="C60:G60"/>
    <mergeCell ref="C136:G136"/>
    <mergeCell ref="C69:G69"/>
    <mergeCell ref="C80:G80"/>
    <mergeCell ref="C116:G116"/>
    <mergeCell ref="C119:G119"/>
    <mergeCell ref="C123:G123"/>
    <mergeCell ref="C133:G1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59</v>
      </c>
      <c r="C3" s="266" t="s">
        <v>60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65</v>
      </c>
      <c r="C4" s="269" t="s">
        <v>66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79</v>
      </c>
      <c r="C8" s="192" t="s">
        <v>80</v>
      </c>
      <c r="D8" s="172"/>
      <c r="E8" s="173"/>
      <c r="F8" s="174"/>
      <c r="G8" s="174">
        <f>SUMIF(AG9:AG12,"&lt;&gt;NOR",G9:G12)</f>
        <v>0</v>
      </c>
      <c r="H8" s="174"/>
      <c r="I8" s="174">
        <f>SUM(I9:I12)</f>
        <v>0</v>
      </c>
      <c r="J8" s="174"/>
      <c r="K8" s="174">
        <f>SUM(K9:K12)</f>
        <v>0</v>
      </c>
      <c r="L8" s="174"/>
      <c r="M8" s="174">
        <f>SUM(M9:M12)</f>
        <v>0</v>
      </c>
      <c r="N8" s="174"/>
      <c r="O8" s="174">
        <f>SUM(O9:O12)</f>
        <v>0</v>
      </c>
      <c r="P8" s="174"/>
      <c r="Q8" s="174">
        <f>SUM(Q9:Q12)</f>
        <v>0</v>
      </c>
      <c r="R8" s="174"/>
      <c r="S8" s="174"/>
      <c r="T8" s="175"/>
      <c r="U8" s="169"/>
      <c r="V8" s="169">
        <f>SUM(V9:V12)</f>
        <v>0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2337</v>
      </c>
      <c r="C9" s="193" t="s">
        <v>2338</v>
      </c>
      <c r="D9" s="178" t="s">
        <v>2339</v>
      </c>
      <c r="E9" s="179">
        <v>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193</v>
      </c>
      <c r="T9" s="182" t="s">
        <v>255</v>
      </c>
      <c r="U9" s="163">
        <v>0</v>
      </c>
      <c r="V9" s="163">
        <f>ROUND(E9*U9,2)</f>
        <v>0</v>
      </c>
      <c r="W9" s="163"/>
      <c r="X9" s="163" t="s">
        <v>2204</v>
      </c>
      <c r="Y9" s="152"/>
      <c r="Z9" s="152"/>
      <c r="AA9" s="152"/>
      <c r="AB9" s="152"/>
      <c r="AC9" s="152"/>
      <c r="AD9" s="152"/>
      <c r="AE9" s="152"/>
      <c r="AF9" s="152"/>
      <c r="AG9" s="152" t="s">
        <v>2205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45" outlineLevel="1" x14ac:dyDescent="0.2">
      <c r="A10" s="159"/>
      <c r="B10" s="160"/>
      <c r="C10" s="259" t="s">
        <v>2340</v>
      </c>
      <c r="D10" s="260"/>
      <c r="E10" s="260"/>
      <c r="F10" s="260"/>
      <c r="G10" s="260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210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83" t="str">
        <f>C10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práce.Organizace pěší a vnitropodnikové dopravy při stavebních objektech( Objekty SO 101, SO 102, SO 103, SO 01,SO 202, SO203, SO204,SO205,SO206, SO207)</v>
      </c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6">
        <v>2</v>
      </c>
      <c r="B11" s="177" t="s">
        <v>2341</v>
      </c>
      <c r="C11" s="193" t="s">
        <v>2342</v>
      </c>
      <c r="D11" s="178" t="s">
        <v>2339</v>
      </c>
      <c r="E11" s="179">
        <v>1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1"/>
      <c r="S11" s="181" t="s">
        <v>193</v>
      </c>
      <c r="T11" s="182" t="s">
        <v>250</v>
      </c>
      <c r="U11" s="163">
        <v>0</v>
      </c>
      <c r="V11" s="163">
        <f>ROUND(E11*U11,2)</f>
        <v>0</v>
      </c>
      <c r="W11" s="163"/>
      <c r="X11" s="163" t="s">
        <v>2204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2205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59"/>
      <c r="B12" s="160"/>
      <c r="C12" s="259" t="s">
        <v>2343</v>
      </c>
      <c r="D12" s="260"/>
      <c r="E12" s="260"/>
      <c r="F12" s="260"/>
      <c r="G12" s="260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2"/>
      <c r="Z12" s="152"/>
      <c r="AA12" s="152"/>
      <c r="AB12" s="152"/>
      <c r="AC12" s="152"/>
      <c r="AD12" s="152"/>
      <c r="AE12" s="152"/>
      <c r="AF12" s="152"/>
      <c r="AG12" s="152" t="s">
        <v>210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83" t="str">
        <f>C12</f>
        <v>Náklady zhotovitele, související s prováděním zkoušek a revizí předepsaných technickými normami nebo objednatelem a které jsou pro provedení díla nezbytné.( Objekty SO 101, SO 102, SO 103, SO 01,SO 202, SO203, SO204,SO205,SO206, SO207)</v>
      </c>
      <c r="BB12" s="152"/>
      <c r="BC12" s="152"/>
      <c r="BD12" s="152"/>
      <c r="BE12" s="152"/>
      <c r="BF12" s="152"/>
      <c r="BG12" s="152"/>
      <c r="BH12" s="152"/>
    </row>
    <row r="13" spans="1:60" x14ac:dyDescent="0.2">
      <c r="A13" s="170" t="s">
        <v>187</v>
      </c>
      <c r="B13" s="171" t="s">
        <v>159</v>
      </c>
      <c r="C13" s="192" t="s">
        <v>27</v>
      </c>
      <c r="D13" s="172"/>
      <c r="E13" s="173"/>
      <c r="F13" s="174"/>
      <c r="G13" s="174">
        <f>SUMIF(AG14:AG20,"&lt;&gt;NOR",G14:G20)</f>
        <v>0</v>
      </c>
      <c r="H13" s="174"/>
      <c r="I13" s="174">
        <f>SUM(I14:I20)</f>
        <v>0</v>
      </c>
      <c r="J13" s="174"/>
      <c r="K13" s="174">
        <f>SUM(K14:K20)</f>
        <v>0</v>
      </c>
      <c r="L13" s="174"/>
      <c r="M13" s="174">
        <f>SUM(M14:M20)</f>
        <v>0</v>
      </c>
      <c r="N13" s="174"/>
      <c r="O13" s="174">
        <f>SUM(O14:O20)</f>
        <v>0</v>
      </c>
      <c r="P13" s="174"/>
      <c r="Q13" s="174">
        <f>SUM(Q14:Q20)</f>
        <v>0</v>
      </c>
      <c r="R13" s="174"/>
      <c r="S13" s="174"/>
      <c r="T13" s="175"/>
      <c r="U13" s="169"/>
      <c r="V13" s="169">
        <f>SUM(V14:V20)</f>
        <v>0</v>
      </c>
      <c r="W13" s="169"/>
      <c r="X13" s="169"/>
      <c r="AG13" t="s">
        <v>188</v>
      </c>
    </row>
    <row r="14" spans="1:60" outlineLevel="1" x14ac:dyDescent="0.2">
      <c r="A14" s="176">
        <v>3</v>
      </c>
      <c r="B14" s="177" t="s">
        <v>2344</v>
      </c>
      <c r="C14" s="193" t="s">
        <v>2345</v>
      </c>
      <c r="D14" s="178" t="s">
        <v>2339</v>
      </c>
      <c r="E14" s="179">
        <v>1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81">
        <v>0</v>
      </c>
      <c r="O14" s="181">
        <f>ROUND(E14*N14,2)</f>
        <v>0</v>
      </c>
      <c r="P14" s="181">
        <v>0</v>
      </c>
      <c r="Q14" s="181">
        <f>ROUND(E14*P14,2)</f>
        <v>0</v>
      </c>
      <c r="R14" s="181"/>
      <c r="S14" s="181" t="s">
        <v>193</v>
      </c>
      <c r="T14" s="182" t="s">
        <v>250</v>
      </c>
      <c r="U14" s="163">
        <v>0</v>
      </c>
      <c r="V14" s="163">
        <f>ROUND(E14*U14,2)</f>
        <v>0</v>
      </c>
      <c r="W14" s="163"/>
      <c r="X14" s="163" t="s">
        <v>2204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2205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259" t="s">
        <v>2372</v>
      </c>
      <c r="D15" s="260"/>
      <c r="E15" s="260"/>
      <c r="F15" s="260"/>
      <c r="G15" s="260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210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59"/>
      <c r="B16" s="160"/>
      <c r="C16" s="261" t="s">
        <v>2346</v>
      </c>
      <c r="D16" s="262"/>
      <c r="E16" s="262"/>
      <c r="F16" s="262"/>
      <c r="G16" s="262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210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83" t="str">
        <f>C16</f>
        <v>Vyhotovení protokolu o vytyčení stavby se seznamem souřadnic vytyčených bodů a jejich polohopisnými (S-JTSK) a výškopisnými (Bpv) hodnotami.</v>
      </c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6">
        <v>4</v>
      </c>
      <c r="B17" s="177" t="s">
        <v>2347</v>
      </c>
      <c r="C17" s="193" t="s">
        <v>2348</v>
      </c>
      <c r="D17" s="178" t="s">
        <v>2339</v>
      </c>
      <c r="E17" s="179">
        <v>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81">
        <v>0</v>
      </c>
      <c r="O17" s="181">
        <f>ROUND(E17*N17,2)</f>
        <v>0</v>
      </c>
      <c r="P17" s="181">
        <v>0</v>
      </c>
      <c r="Q17" s="181">
        <f>ROUND(E17*P17,2)</f>
        <v>0</v>
      </c>
      <c r="R17" s="181"/>
      <c r="S17" s="181" t="s">
        <v>193</v>
      </c>
      <c r="T17" s="182" t="s">
        <v>250</v>
      </c>
      <c r="U17" s="163">
        <v>0</v>
      </c>
      <c r="V17" s="163">
        <f>ROUND(E17*U17,2)</f>
        <v>0</v>
      </c>
      <c r="W17" s="163"/>
      <c r="X17" s="163" t="s">
        <v>2204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2205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59"/>
      <c r="B18" s="160"/>
      <c r="C18" s="259" t="s">
        <v>2349</v>
      </c>
      <c r="D18" s="260"/>
      <c r="E18" s="260"/>
      <c r="F18" s="260"/>
      <c r="G18" s="260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210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83" t="str">
        <f>C18</f>
        <v>Zaměření a vytýčení stávajících inženýrských sítí v místě stavby z hlediska jejich ochrany při provádění všech stavebních objektů.	( Objekty SO 101, SO 102, SO 103, SO 01,SO 202, SO203, SO204,SO205,SO206, SO207)</v>
      </c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6">
        <v>5</v>
      </c>
      <c r="B19" s="177" t="s">
        <v>2350</v>
      </c>
      <c r="C19" s="193" t="s">
        <v>2351</v>
      </c>
      <c r="D19" s="178" t="s">
        <v>2339</v>
      </c>
      <c r="E19" s="179">
        <v>1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81">
        <v>0</v>
      </c>
      <c r="O19" s="181">
        <f>ROUND(E19*N19,2)</f>
        <v>0</v>
      </c>
      <c r="P19" s="181">
        <v>0</v>
      </c>
      <c r="Q19" s="181">
        <f>ROUND(E19*P19,2)</f>
        <v>0</v>
      </c>
      <c r="R19" s="181"/>
      <c r="S19" s="181" t="s">
        <v>193</v>
      </c>
      <c r="T19" s="182" t="s">
        <v>250</v>
      </c>
      <c r="U19" s="163">
        <v>0</v>
      </c>
      <c r="V19" s="163">
        <f>ROUND(E19*U19,2)</f>
        <v>0</v>
      </c>
      <c r="W19" s="163"/>
      <c r="X19" s="163" t="s">
        <v>2204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2352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1" x14ac:dyDescent="0.2">
      <c r="A20" s="159"/>
      <c r="B20" s="160"/>
      <c r="C20" s="259" t="s">
        <v>2353</v>
      </c>
      <c r="D20" s="260"/>
      <c r="E20" s="260"/>
      <c r="F20" s="260"/>
      <c r="G20" s="260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210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83" t="str">
        <f>C20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 Zpracování ZOV.</v>
      </c>
      <c r="BB20" s="152"/>
      <c r="BC20" s="152"/>
      <c r="BD20" s="152"/>
      <c r="BE20" s="152"/>
      <c r="BF20" s="152"/>
      <c r="BG20" s="152"/>
      <c r="BH20" s="152"/>
    </row>
    <row r="21" spans="1:60" x14ac:dyDescent="0.2">
      <c r="A21" s="170" t="s">
        <v>187</v>
      </c>
      <c r="B21" s="171" t="s">
        <v>160</v>
      </c>
      <c r="C21" s="192" t="s">
        <v>28</v>
      </c>
      <c r="D21" s="172"/>
      <c r="E21" s="173"/>
      <c r="F21" s="174"/>
      <c r="G21" s="174">
        <f>SUMIF(AG22:AG33,"&lt;&gt;NOR",G22:G33)</f>
        <v>0</v>
      </c>
      <c r="H21" s="174"/>
      <c r="I21" s="174">
        <f>SUM(I22:I33)</f>
        <v>0</v>
      </c>
      <c r="J21" s="174"/>
      <c r="K21" s="174">
        <f>SUM(K22:K33)</f>
        <v>0</v>
      </c>
      <c r="L21" s="174"/>
      <c r="M21" s="174">
        <f>SUM(M22:M33)</f>
        <v>0</v>
      </c>
      <c r="N21" s="174"/>
      <c r="O21" s="174">
        <f>SUM(O22:O33)</f>
        <v>0</v>
      </c>
      <c r="P21" s="174"/>
      <c r="Q21" s="174">
        <f>SUM(Q22:Q33)</f>
        <v>0</v>
      </c>
      <c r="R21" s="174"/>
      <c r="S21" s="174"/>
      <c r="T21" s="175"/>
      <c r="U21" s="169"/>
      <c r="V21" s="169">
        <f>SUM(V22:V33)</f>
        <v>0</v>
      </c>
      <c r="W21" s="169"/>
      <c r="X21" s="169"/>
      <c r="AG21" t="s">
        <v>188</v>
      </c>
    </row>
    <row r="22" spans="1:60" outlineLevel="1" x14ac:dyDescent="0.2">
      <c r="A22" s="176">
        <v>6</v>
      </c>
      <c r="B22" s="177" t="s">
        <v>2354</v>
      </c>
      <c r="C22" s="193" t="s">
        <v>2355</v>
      </c>
      <c r="D22" s="178" t="s">
        <v>2339</v>
      </c>
      <c r="E22" s="179">
        <v>1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81">
        <v>0</v>
      </c>
      <c r="O22" s="181">
        <f>ROUND(E22*N22,2)</f>
        <v>0</v>
      </c>
      <c r="P22" s="181">
        <v>0</v>
      </c>
      <c r="Q22" s="181">
        <f>ROUND(E22*P22,2)</f>
        <v>0</v>
      </c>
      <c r="R22" s="181"/>
      <c r="S22" s="181" t="s">
        <v>193</v>
      </c>
      <c r="T22" s="182" t="s">
        <v>250</v>
      </c>
      <c r="U22" s="163">
        <v>0</v>
      </c>
      <c r="V22" s="163">
        <f>ROUND(E22*U22,2)</f>
        <v>0</v>
      </c>
      <c r="W22" s="163"/>
      <c r="X22" s="163" t="s">
        <v>2204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2205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259" t="s">
        <v>2356</v>
      </c>
      <c r="D23" s="260"/>
      <c r="E23" s="260"/>
      <c r="F23" s="260"/>
      <c r="G23" s="260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210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76">
        <v>7</v>
      </c>
      <c r="B24" s="177" t="s">
        <v>2357</v>
      </c>
      <c r="C24" s="193" t="s">
        <v>2358</v>
      </c>
      <c r="D24" s="178" t="s">
        <v>2339</v>
      </c>
      <c r="E24" s="179">
        <v>1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/>
      <c r="S24" s="181" t="s">
        <v>193</v>
      </c>
      <c r="T24" s="182" t="s">
        <v>250</v>
      </c>
      <c r="U24" s="163">
        <v>0</v>
      </c>
      <c r="V24" s="163">
        <f>ROUND(E24*U24,2)</f>
        <v>0</v>
      </c>
      <c r="W24" s="163"/>
      <c r="X24" s="163" t="s">
        <v>2204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2205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33.75" outlineLevel="1" x14ac:dyDescent="0.2">
      <c r="A25" s="159"/>
      <c r="B25" s="160"/>
      <c r="C25" s="259" t="s">
        <v>2359</v>
      </c>
      <c r="D25" s="260"/>
      <c r="E25" s="260"/>
      <c r="F25" s="260"/>
      <c r="G25" s="260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210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83" t="str">
        <f>C25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všech stavebních prací.</v>
      </c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76">
        <v>8</v>
      </c>
      <c r="B26" s="177" t="s">
        <v>2360</v>
      </c>
      <c r="C26" s="193" t="s">
        <v>2361</v>
      </c>
      <c r="D26" s="178" t="s">
        <v>2339</v>
      </c>
      <c r="E26" s="179">
        <v>1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81">
        <v>0</v>
      </c>
      <c r="O26" s="181">
        <f>ROUND(E26*N26,2)</f>
        <v>0</v>
      </c>
      <c r="P26" s="181">
        <v>0</v>
      </c>
      <c r="Q26" s="181">
        <f>ROUND(E26*P26,2)</f>
        <v>0</v>
      </c>
      <c r="R26" s="181"/>
      <c r="S26" s="181" t="s">
        <v>193</v>
      </c>
      <c r="T26" s="182" t="s">
        <v>255</v>
      </c>
      <c r="U26" s="163">
        <v>0</v>
      </c>
      <c r="V26" s="163">
        <f>ROUND(E26*U26,2)</f>
        <v>0</v>
      </c>
      <c r="W26" s="163"/>
      <c r="X26" s="163" t="s">
        <v>2204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2205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33.75" outlineLevel="1" x14ac:dyDescent="0.2">
      <c r="A27" s="159"/>
      <c r="B27" s="160"/>
      <c r="C27" s="259" t="s">
        <v>2362</v>
      </c>
      <c r="D27" s="260"/>
      <c r="E27" s="260"/>
      <c r="F27" s="260"/>
      <c r="G27" s="260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2"/>
      <c r="Z27" s="152"/>
      <c r="AA27" s="152"/>
      <c r="AB27" s="152"/>
      <c r="AC27" s="152"/>
      <c r="AD27" s="152"/>
      <c r="AE27" s="152"/>
      <c r="AF27" s="152"/>
      <c r="AG27" s="152" t="s">
        <v>210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83" t="str">
        <f>C27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76">
        <v>9</v>
      </c>
      <c r="B28" s="177" t="s">
        <v>2363</v>
      </c>
      <c r="C28" s="193" t="s">
        <v>2364</v>
      </c>
      <c r="D28" s="178" t="s">
        <v>2339</v>
      </c>
      <c r="E28" s="179">
        <v>1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21</v>
      </c>
      <c r="M28" s="181">
        <f>G28*(1+L28/100)</f>
        <v>0</v>
      </c>
      <c r="N28" s="181">
        <v>0</v>
      </c>
      <c r="O28" s="181">
        <f>ROUND(E28*N28,2)</f>
        <v>0</v>
      </c>
      <c r="P28" s="181">
        <v>0</v>
      </c>
      <c r="Q28" s="181">
        <f>ROUND(E28*P28,2)</f>
        <v>0</v>
      </c>
      <c r="R28" s="181"/>
      <c r="S28" s="181" t="s">
        <v>193</v>
      </c>
      <c r="T28" s="182" t="s">
        <v>250</v>
      </c>
      <c r="U28" s="163">
        <v>0</v>
      </c>
      <c r="V28" s="163">
        <f>ROUND(E28*U28,2)</f>
        <v>0</v>
      </c>
      <c r="W28" s="163"/>
      <c r="X28" s="163" t="s">
        <v>2204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2205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 x14ac:dyDescent="0.2">
      <c r="A29" s="159"/>
      <c r="B29" s="160"/>
      <c r="C29" s="259" t="s">
        <v>2365</v>
      </c>
      <c r="D29" s="260"/>
      <c r="E29" s="260"/>
      <c r="F29" s="260"/>
      <c r="G29" s="260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2"/>
      <c r="Z29" s="152"/>
      <c r="AA29" s="152"/>
      <c r="AB29" s="152"/>
      <c r="AC29" s="152"/>
      <c r="AD29" s="152"/>
      <c r="AE29" s="152"/>
      <c r="AF29" s="152"/>
      <c r="AG29" s="152" t="s">
        <v>210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83" t="str">
        <f>C29</f>
        <v>Náklady na vyhotovení dokumentace skutečného provedení stavby a její předání objednateli v požadované formě a požadovaném počtu.( Objekty SO 101, SO 102, SO 103, SO 01,SO 202, SO203, SO204,SO205,SO206, SO207)</v>
      </c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6">
        <v>10</v>
      </c>
      <c r="B30" s="177" t="s">
        <v>2366</v>
      </c>
      <c r="C30" s="193" t="s">
        <v>2367</v>
      </c>
      <c r="D30" s="178" t="s">
        <v>2339</v>
      </c>
      <c r="E30" s="179">
        <v>1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193</v>
      </c>
      <c r="T30" s="182" t="s">
        <v>250</v>
      </c>
      <c r="U30" s="163">
        <v>0</v>
      </c>
      <c r="V30" s="163">
        <f>ROUND(E30*U30,2)</f>
        <v>0</v>
      </c>
      <c r="W30" s="163"/>
      <c r="X30" s="163" t="s">
        <v>2204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2205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33.75" outlineLevel="1" x14ac:dyDescent="0.2">
      <c r="A31" s="159"/>
      <c r="B31" s="160"/>
      <c r="C31" s="259" t="s">
        <v>2368</v>
      </c>
      <c r="D31" s="260"/>
      <c r="E31" s="260"/>
      <c r="F31" s="260"/>
      <c r="G31" s="260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2"/>
      <c r="Z31" s="152"/>
      <c r="AA31" s="152"/>
      <c r="AB31" s="152"/>
      <c r="AC31" s="152"/>
      <c r="AD31" s="152"/>
      <c r="AE31" s="152"/>
      <c r="AF31" s="152"/>
      <c r="AG31" s="152" t="s">
        <v>210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83" t="str">
        <f>C31</f>
        <v>Náklady na provedení skutečného zaměření stavby v rozsahu nezbytném pro zápis změny do katastru nemovitostí a informačního systému města Brna. Skutečné zaměření veškerých přípojek a přeložek.( Objekty SO 101, SO 102, SO 103, SO 01,SO 202, SO203, SO204,SO205,SO206, SO207)</v>
      </c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76">
        <v>11</v>
      </c>
      <c r="B32" s="177" t="s">
        <v>2369</v>
      </c>
      <c r="C32" s="193" t="s">
        <v>2370</v>
      </c>
      <c r="D32" s="178" t="s">
        <v>2339</v>
      </c>
      <c r="E32" s="179">
        <v>1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193</v>
      </c>
      <c r="T32" s="182" t="s">
        <v>255</v>
      </c>
      <c r="U32" s="163">
        <v>0</v>
      </c>
      <c r="V32" s="163">
        <f>ROUND(E32*U32,2)</f>
        <v>0</v>
      </c>
      <c r="W32" s="163"/>
      <c r="X32" s="163" t="s">
        <v>2204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2205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22.5" outlineLevel="1" x14ac:dyDescent="0.2">
      <c r="A33" s="159"/>
      <c r="B33" s="160"/>
      <c r="C33" s="259" t="s">
        <v>2371</v>
      </c>
      <c r="D33" s="260"/>
      <c r="E33" s="260"/>
      <c r="F33" s="260"/>
      <c r="G33" s="260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2"/>
      <c r="Z33" s="152"/>
      <c r="AA33" s="152"/>
      <c r="AB33" s="152"/>
      <c r="AC33" s="152"/>
      <c r="AD33" s="152"/>
      <c r="AE33" s="152"/>
      <c r="AF33" s="152"/>
      <c r="AG33" s="152" t="s">
        <v>210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83" t="str">
        <f>C33</f>
        <v>Náklady spojené s povinnou publicitou, pokud ji objednatel požaduje. Zahrnuje zejména náklady na propagační a informační billboardy, tabule, internetovou propagaci, tiskoviny apod.</v>
      </c>
      <c r="BB33" s="152"/>
      <c r="BC33" s="152"/>
      <c r="BD33" s="152"/>
      <c r="BE33" s="152"/>
      <c r="BF33" s="152"/>
      <c r="BG33" s="152"/>
      <c r="BH33" s="152"/>
    </row>
    <row r="34" spans="1:60" x14ac:dyDescent="0.2">
      <c r="A34" s="3"/>
      <c r="B34" s="4"/>
      <c r="C34" s="198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174</v>
      </c>
    </row>
    <row r="35" spans="1:60" x14ac:dyDescent="0.2">
      <c r="A35" s="155"/>
      <c r="B35" s="156" t="s">
        <v>29</v>
      </c>
      <c r="C35" s="199"/>
      <c r="D35" s="157"/>
      <c r="E35" s="158"/>
      <c r="F35" s="158"/>
      <c r="G35" s="191">
        <f>G8+G13+G21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f>SUMIF(L7:L33,AE34,G7:G33)</f>
        <v>0</v>
      </c>
      <c r="AF35">
        <f>SUMIF(L7:L33,AF34,G7:G33)</f>
        <v>0</v>
      </c>
      <c r="AG35" t="s">
        <v>1331</v>
      </c>
    </row>
    <row r="36" spans="1:60" x14ac:dyDescent="0.2">
      <c r="C36" s="200"/>
      <c r="D36" s="10"/>
      <c r="AG36" t="s">
        <v>1340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16">
    <mergeCell ref="C12:G12"/>
    <mergeCell ref="A1:G1"/>
    <mergeCell ref="C2:G2"/>
    <mergeCell ref="C3:G3"/>
    <mergeCell ref="C4:G4"/>
    <mergeCell ref="C10:G10"/>
    <mergeCell ref="C27:G27"/>
    <mergeCell ref="C29:G29"/>
    <mergeCell ref="C31:G31"/>
    <mergeCell ref="C33:G33"/>
    <mergeCell ref="C15:G15"/>
    <mergeCell ref="C16:G16"/>
    <mergeCell ref="C18:G18"/>
    <mergeCell ref="C20:G20"/>
    <mergeCell ref="C23:G23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59</v>
      </c>
      <c r="C3" s="266" t="s">
        <v>60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67</v>
      </c>
      <c r="C4" s="269" t="s">
        <v>68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81</v>
      </c>
      <c r="C8" s="192" t="s">
        <v>82</v>
      </c>
      <c r="D8" s="172"/>
      <c r="E8" s="173"/>
      <c r="F8" s="174"/>
      <c r="G8" s="174">
        <f>SUMIF(AG9:AG18,"&lt;&gt;NOR",G9:G18)</f>
        <v>0</v>
      </c>
      <c r="H8" s="174"/>
      <c r="I8" s="174">
        <f>SUM(I9:I18)</f>
        <v>0</v>
      </c>
      <c r="J8" s="174"/>
      <c r="K8" s="174">
        <f>SUM(K9:K18)</f>
        <v>0</v>
      </c>
      <c r="L8" s="174"/>
      <c r="M8" s="174">
        <f>SUM(M9:M18)</f>
        <v>0</v>
      </c>
      <c r="N8" s="174"/>
      <c r="O8" s="174">
        <f>SUM(O9:O18)</f>
        <v>0</v>
      </c>
      <c r="P8" s="174"/>
      <c r="Q8" s="174">
        <f>SUM(Q9:Q18)</f>
        <v>0</v>
      </c>
      <c r="R8" s="174"/>
      <c r="S8" s="174"/>
      <c r="T8" s="175"/>
      <c r="U8" s="169"/>
      <c r="V8" s="169">
        <f>SUM(V9:V18)</f>
        <v>27.53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1707</v>
      </c>
      <c r="C9" s="193" t="s">
        <v>1708</v>
      </c>
      <c r="D9" s="178" t="s">
        <v>214</v>
      </c>
      <c r="E9" s="179">
        <v>6.12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 t="s">
        <v>215</v>
      </c>
      <c r="S9" s="181" t="s">
        <v>193</v>
      </c>
      <c r="T9" s="182" t="s">
        <v>285</v>
      </c>
      <c r="U9" s="163">
        <v>3.5329999999999999</v>
      </c>
      <c r="V9" s="163">
        <f>ROUND(E9*U9,2)</f>
        <v>21.62</v>
      </c>
      <c r="W9" s="163"/>
      <c r="X9" s="163" t="s">
        <v>194</v>
      </c>
      <c r="Y9" s="152"/>
      <c r="Z9" s="152"/>
      <c r="AA9" s="152"/>
      <c r="AB9" s="152"/>
      <c r="AC9" s="152"/>
      <c r="AD9" s="152"/>
      <c r="AE9" s="152"/>
      <c r="AF9" s="152"/>
      <c r="AG9" s="152" t="s">
        <v>195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7" t="s">
        <v>1709</v>
      </c>
      <c r="D10" s="258"/>
      <c r="E10" s="258"/>
      <c r="F10" s="258"/>
      <c r="G10" s="258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197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4" t="s">
        <v>2373</v>
      </c>
      <c r="D11" s="164"/>
      <c r="E11" s="165">
        <v>6.12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2"/>
      <c r="Z11" s="152"/>
      <c r="AA11" s="152"/>
      <c r="AB11" s="152"/>
      <c r="AC11" s="152"/>
      <c r="AD11" s="152"/>
      <c r="AE11" s="152"/>
      <c r="AF11" s="152"/>
      <c r="AG11" s="152" t="s">
        <v>199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6">
        <v>2</v>
      </c>
      <c r="B12" s="177" t="s">
        <v>1712</v>
      </c>
      <c r="C12" s="193" t="s">
        <v>1713</v>
      </c>
      <c r="D12" s="178" t="s">
        <v>214</v>
      </c>
      <c r="E12" s="179">
        <v>4.5687499999999996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 t="s">
        <v>215</v>
      </c>
      <c r="S12" s="181" t="s">
        <v>193</v>
      </c>
      <c r="T12" s="182" t="s">
        <v>285</v>
      </c>
      <c r="U12" s="163">
        <v>1.1499999999999999</v>
      </c>
      <c r="V12" s="163">
        <f>ROUND(E12*U12,2)</f>
        <v>5.25</v>
      </c>
      <c r="W12" s="163"/>
      <c r="X12" s="163" t="s">
        <v>194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195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257" t="s">
        <v>1383</v>
      </c>
      <c r="D13" s="258"/>
      <c r="E13" s="258"/>
      <c r="F13" s="258"/>
      <c r="G13" s="258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197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94" t="s">
        <v>2374</v>
      </c>
      <c r="D14" s="164"/>
      <c r="E14" s="165">
        <v>5.0999999999999996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2"/>
      <c r="Z14" s="152"/>
      <c r="AA14" s="152"/>
      <c r="AB14" s="152"/>
      <c r="AC14" s="152"/>
      <c r="AD14" s="152"/>
      <c r="AE14" s="152"/>
      <c r="AF14" s="152"/>
      <c r="AG14" s="152" t="s">
        <v>199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4" t="s">
        <v>2375</v>
      </c>
      <c r="D15" s="164"/>
      <c r="E15" s="165">
        <v>-0.53125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199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76">
        <v>3</v>
      </c>
      <c r="B16" s="177" t="s">
        <v>1389</v>
      </c>
      <c r="C16" s="193" t="s">
        <v>1390</v>
      </c>
      <c r="D16" s="178" t="s">
        <v>191</v>
      </c>
      <c r="E16" s="179">
        <v>5.0999999999999996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81">
        <v>0</v>
      </c>
      <c r="O16" s="181">
        <f>ROUND(E16*N16,2)</f>
        <v>0</v>
      </c>
      <c r="P16" s="181">
        <v>0</v>
      </c>
      <c r="Q16" s="181">
        <f>ROUND(E16*P16,2)</f>
        <v>0</v>
      </c>
      <c r="R16" s="181" t="s">
        <v>215</v>
      </c>
      <c r="S16" s="181" t="s">
        <v>193</v>
      </c>
      <c r="T16" s="182" t="s">
        <v>285</v>
      </c>
      <c r="U16" s="163">
        <v>0.13</v>
      </c>
      <c r="V16" s="163">
        <f>ROUND(E16*U16,2)</f>
        <v>0.66</v>
      </c>
      <c r="W16" s="163"/>
      <c r="X16" s="163" t="s">
        <v>194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195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59"/>
      <c r="B17" s="160"/>
      <c r="C17" s="257" t="s">
        <v>1391</v>
      </c>
      <c r="D17" s="258"/>
      <c r="E17" s="258"/>
      <c r="F17" s="258"/>
      <c r="G17" s="258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2"/>
      <c r="Z17" s="152"/>
      <c r="AA17" s="152"/>
      <c r="AB17" s="152"/>
      <c r="AC17" s="152"/>
      <c r="AD17" s="152"/>
      <c r="AE17" s="152"/>
      <c r="AF17" s="152"/>
      <c r="AG17" s="152" t="s">
        <v>197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83" t="str">
        <f>C17</f>
        <v>s případným nutným přemístěním hromad nebo dočasných skládek na místo potřeby ze vzdálenosti do 30 m, v rovině nebo ve svahu do 1 : 5,</v>
      </c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194" t="s">
        <v>2376</v>
      </c>
      <c r="D18" s="164"/>
      <c r="E18" s="165">
        <v>5.0999999999999996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199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x14ac:dyDescent="0.2">
      <c r="A19" s="170" t="s">
        <v>187</v>
      </c>
      <c r="B19" s="171" t="s">
        <v>147</v>
      </c>
      <c r="C19" s="192" t="s">
        <v>134</v>
      </c>
      <c r="D19" s="172"/>
      <c r="E19" s="173"/>
      <c r="F19" s="174"/>
      <c r="G19" s="174">
        <f>SUMIF(AG20:AG22,"&lt;&gt;NOR",G20:G22)</f>
        <v>0</v>
      </c>
      <c r="H19" s="174"/>
      <c r="I19" s="174">
        <f>SUM(I20:I22)</f>
        <v>0</v>
      </c>
      <c r="J19" s="174"/>
      <c r="K19" s="174">
        <f>SUM(K20:K22)</f>
        <v>0</v>
      </c>
      <c r="L19" s="174"/>
      <c r="M19" s="174">
        <f>SUM(M20:M22)</f>
        <v>0</v>
      </c>
      <c r="N19" s="174"/>
      <c r="O19" s="174">
        <f>SUM(O20:O22)</f>
        <v>0</v>
      </c>
      <c r="P19" s="174"/>
      <c r="Q19" s="174">
        <f>SUM(Q20:Q22)</f>
        <v>0</v>
      </c>
      <c r="R19" s="174"/>
      <c r="S19" s="174"/>
      <c r="T19" s="175"/>
      <c r="U19" s="169"/>
      <c r="V19" s="169">
        <f>SUM(V20:V22)</f>
        <v>5.47</v>
      </c>
      <c r="W19" s="169"/>
      <c r="X19" s="169"/>
      <c r="AG19" t="s">
        <v>188</v>
      </c>
    </row>
    <row r="20" spans="1:60" outlineLevel="1" x14ac:dyDescent="0.2">
      <c r="A20" s="176">
        <v>4</v>
      </c>
      <c r="B20" s="177" t="s">
        <v>2377</v>
      </c>
      <c r="C20" s="193" t="s">
        <v>2378</v>
      </c>
      <c r="D20" s="178" t="s">
        <v>207</v>
      </c>
      <c r="E20" s="179">
        <v>8.5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81">
        <v>0</v>
      </c>
      <c r="O20" s="181">
        <f>ROUND(E20*N20,2)</f>
        <v>0</v>
      </c>
      <c r="P20" s="181">
        <v>0</v>
      </c>
      <c r="Q20" s="181">
        <f>ROUND(E20*P20,2)</f>
        <v>0</v>
      </c>
      <c r="R20" s="181"/>
      <c r="S20" s="181" t="s">
        <v>254</v>
      </c>
      <c r="T20" s="182" t="s">
        <v>250</v>
      </c>
      <c r="U20" s="163">
        <v>0.64383000000000001</v>
      </c>
      <c r="V20" s="163">
        <f>ROUND(E20*U20,2)</f>
        <v>5.47</v>
      </c>
      <c r="W20" s="163"/>
      <c r="X20" s="163" t="s">
        <v>194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195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259" t="s">
        <v>2379</v>
      </c>
      <c r="D21" s="260"/>
      <c r="E21" s="260"/>
      <c r="F21" s="260"/>
      <c r="G21" s="260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2"/>
      <c r="Z21" s="152"/>
      <c r="AA21" s="152"/>
      <c r="AB21" s="152"/>
      <c r="AC21" s="152"/>
      <c r="AD21" s="152"/>
      <c r="AE21" s="152"/>
      <c r="AF21" s="152"/>
      <c r="AG21" s="152" t="s">
        <v>210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4" t="s">
        <v>2380</v>
      </c>
      <c r="D22" s="164"/>
      <c r="E22" s="165">
        <v>8.5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2"/>
      <c r="Z22" s="152"/>
      <c r="AA22" s="152"/>
      <c r="AB22" s="152"/>
      <c r="AC22" s="152"/>
      <c r="AD22" s="152"/>
      <c r="AE22" s="152"/>
      <c r="AF22" s="152"/>
      <c r="AG22" s="152" t="s">
        <v>199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70" t="s">
        <v>187</v>
      </c>
      <c r="B23" s="171" t="s">
        <v>148</v>
      </c>
      <c r="C23" s="192" t="s">
        <v>149</v>
      </c>
      <c r="D23" s="172"/>
      <c r="E23" s="173"/>
      <c r="F23" s="174"/>
      <c r="G23" s="174">
        <f>SUMIF(AG24:AG25,"&lt;&gt;NOR",G24:G25)</f>
        <v>0</v>
      </c>
      <c r="H23" s="174"/>
      <c r="I23" s="174">
        <f>SUM(I24:I25)</f>
        <v>0</v>
      </c>
      <c r="J23" s="174"/>
      <c r="K23" s="174">
        <f>SUM(K24:K25)</f>
        <v>0</v>
      </c>
      <c r="L23" s="174"/>
      <c r="M23" s="174">
        <f>SUM(M24:M25)</f>
        <v>0</v>
      </c>
      <c r="N23" s="174"/>
      <c r="O23" s="174">
        <f>SUM(O24:O25)</f>
        <v>0</v>
      </c>
      <c r="P23" s="174"/>
      <c r="Q23" s="174">
        <f>SUM(Q24:Q25)</f>
        <v>0</v>
      </c>
      <c r="R23" s="174"/>
      <c r="S23" s="174"/>
      <c r="T23" s="175"/>
      <c r="U23" s="169"/>
      <c r="V23" s="169">
        <f>SUM(V24:V25)</f>
        <v>0.34</v>
      </c>
      <c r="W23" s="169"/>
      <c r="X23" s="169"/>
      <c r="AG23" t="s">
        <v>188</v>
      </c>
    </row>
    <row r="24" spans="1:60" outlineLevel="1" x14ac:dyDescent="0.2">
      <c r="A24" s="176">
        <v>5</v>
      </c>
      <c r="B24" s="177" t="s">
        <v>2381</v>
      </c>
      <c r="C24" s="193" t="s">
        <v>2382</v>
      </c>
      <c r="D24" s="178" t="s">
        <v>207</v>
      </c>
      <c r="E24" s="179">
        <v>17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/>
      <c r="S24" s="181" t="s">
        <v>254</v>
      </c>
      <c r="T24" s="182" t="s">
        <v>250</v>
      </c>
      <c r="U24" s="163">
        <v>0.02</v>
      </c>
      <c r="V24" s="163">
        <f>ROUND(E24*U24,2)</f>
        <v>0.34</v>
      </c>
      <c r="W24" s="163"/>
      <c r="X24" s="163" t="s">
        <v>194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195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94" t="s">
        <v>2383</v>
      </c>
      <c r="D25" s="164"/>
      <c r="E25" s="165">
        <v>17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2"/>
      <c r="Z25" s="152"/>
      <c r="AA25" s="152"/>
      <c r="AB25" s="152"/>
      <c r="AC25" s="152"/>
      <c r="AD25" s="152"/>
      <c r="AE25" s="152"/>
      <c r="AF25" s="152"/>
      <c r="AG25" s="152" t="s">
        <v>199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70" t="s">
        <v>187</v>
      </c>
      <c r="B26" s="171" t="s">
        <v>152</v>
      </c>
      <c r="C26" s="192" t="s">
        <v>153</v>
      </c>
      <c r="D26" s="172"/>
      <c r="E26" s="173"/>
      <c r="F26" s="174"/>
      <c r="G26" s="174">
        <f>SUMIF(AG27:AG34,"&lt;&gt;NOR",G27:G34)</f>
        <v>0</v>
      </c>
      <c r="H26" s="174"/>
      <c r="I26" s="174">
        <f>SUM(I27:I34)</f>
        <v>0</v>
      </c>
      <c r="J26" s="174"/>
      <c r="K26" s="174">
        <f>SUM(K27:K34)</f>
        <v>0</v>
      </c>
      <c r="L26" s="174"/>
      <c r="M26" s="174">
        <f>SUM(M27:M34)</f>
        <v>0</v>
      </c>
      <c r="N26" s="174"/>
      <c r="O26" s="174">
        <f>SUM(O27:O34)</f>
        <v>0.95</v>
      </c>
      <c r="P26" s="174"/>
      <c r="Q26" s="174">
        <f>SUM(Q27:Q34)</f>
        <v>0</v>
      </c>
      <c r="R26" s="174"/>
      <c r="S26" s="174"/>
      <c r="T26" s="175"/>
      <c r="U26" s="169"/>
      <c r="V26" s="169">
        <f>SUM(V27:V34)</f>
        <v>1.53</v>
      </c>
      <c r="W26" s="169"/>
      <c r="X26" s="169"/>
      <c r="AG26" t="s">
        <v>188</v>
      </c>
    </row>
    <row r="27" spans="1:60" outlineLevel="1" x14ac:dyDescent="0.2">
      <c r="A27" s="176">
        <v>6</v>
      </c>
      <c r="B27" s="177" t="s">
        <v>2384</v>
      </c>
      <c r="C27" s="193" t="s">
        <v>2385</v>
      </c>
      <c r="D27" s="178" t="s">
        <v>214</v>
      </c>
      <c r="E27" s="179">
        <v>0.53125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1"/>
      <c r="S27" s="181" t="s">
        <v>193</v>
      </c>
      <c r="T27" s="182" t="s">
        <v>285</v>
      </c>
      <c r="U27" s="163">
        <v>0.66300000000000003</v>
      </c>
      <c r="V27" s="163">
        <f>ROUND(E27*U27,2)</f>
        <v>0.35</v>
      </c>
      <c r="W27" s="163"/>
      <c r="X27" s="163" t="s">
        <v>194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195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194" t="s">
        <v>2386</v>
      </c>
      <c r="D28" s="164"/>
      <c r="E28" s="165">
        <v>0.53125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2"/>
      <c r="Z28" s="152"/>
      <c r="AA28" s="152"/>
      <c r="AB28" s="152"/>
      <c r="AC28" s="152"/>
      <c r="AD28" s="152"/>
      <c r="AE28" s="152"/>
      <c r="AF28" s="152"/>
      <c r="AG28" s="152" t="s">
        <v>199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6">
        <v>7</v>
      </c>
      <c r="B29" s="177" t="s">
        <v>2387</v>
      </c>
      <c r="C29" s="193" t="s">
        <v>2388</v>
      </c>
      <c r="D29" s="178" t="s">
        <v>191</v>
      </c>
      <c r="E29" s="179">
        <v>5.0999999999999996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81">
        <v>2.0000000000000002E-5</v>
      </c>
      <c r="O29" s="181">
        <f>ROUND(E29*N29,2)</f>
        <v>0</v>
      </c>
      <c r="P29" s="181">
        <v>0</v>
      </c>
      <c r="Q29" s="181">
        <f>ROUND(E29*P29,2)</f>
        <v>0</v>
      </c>
      <c r="R29" s="181"/>
      <c r="S29" s="181" t="s">
        <v>193</v>
      </c>
      <c r="T29" s="182" t="s">
        <v>285</v>
      </c>
      <c r="U29" s="163">
        <v>0.05</v>
      </c>
      <c r="V29" s="163">
        <f>ROUND(E29*U29,2)</f>
        <v>0.26</v>
      </c>
      <c r="W29" s="163"/>
      <c r="X29" s="163" t="s">
        <v>194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195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194" t="s">
        <v>2376</v>
      </c>
      <c r="D30" s="164"/>
      <c r="E30" s="165">
        <v>5.0999999999999996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2"/>
      <c r="Z30" s="152"/>
      <c r="AA30" s="152"/>
      <c r="AB30" s="152"/>
      <c r="AC30" s="152"/>
      <c r="AD30" s="152"/>
      <c r="AE30" s="152"/>
      <c r="AF30" s="152"/>
      <c r="AG30" s="152" t="s">
        <v>199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6">
        <v>8</v>
      </c>
      <c r="B31" s="177" t="s">
        <v>2389</v>
      </c>
      <c r="C31" s="193" t="s">
        <v>2390</v>
      </c>
      <c r="D31" s="178" t="s">
        <v>207</v>
      </c>
      <c r="E31" s="179">
        <v>8.5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5.8999999999999997E-2</v>
      </c>
      <c r="O31" s="181">
        <f>ROUND(E31*N31,2)</f>
        <v>0.5</v>
      </c>
      <c r="P31" s="181">
        <v>0</v>
      </c>
      <c r="Q31" s="181">
        <f>ROUND(E31*P31,2)</f>
        <v>0</v>
      </c>
      <c r="R31" s="181"/>
      <c r="S31" s="181" t="s">
        <v>254</v>
      </c>
      <c r="T31" s="182" t="s">
        <v>285</v>
      </c>
      <c r="U31" s="163">
        <v>0.108</v>
      </c>
      <c r="V31" s="163">
        <f>ROUND(E31*U31,2)</f>
        <v>0.92</v>
      </c>
      <c r="W31" s="163"/>
      <c r="X31" s="163" t="s">
        <v>194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195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194" t="s">
        <v>2380</v>
      </c>
      <c r="D32" s="164"/>
      <c r="E32" s="165">
        <v>8.5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2"/>
      <c r="Z32" s="152"/>
      <c r="AA32" s="152"/>
      <c r="AB32" s="152"/>
      <c r="AC32" s="152"/>
      <c r="AD32" s="152"/>
      <c r="AE32" s="152"/>
      <c r="AF32" s="152"/>
      <c r="AG32" s="152" t="s">
        <v>199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6">
        <v>9</v>
      </c>
      <c r="B33" s="177" t="s">
        <v>2391</v>
      </c>
      <c r="C33" s="193" t="s">
        <v>2392</v>
      </c>
      <c r="D33" s="178" t="s">
        <v>207</v>
      </c>
      <c r="E33" s="179">
        <v>8.5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21</v>
      </c>
      <c r="M33" s="181">
        <f>G33*(1+L33/100)</f>
        <v>0</v>
      </c>
      <c r="N33" s="181">
        <v>5.2639999999999999E-2</v>
      </c>
      <c r="O33" s="181">
        <f>ROUND(E33*N33,2)</f>
        <v>0.45</v>
      </c>
      <c r="P33" s="181">
        <v>0</v>
      </c>
      <c r="Q33" s="181">
        <f>ROUND(E33*P33,2)</f>
        <v>0</v>
      </c>
      <c r="R33" s="181"/>
      <c r="S33" s="181" t="s">
        <v>249</v>
      </c>
      <c r="T33" s="182" t="s">
        <v>255</v>
      </c>
      <c r="U33" s="163">
        <v>0</v>
      </c>
      <c r="V33" s="163">
        <f>ROUND(E33*U33,2)</f>
        <v>0</v>
      </c>
      <c r="W33" s="163"/>
      <c r="X33" s="163" t="s">
        <v>194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195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4" t="s">
        <v>2380</v>
      </c>
      <c r="D34" s="164"/>
      <c r="E34" s="165">
        <v>8.5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2"/>
      <c r="Z34" s="152"/>
      <c r="AA34" s="152"/>
      <c r="AB34" s="152"/>
      <c r="AC34" s="152"/>
      <c r="AD34" s="152"/>
      <c r="AE34" s="152"/>
      <c r="AF34" s="152"/>
      <c r="AG34" s="152" t="s">
        <v>199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3"/>
      <c r="B35" s="4"/>
      <c r="C35" s="198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v>15</v>
      </c>
      <c r="AF35">
        <v>21</v>
      </c>
      <c r="AG35" t="s">
        <v>174</v>
      </c>
    </row>
    <row r="36" spans="1:60" x14ac:dyDescent="0.2">
      <c r="A36" s="155"/>
      <c r="B36" s="156" t="s">
        <v>29</v>
      </c>
      <c r="C36" s="199"/>
      <c r="D36" s="157"/>
      <c r="E36" s="158"/>
      <c r="F36" s="158"/>
      <c r="G36" s="191">
        <f>G8+G19+G23+G26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f>SUMIF(L7:L34,AE35,G7:G34)</f>
        <v>0</v>
      </c>
      <c r="AF36">
        <f>SUMIF(L7:L34,AF35,G7:G34)</f>
        <v>0</v>
      </c>
      <c r="AG36" t="s">
        <v>1331</v>
      </c>
    </row>
    <row r="37" spans="1:60" x14ac:dyDescent="0.2">
      <c r="C37" s="200"/>
      <c r="D37" s="10"/>
      <c r="AG37" t="s">
        <v>1340</v>
      </c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8">
    <mergeCell ref="C17:G17"/>
    <mergeCell ref="C21:G2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161</v>
      </c>
      <c r="B1" s="265"/>
      <c r="C1" s="265"/>
      <c r="D1" s="265"/>
      <c r="E1" s="265"/>
      <c r="F1" s="265"/>
      <c r="G1" s="265"/>
      <c r="AG1" t="s">
        <v>162</v>
      </c>
    </row>
    <row r="2" spans="1:60" ht="24.95" customHeight="1" x14ac:dyDescent="0.2">
      <c r="A2" s="144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163</v>
      </c>
    </row>
    <row r="3" spans="1:60" ht="24.95" customHeight="1" x14ac:dyDescent="0.2">
      <c r="A3" s="144" t="s">
        <v>8</v>
      </c>
      <c r="B3" s="49" t="s">
        <v>69</v>
      </c>
      <c r="C3" s="266" t="s">
        <v>70</v>
      </c>
      <c r="D3" s="267"/>
      <c r="E3" s="267"/>
      <c r="F3" s="267"/>
      <c r="G3" s="268"/>
      <c r="AC3" s="126" t="s">
        <v>163</v>
      </c>
      <c r="AG3" t="s">
        <v>164</v>
      </c>
    </row>
    <row r="4" spans="1:60" ht="24.95" customHeight="1" x14ac:dyDescent="0.2">
      <c r="A4" s="145" t="s">
        <v>9</v>
      </c>
      <c r="B4" s="146" t="s">
        <v>71</v>
      </c>
      <c r="C4" s="269" t="s">
        <v>70</v>
      </c>
      <c r="D4" s="270"/>
      <c r="E4" s="270"/>
      <c r="F4" s="270"/>
      <c r="G4" s="271"/>
      <c r="AG4" t="s">
        <v>165</v>
      </c>
    </row>
    <row r="5" spans="1:60" x14ac:dyDescent="0.2">
      <c r="D5" s="10"/>
    </row>
    <row r="6" spans="1:60" ht="38.25" x14ac:dyDescent="0.2">
      <c r="A6" s="148" t="s">
        <v>166</v>
      </c>
      <c r="B6" s="150" t="s">
        <v>167</v>
      </c>
      <c r="C6" s="150" t="s">
        <v>168</v>
      </c>
      <c r="D6" s="149" t="s">
        <v>169</v>
      </c>
      <c r="E6" s="148" t="s">
        <v>170</v>
      </c>
      <c r="F6" s="147" t="s">
        <v>171</v>
      </c>
      <c r="G6" s="148" t="s">
        <v>29</v>
      </c>
      <c r="H6" s="151" t="s">
        <v>30</v>
      </c>
      <c r="I6" s="151" t="s">
        <v>172</v>
      </c>
      <c r="J6" s="151" t="s">
        <v>31</v>
      </c>
      <c r="K6" s="151" t="s">
        <v>173</v>
      </c>
      <c r="L6" s="151" t="s">
        <v>174</v>
      </c>
      <c r="M6" s="151" t="s">
        <v>175</v>
      </c>
      <c r="N6" s="151" t="s">
        <v>176</v>
      </c>
      <c r="O6" s="151" t="s">
        <v>177</v>
      </c>
      <c r="P6" s="151" t="s">
        <v>178</v>
      </c>
      <c r="Q6" s="151" t="s">
        <v>179</v>
      </c>
      <c r="R6" s="151" t="s">
        <v>180</v>
      </c>
      <c r="S6" s="151" t="s">
        <v>181</v>
      </c>
      <c r="T6" s="151" t="s">
        <v>182</v>
      </c>
      <c r="U6" s="151" t="s">
        <v>183</v>
      </c>
      <c r="V6" s="151" t="s">
        <v>184</v>
      </c>
      <c r="W6" s="151" t="s">
        <v>185</v>
      </c>
      <c r="X6" s="151" t="s">
        <v>186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70" t="s">
        <v>187</v>
      </c>
      <c r="B8" s="171" t="s">
        <v>79</v>
      </c>
      <c r="C8" s="192" t="s">
        <v>80</v>
      </c>
      <c r="D8" s="172"/>
      <c r="E8" s="173"/>
      <c r="F8" s="174"/>
      <c r="G8" s="174">
        <f>SUMIF(AG9:AG10,"&lt;&gt;NOR",G9:G10)</f>
        <v>0</v>
      </c>
      <c r="H8" s="174"/>
      <c r="I8" s="174">
        <f>SUM(I9:I10)</f>
        <v>0</v>
      </c>
      <c r="J8" s="174"/>
      <c r="K8" s="174">
        <f>SUM(K9:K10)</f>
        <v>0</v>
      </c>
      <c r="L8" s="174"/>
      <c r="M8" s="174">
        <f>SUM(M9:M10)</f>
        <v>0</v>
      </c>
      <c r="N8" s="174"/>
      <c r="O8" s="174">
        <f>SUM(O9:O10)</f>
        <v>0</v>
      </c>
      <c r="P8" s="174"/>
      <c r="Q8" s="174">
        <f>SUM(Q9:Q10)</f>
        <v>0</v>
      </c>
      <c r="R8" s="174"/>
      <c r="S8" s="174"/>
      <c r="T8" s="175"/>
      <c r="U8" s="169"/>
      <c r="V8" s="169">
        <f>SUM(V9:V10)</f>
        <v>0</v>
      </c>
      <c r="W8" s="169"/>
      <c r="X8" s="169"/>
      <c r="AG8" t="s">
        <v>188</v>
      </c>
    </row>
    <row r="9" spans="1:60" outlineLevel="1" x14ac:dyDescent="0.2">
      <c r="A9" s="176">
        <v>1</v>
      </c>
      <c r="B9" s="177" t="s">
        <v>2393</v>
      </c>
      <c r="C9" s="193" t="s">
        <v>2394</v>
      </c>
      <c r="D9" s="178" t="s">
        <v>2339</v>
      </c>
      <c r="E9" s="179">
        <v>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193</v>
      </c>
      <c r="T9" s="182" t="s">
        <v>255</v>
      </c>
      <c r="U9" s="163">
        <v>0</v>
      </c>
      <c r="V9" s="163">
        <f>ROUND(E9*U9,2)</f>
        <v>0</v>
      </c>
      <c r="W9" s="163"/>
      <c r="X9" s="163" t="s">
        <v>2204</v>
      </c>
      <c r="Y9" s="152"/>
      <c r="Z9" s="152"/>
      <c r="AA9" s="152"/>
      <c r="AB9" s="152"/>
      <c r="AC9" s="152"/>
      <c r="AD9" s="152"/>
      <c r="AE9" s="152"/>
      <c r="AF9" s="152"/>
      <c r="AG9" s="152" t="s">
        <v>2205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9" t="s">
        <v>2395</v>
      </c>
      <c r="D10" s="260"/>
      <c r="E10" s="260"/>
      <c r="F10" s="260"/>
      <c r="G10" s="260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2"/>
      <c r="Z10" s="152"/>
      <c r="AA10" s="152"/>
      <c r="AB10" s="152"/>
      <c r="AC10" s="152"/>
      <c r="AD10" s="152"/>
      <c r="AE10" s="152"/>
      <c r="AF10" s="152"/>
      <c r="AG10" s="152" t="s">
        <v>210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83" t="str">
        <f>C10</f>
        <v>Náklady zhotovitele, které vzniknou v souvislosti s povinnostmi zhotovitele při předání a převzetí díla a kolaudace</v>
      </c>
      <c r="BB10" s="152"/>
      <c r="BC10" s="152"/>
      <c r="BD10" s="152"/>
      <c r="BE10" s="152"/>
      <c r="BF10" s="152"/>
      <c r="BG10" s="152"/>
      <c r="BH10" s="152"/>
    </row>
    <row r="11" spans="1:60" x14ac:dyDescent="0.2">
      <c r="A11" s="170" t="s">
        <v>187</v>
      </c>
      <c r="B11" s="171" t="s">
        <v>159</v>
      </c>
      <c r="C11" s="192" t="s">
        <v>27</v>
      </c>
      <c r="D11" s="172"/>
      <c r="E11" s="173"/>
      <c r="F11" s="174"/>
      <c r="G11" s="174">
        <f>SUMIF(AG12:AG20,"&lt;&gt;NOR",G12:G20)</f>
        <v>0</v>
      </c>
      <c r="H11" s="174"/>
      <c r="I11" s="174">
        <f>SUM(I12:I20)</f>
        <v>0</v>
      </c>
      <c r="J11" s="174"/>
      <c r="K11" s="174">
        <f>SUM(K12:K20)</f>
        <v>0</v>
      </c>
      <c r="L11" s="174"/>
      <c r="M11" s="174">
        <f>SUM(M12:M20)</f>
        <v>0</v>
      </c>
      <c r="N11" s="174"/>
      <c r="O11" s="174">
        <f>SUM(O12:O20)</f>
        <v>0</v>
      </c>
      <c r="P11" s="174"/>
      <c r="Q11" s="174">
        <f>SUM(Q12:Q20)</f>
        <v>0</v>
      </c>
      <c r="R11" s="174"/>
      <c r="S11" s="174"/>
      <c r="T11" s="175"/>
      <c r="U11" s="169"/>
      <c r="V11" s="169">
        <f>SUM(V12:V20)</f>
        <v>0</v>
      </c>
      <c r="W11" s="169"/>
      <c r="X11" s="169"/>
      <c r="AG11" t="s">
        <v>188</v>
      </c>
    </row>
    <row r="12" spans="1:60" outlineLevel="1" x14ac:dyDescent="0.2">
      <c r="A12" s="176">
        <v>2</v>
      </c>
      <c r="B12" s="177" t="s">
        <v>2396</v>
      </c>
      <c r="C12" s="193" t="s">
        <v>2397</v>
      </c>
      <c r="D12" s="178" t="s">
        <v>2339</v>
      </c>
      <c r="E12" s="179">
        <v>1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/>
      <c r="S12" s="181" t="s">
        <v>193</v>
      </c>
      <c r="T12" s="182" t="s">
        <v>250</v>
      </c>
      <c r="U12" s="163">
        <v>0</v>
      </c>
      <c r="V12" s="163">
        <f>ROUND(E12*U12,2)</f>
        <v>0</v>
      </c>
      <c r="W12" s="163"/>
      <c r="X12" s="163" t="s">
        <v>2204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2205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2.5" outlineLevel="1" x14ac:dyDescent="0.2">
      <c r="A13" s="159"/>
      <c r="B13" s="160"/>
      <c r="C13" s="259" t="s">
        <v>2398</v>
      </c>
      <c r="D13" s="260"/>
      <c r="E13" s="260"/>
      <c r="F13" s="260"/>
      <c r="G13" s="260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2"/>
      <c r="Z13" s="152"/>
      <c r="AA13" s="152"/>
      <c r="AB13" s="152"/>
      <c r="AC13" s="152"/>
      <c r="AD13" s="152"/>
      <c r="AE13" s="152"/>
      <c r="AF13" s="152"/>
      <c r="AG13" s="152" t="s">
        <v>210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83" t="str">
        <f>C13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6">
        <v>3</v>
      </c>
      <c r="B14" s="177" t="s">
        <v>2399</v>
      </c>
      <c r="C14" s="193" t="s">
        <v>2400</v>
      </c>
      <c r="D14" s="178" t="s">
        <v>2339</v>
      </c>
      <c r="E14" s="179">
        <v>1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81">
        <v>0</v>
      </c>
      <c r="O14" s="181">
        <f>ROUND(E14*N14,2)</f>
        <v>0</v>
      </c>
      <c r="P14" s="181">
        <v>0</v>
      </c>
      <c r="Q14" s="181">
        <f>ROUND(E14*P14,2)</f>
        <v>0</v>
      </c>
      <c r="R14" s="181"/>
      <c r="S14" s="181" t="s">
        <v>193</v>
      </c>
      <c r="T14" s="182" t="s">
        <v>255</v>
      </c>
      <c r="U14" s="163">
        <v>0</v>
      </c>
      <c r="V14" s="163">
        <f>ROUND(E14*U14,2)</f>
        <v>0</v>
      </c>
      <c r="W14" s="163"/>
      <c r="X14" s="163" t="s">
        <v>2204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2205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33.75" outlineLevel="1" x14ac:dyDescent="0.2">
      <c r="A15" s="159"/>
      <c r="B15" s="160"/>
      <c r="C15" s="259" t="s">
        <v>2401</v>
      </c>
      <c r="D15" s="260"/>
      <c r="E15" s="260"/>
      <c r="F15" s="260"/>
      <c r="G15" s="260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2"/>
      <c r="Z15" s="152"/>
      <c r="AA15" s="152"/>
      <c r="AB15" s="152"/>
      <c r="AC15" s="152"/>
      <c r="AD15" s="152"/>
      <c r="AE15" s="152"/>
      <c r="AF15" s="152"/>
      <c r="AG15" s="152" t="s">
        <v>210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83" t="str">
        <f>C15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261" t="s">
        <v>2402</v>
      </c>
      <c r="D16" s="262"/>
      <c r="E16" s="262"/>
      <c r="F16" s="262"/>
      <c r="G16" s="262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2"/>
      <c r="Z16" s="152"/>
      <c r="AA16" s="152"/>
      <c r="AB16" s="152"/>
      <c r="AC16" s="152"/>
      <c r="AD16" s="152"/>
      <c r="AE16" s="152"/>
      <c r="AF16" s="152"/>
      <c r="AG16" s="152" t="s">
        <v>210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6">
        <v>4</v>
      </c>
      <c r="B17" s="177" t="s">
        <v>2403</v>
      </c>
      <c r="C17" s="193" t="s">
        <v>2404</v>
      </c>
      <c r="D17" s="178" t="s">
        <v>2339</v>
      </c>
      <c r="E17" s="179">
        <v>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81">
        <v>0</v>
      </c>
      <c r="O17" s="181">
        <f>ROUND(E17*N17,2)</f>
        <v>0</v>
      </c>
      <c r="P17" s="181">
        <v>0</v>
      </c>
      <c r="Q17" s="181">
        <f>ROUND(E17*P17,2)</f>
        <v>0</v>
      </c>
      <c r="R17" s="181"/>
      <c r="S17" s="181" t="s">
        <v>193</v>
      </c>
      <c r="T17" s="182" t="s">
        <v>250</v>
      </c>
      <c r="U17" s="163">
        <v>0</v>
      </c>
      <c r="V17" s="163">
        <f>ROUND(E17*U17,2)</f>
        <v>0</v>
      </c>
      <c r="W17" s="163"/>
      <c r="X17" s="163" t="s">
        <v>2204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2205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59"/>
      <c r="B18" s="160"/>
      <c r="C18" s="259" t="s">
        <v>2405</v>
      </c>
      <c r="D18" s="260"/>
      <c r="E18" s="260"/>
      <c r="F18" s="260"/>
      <c r="G18" s="260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2"/>
      <c r="Z18" s="152"/>
      <c r="AA18" s="152"/>
      <c r="AB18" s="152"/>
      <c r="AC18" s="152"/>
      <c r="AD18" s="152"/>
      <c r="AE18" s="152"/>
      <c r="AF18" s="152"/>
      <c r="AG18" s="152" t="s">
        <v>210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83" t="str">
        <f>C18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6">
        <v>5</v>
      </c>
      <c r="B19" s="177" t="s">
        <v>2406</v>
      </c>
      <c r="C19" s="193" t="s">
        <v>2407</v>
      </c>
      <c r="D19" s="178" t="s">
        <v>2339</v>
      </c>
      <c r="E19" s="179">
        <v>1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81">
        <v>0</v>
      </c>
      <c r="O19" s="181">
        <f>ROUND(E19*N19,2)</f>
        <v>0</v>
      </c>
      <c r="P19" s="181">
        <v>0</v>
      </c>
      <c r="Q19" s="181">
        <f>ROUND(E19*P19,2)</f>
        <v>0</v>
      </c>
      <c r="R19" s="181"/>
      <c r="S19" s="181" t="s">
        <v>193</v>
      </c>
      <c r="T19" s="182" t="s">
        <v>250</v>
      </c>
      <c r="U19" s="163">
        <v>0</v>
      </c>
      <c r="V19" s="163">
        <f>ROUND(E19*U19,2)</f>
        <v>0</v>
      </c>
      <c r="W19" s="163"/>
      <c r="X19" s="163" t="s">
        <v>2204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2205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1" x14ac:dyDescent="0.2">
      <c r="A20" s="159"/>
      <c r="B20" s="160"/>
      <c r="C20" s="259" t="s">
        <v>2408</v>
      </c>
      <c r="D20" s="260"/>
      <c r="E20" s="260"/>
      <c r="F20" s="260"/>
      <c r="G20" s="260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2"/>
      <c r="Z20" s="152"/>
      <c r="AA20" s="152"/>
      <c r="AB20" s="152"/>
      <c r="AC20" s="152"/>
      <c r="AD20" s="152"/>
      <c r="AE20" s="152"/>
      <c r="AF20" s="152"/>
      <c r="AG20" s="152" t="s">
        <v>210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83" t="str">
        <f>C20</f>
        <v>Náklady na ztížené provádění stavebních prací v důsledku nepřerušeného provozu na staveništi nebo v případech nepřerušeného provozu v objektech v nichž se stavební práce provádí.</v>
      </c>
      <c r="BB20" s="152"/>
      <c r="BC20" s="152"/>
      <c r="BD20" s="152"/>
      <c r="BE20" s="152"/>
      <c r="BF20" s="152"/>
      <c r="BG20" s="152"/>
      <c r="BH20" s="152"/>
    </row>
    <row r="21" spans="1:60" x14ac:dyDescent="0.2">
      <c r="A21" s="170" t="s">
        <v>187</v>
      </c>
      <c r="B21" s="171" t="s">
        <v>160</v>
      </c>
      <c r="C21" s="192" t="s">
        <v>28</v>
      </c>
      <c r="D21" s="172"/>
      <c r="E21" s="173"/>
      <c r="F21" s="174"/>
      <c r="G21" s="174">
        <f>SUMIF(AG22:AG23,"&lt;&gt;NOR",G22:G23)</f>
        <v>0</v>
      </c>
      <c r="H21" s="174"/>
      <c r="I21" s="174">
        <f>SUM(I22:I23)</f>
        <v>0</v>
      </c>
      <c r="J21" s="174"/>
      <c r="K21" s="174">
        <f>SUM(K22:K23)</f>
        <v>0</v>
      </c>
      <c r="L21" s="174"/>
      <c r="M21" s="174">
        <f>SUM(M22:M23)</f>
        <v>0</v>
      </c>
      <c r="N21" s="174"/>
      <c r="O21" s="174">
        <f>SUM(O22:O23)</f>
        <v>0</v>
      </c>
      <c r="P21" s="174"/>
      <c r="Q21" s="174">
        <f>SUM(Q22:Q23)</f>
        <v>0</v>
      </c>
      <c r="R21" s="174"/>
      <c r="S21" s="174"/>
      <c r="T21" s="175"/>
      <c r="U21" s="169"/>
      <c r="V21" s="169">
        <f>SUM(V22:V23)</f>
        <v>0</v>
      </c>
      <c r="W21" s="169"/>
      <c r="X21" s="169"/>
      <c r="AG21" t="s">
        <v>188</v>
      </c>
    </row>
    <row r="22" spans="1:60" outlineLevel="1" x14ac:dyDescent="0.2">
      <c r="A22" s="176">
        <v>6</v>
      </c>
      <c r="B22" s="177" t="s">
        <v>2409</v>
      </c>
      <c r="C22" s="193" t="s">
        <v>2410</v>
      </c>
      <c r="D22" s="178" t="s">
        <v>2339</v>
      </c>
      <c r="E22" s="179">
        <v>1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81">
        <v>0</v>
      </c>
      <c r="O22" s="181">
        <f>ROUND(E22*N22,2)</f>
        <v>0</v>
      </c>
      <c r="P22" s="181">
        <v>0</v>
      </c>
      <c r="Q22" s="181">
        <f>ROUND(E22*P22,2)</f>
        <v>0</v>
      </c>
      <c r="R22" s="181"/>
      <c r="S22" s="181" t="s">
        <v>193</v>
      </c>
      <c r="T22" s="182" t="s">
        <v>255</v>
      </c>
      <c r="U22" s="163">
        <v>0</v>
      </c>
      <c r="V22" s="163">
        <f>ROUND(E22*U22,2)</f>
        <v>0</v>
      </c>
      <c r="W22" s="163"/>
      <c r="X22" s="163" t="s">
        <v>2204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2205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ht="22.5" outlineLevel="1" x14ac:dyDescent="0.2">
      <c r="A23" s="159"/>
      <c r="B23" s="160"/>
      <c r="C23" s="259" t="s">
        <v>2411</v>
      </c>
      <c r="D23" s="260"/>
      <c r="E23" s="260"/>
      <c r="F23" s="260"/>
      <c r="G23" s="260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2"/>
      <c r="Z23" s="152"/>
      <c r="AA23" s="152"/>
      <c r="AB23" s="152"/>
      <c r="AC23" s="152"/>
      <c r="AD23" s="152"/>
      <c r="AE23" s="152"/>
      <c r="AF23" s="152"/>
      <c r="AG23" s="152" t="s">
        <v>210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83" t="str">
        <f>C23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3" s="152"/>
      <c r="BC23" s="152"/>
      <c r="BD23" s="152"/>
      <c r="BE23" s="152"/>
      <c r="BF23" s="152"/>
      <c r="BG23" s="152"/>
      <c r="BH23" s="152"/>
    </row>
    <row r="24" spans="1:60" x14ac:dyDescent="0.2">
      <c r="A24" s="3"/>
      <c r="B24" s="4"/>
      <c r="C24" s="198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174</v>
      </c>
    </row>
    <row r="25" spans="1:60" x14ac:dyDescent="0.2">
      <c r="A25" s="155"/>
      <c r="B25" s="156" t="s">
        <v>29</v>
      </c>
      <c r="C25" s="199"/>
      <c r="D25" s="157"/>
      <c r="E25" s="158"/>
      <c r="F25" s="158"/>
      <c r="G25" s="191">
        <f>G8+G11+G21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1331</v>
      </c>
    </row>
    <row r="26" spans="1:60" x14ac:dyDescent="0.2">
      <c r="C26" s="200"/>
      <c r="D26" s="10"/>
      <c r="AG26" t="s">
        <v>1340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23" sheet="1"/>
  <mergeCells count="11">
    <mergeCell ref="C13:G13"/>
    <mergeCell ref="A1:G1"/>
    <mergeCell ref="C2:G2"/>
    <mergeCell ref="C3:G3"/>
    <mergeCell ref="C4:G4"/>
    <mergeCell ref="C10:G10"/>
    <mergeCell ref="C15:G15"/>
    <mergeCell ref="C16:G16"/>
    <mergeCell ref="C18:G18"/>
    <mergeCell ref="C20:G20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66</vt:i4>
      </vt:variant>
    </vt:vector>
  </HeadingPairs>
  <TitlesOfParts>
    <vt:vector size="79" baseType="lpstr">
      <vt:lpstr>Pokyny pro vyplnění</vt:lpstr>
      <vt:lpstr>Stavba</vt:lpstr>
      <vt:lpstr>VzorPolozky</vt:lpstr>
      <vt:lpstr>001 001_1 Pol</vt:lpstr>
      <vt:lpstr>001 001_2 Pol</vt:lpstr>
      <vt:lpstr>001 001_3 Pol</vt:lpstr>
      <vt:lpstr>001 001_4 Pol</vt:lpstr>
      <vt:lpstr>001 001_5 Pol</vt:lpstr>
      <vt:lpstr>002 002_1 Pol</vt:lpstr>
      <vt:lpstr>002 002_2 Pol</vt:lpstr>
      <vt:lpstr>002 002_3 Pol</vt:lpstr>
      <vt:lpstr>002 002_4 Pol</vt:lpstr>
      <vt:lpstr>003 003_1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'001 001_1 Pol'!Názvy_tisku</vt:lpstr>
      <vt:lpstr>'001 001_2 Pol'!Názvy_tisku</vt:lpstr>
      <vt:lpstr>'001 001_3 Pol'!Názvy_tisku</vt:lpstr>
      <vt:lpstr>'001 001_4 Pol'!Názvy_tisku</vt:lpstr>
      <vt:lpstr>'001 001_5 Pol'!Názvy_tisku</vt:lpstr>
      <vt:lpstr>'002 002_1 Pol'!Názvy_tisku</vt:lpstr>
      <vt:lpstr>'002 002_2 Pol'!Názvy_tisku</vt:lpstr>
      <vt:lpstr>'002 002_3 Pol'!Názvy_tisku</vt:lpstr>
      <vt:lpstr>'002 002_4 Pol'!Názvy_tisku</vt:lpstr>
      <vt:lpstr>'003 003_1 Pol'!Názvy_tisku</vt:lpstr>
      <vt:lpstr>oadresa</vt:lpstr>
      <vt:lpstr>Stavba!Objednatel</vt:lpstr>
      <vt:lpstr>Stavba!Objekt</vt:lpstr>
      <vt:lpstr>'001 001_1 Pol'!Oblast_tisku</vt:lpstr>
      <vt:lpstr>'001 001_2 Pol'!Oblast_tisku</vt:lpstr>
      <vt:lpstr>'001 001_3 Pol'!Oblast_tisku</vt:lpstr>
      <vt:lpstr>'001 001_4 Pol'!Oblast_tisku</vt:lpstr>
      <vt:lpstr>'001 001_5 Pol'!Oblast_tisku</vt:lpstr>
      <vt:lpstr>'002 002_1 Pol'!Oblast_tisku</vt:lpstr>
      <vt:lpstr>'002 002_2 Pol'!Oblast_tisku</vt:lpstr>
      <vt:lpstr>'002 002_3 Pol'!Oblast_tisku</vt:lpstr>
      <vt:lpstr>'002 002_4 Pol'!Oblast_tisku</vt:lpstr>
      <vt:lpstr>'003 003_1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Říha Martin</dc:creator>
  <cp:lastModifiedBy>Vlček Miloš, Bc.</cp:lastModifiedBy>
  <cp:lastPrinted>2019-03-19T12:27:02Z</cp:lastPrinted>
  <dcterms:created xsi:type="dcterms:W3CDTF">2009-04-08T07:15:50Z</dcterms:created>
  <dcterms:modified xsi:type="dcterms:W3CDTF">2020-02-03T09:27:29Z</dcterms:modified>
</cp:coreProperties>
</file>