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1   Veřejné zakázky\2021\VZ Stavební\ZPŘ\03 Rekonstrukce ulice Lazaretní\Vysvětlení ZD\"/>
    </mc:Choice>
  </mc:AlternateContent>
  <xr:revisionPtr revIDLastSave="0" documentId="8_{2C71A9EB-77AE-43E6-BFBB-5EB78BE1DDF7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02 Naklady" sheetId="12" r:id="rId4"/>
    <sheet name="101 101.03 Pol" sheetId="13" r:id="rId5"/>
    <sheet name="102 102.0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00.02 Naklady'!$1:$7</definedName>
    <definedName name="_xlnm.Print_Titles" localSheetId="4">'101 101.03 Pol'!$1:$7</definedName>
    <definedName name="_xlnm.Print_Titles" localSheetId="5">'102 102.01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00.02 Naklady'!$A$1:$X$47</definedName>
    <definedName name="_xlnm.Print_Area" localSheetId="4">'101 101.03 Pol'!$A$1:$X$699</definedName>
    <definedName name="_xlnm.Print_Area" localSheetId="5">'102 102.01 Pol'!$A$1:$X$30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9" i="14" l="1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O8" i="14" s="1"/>
  <c r="Q15" i="14"/>
  <c r="V15" i="14"/>
  <c r="G17" i="14"/>
  <c r="G18" i="14"/>
  <c r="M18" i="14" s="1"/>
  <c r="M17" i="14" s="1"/>
  <c r="I18" i="14"/>
  <c r="I17" i="14" s="1"/>
  <c r="K18" i="14"/>
  <c r="K17" i="14" s="1"/>
  <c r="O18" i="14"/>
  <c r="O17" i="14" s="1"/>
  <c r="Q18" i="14"/>
  <c r="Q17" i="14" s="1"/>
  <c r="V18" i="14"/>
  <c r="V17" i="14" s="1"/>
  <c r="K20" i="14"/>
  <c r="V20" i="14"/>
  <c r="G21" i="14"/>
  <c r="M21" i="14" s="1"/>
  <c r="M20" i="14" s="1"/>
  <c r="I21" i="14"/>
  <c r="I20" i="14" s="1"/>
  <c r="K21" i="14"/>
  <c r="O21" i="14"/>
  <c r="O20" i="14" s="1"/>
  <c r="Q21" i="14"/>
  <c r="Q20" i="14" s="1"/>
  <c r="V21" i="14"/>
  <c r="AE24" i="14"/>
  <c r="F46" i="1" s="1"/>
  <c r="AF24" i="14"/>
  <c r="G45" i="1" s="1"/>
  <c r="BA690" i="13"/>
  <c r="BA680" i="13"/>
  <c r="BA676" i="13"/>
  <c r="BA672" i="13"/>
  <c r="BA669" i="13"/>
  <c r="BA654" i="13"/>
  <c r="BA651" i="13"/>
  <c r="BA648" i="13"/>
  <c r="BA644" i="13"/>
  <c r="BA639" i="13"/>
  <c r="BA613" i="13"/>
  <c r="BA604" i="13"/>
  <c r="BA585" i="13"/>
  <c r="BA521" i="13"/>
  <c r="BA466" i="13"/>
  <c r="BA443" i="13"/>
  <c r="BA436" i="13"/>
  <c r="BA432" i="13"/>
  <c r="BA354" i="13"/>
  <c r="BA349" i="13"/>
  <c r="BA221" i="13"/>
  <c r="BA183" i="13"/>
  <c r="BA176" i="13"/>
  <c r="BA172" i="13"/>
  <c r="BA167" i="13"/>
  <c r="BA163" i="13"/>
  <c r="BA153" i="13"/>
  <c r="BA141" i="13"/>
  <c r="BA107" i="13"/>
  <c r="BA106" i="13"/>
  <c r="BA102" i="13"/>
  <c r="BA101" i="13"/>
  <c r="BA98" i="13"/>
  <c r="BA92" i="13"/>
  <c r="BA89" i="13"/>
  <c r="BA85" i="13"/>
  <c r="BA78" i="13"/>
  <c r="BA72" i="13"/>
  <c r="BA69" i="13"/>
  <c r="BA61" i="13"/>
  <c r="BA57" i="13"/>
  <c r="BA53" i="13"/>
  <c r="BA52" i="13"/>
  <c r="BA49" i="13"/>
  <c r="BA41" i="13"/>
  <c r="BA35" i="13"/>
  <c r="BA30" i="13"/>
  <c r="BA29" i="13"/>
  <c r="BA27" i="13"/>
  <c r="G9" i="13"/>
  <c r="M9" i="13" s="1"/>
  <c r="I9" i="13"/>
  <c r="K9" i="13"/>
  <c r="O9" i="13"/>
  <c r="Q9" i="13"/>
  <c r="V9" i="13"/>
  <c r="G12" i="13"/>
  <c r="I12" i="13"/>
  <c r="K12" i="13"/>
  <c r="M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2" i="13"/>
  <c r="M22" i="13" s="1"/>
  <c r="I22" i="13"/>
  <c r="K22" i="13"/>
  <c r="O22" i="13"/>
  <c r="Q22" i="13"/>
  <c r="V22" i="13"/>
  <c r="G26" i="13"/>
  <c r="I26" i="13"/>
  <c r="K26" i="13"/>
  <c r="M26" i="13"/>
  <c r="O26" i="13"/>
  <c r="Q26" i="13"/>
  <c r="V26" i="13"/>
  <c r="G28" i="13"/>
  <c r="I28" i="13"/>
  <c r="K28" i="13"/>
  <c r="M28" i="13"/>
  <c r="O28" i="13"/>
  <c r="Q28" i="13"/>
  <c r="V28" i="13"/>
  <c r="G34" i="13"/>
  <c r="M34" i="13" s="1"/>
  <c r="I34" i="13"/>
  <c r="K34" i="13"/>
  <c r="O34" i="13"/>
  <c r="Q34" i="13"/>
  <c r="V34" i="13"/>
  <c r="G40" i="13"/>
  <c r="M40" i="13" s="1"/>
  <c r="I40" i="13"/>
  <c r="K40" i="13"/>
  <c r="O40" i="13"/>
  <c r="Q40" i="13"/>
  <c r="V40" i="13"/>
  <c r="G48" i="13"/>
  <c r="M48" i="13" s="1"/>
  <c r="I48" i="13"/>
  <c r="K48" i="13"/>
  <c r="O48" i="13"/>
  <c r="Q48" i="13"/>
  <c r="V48" i="13"/>
  <c r="G51" i="13"/>
  <c r="I51" i="13"/>
  <c r="K51" i="13"/>
  <c r="M51" i="13"/>
  <c r="O51" i="13"/>
  <c r="Q51" i="13"/>
  <c r="V51" i="13"/>
  <c r="G56" i="13"/>
  <c r="M56" i="13" s="1"/>
  <c r="I56" i="13"/>
  <c r="K56" i="13"/>
  <c r="O56" i="13"/>
  <c r="Q56" i="13"/>
  <c r="V56" i="13"/>
  <c r="G60" i="13"/>
  <c r="I60" i="13"/>
  <c r="K60" i="13"/>
  <c r="M60" i="13"/>
  <c r="O60" i="13"/>
  <c r="Q60" i="13"/>
  <c r="V60" i="13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7" i="13"/>
  <c r="M77" i="13" s="1"/>
  <c r="I77" i="13"/>
  <c r="K77" i="13"/>
  <c r="O77" i="13"/>
  <c r="Q77" i="13"/>
  <c r="V77" i="13"/>
  <c r="G80" i="13"/>
  <c r="I80" i="13"/>
  <c r="K80" i="13"/>
  <c r="M80" i="13"/>
  <c r="O80" i="13"/>
  <c r="Q80" i="13"/>
  <c r="V80" i="13"/>
  <c r="G84" i="13"/>
  <c r="I84" i="13"/>
  <c r="K84" i="13"/>
  <c r="M84" i="13"/>
  <c r="O84" i="13"/>
  <c r="Q84" i="13"/>
  <c r="V84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97" i="13"/>
  <c r="M97" i="13" s="1"/>
  <c r="I97" i="13"/>
  <c r="K97" i="13"/>
  <c r="O97" i="13"/>
  <c r="Q97" i="13"/>
  <c r="V97" i="13"/>
  <c r="G100" i="13"/>
  <c r="M100" i="13" s="1"/>
  <c r="I100" i="13"/>
  <c r="K100" i="13"/>
  <c r="O100" i="13"/>
  <c r="Q100" i="13"/>
  <c r="V100" i="13"/>
  <c r="G105" i="13"/>
  <c r="I105" i="13"/>
  <c r="K105" i="13"/>
  <c r="M105" i="13"/>
  <c r="O105" i="13"/>
  <c r="Q105" i="13"/>
  <c r="V105" i="13"/>
  <c r="G108" i="13"/>
  <c r="M108" i="13" s="1"/>
  <c r="I108" i="13"/>
  <c r="K108" i="13"/>
  <c r="O108" i="13"/>
  <c r="Q108" i="13"/>
  <c r="V108" i="13"/>
  <c r="G111" i="13"/>
  <c r="I111" i="13"/>
  <c r="K111" i="13"/>
  <c r="M111" i="13"/>
  <c r="O111" i="13"/>
  <c r="Q111" i="13"/>
  <c r="V111" i="13"/>
  <c r="G114" i="13"/>
  <c r="I114" i="13"/>
  <c r="K114" i="13"/>
  <c r="M114" i="13"/>
  <c r="O114" i="13"/>
  <c r="Q114" i="13"/>
  <c r="V114" i="13"/>
  <c r="G117" i="13"/>
  <c r="M117" i="13" s="1"/>
  <c r="I117" i="13"/>
  <c r="K117" i="13"/>
  <c r="O117" i="13"/>
  <c r="Q117" i="13"/>
  <c r="V117" i="13"/>
  <c r="G120" i="13"/>
  <c r="M120" i="13" s="1"/>
  <c r="I120" i="13"/>
  <c r="K120" i="13"/>
  <c r="O120" i="13"/>
  <c r="Q120" i="13"/>
  <c r="V120" i="13"/>
  <c r="G125" i="13"/>
  <c r="I125" i="13"/>
  <c r="K125" i="13"/>
  <c r="M125" i="13"/>
  <c r="O125" i="13"/>
  <c r="Q125" i="13"/>
  <c r="V125" i="13"/>
  <c r="G134" i="13"/>
  <c r="I134" i="13"/>
  <c r="K134" i="13"/>
  <c r="M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51" i="13"/>
  <c r="M151" i="13" s="1"/>
  <c r="I151" i="13"/>
  <c r="K151" i="13"/>
  <c r="O151" i="13"/>
  <c r="Q151" i="13"/>
  <c r="V151" i="13"/>
  <c r="G155" i="13"/>
  <c r="M155" i="13" s="1"/>
  <c r="I155" i="13"/>
  <c r="K155" i="13"/>
  <c r="O155" i="13"/>
  <c r="Q155" i="13"/>
  <c r="V155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I162" i="13"/>
  <c r="K162" i="13"/>
  <c r="M162" i="13"/>
  <c r="O162" i="13"/>
  <c r="Q162" i="13"/>
  <c r="V162" i="13"/>
  <c r="G166" i="13"/>
  <c r="I166" i="13"/>
  <c r="K166" i="13"/>
  <c r="M166" i="13"/>
  <c r="O166" i="13"/>
  <c r="Q166" i="13"/>
  <c r="V166" i="13"/>
  <c r="G171" i="13"/>
  <c r="M171" i="13" s="1"/>
  <c r="I171" i="13"/>
  <c r="K171" i="13"/>
  <c r="O171" i="13"/>
  <c r="Q171" i="13"/>
  <c r="V171" i="13"/>
  <c r="G175" i="13"/>
  <c r="M175" i="13" s="1"/>
  <c r="I175" i="13"/>
  <c r="K175" i="13"/>
  <c r="O175" i="13"/>
  <c r="Q175" i="13"/>
  <c r="V175" i="13"/>
  <c r="G182" i="13"/>
  <c r="M182" i="13" s="1"/>
  <c r="I182" i="13"/>
  <c r="K182" i="13"/>
  <c r="K165" i="13" s="1"/>
  <c r="O182" i="13"/>
  <c r="Q182" i="13"/>
  <c r="V182" i="13"/>
  <c r="G186" i="13"/>
  <c r="I186" i="13"/>
  <c r="K186" i="13"/>
  <c r="M186" i="13"/>
  <c r="O186" i="13"/>
  <c r="Q186" i="13"/>
  <c r="V186" i="13"/>
  <c r="G191" i="13"/>
  <c r="M191" i="13" s="1"/>
  <c r="I191" i="13"/>
  <c r="K191" i="13"/>
  <c r="O191" i="13"/>
  <c r="Q191" i="13"/>
  <c r="V191" i="13"/>
  <c r="G196" i="13"/>
  <c r="I196" i="13"/>
  <c r="K196" i="13"/>
  <c r="M196" i="13"/>
  <c r="O196" i="13"/>
  <c r="Q196" i="13"/>
  <c r="V196" i="13"/>
  <c r="G199" i="13"/>
  <c r="M199" i="13" s="1"/>
  <c r="I199" i="13"/>
  <c r="K199" i="13"/>
  <c r="O199" i="13"/>
  <c r="Q199" i="13"/>
  <c r="V199" i="13"/>
  <c r="I202" i="13"/>
  <c r="Q202" i="13"/>
  <c r="G203" i="13"/>
  <c r="M203" i="13" s="1"/>
  <c r="M202" i="13" s="1"/>
  <c r="I203" i="13"/>
  <c r="K203" i="13"/>
  <c r="K202" i="13" s="1"/>
  <c r="O203" i="13"/>
  <c r="O202" i="13" s="1"/>
  <c r="Q203" i="13"/>
  <c r="V203" i="13"/>
  <c r="V202" i="13" s="1"/>
  <c r="G208" i="13"/>
  <c r="I208" i="13"/>
  <c r="K208" i="13"/>
  <c r="K207" i="13" s="1"/>
  <c r="O208" i="13"/>
  <c r="Q208" i="13"/>
  <c r="V208" i="13"/>
  <c r="G213" i="13"/>
  <c r="I213" i="13"/>
  <c r="K213" i="13"/>
  <c r="M213" i="13"/>
  <c r="O213" i="13"/>
  <c r="Q213" i="13"/>
  <c r="V213" i="13"/>
  <c r="G216" i="13"/>
  <c r="M216" i="13" s="1"/>
  <c r="I216" i="13"/>
  <c r="K216" i="13"/>
  <c r="O216" i="13"/>
  <c r="Q216" i="13"/>
  <c r="V216" i="13"/>
  <c r="G220" i="13"/>
  <c r="I220" i="13"/>
  <c r="K220" i="13"/>
  <c r="M220" i="13"/>
  <c r="O220" i="13"/>
  <c r="Q220" i="13"/>
  <c r="V220" i="13"/>
  <c r="G223" i="13"/>
  <c r="M223" i="13" s="1"/>
  <c r="I223" i="13"/>
  <c r="K223" i="13"/>
  <c r="O223" i="13"/>
  <c r="Q223" i="13"/>
  <c r="V223" i="13"/>
  <c r="G226" i="13"/>
  <c r="M226" i="13" s="1"/>
  <c r="I226" i="13"/>
  <c r="K226" i="13"/>
  <c r="O226" i="13"/>
  <c r="Q226" i="13"/>
  <c r="V226" i="13"/>
  <c r="G230" i="13"/>
  <c r="M230" i="13" s="1"/>
  <c r="I230" i="13"/>
  <c r="K230" i="13"/>
  <c r="O230" i="13"/>
  <c r="Q230" i="13"/>
  <c r="V230" i="13"/>
  <c r="G236" i="13"/>
  <c r="I236" i="13"/>
  <c r="K236" i="13"/>
  <c r="M236" i="13"/>
  <c r="O236" i="13"/>
  <c r="Q236" i="13"/>
  <c r="V236" i="13"/>
  <c r="G239" i="13"/>
  <c r="M239" i="13" s="1"/>
  <c r="I239" i="13"/>
  <c r="K239" i="13"/>
  <c r="O239" i="13"/>
  <c r="Q239" i="13"/>
  <c r="V239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7" i="13"/>
  <c r="I247" i="13"/>
  <c r="K247" i="13"/>
  <c r="M247" i="13"/>
  <c r="O247" i="13"/>
  <c r="Q247" i="13"/>
  <c r="V247" i="13"/>
  <c r="G250" i="13"/>
  <c r="M250" i="13" s="1"/>
  <c r="I250" i="13"/>
  <c r="K250" i="13"/>
  <c r="O250" i="13"/>
  <c r="Q250" i="13"/>
  <c r="V250" i="13"/>
  <c r="G253" i="13"/>
  <c r="M253" i="13" s="1"/>
  <c r="I253" i="13"/>
  <c r="K253" i="13"/>
  <c r="O253" i="13"/>
  <c r="Q253" i="13"/>
  <c r="V253" i="13"/>
  <c r="G256" i="13"/>
  <c r="I256" i="13"/>
  <c r="K256" i="13"/>
  <c r="M256" i="13"/>
  <c r="O256" i="13"/>
  <c r="Q256" i="13"/>
  <c r="V256" i="13"/>
  <c r="G260" i="13"/>
  <c r="M260" i="13" s="1"/>
  <c r="I260" i="13"/>
  <c r="K260" i="13"/>
  <c r="O260" i="13"/>
  <c r="Q260" i="13"/>
  <c r="V260" i="13"/>
  <c r="G270" i="13"/>
  <c r="M270" i="13" s="1"/>
  <c r="I270" i="13"/>
  <c r="K270" i="13"/>
  <c r="O270" i="13"/>
  <c r="Q270" i="13"/>
  <c r="V270" i="13"/>
  <c r="G274" i="13"/>
  <c r="M274" i="13" s="1"/>
  <c r="I274" i="13"/>
  <c r="K274" i="13"/>
  <c r="O274" i="13"/>
  <c r="O255" i="13" s="1"/>
  <c r="Q274" i="13"/>
  <c r="V274" i="13"/>
  <c r="G277" i="13"/>
  <c r="I277" i="13"/>
  <c r="K277" i="13"/>
  <c r="M277" i="13"/>
  <c r="O277" i="13"/>
  <c r="Q277" i="13"/>
  <c r="V277" i="13"/>
  <c r="G282" i="13"/>
  <c r="M282" i="13" s="1"/>
  <c r="I282" i="13"/>
  <c r="K282" i="13"/>
  <c r="O282" i="13"/>
  <c r="Q282" i="13"/>
  <c r="Q281" i="13" s="1"/>
  <c r="V282" i="13"/>
  <c r="G286" i="13"/>
  <c r="M286" i="13" s="1"/>
  <c r="I286" i="13"/>
  <c r="K286" i="13"/>
  <c r="O286" i="13"/>
  <c r="O281" i="13" s="1"/>
  <c r="Q286" i="13"/>
  <c r="V286" i="13"/>
  <c r="G290" i="13"/>
  <c r="M290" i="13" s="1"/>
  <c r="I290" i="13"/>
  <c r="K290" i="13"/>
  <c r="O290" i="13"/>
  <c r="Q290" i="13"/>
  <c r="V290" i="13"/>
  <c r="G295" i="13"/>
  <c r="M295" i="13" s="1"/>
  <c r="I295" i="13"/>
  <c r="K295" i="13"/>
  <c r="K281" i="13" s="1"/>
  <c r="O295" i="13"/>
  <c r="Q295" i="13"/>
  <c r="V295" i="13"/>
  <c r="G300" i="13"/>
  <c r="M300" i="13" s="1"/>
  <c r="I300" i="13"/>
  <c r="K300" i="13"/>
  <c r="O300" i="13"/>
  <c r="Q300" i="13"/>
  <c r="V300" i="13"/>
  <c r="G304" i="13"/>
  <c r="M304" i="13" s="1"/>
  <c r="I304" i="13"/>
  <c r="K304" i="13"/>
  <c r="O304" i="13"/>
  <c r="Q304" i="13"/>
  <c r="V304" i="13"/>
  <c r="G308" i="13"/>
  <c r="M308" i="13" s="1"/>
  <c r="I308" i="13"/>
  <c r="K308" i="13"/>
  <c r="O308" i="13"/>
  <c r="Q308" i="13"/>
  <c r="V308" i="13"/>
  <c r="G312" i="13"/>
  <c r="M312" i="13" s="1"/>
  <c r="I312" i="13"/>
  <c r="K312" i="13"/>
  <c r="O312" i="13"/>
  <c r="Q312" i="13"/>
  <c r="V312" i="13"/>
  <c r="G315" i="13"/>
  <c r="M315" i="13" s="1"/>
  <c r="I315" i="13"/>
  <c r="K315" i="13"/>
  <c r="O315" i="13"/>
  <c r="Q315" i="13"/>
  <c r="V315" i="13"/>
  <c r="G320" i="13"/>
  <c r="I320" i="13"/>
  <c r="K320" i="13"/>
  <c r="M320" i="13"/>
  <c r="O320" i="13"/>
  <c r="Q320" i="13"/>
  <c r="V320" i="13"/>
  <c r="G325" i="13"/>
  <c r="M325" i="13" s="1"/>
  <c r="I325" i="13"/>
  <c r="K325" i="13"/>
  <c r="O325" i="13"/>
  <c r="Q325" i="13"/>
  <c r="V325" i="13"/>
  <c r="G331" i="13"/>
  <c r="I331" i="13"/>
  <c r="K331" i="13"/>
  <c r="M331" i="13"/>
  <c r="O331" i="13"/>
  <c r="Q331" i="13"/>
  <c r="V331" i="13"/>
  <c r="G334" i="13"/>
  <c r="M334" i="13" s="1"/>
  <c r="I334" i="13"/>
  <c r="K334" i="13"/>
  <c r="O334" i="13"/>
  <c r="Q334" i="13"/>
  <c r="V334" i="13"/>
  <c r="G336" i="13"/>
  <c r="M336" i="13" s="1"/>
  <c r="I336" i="13"/>
  <c r="K336" i="13"/>
  <c r="O336" i="13"/>
  <c r="Q336" i="13"/>
  <c r="V336" i="13"/>
  <c r="G340" i="13"/>
  <c r="M340" i="13" s="1"/>
  <c r="I340" i="13"/>
  <c r="K340" i="13"/>
  <c r="O340" i="13"/>
  <c r="Q340" i="13"/>
  <c r="V340" i="13"/>
  <c r="G342" i="13"/>
  <c r="I342" i="13"/>
  <c r="K342" i="13"/>
  <c r="M342" i="13"/>
  <c r="O342" i="13"/>
  <c r="Q342" i="13"/>
  <c r="V342" i="13"/>
  <c r="G344" i="13"/>
  <c r="M344" i="13" s="1"/>
  <c r="I344" i="13"/>
  <c r="K344" i="13"/>
  <c r="O344" i="13"/>
  <c r="Q344" i="13"/>
  <c r="V344" i="13"/>
  <c r="G345" i="13"/>
  <c r="M345" i="13" s="1"/>
  <c r="I345" i="13"/>
  <c r="K345" i="13"/>
  <c r="O345" i="13"/>
  <c r="Q345" i="13"/>
  <c r="V345" i="13"/>
  <c r="G348" i="13"/>
  <c r="M348" i="13" s="1"/>
  <c r="I348" i="13"/>
  <c r="I347" i="13" s="1"/>
  <c r="K348" i="13"/>
  <c r="O348" i="13"/>
  <c r="Q348" i="13"/>
  <c r="V348" i="13"/>
  <c r="G353" i="13"/>
  <c r="M353" i="13" s="1"/>
  <c r="I353" i="13"/>
  <c r="K353" i="13"/>
  <c r="O353" i="13"/>
  <c r="Q353" i="13"/>
  <c r="V353" i="13"/>
  <c r="G356" i="13"/>
  <c r="I356" i="13"/>
  <c r="K356" i="13"/>
  <c r="M356" i="13"/>
  <c r="O356" i="13"/>
  <c r="Q356" i="13"/>
  <c r="V356" i="13"/>
  <c r="G361" i="13"/>
  <c r="M361" i="13" s="1"/>
  <c r="I361" i="13"/>
  <c r="K361" i="13"/>
  <c r="O361" i="13"/>
  <c r="Q361" i="13"/>
  <c r="V361" i="13"/>
  <c r="V347" i="13" s="1"/>
  <c r="G364" i="13"/>
  <c r="I364" i="13"/>
  <c r="K364" i="13"/>
  <c r="M364" i="13"/>
  <c r="O364" i="13"/>
  <c r="Q364" i="13"/>
  <c r="V364" i="13"/>
  <c r="G368" i="13"/>
  <c r="M368" i="13" s="1"/>
  <c r="I368" i="13"/>
  <c r="K368" i="13"/>
  <c r="O368" i="13"/>
  <c r="Q368" i="13"/>
  <c r="V368" i="13"/>
  <c r="G370" i="13"/>
  <c r="M370" i="13" s="1"/>
  <c r="I370" i="13"/>
  <c r="K370" i="13"/>
  <c r="O370" i="13"/>
  <c r="Q370" i="13"/>
  <c r="V370" i="13"/>
  <c r="G372" i="13"/>
  <c r="M372" i="13" s="1"/>
  <c r="I372" i="13"/>
  <c r="K372" i="13"/>
  <c r="O372" i="13"/>
  <c r="Q372" i="13"/>
  <c r="V372" i="13"/>
  <c r="G376" i="13"/>
  <c r="I376" i="13"/>
  <c r="K376" i="13"/>
  <c r="M376" i="13"/>
  <c r="O376" i="13"/>
  <c r="Q376" i="13"/>
  <c r="V376" i="13"/>
  <c r="O378" i="13"/>
  <c r="G379" i="13"/>
  <c r="M379" i="13" s="1"/>
  <c r="M378" i="13" s="1"/>
  <c r="I379" i="13"/>
  <c r="I378" i="13" s="1"/>
  <c r="K379" i="13"/>
  <c r="K378" i="13" s="1"/>
  <c r="O379" i="13"/>
  <c r="Q379" i="13"/>
  <c r="Q378" i="13" s="1"/>
  <c r="V379" i="13"/>
  <c r="V378" i="13" s="1"/>
  <c r="G383" i="13"/>
  <c r="I383" i="13"/>
  <c r="K383" i="13"/>
  <c r="M383" i="13"/>
  <c r="O383" i="13"/>
  <c r="Q383" i="13"/>
  <c r="V383" i="13"/>
  <c r="G389" i="13"/>
  <c r="M389" i="13" s="1"/>
  <c r="I389" i="13"/>
  <c r="K389" i="13"/>
  <c r="O389" i="13"/>
  <c r="Q389" i="13"/>
  <c r="V389" i="13"/>
  <c r="G392" i="13"/>
  <c r="M392" i="13" s="1"/>
  <c r="I392" i="13"/>
  <c r="K392" i="13"/>
  <c r="O392" i="13"/>
  <c r="Q392" i="13"/>
  <c r="V392" i="13"/>
  <c r="G397" i="13"/>
  <c r="M397" i="13" s="1"/>
  <c r="I397" i="13"/>
  <c r="K397" i="13"/>
  <c r="O397" i="13"/>
  <c r="Q397" i="13"/>
  <c r="V397" i="13"/>
  <c r="G400" i="13"/>
  <c r="M400" i="13" s="1"/>
  <c r="I400" i="13"/>
  <c r="K400" i="13"/>
  <c r="O400" i="13"/>
  <c r="Q400" i="13"/>
  <c r="V400" i="13"/>
  <c r="G405" i="13"/>
  <c r="M405" i="13" s="1"/>
  <c r="I405" i="13"/>
  <c r="K405" i="13"/>
  <c r="O405" i="13"/>
  <c r="Q405" i="13"/>
  <c r="V405" i="13"/>
  <c r="G408" i="13"/>
  <c r="I408" i="13"/>
  <c r="K408" i="13"/>
  <c r="M408" i="13"/>
  <c r="O408" i="13"/>
  <c r="Q408" i="13"/>
  <c r="V408" i="13"/>
  <c r="G411" i="13"/>
  <c r="M411" i="13" s="1"/>
  <c r="I411" i="13"/>
  <c r="K411" i="13"/>
  <c r="O411" i="13"/>
  <c r="Q411" i="13"/>
  <c r="V411" i="13"/>
  <c r="G415" i="13"/>
  <c r="I415" i="13"/>
  <c r="K415" i="13"/>
  <c r="M415" i="13"/>
  <c r="O415" i="13"/>
  <c r="Q415" i="13"/>
  <c r="V415" i="13"/>
  <c r="G427" i="13"/>
  <c r="M427" i="13" s="1"/>
  <c r="I427" i="13"/>
  <c r="K427" i="13"/>
  <c r="O427" i="13"/>
  <c r="Q427" i="13"/>
  <c r="V427" i="13"/>
  <c r="G431" i="13"/>
  <c r="M431" i="13" s="1"/>
  <c r="I431" i="13"/>
  <c r="K431" i="13"/>
  <c r="O431" i="13"/>
  <c r="Q431" i="13"/>
  <c r="V431" i="13"/>
  <c r="G435" i="13"/>
  <c r="M435" i="13" s="1"/>
  <c r="I435" i="13"/>
  <c r="K435" i="13"/>
  <c r="O435" i="13"/>
  <c r="Q435" i="13"/>
  <c r="V435" i="13"/>
  <c r="G442" i="13"/>
  <c r="I442" i="13"/>
  <c r="K442" i="13"/>
  <c r="M442" i="13"/>
  <c r="O442" i="13"/>
  <c r="Q442" i="13"/>
  <c r="V442" i="13"/>
  <c r="G449" i="13"/>
  <c r="M449" i="13" s="1"/>
  <c r="I449" i="13"/>
  <c r="K449" i="13"/>
  <c r="O449" i="13"/>
  <c r="Q449" i="13"/>
  <c r="V449" i="13"/>
  <c r="G454" i="13"/>
  <c r="M454" i="13" s="1"/>
  <c r="I454" i="13"/>
  <c r="K454" i="13"/>
  <c r="O454" i="13"/>
  <c r="Q454" i="13"/>
  <c r="V454" i="13"/>
  <c r="G458" i="13"/>
  <c r="M458" i="13" s="1"/>
  <c r="I458" i="13"/>
  <c r="K458" i="13"/>
  <c r="O458" i="13"/>
  <c r="Q458" i="13"/>
  <c r="V458" i="13"/>
  <c r="G461" i="13"/>
  <c r="I461" i="13"/>
  <c r="K461" i="13"/>
  <c r="M461" i="13"/>
  <c r="O461" i="13"/>
  <c r="Q461" i="13"/>
  <c r="V461" i="13"/>
  <c r="G465" i="13"/>
  <c r="M465" i="13" s="1"/>
  <c r="I465" i="13"/>
  <c r="K465" i="13"/>
  <c r="O465" i="13"/>
  <c r="Q465" i="13"/>
  <c r="V465" i="13"/>
  <c r="G470" i="13"/>
  <c r="M470" i="13" s="1"/>
  <c r="I470" i="13"/>
  <c r="K470" i="13"/>
  <c r="O470" i="13"/>
  <c r="Q470" i="13"/>
  <c r="V470" i="13"/>
  <c r="G472" i="13"/>
  <c r="M472" i="13" s="1"/>
  <c r="I472" i="13"/>
  <c r="K472" i="13"/>
  <c r="O472" i="13"/>
  <c r="Q472" i="13"/>
  <c r="V472" i="13"/>
  <c r="G473" i="13"/>
  <c r="M473" i="13" s="1"/>
  <c r="I473" i="13"/>
  <c r="K473" i="13"/>
  <c r="O473" i="13"/>
  <c r="Q473" i="13"/>
  <c r="V473" i="13"/>
  <c r="G475" i="13"/>
  <c r="M475" i="13" s="1"/>
  <c r="I475" i="13"/>
  <c r="K475" i="13"/>
  <c r="O475" i="13"/>
  <c r="Q475" i="13"/>
  <c r="V475" i="13"/>
  <c r="G477" i="13"/>
  <c r="I477" i="13"/>
  <c r="K477" i="13"/>
  <c r="M477" i="13"/>
  <c r="O477" i="13"/>
  <c r="Q477" i="13"/>
  <c r="V477" i="13"/>
  <c r="G481" i="13"/>
  <c r="I481" i="13"/>
  <c r="K481" i="13"/>
  <c r="M481" i="13"/>
  <c r="O481" i="13"/>
  <c r="Q481" i="13"/>
  <c r="V481" i="13"/>
  <c r="G485" i="13"/>
  <c r="M485" i="13" s="1"/>
  <c r="I485" i="13"/>
  <c r="K485" i="13"/>
  <c r="O485" i="13"/>
  <c r="Q485" i="13"/>
  <c r="V485" i="13"/>
  <c r="G489" i="13"/>
  <c r="M489" i="13" s="1"/>
  <c r="I489" i="13"/>
  <c r="K489" i="13"/>
  <c r="O489" i="13"/>
  <c r="Q489" i="13"/>
  <c r="V489" i="13"/>
  <c r="G493" i="13"/>
  <c r="M493" i="13" s="1"/>
  <c r="I493" i="13"/>
  <c r="K493" i="13"/>
  <c r="O493" i="13"/>
  <c r="Q493" i="13"/>
  <c r="V493" i="13"/>
  <c r="G497" i="13"/>
  <c r="M497" i="13" s="1"/>
  <c r="I497" i="13"/>
  <c r="K497" i="13"/>
  <c r="O497" i="13"/>
  <c r="Q497" i="13"/>
  <c r="V497" i="13"/>
  <c r="G501" i="13"/>
  <c r="I501" i="13"/>
  <c r="K501" i="13"/>
  <c r="M501" i="13"/>
  <c r="O501" i="13"/>
  <c r="Q501" i="13"/>
  <c r="V501" i="13"/>
  <c r="G504" i="13"/>
  <c r="M504" i="13" s="1"/>
  <c r="I504" i="13"/>
  <c r="K504" i="13"/>
  <c r="O504" i="13"/>
  <c r="Q504" i="13"/>
  <c r="V504" i="13"/>
  <c r="G507" i="13"/>
  <c r="I507" i="13"/>
  <c r="K507" i="13"/>
  <c r="M507" i="13"/>
  <c r="O507" i="13"/>
  <c r="Q507" i="13"/>
  <c r="V507" i="13"/>
  <c r="G510" i="13"/>
  <c r="M510" i="13" s="1"/>
  <c r="I510" i="13"/>
  <c r="K510" i="13"/>
  <c r="O510" i="13"/>
  <c r="Q510" i="13"/>
  <c r="V510" i="13"/>
  <c r="G515" i="13"/>
  <c r="M515" i="13" s="1"/>
  <c r="I515" i="13"/>
  <c r="K515" i="13"/>
  <c r="O515" i="13"/>
  <c r="Q515" i="13"/>
  <c r="V515" i="13"/>
  <c r="G518" i="13"/>
  <c r="I518" i="13"/>
  <c r="K518" i="13"/>
  <c r="M518" i="13"/>
  <c r="O518" i="13"/>
  <c r="Q518" i="13"/>
  <c r="V518" i="13"/>
  <c r="G519" i="13"/>
  <c r="I519" i="13"/>
  <c r="K519" i="13"/>
  <c r="M519" i="13"/>
  <c r="O519" i="13"/>
  <c r="Q519" i="13"/>
  <c r="V519" i="13"/>
  <c r="G520" i="13"/>
  <c r="M520" i="13" s="1"/>
  <c r="I520" i="13"/>
  <c r="K520" i="13"/>
  <c r="O520" i="13"/>
  <c r="Q520" i="13"/>
  <c r="V520" i="13"/>
  <c r="G522" i="13"/>
  <c r="M522" i="13" s="1"/>
  <c r="I522" i="13"/>
  <c r="K522" i="13"/>
  <c r="O522" i="13"/>
  <c r="Q522" i="13"/>
  <c r="V522" i="13"/>
  <c r="G526" i="13"/>
  <c r="M526" i="13" s="1"/>
  <c r="I526" i="13"/>
  <c r="K526" i="13"/>
  <c r="O526" i="13"/>
  <c r="Q526" i="13"/>
  <c r="V526" i="13"/>
  <c r="G530" i="13"/>
  <c r="M530" i="13" s="1"/>
  <c r="I530" i="13"/>
  <c r="K530" i="13"/>
  <c r="O530" i="13"/>
  <c r="Q530" i="13"/>
  <c r="V530" i="13"/>
  <c r="G533" i="13"/>
  <c r="I533" i="13"/>
  <c r="K533" i="13"/>
  <c r="M533" i="13"/>
  <c r="O533" i="13"/>
  <c r="Q533" i="13"/>
  <c r="V533" i="13"/>
  <c r="G536" i="13"/>
  <c r="M536" i="13" s="1"/>
  <c r="I536" i="13"/>
  <c r="K536" i="13"/>
  <c r="O536" i="13"/>
  <c r="Q536" i="13"/>
  <c r="V536" i="13"/>
  <c r="G539" i="13"/>
  <c r="M539" i="13" s="1"/>
  <c r="I539" i="13"/>
  <c r="K539" i="13"/>
  <c r="O539" i="13"/>
  <c r="Q539" i="13"/>
  <c r="V539" i="13"/>
  <c r="G544" i="13"/>
  <c r="I544" i="13"/>
  <c r="K544" i="13"/>
  <c r="M544" i="13"/>
  <c r="O544" i="13"/>
  <c r="Q544" i="13"/>
  <c r="V544" i="13"/>
  <c r="G549" i="13"/>
  <c r="M549" i="13" s="1"/>
  <c r="I549" i="13"/>
  <c r="K549" i="13"/>
  <c r="O549" i="13"/>
  <c r="Q549" i="13"/>
  <c r="V549" i="13"/>
  <c r="G555" i="13"/>
  <c r="M555" i="13" s="1"/>
  <c r="I555" i="13"/>
  <c r="K555" i="13"/>
  <c r="O555" i="13"/>
  <c r="Q555" i="13"/>
  <c r="V555" i="13"/>
  <c r="G560" i="13"/>
  <c r="I560" i="13"/>
  <c r="K560" i="13"/>
  <c r="M560" i="13"/>
  <c r="O560" i="13"/>
  <c r="Q560" i="13"/>
  <c r="V560" i="13"/>
  <c r="G564" i="13"/>
  <c r="I564" i="13"/>
  <c r="K564" i="13"/>
  <c r="M564" i="13"/>
  <c r="O564" i="13"/>
  <c r="Q564" i="13"/>
  <c r="V564" i="13"/>
  <c r="G567" i="13"/>
  <c r="I567" i="13"/>
  <c r="K567" i="13"/>
  <c r="M567" i="13"/>
  <c r="O567" i="13"/>
  <c r="Q567" i="13"/>
  <c r="V567" i="13"/>
  <c r="G570" i="13"/>
  <c r="M570" i="13" s="1"/>
  <c r="I570" i="13"/>
  <c r="K570" i="13"/>
  <c r="O570" i="13"/>
  <c r="Q570" i="13"/>
  <c r="V570" i="13"/>
  <c r="G573" i="13"/>
  <c r="M573" i="13" s="1"/>
  <c r="I573" i="13"/>
  <c r="K573" i="13"/>
  <c r="O573" i="13"/>
  <c r="Q573" i="13"/>
  <c r="V573" i="13"/>
  <c r="G579" i="13"/>
  <c r="M579" i="13" s="1"/>
  <c r="I579" i="13"/>
  <c r="K579" i="13"/>
  <c r="O579" i="13"/>
  <c r="Q579" i="13"/>
  <c r="V579" i="13"/>
  <c r="G582" i="13"/>
  <c r="M582" i="13" s="1"/>
  <c r="I582" i="13"/>
  <c r="K582" i="13"/>
  <c r="O582" i="13"/>
  <c r="Q582" i="13"/>
  <c r="V582" i="13"/>
  <c r="G584" i="13"/>
  <c r="M584" i="13" s="1"/>
  <c r="I584" i="13"/>
  <c r="K584" i="13"/>
  <c r="O584" i="13"/>
  <c r="Q584" i="13"/>
  <c r="V584" i="13"/>
  <c r="G587" i="13"/>
  <c r="I587" i="13"/>
  <c r="K587" i="13"/>
  <c r="M587" i="13"/>
  <c r="O587" i="13"/>
  <c r="Q587" i="13"/>
  <c r="V587" i="13"/>
  <c r="G589" i="13"/>
  <c r="M589" i="13" s="1"/>
  <c r="I589" i="13"/>
  <c r="K589" i="13"/>
  <c r="O589" i="13"/>
  <c r="Q589" i="13"/>
  <c r="V589" i="13"/>
  <c r="G592" i="13"/>
  <c r="M592" i="13" s="1"/>
  <c r="I592" i="13"/>
  <c r="K592" i="13"/>
  <c r="O592" i="13"/>
  <c r="Q592" i="13"/>
  <c r="V592" i="13"/>
  <c r="G594" i="13"/>
  <c r="M594" i="13" s="1"/>
  <c r="I594" i="13"/>
  <c r="K594" i="13"/>
  <c r="O594" i="13"/>
  <c r="Q594" i="13"/>
  <c r="V594" i="13"/>
  <c r="G597" i="13"/>
  <c r="I597" i="13"/>
  <c r="K597" i="13"/>
  <c r="M597" i="13"/>
  <c r="O597" i="13"/>
  <c r="Q597" i="13"/>
  <c r="V597" i="13"/>
  <c r="G599" i="13"/>
  <c r="M599" i="13" s="1"/>
  <c r="I599" i="13"/>
  <c r="K599" i="13"/>
  <c r="O599" i="13"/>
  <c r="Q599" i="13"/>
  <c r="V599" i="13"/>
  <c r="G600" i="13"/>
  <c r="M600" i="13" s="1"/>
  <c r="I600" i="13"/>
  <c r="K600" i="13"/>
  <c r="O600" i="13"/>
  <c r="Q600" i="13"/>
  <c r="V600" i="13"/>
  <c r="G601" i="13"/>
  <c r="M601" i="13" s="1"/>
  <c r="I601" i="13"/>
  <c r="K601" i="13"/>
  <c r="O601" i="13"/>
  <c r="Q601" i="13"/>
  <c r="V601" i="13"/>
  <c r="G602" i="13"/>
  <c r="O602" i="13"/>
  <c r="G603" i="13"/>
  <c r="M603" i="13" s="1"/>
  <c r="I603" i="13"/>
  <c r="K603" i="13"/>
  <c r="O603" i="13"/>
  <c r="Q603" i="13"/>
  <c r="V603" i="13"/>
  <c r="V602" i="13" s="1"/>
  <c r="G607" i="13"/>
  <c r="M607" i="13" s="1"/>
  <c r="I607" i="13"/>
  <c r="K607" i="13"/>
  <c r="O607" i="13"/>
  <c r="Q607" i="13"/>
  <c r="V607" i="13"/>
  <c r="G612" i="13"/>
  <c r="I612" i="13"/>
  <c r="I611" i="13" s="1"/>
  <c r="K612" i="13"/>
  <c r="K611" i="13" s="1"/>
  <c r="O612" i="13"/>
  <c r="Q612" i="13"/>
  <c r="Q611" i="13" s="1"/>
  <c r="V612" i="13"/>
  <c r="G614" i="13"/>
  <c r="I614" i="13"/>
  <c r="K614" i="13"/>
  <c r="M614" i="13"/>
  <c r="O614" i="13"/>
  <c r="Q614" i="13"/>
  <c r="V614" i="13"/>
  <c r="G617" i="13"/>
  <c r="I617" i="13"/>
  <c r="I616" i="13" s="1"/>
  <c r="K617" i="13"/>
  <c r="M617" i="13"/>
  <c r="O617" i="13"/>
  <c r="O616" i="13" s="1"/>
  <c r="Q617" i="13"/>
  <c r="Q616" i="13" s="1"/>
  <c r="V617" i="13"/>
  <c r="G621" i="13"/>
  <c r="M621" i="13" s="1"/>
  <c r="I621" i="13"/>
  <c r="K621" i="13"/>
  <c r="O621" i="13"/>
  <c r="Q621" i="13"/>
  <c r="V621" i="13"/>
  <c r="G624" i="13"/>
  <c r="M624" i="13" s="1"/>
  <c r="I624" i="13"/>
  <c r="K624" i="13"/>
  <c r="O624" i="13"/>
  <c r="Q624" i="13"/>
  <c r="V624" i="13"/>
  <c r="G627" i="13"/>
  <c r="G626" i="13" s="1"/>
  <c r="I68" i="1" s="1"/>
  <c r="I627" i="13"/>
  <c r="I626" i="13" s="1"/>
  <c r="K627" i="13"/>
  <c r="O627" i="13"/>
  <c r="Q627" i="13"/>
  <c r="V627" i="13"/>
  <c r="G629" i="13"/>
  <c r="M629" i="13" s="1"/>
  <c r="I629" i="13"/>
  <c r="K629" i="13"/>
  <c r="O629" i="13"/>
  <c r="Q629" i="13"/>
  <c r="V629" i="13"/>
  <c r="G633" i="13"/>
  <c r="I633" i="13"/>
  <c r="K633" i="13"/>
  <c r="M633" i="13"/>
  <c r="O633" i="13"/>
  <c r="Q633" i="13"/>
  <c r="V633" i="13"/>
  <c r="G635" i="13"/>
  <c r="M635" i="13" s="1"/>
  <c r="I635" i="13"/>
  <c r="K635" i="13"/>
  <c r="O635" i="13"/>
  <c r="Q635" i="13"/>
  <c r="V635" i="13"/>
  <c r="G638" i="13"/>
  <c r="I638" i="13"/>
  <c r="K638" i="13"/>
  <c r="O638" i="13"/>
  <c r="Q638" i="13"/>
  <c r="V638" i="13"/>
  <c r="V637" i="13" s="1"/>
  <c r="G643" i="13"/>
  <c r="M643" i="13" s="1"/>
  <c r="I643" i="13"/>
  <c r="K643" i="13"/>
  <c r="O643" i="13"/>
  <c r="Q643" i="13"/>
  <c r="V643" i="13"/>
  <c r="G647" i="13"/>
  <c r="M647" i="13" s="1"/>
  <c r="I647" i="13"/>
  <c r="K647" i="13"/>
  <c r="O647" i="13"/>
  <c r="Q647" i="13"/>
  <c r="V647" i="13"/>
  <c r="G650" i="13"/>
  <c r="M650" i="13" s="1"/>
  <c r="I650" i="13"/>
  <c r="K650" i="13"/>
  <c r="O650" i="13"/>
  <c r="Q650" i="13"/>
  <c r="V650" i="13"/>
  <c r="G653" i="13"/>
  <c r="M653" i="13" s="1"/>
  <c r="I653" i="13"/>
  <c r="K653" i="13"/>
  <c r="O653" i="13"/>
  <c r="Q653" i="13"/>
  <c r="V653" i="13"/>
  <c r="G657" i="13"/>
  <c r="G656" i="13" s="1"/>
  <c r="I657" i="13"/>
  <c r="K657" i="13"/>
  <c r="O657" i="13"/>
  <c r="O656" i="13" s="1"/>
  <c r="Q657" i="13"/>
  <c r="Q656" i="13" s="1"/>
  <c r="V657" i="13"/>
  <c r="G660" i="13"/>
  <c r="M660" i="13" s="1"/>
  <c r="I660" i="13"/>
  <c r="K660" i="13"/>
  <c r="O660" i="13"/>
  <c r="Q660" i="13"/>
  <c r="V660" i="13"/>
  <c r="G664" i="13"/>
  <c r="I71" i="1" s="1"/>
  <c r="G665" i="13"/>
  <c r="M665" i="13" s="1"/>
  <c r="M664" i="13" s="1"/>
  <c r="I665" i="13"/>
  <c r="I664" i="13" s="1"/>
  <c r="K665" i="13"/>
  <c r="K664" i="13" s="1"/>
  <c r="O665" i="13"/>
  <c r="O664" i="13" s="1"/>
  <c r="Q665" i="13"/>
  <c r="Q664" i="13" s="1"/>
  <c r="V665" i="13"/>
  <c r="V664" i="13" s="1"/>
  <c r="G668" i="13"/>
  <c r="M668" i="13" s="1"/>
  <c r="I668" i="13"/>
  <c r="K668" i="13"/>
  <c r="O668" i="13"/>
  <c r="Q668" i="13"/>
  <c r="Q667" i="13" s="1"/>
  <c r="V668" i="13"/>
  <c r="G671" i="13"/>
  <c r="I671" i="13"/>
  <c r="K671" i="13"/>
  <c r="O671" i="13"/>
  <c r="O667" i="13" s="1"/>
  <c r="Q671" i="13"/>
  <c r="V671" i="13"/>
  <c r="G675" i="13"/>
  <c r="M675" i="13" s="1"/>
  <c r="I675" i="13"/>
  <c r="K675" i="13"/>
  <c r="O675" i="13"/>
  <c r="Q675" i="13"/>
  <c r="V675" i="13"/>
  <c r="G678" i="13"/>
  <c r="I73" i="1" s="1"/>
  <c r="K678" i="13"/>
  <c r="O678" i="13"/>
  <c r="G679" i="13"/>
  <c r="M679" i="13" s="1"/>
  <c r="M678" i="13" s="1"/>
  <c r="I679" i="13"/>
  <c r="I678" i="13" s="1"/>
  <c r="K679" i="13"/>
  <c r="O679" i="13"/>
  <c r="Q679" i="13"/>
  <c r="Q678" i="13" s="1"/>
  <c r="V679" i="13"/>
  <c r="V678" i="13" s="1"/>
  <c r="G683" i="13"/>
  <c r="M683" i="13" s="1"/>
  <c r="I683" i="13"/>
  <c r="K683" i="13"/>
  <c r="O683" i="13"/>
  <c r="Q683" i="13"/>
  <c r="V683" i="13"/>
  <c r="G687" i="13"/>
  <c r="G682" i="13" s="1"/>
  <c r="I74" i="1" s="1"/>
  <c r="I687" i="13"/>
  <c r="K687" i="13"/>
  <c r="O687" i="13"/>
  <c r="O682" i="13" s="1"/>
  <c r="Q687" i="13"/>
  <c r="V687" i="13"/>
  <c r="G689" i="13"/>
  <c r="I689" i="13"/>
  <c r="K689" i="13"/>
  <c r="M689" i="13"/>
  <c r="O689" i="13"/>
  <c r="Q689" i="13"/>
  <c r="V689" i="13"/>
  <c r="AE693" i="13"/>
  <c r="F44" i="1" s="1"/>
  <c r="BA38" i="12"/>
  <c r="BA37" i="12"/>
  <c r="BA35" i="12"/>
  <c r="BA33" i="12"/>
  <c r="BA31" i="12"/>
  <c r="BA29" i="12"/>
  <c r="BA28" i="12"/>
  <c r="BA26" i="12"/>
  <c r="BA24" i="12"/>
  <c r="BA21" i="12"/>
  <c r="BA20" i="12"/>
  <c r="BA19" i="12"/>
  <c r="BA16" i="12"/>
  <c r="BA15" i="12"/>
  <c r="BA12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K8" i="12" s="1"/>
  <c r="O11" i="12"/>
  <c r="Q11" i="12"/>
  <c r="V11" i="12"/>
  <c r="G13" i="12"/>
  <c r="I13" i="12"/>
  <c r="K13" i="12"/>
  <c r="M13" i="12"/>
  <c r="O13" i="12"/>
  <c r="Q13" i="12"/>
  <c r="V13" i="12"/>
  <c r="G17" i="12"/>
  <c r="I17" i="12"/>
  <c r="K17" i="12"/>
  <c r="O17" i="12"/>
  <c r="Q17" i="12"/>
  <c r="V17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Q22" i="12" s="1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AE46" i="12"/>
  <c r="F41" i="1" s="1"/>
  <c r="I17" i="1"/>
  <c r="H47" i="1"/>
  <c r="J28" i="1"/>
  <c r="J26" i="1"/>
  <c r="G38" i="1"/>
  <c r="F38" i="1"/>
  <c r="J23" i="1"/>
  <c r="J24" i="1"/>
  <c r="J25" i="1"/>
  <c r="J27" i="1"/>
  <c r="E24" i="1"/>
  <c r="G24" i="1"/>
  <c r="E26" i="1"/>
  <c r="G26" i="1"/>
  <c r="I70" i="1" l="1"/>
  <c r="K22" i="12"/>
  <c r="G8" i="12"/>
  <c r="V8" i="12"/>
  <c r="K667" i="13"/>
  <c r="I667" i="13"/>
  <c r="I656" i="13"/>
  <c r="I637" i="13"/>
  <c r="O626" i="13"/>
  <c r="K682" i="13"/>
  <c r="I682" i="13"/>
  <c r="G637" i="13"/>
  <c r="I69" i="1" s="1"/>
  <c r="V626" i="13"/>
  <c r="M627" i="13"/>
  <c r="K616" i="13"/>
  <c r="I602" i="13"/>
  <c r="Q514" i="13"/>
  <c r="Q382" i="13"/>
  <c r="G378" i="13"/>
  <c r="I62" i="1" s="1"/>
  <c r="K255" i="13"/>
  <c r="I255" i="13"/>
  <c r="I207" i="13"/>
  <c r="O8" i="13"/>
  <c r="G46" i="1"/>
  <c r="I46" i="1" s="1"/>
  <c r="O22" i="12"/>
  <c r="I8" i="12"/>
  <c r="G667" i="13"/>
  <c r="I72" i="1" s="1"/>
  <c r="I18" i="1" s="1"/>
  <c r="V656" i="13"/>
  <c r="O611" i="13"/>
  <c r="M602" i="13"/>
  <c r="O514" i="13"/>
  <c r="O347" i="13"/>
  <c r="V299" i="13"/>
  <c r="O207" i="13"/>
  <c r="F43" i="1"/>
  <c r="V8" i="14"/>
  <c r="F39" i="1"/>
  <c r="I514" i="13"/>
  <c r="O382" i="13"/>
  <c r="Q299" i="13"/>
  <c r="Q8" i="13"/>
  <c r="O8" i="12"/>
  <c r="AF693" i="13"/>
  <c r="Q682" i="13"/>
  <c r="V667" i="13"/>
  <c r="M657" i="13"/>
  <c r="M656" i="13" s="1"/>
  <c r="Q637" i="13"/>
  <c r="V616" i="13"/>
  <c r="G611" i="13"/>
  <c r="I66" i="1" s="1"/>
  <c r="V382" i="13"/>
  <c r="I382" i="13"/>
  <c r="K299" i="13"/>
  <c r="Q255" i="13"/>
  <c r="Q207" i="13"/>
  <c r="G207" i="13"/>
  <c r="I57" i="1" s="1"/>
  <c r="Q8" i="14"/>
  <c r="O299" i="13"/>
  <c r="Q165" i="13"/>
  <c r="V22" i="12"/>
  <c r="K626" i="13"/>
  <c r="I22" i="12"/>
  <c r="V682" i="13"/>
  <c r="K656" i="13"/>
  <c r="O637" i="13"/>
  <c r="Q602" i="13"/>
  <c r="K347" i="13"/>
  <c r="V255" i="13"/>
  <c r="K8" i="13"/>
  <c r="F40" i="1"/>
  <c r="F45" i="1"/>
  <c r="I45" i="1" s="1"/>
  <c r="K514" i="13"/>
  <c r="V8" i="13"/>
  <c r="Q8" i="12"/>
  <c r="K637" i="13"/>
  <c r="Q626" i="13"/>
  <c r="Q347" i="13"/>
  <c r="O165" i="13"/>
  <c r="I8" i="13"/>
  <c r="K8" i="14"/>
  <c r="G616" i="13"/>
  <c r="I67" i="1" s="1"/>
  <c r="V611" i="13"/>
  <c r="K602" i="13"/>
  <c r="V514" i="13"/>
  <c r="K382" i="13"/>
  <c r="I299" i="13"/>
  <c r="V281" i="13"/>
  <c r="I281" i="13"/>
  <c r="V207" i="13"/>
  <c r="V165" i="13"/>
  <c r="I165" i="13"/>
  <c r="I8" i="14"/>
  <c r="M8" i="14"/>
  <c r="G20" i="14"/>
  <c r="G8" i="14"/>
  <c r="G24" i="14" s="1"/>
  <c r="M626" i="13"/>
  <c r="M616" i="13"/>
  <c r="M281" i="13"/>
  <c r="M165" i="13"/>
  <c r="M382" i="13"/>
  <c r="M299" i="13"/>
  <c r="M255" i="13"/>
  <c r="M8" i="13"/>
  <c r="M514" i="13"/>
  <c r="M347" i="13"/>
  <c r="M671" i="13"/>
  <c r="M667" i="13" s="1"/>
  <c r="M638" i="13"/>
  <c r="M637" i="13" s="1"/>
  <c r="M612" i="13"/>
  <c r="M611" i="13" s="1"/>
  <c r="G382" i="13"/>
  <c r="I63" i="1" s="1"/>
  <c r="G347" i="13"/>
  <c r="I61" i="1" s="1"/>
  <c r="G281" i="13"/>
  <c r="I59" i="1" s="1"/>
  <c r="G165" i="13"/>
  <c r="I55" i="1" s="1"/>
  <c r="G514" i="13"/>
  <c r="I64" i="1" s="1"/>
  <c r="G299" i="13"/>
  <c r="I60" i="1" s="1"/>
  <c r="M208" i="13"/>
  <c r="M207" i="13" s="1"/>
  <c r="G202" i="13"/>
  <c r="I56" i="1" s="1"/>
  <c r="M687" i="13"/>
  <c r="M682" i="13" s="1"/>
  <c r="G255" i="13"/>
  <c r="I58" i="1" s="1"/>
  <c r="G8" i="13"/>
  <c r="M22" i="12"/>
  <c r="G22" i="12"/>
  <c r="I76" i="1" s="1"/>
  <c r="I20" i="1" s="1"/>
  <c r="M17" i="12"/>
  <c r="M8" i="12" s="1"/>
  <c r="AF46" i="12"/>
  <c r="G44" i="1" l="1"/>
  <c r="I44" i="1" s="1"/>
  <c r="G43" i="1"/>
  <c r="I43" i="1"/>
  <c r="I75" i="1"/>
  <c r="I19" i="1" s="1"/>
  <c r="G46" i="12"/>
  <c r="G40" i="1"/>
  <c r="I40" i="1" s="1"/>
  <c r="G39" i="1"/>
  <c r="G47" i="1" s="1"/>
  <c r="G25" i="1" s="1"/>
  <c r="G41" i="1"/>
  <c r="I41" i="1" s="1"/>
  <c r="I54" i="1"/>
  <c r="G693" i="13"/>
  <c r="I65" i="1"/>
  <c r="F47" i="1"/>
  <c r="G23" i="1" s="1"/>
  <c r="A27" i="1" s="1"/>
  <c r="A28" i="1" s="1"/>
  <c r="G28" i="1" l="1"/>
  <c r="G27" i="1" s="1"/>
  <c r="G29" i="1" s="1"/>
  <c r="I39" i="1"/>
  <c r="I47" i="1" s="1"/>
  <c r="I16" i="1"/>
  <c r="I21" i="1" s="1"/>
  <c r="I77" i="1"/>
  <c r="J75" i="1" l="1"/>
  <c r="J60" i="1"/>
  <c r="J56" i="1"/>
  <c r="J63" i="1"/>
  <c r="J66" i="1"/>
  <c r="J62" i="1"/>
  <c r="J65" i="1"/>
  <c r="J64" i="1"/>
  <c r="J70" i="1"/>
  <c r="J67" i="1"/>
  <c r="J72" i="1"/>
  <c r="J76" i="1"/>
  <c r="J69" i="1"/>
  <c r="J68" i="1"/>
  <c r="J55" i="1"/>
  <c r="J71" i="1"/>
  <c r="J58" i="1"/>
  <c r="J59" i="1"/>
  <c r="J74" i="1"/>
  <c r="J61" i="1"/>
  <c r="J73" i="1"/>
  <c r="J54" i="1"/>
  <c r="J77" i="1" s="1"/>
  <c r="J57" i="1"/>
  <c r="J46" i="1"/>
  <c r="J39" i="1"/>
  <c r="J47" i="1" s="1"/>
  <c r="J44" i="1"/>
  <c r="J40" i="1"/>
  <c r="J41" i="1"/>
  <c r="J43" i="1"/>
  <c r="J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0E1D72B4-CDBD-48A5-B3E7-478ED76767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CB537D-7707-4A5A-B5D4-9A8B8E5061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0AC2C2F5-EAEF-4A39-9249-A704B461E9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3DD0DB-FE39-43A4-A3CE-CAFF743694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15842B78-AF47-44CD-8DC3-3EBD4BE26F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9380E3-94D6-4B28-A74F-885FDA62C4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<sst xmlns="http://schemas.openxmlformats.org/spreadsheetml/2006/main" count="2985" uniqueCount="963">
  <si>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</si>
  <si>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</si>
  <si>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</si>
  <si>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</si>
  <si>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</si>
  <si>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</si>
  <si>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</si>
  <si>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</si>
  <si>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</si>
  <si>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</si>
  <si>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</si>
  <si>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</si>
  <si>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</si>
  <si>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</si>
  <si>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</si>
  <si>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</si>
  <si>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</si>
  <si>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</si>
  <si>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</si>
  <si>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</si>
  <si>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</si>
  <si>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</si>
  <si>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</si>
  <si>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</si>
  <si>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</si>
  <si>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</si>
  <si>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</si>
  <si>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</si>
  <si>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</si>
  <si>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</si>
  <si>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</si>
  <si>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</si>
  <si>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</si>
  <si>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</si>
  <si>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</si>
  <si>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</si>
  <si>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</si>
  <si>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</si>
  <si>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</si>
  <si>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</si>
  <si>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</si>
  <si>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</si>
  <si>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</si>
  <si>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767</t>
  </si>
  <si>
    <t>Ulice Lazaretní - oprava komunikace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</si>
  <si>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</si>
  <si>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</si>
  <si>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</si>
  <si>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</si>
  <si>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</si>
  <si>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</si>
  <si>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</si>
  <si>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63900</t>
  </si>
  <si>
    <t>60733098</t>
  </si>
  <si>
    <t>CZ60733098</t>
  </si>
  <si>
    <t>Stavba</t>
  </si>
  <si>
    <t>Ostatní a vedlejší náklady</t>
  </si>
  <si>
    <t>00.02</t>
  </si>
  <si>
    <t>Vedlejší a ostatní náklady</t>
  </si>
  <si>
    <t>Stavební objekt</t>
  </si>
  <si>
    <t>101</t>
  </si>
  <si>
    <t>Komunikace</t>
  </si>
  <si>
    <t>101.03</t>
  </si>
  <si>
    <t>102</t>
  </si>
  <si>
    <t>Mobiliář</t>
  </si>
  <si>
    <t>102.01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</si>
  <si>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</si>
  <si>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</si>
  <si>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</si>
  <si>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</si>
  <si>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</si>
  <si>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</si>
  <si>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</si>
  <si>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</si>
  <si>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</si>
  <si>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</si>
  <si>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</si>
  <si>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</si>
  <si>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2</t>
  </si>
  <si>
    <t>Základy a zvláštní zakládání</t>
  </si>
  <si>
    <t>4</t>
  </si>
  <si>
    <t>Vodorovné konstrukce</t>
  </si>
  <si>
    <t>5</t>
  </si>
  <si>
    <t>59</t>
  </si>
  <si>
    <t>Dlažby a předlažby komunikací</t>
  </si>
  <si>
    <t>62</t>
  </si>
  <si>
    <t>Úpravy povrchů vnější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</si>
  <si>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</si>
  <si>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</si>
  <si>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</si>
  <si>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</si>
  <si>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</si>
  <si>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</si>
  <si>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</si>
  <si>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</si>
  <si>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961</t>
  </si>
  <si>
    <t>Bourání - beton</t>
  </si>
  <si>
    <t>962</t>
  </si>
  <si>
    <t>Bourání - asfalt</t>
  </si>
  <si>
    <t>97</t>
  </si>
  <si>
    <t>Přesuny suti a vybouraných hmot</t>
  </si>
  <si>
    <t>99</t>
  </si>
  <si>
    <t>Staveništní přesun hmot</t>
  </si>
  <si>
    <t>M21</t>
  </si>
  <si>
    <t>Elektromontáže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</si>
  <si>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</si>
  <si>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</si>
  <si>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</si>
  <si>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</si>
  <si>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</si>
  <si>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</si>
  <si>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</si>
  <si>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</si>
  <si>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</si>
  <si>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</si>
  <si>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</si>
  <si>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</si>
  <si>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</si>
  <si>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</si>
  <si>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</si>
  <si>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</si>
  <si>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</si>
  <si>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</si>
  <si>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</si>
  <si>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</si>
  <si>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</si>
  <si>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</si>
  <si>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</si>
  <si>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</si>
  <si>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</si>
  <si>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</si>
  <si>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</si>
  <si>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</si>
  <si>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</si>
  <si>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</si>
  <si>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</si>
  <si>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</si>
  <si>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</si>
  <si>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</si>
  <si>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</si>
  <si>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</si>
  <si>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</si>
  <si>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</si>
  <si>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004111010R</t>
  </si>
  <si>
    <t xml:space="preserve">Průzkumné práce </t>
  </si>
  <si>
    <t>Soubor</t>
  </si>
  <si>
    <t>RTS 21/ I</t>
  </si>
  <si>
    <t>Indiv</t>
  </si>
  <si>
    <t>VRN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</si>
  <si>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</si>
  <si>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</si>
  <si>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</si>
  <si>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</si>
  <si>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</si>
  <si>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</si>
  <si>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</si>
  <si>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</si>
  <si>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</si>
  <si>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</si>
  <si>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</si>
  <si>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</si>
  <si>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</si>
  <si>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</si>
  <si>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</si>
  <si>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</si>
  <si>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</si>
  <si>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</si>
  <si>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</si>
  <si>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</si>
  <si>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</si>
  <si>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005241010R</t>
  </si>
  <si>
    <t xml:space="preserve">Dokumentace skutečného provedení </t>
  </si>
  <si>
    <t>Dokumentace skutečného provedení stavby bude zpracována v digitální podobě, např. projektantem stavby, a předána objednateli.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</si>
  <si>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</si>
  <si>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</si>
  <si>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</si>
  <si>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</si>
  <si>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</si>
  <si>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</si>
  <si>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00523  R</t>
  </si>
  <si>
    <t>Zkoušky a revize</t>
  </si>
  <si>
    <t>Náklady zhotovitele, související s prováděním zkoušek a revizí, jako např. kamerová zkouška napojení a průtočnosti nových dešťových vpustí, vyčištění tlakosacím vozem a zkoušky nad rámec KZP.</t>
  </si>
  <si>
    <t>00526a</t>
  </si>
  <si>
    <t>Finanční náklady - údržba vegetačních ploch</t>
  </si>
  <si>
    <t xml:space="preserve">m2    </t>
  </si>
  <si>
    <t>Vlastní</t>
  </si>
  <si>
    <t>Náklady zhotovitele, které vznikají v souvislosti se zajištěním údržby vegetačních ploch po dobu dle vyjádření správce společnosti Brněnské komunikace a.s.</t>
  </si>
  <si>
    <t>- údržba zeleně po dokončení díla vč. zalévání, odplevelování a pravidelných pokosů trávníků (minimálně 6x za 1 rok)</t>
  </si>
  <si>
    <t>00526b</t>
  </si>
  <si>
    <t>Finanční náklady - záchranný archeologický dohled</t>
  </si>
  <si>
    <t>Náklady zhotovitele, které vznikají v souvislosti se zajištěním záchranného archeologického dohledu.</t>
  </si>
  <si>
    <t>00526c</t>
  </si>
  <si>
    <t>Finanční náklady - stavebně-geotechnický dohled</t>
  </si>
  <si>
    <t>Náklady zhotovitele, které vznikají v souvislosti se zajištěním stavebně-geotechnického dohledu.</t>
  </si>
  <si>
    <t>00526d</t>
  </si>
  <si>
    <t>Finanční náklady - pasportizace</t>
  </si>
  <si>
    <t>soubor</t>
  </si>
  <si>
    <t>Náklady zhotovitele, které vznikají v souvislosti se zajištěním pasportizace přilehlých objektů.</t>
  </si>
  <si>
    <t>SUM</t>
  </si>
  <si>
    <t>Geodetické zaměření rohů stavby, stabilizace bodů a sestavení laviček.</t>
  </si>
  <si>
    <t>Veškeré náklady spojené s vybudováním, provozem a odstraněním zařízení staveniště.</t>
  </si>
  <si>
    <t>Náklady na zajištění autorského dozoru a vyhotovení dokumentace skutečného provedení stavby a její předání objednateli v požadované formě a požadovaném počtu.</t>
  </si>
  <si>
    <t>END</t>
  </si>
  <si>
    <t>Položkový soupis prací a dodávek</t>
  </si>
  <si>
    <t>113106111R00</t>
  </si>
  <si>
    <t>Rozebrání komunikací pro pěší s jakýmkoliv ložem a výplní spár_x000D_
 z mozaiky</t>
  </si>
  <si>
    <t>m2</t>
  </si>
  <si>
    <t>822-1</t>
  </si>
  <si>
    <t>RTS 20/ II</t>
  </si>
  <si>
    <t>Práce</t>
  </si>
  <si>
    <t>POL1_</t>
  </si>
  <si>
    <t>s přemístěním hmot na skládku na vzdálenost do 3 m nebo s naložením na dopravní prostředek</t>
  </si>
  <si>
    <t>SPI</t>
  </si>
  <si>
    <t>50,30</t>
  </si>
  <si>
    <t>VV</t>
  </si>
  <si>
    <t>113106121R00</t>
  </si>
  <si>
    <t>Rozebrání komunikací pro pěší s jakýmkoliv ložem a výplní spár_x000D_
 z betonových nebo kameninových dlaždic nebo tvarovek</t>
  </si>
  <si>
    <t>30x30 cm : 1347,50</t>
  </si>
  <si>
    <t>113106211R00</t>
  </si>
  <si>
    <t>Rozebrání vozovek a ploch s jakoukoliv výplní spár _x000D_
 v ploše jednotlivě do 200 m2, z velkých kostek, kladených do lože z kameniva těženého, škváry nebo strusky</t>
  </si>
  <si>
    <t>65,80</t>
  </si>
  <si>
    <t>113106221R00</t>
  </si>
  <si>
    <t>Rozebrání vozovek a ploch s jakoukoliv výplní spár _x000D_
 v ploše jednotlivě do 200 m2, z drobných kostek nebo odseků, kladených do lože z kameniva těženého, škváry nebo strusky</t>
  </si>
  <si>
    <t>v chodníku : 41,30</t>
  </si>
  <si>
    <t>pojízdná plocha : 38,80</t>
  </si>
  <si>
    <t>113106231R00</t>
  </si>
  <si>
    <t>Rozebrání vozovek a ploch s jakoukoliv výplní spár _x000D_
 v jakékoliv ploše, ze zámkové dlažky, kladených do lože z kameniva</t>
  </si>
  <si>
    <t>zámková nebo skladebná dl. : 671,30</t>
  </si>
  <si>
    <t>úprava křižovatky Lazaretní/Šámalova : 60,40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</si>
  <si>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</si>
  <si>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</si>
  <si>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</si>
  <si>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</si>
  <si>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113202111R00</t>
  </si>
  <si>
    <t>Vytrhání obrub z krajníků nebo obrubníků stojatých</t>
  </si>
  <si>
    <t>Potřebné množství rozebraných kamenných obubníků se použije na znovuosazení, odvezeny a uloženy na meziskládku. Nezapočteno do odvozu a uložení na skládku.</t>
  </si>
  <si>
    <t>bet. silniční : 614,0</t>
  </si>
  <si>
    <t>krajníky stojaté : 421,0</t>
  </si>
  <si>
    <t>úprava křižovatky Lazaretní/Šámalova - bet. silniční : 63,0</t>
  </si>
  <si>
    <t>113203111R00</t>
  </si>
  <si>
    <t>Vytrhání obrub z dlažebních kostek</t>
  </si>
  <si>
    <t>přídlažba - 1řádek : 17,0*1</t>
  </si>
  <si>
    <t>přídlažba - 2řádek : 1156,0*2</t>
  </si>
  <si>
    <t>přídlažba - 3řádek : 24,0*3</t>
  </si>
  <si>
    <t>úprava křižovatky Lazaretní/Šámalova - dvojřádek drobná kostka : 63,0*2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</si>
  <si>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</si>
  <si>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</si>
  <si>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</si>
  <si>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</si>
  <si>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</si>
  <si>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Odkaz na mn. položky pořadí 12 : 822,48900*0,1</t>
  </si>
  <si>
    <t>Odkaz na mn. položky pořadí 13 : 974,03740*0,1</t>
  </si>
  <si>
    <t>Odkaz na mn. položky pořadí 15 : 417,44320*0,1</t>
  </si>
  <si>
    <t>Odkaz na mn. položky pořadí 18 : 123,00000*0,1</t>
  </si>
  <si>
    <t>Odkaz na mn. položky pořadí 20 : 204,89760*0,1</t>
  </si>
  <si>
    <t>Odkaz na mn. položky pořadí 22 : 19,00800*0,1</t>
  </si>
  <si>
    <t>120901121RT3</t>
  </si>
  <si>
    <t>Bourání konstrukcí v odkopávkách a prokopávkách z betonu, prostého, těžkou technikou</t>
  </si>
  <si>
    <t>korytech vodotečí, melioračních kanálech s přemístěním suti na hromady na vzdálenost do 20 m nebo s naložením na dopravní prostředek,</t>
  </si>
  <si>
    <t>beton : 76,90*0,15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</si>
  <si>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</si>
  <si>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</si>
  <si>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</si>
  <si>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Potřebné množství vybrané ornice se použije na znovuohumusování, odvezena a uložena na meziskládku. Nezapočteno do odvozu a uložení na skládku.</t>
  </si>
  <si>
    <t>tl. 20 cm : 649,80*0,2</t>
  </si>
  <si>
    <t>úprava křižovatky Lazaretní/Šámalova : 140,80*0,2</t>
  </si>
  <si>
    <t>122102202R00</t>
  </si>
  <si>
    <t>Odkopávky a prokopávky pro silnice v horninách 1 a 2 _x000D_
 přes 100 do 1 000 m3</t>
  </si>
  <si>
    <t>s přemístěním výkopku v příčných profilech na vzdálenost do 15 m nebo s naložením na dopravní prostředek.</t>
  </si>
  <si>
    <t>zemina : 719,244</t>
  </si>
  <si>
    <t>úprava křižovatky Lazaretní/Šámalova : 103,245</t>
  </si>
  <si>
    <t>122202202R00</t>
  </si>
  <si>
    <t>Odkopávky a prokopávky pro silnice v hornině 3 přes 100 do 1 000 m3</t>
  </si>
  <si>
    <t>drť pod stáv. dlažbou, tl. 4 cm (70% hor. 3) : 84,416*0,7</t>
  </si>
  <si>
    <t>ŠD pod stáv. zpev. plochami (70% hor. 3) : 1117,770*0,7</t>
  </si>
  <si>
    <t>štěrk (MZK) - stáv. vozovka (70% hor. 3) : 143,340*0,7</t>
  </si>
  <si>
    <t>úprava křižovatky Lazaretní/Šámalova - drť pod stáv. dlažbou, tl. 4 cm (70% hor. 3) : 2,416*0,7</t>
  </si>
  <si>
    <t>úprava křižovatky Lazaretní/Šámalova - ŠD pod stáv. zpev. plochami (70% hor. 3) : 38,310*0,7</t>
  </si>
  <si>
    <t>drť pod stáv. dlažbou z kostek, tl. 5 cm (70% hor. 3) : 5,230*0,7</t>
  </si>
  <si>
    <t>122202209R00</t>
  </si>
  <si>
    <t>Odkopávky a prokopávky pro silnice v hornině 3 příplatek za lepivost horniny</t>
  </si>
  <si>
    <t>Odkaz na mn. položky pořadí 13 : 974,03740*0,2</t>
  </si>
  <si>
    <t>122302202R00</t>
  </si>
  <si>
    <t>Odkopávky a prokopávky pro silnice v hornině 4 přes 100 do 1 000 m3</t>
  </si>
  <si>
    <t>Odkaz na mn. položky pořadí 13 : 974,03740*0,42857</t>
  </si>
  <si>
    <t>Začátek provozního součtu</t>
  </si>
  <si>
    <t xml:space="preserve">  30% hor. 4 : 1/7*3</t>
  </si>
  <si>
    <t>Konec provozního součtu</t>
  </si>
  <si>
    <t>122302209R00</t>
  </si>
  <si>
    <t>Odkopávky a prokopávky pro silnice v hornině 4 příplatek za lepivost horniny</t>
  </si>
  <si>
    <t>Odkaz na mn. položky pořadí 15 : 417,44320*0,2</t>
  </si>
  <si>
    <t>122101401R00</t>
  </si>
  <si>
    <t>Vykopávky v zemnících na suchu v horninách 1 a 2_x000D_
 do 100 m3</t>
  </si>
  <si>
    <t>s přehozením výkopku na vzdálenost do 3 m nebo s naložením na dopravní prostředek,</t>
  </si>
  <si>
    <t>Naložení ornice z dočasné skládky.</t>
  </si>
  <si>
    <t>1205,70*0,1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</si>
  <si>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</si>
  <si>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</si>
  <si>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</si>
  <si>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trativody : 835,0*(0,4*(0,5+0,25)/2)</t>
  </si>
  <si>
    <t>změna 2021 - rýha pro trativody : -15,0*(0,4*(0,5+0,25)/2)</t>
  </si>
  <si>
    <t>132301119R00</t>
  </si>
  <si>
    <t xml:space="preserve">Hloubení rýh šířky do 60 cm příplatek za lepivost, v hornině 4,  </t>
  </si>
  <si>
    <t>Odkaz na mn. položky pořadí 18 : 123,00000*0,2</t>
  </si>
  <si>
    <t>133301102R00</t>
  </si>
  <si>
    <t>Hloubení šachet v hornině 4_x000D_
 přes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</si>
  <si>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</si>
  <si>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S naložením na dopravní prostředek, vč. svislého přemístění výkopku.</t>
  </si>
  <si>
    <t>UV 1-8, UV 10-31 : 30*(1,2*1,8*(4,0-0,81))</t>
  </si>
  <si>
    <t>drenážní šachta - rezerva : 1*(1,2*1,8*(3,0-0,65))</t>
  </si>
  <si>
    <t>změna 2021 - UV 30 : -1*(1,2*1,8*(4,0-0,81))</t>
  </si>
  <si>
    <t>133301109R00</t>
  </si>
  <si>
    <t>Hloubení šachet v hornině 4_x000D_
 příplatek za lepivost horniny</t>
  </si>
  <si>
    <t>Odkaz na mn. položky pořadí 20 : 204,89760*0,2</t>
  </si>
  <si>
    <t>133501101R00</t>
  </si>
  <si>
    <t>Hloubení šachet v hornině 6 pro jakýkoliv objem výkopu</t>
  </si>
  <si>
    <t>Odstranění horních dílů šachty do úrovně zemní pláně. Hloubení s případným nutným přemístěním výkopku ve výkopišti, s přehozením výkopku na přilehlém terénu na vzd. do 5 m od hrany šachty nebo s naložením na dopravní prostředek. V položce je kalkulováno i svislé přemístění výkopku.</t>
  </si>
  <si>
    <t>stávající UV : 34*(0,6*1,2*0,8)</t>
  </si>
  <si>
    <t>změna 2021 - UV 30 : -1*(0,6*1,2*0,8)</t>
  </si>
  <si>
    <t>141700104R00</t>
  </si>
  <si>
    <t>Protlačování trub v hornině 1 - 4 vnějšího průměru 155 mm</t>
  </si>
  <si>
    <t>s výjimkou tekoucího písku a hornin kašovité konzistence v hloubce do 6 m a v délce do 35 m, s případným vodorovným a svislým přemístění výkopku z protlačovaného potrubí a montážní jámy na přilehlé území.</t>
  </si>
  <si>
    <t>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t>
  </si>
  <si>
    <t>151101201R00</t>
  </si>
  <si>
    <t>Zřízení pažení stěn výkopu bez rozepření, vzepření příložné, hloubky do 4 m</t>
  </si>
  <si>
    <t>UV 1-8, UV 10-31 : 30*(2*(1,2+1,8)*(4,0-0,81)-(1,0*(3,5-0,81)))</t>
  </si>
  <si>
    <t>změna 2021 - UV 30 : -1*(2*(1,2+1,8)*(4,0-0,81)-(1,0*(3,5-0,81)))</t>
  </si>
  <si>
    <t>151101211R00</t>
  </si>
  <si>
    <t>Odstranění pažení stěn výkopu příložné, hloubky do 4 m</t>
  </si>
  <si>
    <t>s uložením pažin na vzdálenost do 3 m od okraje výkopu,</t>
  </si>
  <si>
    <t>Odkaz na mn. položky pořadí 24 : 477,05000</t>
  </si>
  <si>
    <t>151101301R00</t>
  </si>
  <si>
    <t>Zřízení rozepření zapažených stěn výkopů při roubení příložném, hloubky do 4 m</t>
  </si>
  <si>
    <t>s potřebným přepažováním,</t>
  </si>
  <si>
    <t>Odkaz na mn. položky pořadí 20 : 204,89760</t>
  </si>
  <si>
    <t>151101311R00</t>
  </si>
  <si>
    <t>Odstranění rozepření stěn výkopů při roubení příložném, hloubky do 4 m</t>
  </si>
  <si>
    <t>s uložením materiálu na vzdálenost do 3 m od okraje výkopu,</t>
  </si>
  <si>
    <t>Odkaz na mn. položky pořadí 26 : 204,89760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</si>
  <si>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</si>
  <si>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</si>
  <si>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</si>
  <si>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Přemístění ornice na dočasnou skládku a zpět na místo upotřebení.</t>
  </si>
  <si>
    <t>Odkaz na mn. položky pořadí 17 : 120,57000</t>
  </si>
  <si>
    <t>162701101R00</t>
  </si>
  <si>
    <t>Vodorovné přemístění výkopku z horniny 1 až 4, na vzdálenost přes 5 000  do 6 000 m</t>
  </si>
  <si>
    <t>Odkaz na mn. položky pořadí 11 : 158,12000</t>
  </si>
  <si>
    <t>Odkaz na mn. položky pořadí 12 : 822,48900</t>
  </si>
  <si>
    <t>Odkaz na mn. položky pořadí 13 : 974,03740</t>
  </si>
  <si>
    <t>Odkaz na mn. položky pořadí 15 : 417,44321</t>
  </si>
  <si>
    <t>Odkaz na mn. položky pořadí 17 : 120,57000*-1</t>
  </si>
  <si>
    <t>Odkaz na mn. položky pořadí 18 : 123,00000</t>
  </si>
  <si>
    <t>162701151R00</t>
  </si>
  <si>
    <t>Vodorovné přemístění výkopku z horniny 5 až 7, na vzdálenost přes 5 000  do 6 000 m</t>
  </si>
  <si>
    <t>Odkaz na mn. položky pořadí 22 : 19,00800</t>
  </si>
  <si>
    <t>171201201R00</t>
  </si>
  <si>
    <t>Uložení sypaniny na dočasnou skládku tak, že na 1 m2 plochy připadá přes 2 m3 výkopku nebo ornice</t>
  </si>
  <si>
    <t>Uložení ornice na dočasnou skládku.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</si>
  <si>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</si>
  <si>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</si>
  <si>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</si>
  <si>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Odkaz na mn. položky pořadí 66 : 6,26400*-1</t>
  </si>
  <si>
    <t>Odkaz na mn. položky pořadí 67 : 6,26400*-1</t>
  </si>
  <si>
    <t>Odkaz na mn. položky pořadí 108 : 33,30360*-1</t>
  </si>
  <si>
    <t>UV 1-8, UV 10-31 : -30*(0,6^2*(4,0-0,81))</t>
  </si>
  <si>
    <t xml:space="preserve">  Hloubení-lože pod potrubí (ŠP+bet.)-obetonování-UV : </t>
  </si>
  <si>
    <t>změna 2021 - UV 30 : -1*(0,6^2*(4,0-0,81))</t>
  </si>
  <si>
    <t>184807111R00</t>
  </si>
  <si>
    <t>Ochrana stromu bedněním zřízení bednění</t>
  </si>
  <si>
    <t>823-1</t>
  </si>
  <si>
    <t>před poškozením stavebním provozem,</t>
  </si>
  <si>
    <t>Včetně řeziva a jeho dopravného. Výška min. 2,0 m, nebo do výšky spodního kosterního větvení stromu. Provedení dle ČSN 83 9061.</t>
  </si>
  <si>
    <t>1 strom : 1*(0,8*2,0*4)</t>
  </si>
  <si>
    <t>184807112R00</t>
  </si>
  <si>
    <t>Ochrana stromu bedněním odstranění bednění</t>
  </si>
  <si>
    <t>Odkaz na mn. položky pořadí 33 : 6,40000</t>
  </si>
  <si>
    <t>199000002R00</t>
  </si>
  <si>
    <t>Poplatky za skládku horniny 1- 4</t>
  </si>
  <si>
    <t>Odkaz na mn. položky pořadí 29 : 2579,41721</t>
  </si>
  <si>
    <t>199000003R00</t>
  </si>
  <si>
    <t>Poplatky za skládku horniny 5 - 7</t>
  </si>
  <si>
    <t>Odkaz na mn. položky pořadí 30 : 19,00800</t>
  </si>
  <si>
    <t>139601102T00</t>
  </si>
  <si>
    <t>v hornině tř. 3</t>
  </si>
  <si>
    <t>RTS 19/ I</t>
  </si>
  <si>
    <t>Ruční výkop jámy v hornině 3. Svislé přemístění výkopku. Zásyp nezapažené jámy sypaninou se zhutněním. Naložení přebytku po zásypu (0,10 m3/m rýhy) na dopravní prostředek. Odvoz do 15 km a uložení na skládku.</t>
  </si>
  <si>
    <t>startovací/koncová jáma : 2*(2,5*1,0*2,0)</t>
  </si>
  <si>
    <t>122202203R00</t>
  </si>
  <si>
    <t>Odkopávky a prokopávky pro silnice v hornině 3 přes 1 000 do 10 000 m3</t>
  </si>
  <si>
    <t>Zlepšení podloží v případě neúnosnosti zemní pláně. Provedení dle PD.</t>
  </si>
  <si>
    <t>sanace podloží (70% hor. tř. 3) : 2355,450*0,7</t>
  </si>
  <si>
    <t>úprava křižovatky Lazaretní/Šámalova : 140,55</t>
  </si>
  <si>
    <t>Odkaz na mn. položky pořadí 38 : 1789,36500*0,2</t>
  </si>
  <si>
    <t>Odkaz na mn. položky pořadí 38 : 1789,36500*0,42857</t>
  </si>
  <si>
    <t>Odkaz na mn. položky pořadí 40 : 766,86815*0,2</t>
  </si>
  <si>
    <t>Odkaz na mn. položky pořadí 40 : 766,86816</t>
  </si>
  <si>
    <t>Odkaz na mn. položky pořadí 38 : 1789,36500</t>
  </si>
  <si>
    <t>171101111R00</t>
  </si>
  <si>
    <t>Uložení sypaniny do násypů zhutněných z hornin nesoudržných sypkých_x000D_
 s relativní ulehlostí l(d) 0,9 nebo v aktivní zóně</t>
  </si>
  <si>
    <t>s rozprostřením sypaniny ve vrstvách a s hrubým urovnáním,</t>
  </si>
  <si>
    <t>2355,450</t>
  </si>
  <si>
    <t>Odkaz na mn. položky pořadí 42 : 2556,23316</t>
  </si>
  <si>
    <t>58344209R</t>
  </si>
  <si>
    <t>štěrkodrť frakce 0,0 až 125,0 mm; třída B</t>
  </si>
  <si>
    <t>t</t>
  </si>
  <si>
    <t>SPCM</t>
  </si>
  <si>
    <t>Specifikace</t>
  </si>
  <si>
    <t>POL3_</t>
  </si>
  <si>
    <t>Odkaz na mn. položky pořadí 43 : 2496,00000*2,2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</si>
  <si>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</si>
  <si>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</si>
  <si>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388,555</t>
  </si>
  <si>
    <t>úprava křižovatky Lazaretní/Šámalova : 19,250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</si>
  <si>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</si>
  <si>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</si>
  <si>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</si>
  <si>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Včetně prvního pokosení, naložení odpadu a odvezení do 20 km, se složením.</t>
  </si>
  <si>
    <t>1205,70</t>
  </si>
  <si>
    <t>úprava křižovatky Lazaretní/Šámalova : 35,00</t>
  </si>
  <si>
    <t>181101101R00</t>
  </si>
  <si>
    <t>Úprava pláně v zářezech v hornině 1 až 4, bez zhutnění</t>
  </si>
  <si>
    <t>vyrovnáním výškových rozdílů, ploch vodorovných a ploch do sklonu 1 : 5.</t>
  </si>
  <si>
    <t>Odkaz na mn. položky pořadí 47 : 1240,70000</t>
  </si>
  <si>
    <t>181101102R00</t>
  </si>
  <si>
    <t>Úprava pláně v zářezech v hornině 1 až 4, se zhutněním</t>
  </si>
  <si>
    <t>Odkaz na mn. položky pořadí 71 : 3030,40000</t>
  </si>
  <si>
    <t>Odkaz na mn. položky pořadí 72 : 5221,10000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</si>
  <si>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</si>
  <si>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</si>
  <si>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</si>
  <si>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</si>
  <si>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</si>
  <si>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</si>
  <si>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</si>
  <si>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</si>
  <si>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</si>
  <si>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</si>
  <si>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185802113R00</t>
  </si>
  <si>
    <t>Hnojení umělým hnojivem naširoko, v rovině nebo na svahu do 1:5</t>
  </si>
  <si>
    <t>POL1_1</t>
  </si>
  <si>
    <t>půdy nebo trávníku s rozprostřením nebo s rozdělením hnojiva,</t>
  </si>
  <si>
    <t>Odkaz na mn. položky pořadí 58 : 38,37113*0,00097087</t>
  </si>
  <si>
    <t xml:space="preserve">  tuna*odečtení ztratného (3 %) : 0,001*0,97087</t>
  </si>
  <si>
    <t>185804215R00</t>
  </si>
  <si>
    <t>Vypletí záhonů v rovině nebo ve svahu do 1:5 trávník po výsevu</t>
  </si>
  <si>
    <t>s případným naložením odpadu na dopravní prostředek, odvozem do 20 km a se složením</t>
  </si>
  <si>
    <t>185804312R00</t>
  </si>
  <si>
    <t xml:space="preserve">Zalití rostlin vodou plocha přes 20 m2,  </t>
  </si>
  <si>
    <t>Zálivka bezprostředně po založení trávníku. Uvažována závlahová dávka 15 l/m2.</t>
  </si>
  <si>
    <t>Odkaz na mn. položky pořadí 47 : 1240,70000*0,015</t>
  </si>
  <si>
    <t>185851111R00</t>
  </si>
  <si>
    <t>Dovoz vody pro zálivku rostlin dovoz vody pro zálivku rostlin na vzdálenost do 6000 m</t>
  </si>
  <si>
    <t>Odkaz na mn. položky pořadí 55 : 18,61050</t>
  </si>
  <si>
    <t>00572400R</t>
  </si>
  <si>
    <t>směs travní parková, pro běžnou zátěž</t>
  </si>
  <si>
    <t>kg</t>
  </si>
  <si>
    <t>Spotřeba cca 25 g/m2. Ztratné uvažováno 5 %.</t>
  </si>
  <si>
    <t>Odkaz na mn. položky pořadí 47 : 1240,70019*0,02625</t>
  </si>
  <si>
    <t>25191158R</t>
  </si>
  <si>
    <t>hnojivo dusíkaté</t>
  </si>
  <si>
    <t>Kg</t>
  </si>
  <si>
    <t>Spotřeba cca 30 g/m2. Ztratné uvažováno 3 %.</t>
  </si>
  <si>
    <t>Odkaz na mn. položky pořadí 47 : 1240,70000*0,0309</t>
  </si>
  <si>
    <t>25234009.AR</t>
  </si>
  <si>
    <t>herbicid totální; účinná látka izopropylaminová sůl glyphosatu; hubení dvouděložných plevelů, jednoděložných plevelů</t>
  </si>
  <si>
    <t>l</t>
  </si>
  <si>
    <t>Spotřeba cca 0,04 l/m2.</t>
  </si>
  <si>
    <t>Odkaz na mn. položky pořadí 47 : 1240,70000*0,04</t>
  </si>
  <si>
    <t>59691018.AR</t>
  </si>
  <si>
    <t>zemina stabilizační</t>
  </si>
  <si>
    <t>Odkaz na mn. položky pořadí 46 : 407,80500*2</t>
  </si>
  <si>
    <t>212572111R00</t>
  </si>
  <si>
    <t>Lože pro trativody ze štěrkopísku tříděného</t>
  </si>
  <si>
    <t>800-2</t>
  </si>
  <si>
    <t>Štěrkopísek 0/16. Provedení dle PD.</t>
  </si>
  <si>
    <t>tl. 10 cm, š. 25 cm : 835,0*0,25*0,1</t>
  </si>
  <si>
    <t>změna 2021 : -15,0*0,25*0,1</t>
  </si>
  <si>
    <t>212561111RK1</t>
  </si>
  <si>
    <t>Výplň trativodů kamenivem hrubým drceným, frakce 4-16 mm</t>
  </si>
  <si>
    <t>do rýh bez zhutnění s úpravou povrchu výplně,</t>
  </si>
  <si>
    <t>Obsyp trativodu.</t>
  </si>
  <si>
    <t>obsyp trativodu : (0,4*(0,45+0,25)/2-(0,25*0,1+pi*0,05*0,05))*835,0</t>
  </si>
  <si>
    <t>změna 2021 : -(0,4*(0,45+0,25)/2-(0,25*0,1+pi*0,05*0,05))*15,0</t>
  </si>
  <si>
    <t xml:space="preserve">  drť : 0,4*(0,45+0,25)/2</t>
  </si>
  <si>
    <t xml:space="preserve">  podsyp : 0,25*0,1</t>
  </si>
  <si>
    <t xml:space="preserve">  trativod : pi*0,05*0,05</t>
  </si>
  <si>
    <t>212971110R00</t>
  </si>
  <si>
    <t xml:space="preserve">Zřízení opláštění odvod. trativodů z geotextilie o sklonu do 2,5,  </t>
  </si>
  <si>
    <t>v rýze nebo v zářezu se stěnami,</t>
  </si>
  <si>
    <t>((0,4+0,45+0,25+0,4)*835,0)</t>
  </si>
  <si>
    <t>změna 2021 : -((0,4+0,45+0,25+0,4)*15,0)</t>
  </si>
  <si>
    <t>28611223.AR</t>
  </si>
  <si>
    <t>trubka plastová drenážní PVC; ohebná; perforovaná po celém obvodu; DN 100,0 mm</t>
  </si>
  <si>
    <t>ztratné 1% : 835,0*1,01</t>
  </si>
  <si>
    <t>změna 2021 : -15,0*1,01</t>
  </si>
  <si>
    <t>67352003R</t>
  </si>
  <si>
    <t>geotextilie PET; funkce drenážní, separační, ochranná, filtrační; plošná hmotnost 250 g/m2</t>
  </si>
  <si>
    <t>Geotextílie pro trativod. Provedení dle TP 97.</t>
  </si>
  <si>
    <t>vč. přesahů cca 30 cm a ztratného 2 % : ((0,4+0,45+0,25+0,4+0,3)*835,0)*1,02</t>
  </si>
  <si>
    <t>změna 2021 : -((0,4+0,45+0,25+0,4+0,3)*15,0)*1,02</t>
  </si>
  <si>
    <t>451573111R00</t>
  </si>
  <si>
    <t>Lože pod potrubí, stoky a drobné objekty z písku a štěrkopísku  do 65 mm</t>
  </si>
  <si>
    <t>827-1</t>
  </si>
  <si>
    <t>v otevřeném výkopu,</t>
  </si>
  <si>
    <t>UV, tl. 10 cm : 30*(1,2*1,8*0,1)</t>
  </si>
  <si>
    <t>změna 2021 - UV 30 : -1*(1,2*1,8*0,1)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</si>
  <si>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</si>
  <si>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</si>
  <si>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</si>
  <si>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Podkladní prstenec UV, vč. nákladů na bednění, odbedněné a nátěr bednění proti přilnavosti betonu.</t>
  </si>
  <si>
    <t>Odkaz na mn. položky pořadí 66 : 6,26400</t>
  </si>
  <si>
    <t>452313131R00</t>
  </si>
  <si>
    <t>Podkladní a zajišťovací konstrukce z betonu bloky pro potrubí , z betonu prostého třídy C 12/15</t>
  </si>
  <si>
    <t>Betonový blok</t>
  </si>
  <si>
    <t>UV 1-8, UV 10-31 : 30*(1,0*1,0*1,0)</t>
  </si>
  <si>
    <t>změna 2021 - UV 30 : -1*(1,0*1,0*1,0)</t>
  </si>
  <si>
    <t>452353101R00</t>
  </si>
  <si>
    <t xml:space="preserve">Bednění podkladních a zajišťovacích konstrukcí bloků pro potrubí </t>
  </si>
  <si>
    <t>UV 1-8, UV 10-31 : 30*(1,0*1,0*4)</t>
  </si>
  <si>
    <t>změna 2021 - UV 30 : -1*(1,0*1,0*4)</t>
  </si>
  <si>
    <t>564831111R00</t>
  </si>
  <si>
    <t>Podklad ze štěrkodrti s rozprostřením a zhutněním frakce 0-63 mm, tloušťka po zhutnění 100 mm</t>
  </si>
  <si>
    <t>chodníky : 2841,80</t>
  </si>
  <si>
    <t>úprava křižovatky Lazaretní/Šámalova - chodníky : 110,50</t>
  </si>
  <si>
    <t>změna 2021 - úprava křižovatky Lazaretní/Šámalova - chodníky : -110,50+140,00</t>
  </si>
  <si>
    <t>564851111R00</t>
  </si>
  <si>
    <t>Podklad ze štěrkodrti s rozprostřením a zhutněním frakce 0-63 mm, tloušťka po zhutnění 150 mm</t>
  </si>
  <si>
    <t>chodníky : 2890,40</t>
  </si>
  <si>
    <t>564861111R00</t>
  </si>
  <si>
    <t>Podklad ze štěrkodrti s rozprostřením a zhutněním frakce 0-63 mm, tloušťka po zhutnění 200 mm</t>
  </si>
  <si>
    <t>vozovka, park : 4961,10</t>
  </si>
  <si>
    <t>úprava křižovatky Lazaretní/Šámalova - vozovka, park : 358,00</t>
  </si>
  <si>
    <t>změna 2021 - úprava křižovatky Lazaretní/Šámalova - vozovka : -358,00+260,00</t>
  </si>
  <si>
    <t>564922104RT1</t>
  </si>
  <si>
    <t xml:space="preserve">Mlatový kryt z mechanicky zpevněného kameniva (MZK) frakce 0-4 mm tloušťka po zhutnění 40 mm,  </t>
  </si>
  <si>
    <t>s rozprostřením a zhutněním</t>
  </si>
  <si>
    <t>mlatový chodník : 72,50</t>
  </si>
  <si>
    <t>565161211R00</t>
  </si>
  <si>
    <t>Podklad z kameniva obaleného asfaltem ACP 16+ až ACP 22+, v pruhu šířky přes 3 m, třídy 1, tloušťka po zhutnění 80 mm</t>
  </si>
  <si>
    <t>vozovka : 3644,00</t>
  </si>
  <si>
    <t>úprava křižovatky Lazaretní/Šámalova - vozovka : 358,00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</si>
  <si>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</si>
  <si>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</si>
  <si>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</si>
  <si>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Včetně provedení opatření proti vývoji reflexních trhlin do asfaltových vrstev. Provedení dle PD.</t>
  </si>
  <si>
    <t>park, vjezdy : 1365,70</t>
  </si>
  <si>
    <t>567132113R00</t>
  </si>
  <si>
    <t>Podklad z kameniva zpevněného cementem SC C8/10, tloušťka po zhutnění 180 mm</t>
  </si>
  <si>
    <t>573111112R00</t>
  </si>
  <si>
    <t>Postřik živičný infiltrační s posypem kamenivem v množství 1 kg/m2</t>
  </si>
  <si>
    <t>z asfaltu silničního</t>
  </si>
  <si>
    <t>Odkaz na mn. položky pořadí 74 : 3904,00000</t>
  </si>
  <si>
    <t>573231110R00</t>
  </si>
  <si>
    <t>Postřik živičný spojovací bez posypu kamenivem z emulze, v množství od 0,3 do 0,5 kg/m2</t>
  </si>
  <si>
    <t>577142112R00</t>
  </si>
  <si>
    <t>Beton asfaltový s rozprostřením a zhutněním v pruhu šířky přes 3 m, ACO 11+ nebo ACO 16+, tloušťky 50 mm, plochy přes 1000 m2</t>
  </si>
  <si>
    <t>597101113RT1</t>
  </si>
  <si>
    <t>Montáž odvodňovacího žlabu z polymerbetonu včetně beton. lože C 20/25, zatížení C 250, D 400 kN</t>
  </si>
  <si>
    <t>Odkaz na mn. položky pořadí 82 : 3,00000</t>
  </si>
  <si>
    <t>587201   OA0</t>
  </si>
  <si>
    <t>PŘEDLÁŽDĚNÍ KRYTU Z VELKÝCH KOSTEK</t>
  </si>
  <si>
    <t>EXP 16</t>
  </si>
  <si>
    <t>Agregovaná položka</t>
  </si>
  <si>
    <t>POL2_</t>
  </si>
  <si>
    <t>úsek 1 : 16,00</t>
  </si>
  <si>
    <t>5534298141R</t>
  </si>
  <si>
    <t>rošt pro odvodňovací žlab mřížkový; pozink; l = 1 000 mm; š = 123 mm; zatížení D 400; průřez vtoku 880 cm2/m</t>
  </si>
  <si>
    <t>kus</t>
  </si>
  <si>
    <t>583312004R</t>
  </si>
  <si>
    <t>kamenivo přírodní těžené frakce 0,0 až 4,0 mm; třída B; Jihomoravský kraj</t>
  </si>
  <si>
    <t>Odkaz na mn. položky pořadí 32 : 123,46560*2,2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</si>
  <si>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</si>
  <si>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</si>
  <si>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</si>
  <si>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(2871,02+36,75)*0,95238</t>
  </si>
  <si>
    <t>úprava křižovatky Lazaretní/Šámalova : (116,03)*0,95238</t>
  </si>
  <si>
    <t>změna 2021 - úprava křižovatky Lazaretní/Šámalova - chodníky : (-116,03+147,00)*0,95238</t>
  </si>
  <si>
    <t>596215040R00</t>
  </si>
  <si>
    <t>Kladení zámkové dlažby do drtě tloušťka dlažby 80 mm, tloušťka lože 40 mm</t>
  </si>
  <si>
    <t>(22,47+1240,68+170,84)*0,95238</t>
  </si>
  <si>
    <t>596291111R00</t>
  </si>
  <si>
    <t>Řezání zámkové dlažby tloušťky 60 mm</t>
  </si>
  <si>
    <t>Odkaz na mn. položky pořadí 84 : 2909,30480*0,05</t>
  </si>
  <si>
    <t xml:space="preserve">  odhad 5 % z cel. plochy : </t>
  </si>
  <si>
    <t>596291113R00</t>
  </si>
  <si>
    <t>Řezání zámkové dlažby tloušťky 80 mm</t>
  </si>
  <si>
    <t>Odkaz na mn. položky pořadí 85 : 1365,70480*0,05</t>
  </si>
  <si>
    <t xml:space="preserve">odhad 5 % z cel. plochy : </t>
  </si>
  <si>
    <t>592452630R</t>
  </si>
  <si>
    <t>dlažba betonová dvouvrstvá; čtverec; šedá; l = 200 mm; š = 200 mm; tl. 60,0 mm</t>
  </si>
  <si>
    <t>chodník - ztratné 5% : 2734,30*1,05</t>
  </si>
  <si>
    <t>úprava křižovatky Lazaretní/Šámalova - chodník - ztratné 5% : 110,50*1,05</t>
  </si>
  <si>
    <t>změna 2021 - úprava křižovatky Lazaretní/Šámalova - chodníky : (-110,50+140,00)*1,05</t>
  </si>
  <si>
    <t>59245264R</t>
  </si>
  <si>
    <t>dlažba betonová dvouvrstvá; obdélník; dlaždice pro nevidomé; červená; l = 200 mm; š = 100 mm; tl. 80,0 mm</t>
  </si>
  <si>
    <t>ztratné 5% : 21,40*1,05</t>
  </si>
  <si>
    <t>592452655R</t>
  </si>
  <si>
    <t>dlažba betonová dvouvrstvá; obdélník; šedá; l = 200 mm; š = 100 mm; tl. 80,0 mm</t>
  </si>
  <si>
    <t>park - ztratné 5% : 1181,60*1,05</t>
  </si>
  <si>
    <t>59245266R</t>
  </si>
  <si>
    <t>dlažba betonová dvouvrstvá; obdélník; červená; l = 200 mm; š = 100 mm; tl. 80,0 mm</t>
  </si>
  <si>
    <t>Barva: antracit</t>
  </si>
  <si>
    <t>vjezd chodník - ztratné 5% : 99,70*1,05</t>
  </si>
  <si>
    <t>vjezd park - ztratné 5% : 63,00*1,05</t>
  </si>
  <si>
    <t>59245267R</t>
  </si>
  <si>
    <t>dlažba betonová dvouvrstvá; obdélník; dlaždice pro nevidomé; červená; l = 200 mm; š = 100 mm; tl. 60,0 mm</t>
  </si>
  <si>
    <t>ztratné 5% : 35,00*1,05</t>
  </si>
  <si>
    <t>622490000R0P</t>
  </si>
  <si>
    <t>Ev. oprava vnější omítky nebo zapravení zídky</t>
  </si>
  <si>
    <t>Zapravení přilehlých omítek, zídek - 30 %. Provedení dle PD.</t>
  </si>
  <si>
    <t>délka*výška*30 % (odhad) : 700,0*0,5*0,3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</si>
  <si>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</si>
  <si>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</si>
  <si>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</si>
  <si>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Utěsnění napojení kanalizační přípojky v případě provedení pomocí jádrového vrtu.</t>
  </si>
  <si>
    <t>UV 1-29 : 29</t>
  </si>
  <si>
    <t>UV 30, 31 - rezerva : 2</t>
  </si>
  <si>
    <t>změna 2021 - UV 30 : -1</t>
  </si>
  <si>
    <t>837311221R00</t>
  </si>
  <si>
    <t>Montáž kameninových tvarovek těsněných pryžovými kroužky odbočných DN 150 mm</t>
  </si>
  <si>
    <t>na potrubí z trub kameninových pro splaškovou kanalizaci v otevřeném výkopu,</t>
  </si>
  <si>
    <t>Odkaz na mn. položky pořadí 125 : 29,00000</t>
  </si>
  <si>
    <t>837312221R00</t>
  </si>
  <si>
    <t>Montáž kameninových tvarovek těsněných pryžovými kroužky jednoosých DN 150 mm</t>
  </si>
  <si>
    <t>Odkaz na mn. položky pořadí 122 : 145,00000</t>
  </si>
  <si>
    <t>Odkaz na mn. položky pořadí 123 : 29,00000</t>
  </si>
  <si>
    <t>Odkaz na mn. položky pořadí 124 : 29,00000</t>
  </si>
  <si>
    <t>837314111.RT00</t>
  </si>
  <si>
    <t>Navrtávka na stávající stoku - KT DN 150</t>
  </si>
  <si>
    <t>Vlastní CÚ</t>
  </si>
  <si>
    <t>Napojení přípojky na kanal. jádrovým vývrtem, kompletní konstrukce.</t>
  </si>
  <si>
    <t>Odkaz na mn. položky pořadí 94 : 30,00000</t>
  </si>
  <si>
    <t>871228111R00</t>
  </si>
  <si>
    <t>Kladení dren. potrubí do rýhy, tvr. PVC, do 150 mm</t>
  </si>
  <si>
    <t>Odkaz na mn. položky pořadí 64 : 828,19916*0,990099001</t>
  </si>
  <si>
    <t xml:space="preserve">  odečtení ztratného (1 %) : </t>
  </si>
  <si>
    <t>892571111R00</t>
  </si>
  <si>
    <t>Zkoušky těsnosti kanalizačního potrubí zkouška těsnosti kanalizačního potrubí vodou_x000D_
 do DN 200 mm</t>
  </si>
  <si>
    <t>vodou nebo vzduchem,</t>
  </si>
  <si>
    <t>Odkaz na mn. položky pořadí 111 : 136,20000</t>
  </si>
  <si>
    <t>892916111R00</t>
  </si>
  <si>
    <t>Zkoušky těsnosti kanalizačního potrubí utěsnění přípojek při zkoušce kanalizačního potrubí_x000D_
 DN přípojek do 200 mm</t>
  </si>
  <si>
    <t>sada</t>
  </si>
  <si>
    <t>893151111R00</t>
  </si>
  <si>
    <t>Montáž šachty vodoměrné a revizní plastové kruhové</t>
  </si>
  <si>
    <t>801-1</t>
  </si>
  <si>
    <t>Drenážní šachta. Provedení dle PD.</t>
  </si>
  <si>
    <t>Včetně zřízení podkladního betonu v tl. 10 cm vyztuženého sítí 8/100/100.</t>
  </si>
  <si>
    <t>Odkaz na mn. položky pořadí 113 : 1,00000</t>
  </si>
  <si>
    <t>894416121R00</t>
  </si>
  <si>
    <t>Osazení každého dalšího dílu vpustí</t>
  </si>
  <si>
    <t>Včetně:</t>
  </si>
  <si>
    <t>- prostého betonu dna šachtice tloušťky 150 mm s cementovým potěrem tl. 20 mm,</t>
  </si>
  <si>
    <t>- osazení betonových dílců,</t>
  </si>
  <si>
    <t>- nadbetonování prstence pod poklopy.</t>
  </si>
  <si>
    <t>Odkaz na mn. položky pořadí 115 : 29,00000</t>
  </si>
  <si>
    <t>Odkaz na mn. položky pořadí 116 : 29,00000</t>
  </si>
  <si>
    <t>Odkaz na mn. položky pořadí 117 : 32,00000</t>
  </si>
  <si>
    <t>Odkaz na mn. položky pořadí 118 : 50,00000</t>
  </si>
  <si>
    <t>Odkaz na mn. položky pořadí 119 : 69,00000</t>
  </si>
  <si>
    <t>Odkaz na mn. položky pořadí 120 : 29,00000</t>
  </si>
  <si>
    <t>Odkaz na mn. položky pořadí 121 : 29,00000</t>
  </si>
  <si>
    <t>895941311R00</t>
  </si>
  <si>
    <t>Zřízení vpusti kanalizační uliční z betonových dílců_x000D_
 typ UVB - 50</t>
  </si>
  <si>
    <t>včetně zřízení lože ze štěrkopísku,</t>
  </si>
  <si>
    <t>30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</si>
  <si>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</si>
  <si>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</si>
  <si>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</si>
  <si>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I snížení.</t>
  </si>
  <si>
    <t>změna 2021 - UV 30 : 1</t>
  </si>
  <si>
    <t>899331111R00</t>
  </si>
  <si>
    <t>Výšková úprava uličního vstupu nebo vpustě do 20 cm zvýšením poklopu</t>
  </si>
  <si>
    <t>poklop - kanalizace : 14</t>
  </si>
  <si>
    <t>šachta : 25</t>
  </si>
  <si>
    <t>změna 2021 - u UV 30 : -1</t>
  </si>
  <si>
    <t>změna 2021 - úprava křižovatky Lazaretní/Šámalova : 2</t>
  </si>
  <si>
    <t>899431111R00</t>
  </si>
  <si>
    <t>Výšková úprava uličního vstupu nebo vpustě do 20 cm zvýšením krytu šoupěte</t>
  </si>
  <si>
    <t>šoupě : 24</t>
  </si>
  <si>
    <t>hydrant : 13</t>
  </si>
  <si>
    <t>změna 2021 - úprava křižovatky Lazaretní/Šámalova : 5</t>
  </si>
  <si>
    <t>899202111R00</t>
  </si>
  <si>
    <t>Osazení mříží litinových o hmotnost jednotlivě přes 50  do 100 kg</t>
  </si>
  <si>
    <t>včetně rámů a košů na bahno,</t>
  </si>
  <si>
    <t>Nebo plastových, vč. osazení košů na bahno.</t>
  </si>
  <si>
    <t>UV 1-8, UV 10-31 : 30</t>
  </si>
  <si>
    <t>899623141R00</t>
  </si>
  <si>
    <t>Obetonování potrubí nebo zdiva stok betonem prostým třídy C 12/15</t>
  </si>
  <si>
    <t>UV 1-8, UV 10-31 : 30*(0,6^2*(4,0-0,81))</t>
  </si>
  <si>
    <t>899643111R00</t>
  </si>
  <si>
    <t>Bednění pro obetonování potrubí v otevřeném příkopu</t>
  </si>
  <si>
    <t>UV 1-8, UV 10-31 : 30*((0,6+0,6+0,6)*(4,0-0,81))</t>
  </si>
  <si>
    <t>změna 2021 - UV 30 : -1*((0,6+0,6+0,6)*(4,0-0,81))</t>
  </si>
  <si>
    <t>899202211T00</t>
  </si>
  <si>
    <t>Dmtž mříž litina+rám -100kg</t>
  </si>
  <si>
    <t>Dmtž vč. vyrovnávacího prstence</t>
  </si>
  <si>
    <t>34</t>
  </si>
  <si>
    <t>831260014RAE</t>
  </si>
  <si>
    <t>Kanalizace z trub kameninových DN 150, hloubka 3,0 m</t>
  </si>
  <si>
    <t>AP-HSV</t>
  </si>
  <si>
    <t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t>
  </si>
  <si>
    <t>UV 1-29 - kolmý průmět přípojky (odhad) : 128,2</t>
  </si>
  <si>
    <t>UV 30, 31 - rezerva (odhad) : 10,0</t>
  </si>
  <si>
    <t>změna 2021 - UV 30 : -2,0</t>
  </si>
  <si>
    <t>28661105R</t>
  </si>
  <si>
    <t>mříž vtoková; plast; rozměr 500x500 mm; únosnost D 400 kN; únosnost 40 000 kg</t>
  </si>
  <si>
    <t>Odkaz na mn. položky pořadí 107 : 29,00000</t>
  </si>
  <si>
    <t>28695803R</t>
  </si>
  <si>
    <t>šachta kanalizační tvar kruhový; dno přímé; DN 400,0 mm; průtok DN 150 mm; materiál PP; výškový rozsah h = 1 200 až 1 900 mm</t>
  </si>
  <si>
    <t>55343920R</t>
  </si>
  <si>
    <t>koš kalový; pozink; kruhový; d = 385 mm; h = 600 mm</t>
  </si>
  <si>
    <t>Odkaz na mn. položky pořadí 112 : 29,00000</t>
  </si>
  <si>
    <t>592238740R</t>
  </si>
  <si>
    <t>horní díl vpusti dešťové; pro čtvercový poklop; DN 500 mm; síla stěny 65 mm; h = 190 mm; beton; C 40/50; XA1</t>
  </si>
  <si>
    <t>592238741T</t>
  </si>
  <si>
    <t>TBV-Q 50/10/5 skruž dešťové vpusti DN 500, Kruhový prstenec uliční vpusti TBV 500-100</t>
  </si>
  <si>
    <t>Včetně dodávky</t>
  </si>
  <si>
    <t>592238744T</t>
  </si>
  <si>
    <t>TBV-Q 50/22,5/5 skruž dešťové vpusti DN 500, Průběžný dílec uliční vpusti TBV 500-225</t>
  </si>
  <si>
    <t>33</t>
  </si>
  <si>
    <t>592238745T</t>
  </si>
  <si>
    <t>TBV-Q 50/32,5/5 skruž dešťové vpusti DN 500, Průběžný dílec uliční vpusti TBV 500-325</t>
  </si>
  <si>
    <t>51</t>
  </si>
  <si>
    <t>592238746T</t>
  </si>
  <si>
    <t>TBV-Q 50/65/5 skruž dešťové vpusti DN 500, Průběžný dílec uliční vpusti TBV 500-650</t>
  </si>
  <si>
    <t>70</t>
  </si>
  <si>
    <t>592238747T</t>
  </si>
  <si>
    <t>TBV-Q 50/71/5 skruž dešťové vpusti DN 500Průběžný dílec uliční vpusti s odtokem TBV 500-710 K</t>
  </si>
  <si>
    <t>592238748T</t>
  </si>
  <si>
    <t>TBV-Q 50/71/5 skruž dešťové vpusti DN 500, Spodní dílec uliční vpusti bez odtoku TBV 500-710 PK-1</t>
  </si>
  <si>
    <t>597109450R</t>
  </si>
  <si>
    <t>oblouk kameninový 30,0 °; DN 150,0 mm; spoj F; FN 34 kN/m</t>
  </si>
  <si>
    <t>150</t>
  </si>
  <si>
    <t>změna 2021 - UV 30 : -5</t>
  </si>
  <si>
    <t>597109451R</t>
  </si>
  <si>
    <t>oblouk kameninový 45,0 °; DN 150,0 mm; spoj F; FN 34 kN/m</t>
  </si>
  <si>
    <t>59710956R</t>
  </si>
  <si>
    <t>oblouk kameninový 90,0 °; DN 150,0 mm; spoj F; FN 34 kN/m</t>
  </si>
  <si>
    <t>59711538R</t>
  </si>
  <si>
    <t>odbočka kameninová hrdlová šikmá; 45,0 °; DN 150,0 mm; DN2 100 mm; spoj F/F; FN 34 kN/m; FN2 34 kN/m</t>
  </si>
  <si>
    <t>Napojení trativod/přípojka</t>
  </si>
  <si>
    <t>914001121R00</t>
  </si>
  <si>
    <t xml:space="preserve">Osazení a montáž svislých dopravních značek sloupek, do betonového základu a AL patky,  </t>
  </si>
  <si>
    <t>Odkaz na mn. položky pořadí 153 : 6,00000</t>
  </si>
  <si>
    <t>Odkaz na mn. položky pořadí 154 : 9,00000</t>
  </si>
  <si>
    <t>914001125R00</t>
  </si>
  <si>
    <t xml:space="preserve">Osazení a montáž svislých dopravních značek značka, na sloupek,sloup, konzolu nebo objekt,  </t>
  </si>
  <si>
    <t>914001127R00</t>
  </si>
  <si>
    <t xml:space="preserve">Osazení a montáž svislých dopravních značek značka, na sloup VOS,  </t>
  </si>
  <si>
    <t>914002813R00</t>
  </si>
  <si>
    <t>Osazení a montáž velkorozměrových svisl. značek tabule rozměrů 1500/1000, 1500/1500, 1600/1000 nebo 1600/1600mm</t>
  </si>
  <si>
    <t>s případnými zemními prcemi s odhozem výkopku na vzdálenost do 3 m, zabetonování patek nosné konstrukce,</t>
  </si>
  <si>
    <t>915711111R00</t>
  </si>
  <si>
    <t>Vodorovné značení krytů stříkané barvou, dělicích čar šířky 120 mm</t>
  </si>
  <si>
    <t>Včetně odstranění bláta, prachu, nebo hlinitého nánosu z povrchu podkladu.</t>
  </si>
  <si>
    <t>V 10f (0,125) : 23,0</t>
  </si>
  <si>
    <t>V 10b (0,125) : 184,0</t>
  </si>
  <si>
    <t>915721111R00</t>
  </si>
  <si>
    <t>Vodorovné značení krytů stříkané barvou, stopčar, zeber, stínů, šipek, nápisů, přechodů apod.</t>
  </si>
  <si>
    <t>"vozíčkář" : 5*1,00</t>
  </si>
  <si>
    <t>V 7 : 12,00</t>
  </si>
  <si>
    <t>915721121R00</t>
  </si>
  <si>
    <t>Vodorovné značení krytů plastem nehlučné, stopčar, zeber, stínů, šipek, nápisů, přechodů apod.</t>
  </si>
  <si>
    <t>915719111R00</t>
  </si>
  <si>
    <t>Vodorovné značení krytů příplatek k ceně_x000D_
 za reflexní úpravu dělících čar šířky 120 mm</t>
  </si>
  <si>
    <t>Odkaz na mn. položky pořadí 130 : 207,00000</t>
  </si>
  <si>
    <t>915729111R00</t>
  </si>
  <si>
    <t>Vodorovné značení krytů příplatek k ceně_x000D_
 za reflexní úpravu stopčar, zeber, stínů, šipek, nápisů, přechodů apod.</t>
  </si>
  <si>
    <t>Odkaz na mn. položky pořadí 131 : 17,00000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</si>
  <si>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</si>
  <si>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</si>
  <si>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</si>
  <si>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</si>
  <si>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</si>
  <si>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V 7 (vč. mezer) : 22,00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</si>
  <si>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</si>
  <si>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</si>
  <si>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</si>
  <si>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Včetně bet. lože C 16/20, XF1 a ztratného ve výši 1 %.</t>
  </si>
  <si>
    <t>762,0</t>
  </si>
  <si>
    <t>úprava křižovatky Lazaretní/Šámalova - dvojřádek drobná kostka : 30,0</t>
  </si>
  <si>
    <t>změna 2021 - úsek 2 + vjezd (řez 15) : 267,0+7,0</t>
  </si>
  <si>
    <t>917862111RT7</t>
  </si>
  <si>
    <t>Osazení silničního nebo chodníkového obrubníku včetně dodávky betonovéího obrubníku_x000D_
 rozměru 1000/150/250 mm, stojatého, s boční opěrou z betonu prostého, do lože z betonu prostého C 12/15</t>
  </si>
  <si>
    <t>931,0</t>
  </si>
  <si>
    <t>úprava křižovatky Lazaretní/Šámalova - dvojřádek drobná kostka : 55,0</t>
  </si>
  <si>
    <t>917862111RU4</t>
  </si>
  <si>
    <t>Osazení silničního nebo chodníkového obrubníku včetně dodávky betonovéího obrubníku_x000D_
 obloukového 780/150/250, stojatého, s boční opěrou z betonu prostého, do lože z betonu prostého C 12/15</t>
  </si>
  <si>
    <t>obloukový vnější - VO R1 : 15,0</t>
  </si>
  <si>
    <t>917862111RV3</t>
  </si>
  <si>
    <t>Osazení silničního nebo chodníkového obrubníku včetně dodávky betonovéího obrubníku_x000D_
 nájezdového 1000/150/150 mm, stojatého, s boční opěrou z betonu prostého, do lože z betonu prostého C 12/15</t>
  </si>
  <si>
    <t>917862111RV4</t>
  </si>
  <si>
    <t>Osazení silničního nebo chodníkového obrubníku včetně dodávky betonovéího obrubníku_x000D_
 nájezdového náběhového 1000/150/150-250, stojatého, s boční opěrou z betonu prostého, do lože z betonu prostého C 12/15</t>
  </si>
  <si>
    <t>919731123R00</t>
  </si>
  <si>
    <t>Zarovnání styčné plochy podkladu nebo krytu živičné, tloušťky přes 100 do 200 mm</t>
  </si>
  <si>
    <t>podél vybourané části komunikace nebo zpevněné plochy</t>
  </si>
  <si>
    <t>Odkaz na mn. položky pořadí 144 : 75,00000</t>
  </si>
  <si>
    <t>919735111R00</t>
  </si>
  <si>
    <t>Řezání stávajících krytů nebo podkladů živičných, hloubky do  50 mm</t>
  </si>
  <si>
    <t>včetně spotřeby vody</t>
  </si>
  <si>
    <t xml:space="preserve">  pro zalití asf. zálivkou : </t>
  </si>
  <si>
    <t>919735114R00</t>
  </si>
  <si>
    <t>Řezání stávajících krytů nebo podkladů živičných, hloubky přes 150 do 200 mm</t>
  </si>
  <si>
    <t>stávající asf. : 75,0</t>
  </si>
  <si>
    <t>917161111T01</t>
  </si>
  <si>
    <t>Osazení obrub.kamen. s opěrou, lože z C 16/20, XF1</t>
  </si>
  <si>
    <t>Znovuosazení rozebraných kamenných obubníků.</t>
  </si>
  <si>
    <t>919141110T00</t>
  </si>
  <si>
    <t>Zalití spáry asfalt. modifikovanou zálivkou za horka</t>
  </si>
  <si>
    <t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t>
  </si>
  <si>
    <t>Odkaz na mn. položky pořadí 143 : 75,00000</t>
  </si>
  <si>
    <t>40444972.AR</t>
  </si>
  <si>
    <t>značka dopravní silniční svislá; upravující přednost P2-P3; tvar čtverec; 500 mm; štít z pozink.plechu s dvoj.ohybem,retroref.folie I.tř.; záruka 7 let</t>
  </si>
  <si>
    <t>RTS 20/ I</t>
  </si>
  <si>
    <t>P2 : 1</t>
  </si>
  <si>
    <t>40445024.AR</t>
  </si>
  <si>
    <t>značka dopravní silniční svislá; zákazová B1-B34; tvar kruh; 700 mm; štít z pozink.plechu s dvoj.ohybem,retroref.folie II.tř.; záruka 10 let</t>
  </si>
  <si>
    <t>B 1 : 1</t>
  </si>
  <si>
    <t>B 28 : 2</t>
  </si>
  <si>
    <t>40445050.AR</t>
  </si>
  <si>
    <t>značka dopravní silniční svislá; informativní provozní IP11-IP13; tvar obdélník svislý; 500x700 mm; štít z pozink.plechu s dvoj.ohybem,retroref.folie I.tř.; záruka 7 let</t>
  </si>
  <si>
    <t>IP 12 : 4</t>
  </si>
  <si>
    <t>40445052.AR</t>
  </si>
  <si>
    <t>značka dopravní silniční svislá; informativní provozní IP14-IP25; tvar obdélník svislý; 1000x1500 mm; štít z pozink.plechu s dvoj.ohybem,retroref.folie I.tř.; záruka 7 let</t>
  </si>
  <si>
    <t>IZ 8a : 5</t>
  </si>
  <si>
    <t>IZ 8b : 5</t>
  </si>
  <si>
    <t>40445133.AR</t>
  </si>
  <si>
    <t>značka dopravní silniční svislá; informativní IJ1-IJ3; tvar obdélník svislý; 500x700 mm; štít z pozink.plechu s dvoj.ohybem,retroref.folie I.tř.; záruka 7 let</t>
  </si>
  <si>
    <t>IJ 2 : 1</t>
  </si>
  <si>
    <t>40445159.AT</t>
  </si>
  <si>
    <t>Značka dopr dodat E 13 500/150 fól 1, EG 7 letá</t>
  </si>
  <si>
    <t>404459509R</t>
  </si>
  <si>
    <t>příslušenství k dopr.značení sloupek Fe 70 pozinkovaný, délka 350 mm</t>
  </si>
  <si>
    <t>404459510R</t>
  </si>
  <si>
    <t>příslušenství k dopr.značení sloupek Fe 70 pozinkovaný, délka 4000 mm</t>
  </si>
  <si>
    <t>936451111R00</t>
  </si>
  <si>
    <t>Výplň cementopopílkovou suspenzí  dutin 1,0 MPa</t>
  </si>
  <si>
    <t>Výplň šachty suspenzí, případně zásyp vhodným kamenivem se zhutněním (Edef=45 Mpa) po úroveň zemní pláně.</t>
  </si>
  <si>
    <t>stávající UV : 34*(0,5^2*(3,5-0,81))</t>
  </si>
  <si>
    <t>změna 2021 - UV 30 : -1*(0,5^2*(3,5-0,81))</t>
  </si>
  <si>
    <t>936452112R00</t>
  </si>
  <si>
    <t>Výplň cementopopílkovou suspenzí  potrubí 1,0 MPa, DN 150</t>
  </si>
  <si>
    <t xml:space="preserve">m     </t>
  </si>
  <si>
    <t>Výplň potrubí stávajících přípojek pro zamezení odtoku.</t>
  </si>
  <si>
    <t>odhad : 170,0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</si>
  <si>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</si>
  <si>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</si>
  <si>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</si>
  <si>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</si>
  <si>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</si>
  <si>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</si>
  <si>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113111220R00</t>
  </si>
  <si>
    <t>Odstranění podkladů nebo krytů z kameniva zpevněného cementem, v ploše jednotlivě nad 50 m2, tloušťka vrstvy 200 mm</t>
  </si>
  <si>
    <t>SC (odhad) pod plochou vozovky : 4333,70</t>
  </si>
  <si>
    <t>úprava křižovatky Lazaretní/Šámalova - SC (odhad) pod plochou vozovky : 325,75</t>
  </si>
  <si>
    <t>změna 2021 - úprava křižovatky Lazaretní/Šámalova - SC (odhad) pod plochou vozovky : -325,75+260,00</t>
  </si>
  <si>
    <t>113111225R00</t>
  </si>
  <si>
    <t>Odstranění podkladů nebo krytů z kameniva zpevněného cementem, v ploše jednotlivě nad 50 m2, tloušťka vrstvy 250 mm</t>
  </si>
  <si>
    <t>SC (odhad) pod plochou z dr. kostek : 38,80</t>
  </si>
  <si>
    <t>SC (odhad) pod plochou z vel. kostek : 65,80</t>
  </si>
  <si>
    <t>979990021R00</t>
  </si>
  <si>
    <t>Poplatek za skládku suti - směs betonu a cihel vč. odvozu na skládku a uložení</t>
  </si>
  <si>
    <t>Uložení a poplatek na nejbližší řízené skládce.</t>
  </si>
  <si>
    <t>113108410R00</t>
  </si>
  <si>
    <t>Odstranění podkladů nebo krytů živičných, v ploše jednotlivě nad 50 m2, tloušťka vrstvy 100 mm</t>
  </si>
  <si>
    <t>chodník ACP : 826,20</t>
  </si>
  <si>
    <t>113108415R00</t>
  </si>
  <si>
    <t>Odstranění podkladů nebo krytů živičných, v ploše jednotlivě nad 50 m2, tloušťka vrstvy 150 mm</t>
  </si>
  <si>
    <t>ACO+ACP - vozovka : 4333,70</t>
  </si>
  <si>
    <t>úprava křižovatky Lazaretní/Šámalova - ACO+ACP - vozovka : 195,00</t>
  </si>
  <si>
    <t>změna 2021 - úprava křižovatky Lazaretní/Šámalova - ACO+ACP - vozovka : -195,00+260,00</t>
  </si>
  <si>
    <t>113108405HT00</t>
  </si>
  <si>
    <t>Odstranění asfaltové vrstvy pl.nad 50 m2, tl. 3 cm</t>
  </si>
  <si>
    <t>chodník LA : 826,20</t>
  </si>
  <si>
    <t>979990022R00</t>
  </si>
  <si>
    <t>Poplatek za skládku - živice (k recyklaci) vč. odvozu na skládku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</si>
  <si>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</si>
  <si>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</si>
  <si>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</si>
  <si>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Odkaz na mn. položky pořadí 6 : 256,00000</t>
  </si>
  <si>
    <t>Odkaz na mn. položky pořadí 7 : 1098,00000</t>
  </si>
  <si>
    <t>Odkaz na mn. položky pořadí 8 : 2527,00000</t>
  </si>
  <si>
    <t>979054441R00</t>
  </si>
  <si>
    <t xml:space="preserve">Očištění vybouraných obrubníků, dlaždic dlaždic, desek nebo tvarovek s původním vyplněním spár kamenivem těženým </t>
  </si>
  <si>
    <t>Odkaz na mn. položky pořadí 2 : 1347,50000</t>
  </si>
  <si>
    <t>Odkaz na mn. položky pořadí 5 : 731,70000</t>
  </si>
  <si>
    <t>979071111R00</t>
  </si>
  <si>
    <t xml:space="preserve">Očištění vybouraných dlažebních kostek velkých,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</si>
  <si>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</si>
  <si>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Odkaz na mn. položky pořadí 3 : 65,80000</t>
  </si>
  <si>
    <t>979071121R00</t>
  </si>
  <si>
    <t xml:space="preserve">Očištění vybouraných dlažebních kostek drobných,  s původním vyplněním spár kamenivem těženým  </t>
  </si>
  <si>
    <t>Odkaz na mn. položky pořadí 4 : 80,10000</t>
  </si>
  <si>
    <t>979071131R00</t>
  </si>
  <si>
    <t xml:space="preserve">Očištění vybouraných dlažebních kostek mozaikových,  s původním vyplněním spár kamenivem těženým nebo vápennou maltou  </t>
  </si>
  <si>
    <t>Odkaz na mn. položky pořadí 1 : 50,30000</t>
  </si>
  <si>
    <t>998223011R00</t>
  </si>
  <si>
    <t>Přesun hmot pozemních komunikací, kryt dlážděný Přesun hmot, pozemní komunikace, kryt dlážděný</t>
  </si>
  <si>
    <t>vodorovně do 200 m</t>
  </si>
  <si>
    <t>968,551+599,946</t>
  </si>
  <si>
    <t>998225111R00</t>
  </si>
  <si>
    <t>Přesun hmot komunikací a letišť, kryt živičný jakékoliv délky objektu</t>
  </si>
  <si>
    <t>0,820+815,698+186,652+100,561+8234,913+1,785+224,381+45,409</t>
  </si>
  <si>
    <t>sanace : 5491,200</t>
  </si>
  <si>
    <t>210100166TA0</t>
  </si>
  <si>
    <t>Úprava kabelového vedení v komunikaci</t>
  </si>
  <si>
    <t>Finanční prostor na úpravu kabelového vedení.</t>
  </si>
  <si>
    <t>230200010RAT</t>
  </si>
  <si>
    <t>Uložení chráničky ve výkopu, vč. zemních prací a odvozu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</si>
  <si>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KOPOFLEX 63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</si>
  <si>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VO : 64,0</t>
  </si>
  <si>
    <t>230210010RAT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</si>
  <si>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</si>
  <si>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e.on NN : 14,0</t>
  </si>
  <si>
    <t>e.on sděl. kabel : 60,0</t>
  </si>
  <si>
    <t>230230010RAT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</si>
  <si>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+ rezerva KOPOFLEX 160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</si>
  <si>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e.on VN : 10,0</t>
  </si>
  <si>
    <t>460510201TT1</t>
  </si>
  <si>
    <t>Žlab kabelový prefabrikovaný TK 1, neasfaltovaný, včetně dodávky žlabu a poklopu</t>
  </si>
  <si>
    <t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žlab kabelový - TK 1 vč. poklopu žlabu.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</si>
  <si>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SMART : 5,0</t>
  </si>
  <si>
    <t>979082213R00</t>
  </si>
  <si>
    <t>Vodorovná doprava suti po suchu bez naložení, ale se složením a hrubým urovnáním na vzdálenost do 1 km</t>
  </si>
  <si>
    <t>Vodorovná doprava suti a vybouraných hmot s vyložením.</t>
  </si>
  <si>
    <t>1043,367+6,672+3,300+1,178</t>
  </si>
  <si>
    <t>znovuosazení krajníků (0,104 t/m) : -(0,104*306,0)</t>
  </si>
  <si>
    <t>979082219R00</t>
  </si>
  <si>
    <t>Vodorovná doprava suti po suchu příplatek k ceně za každý další i započatý 1 km přes 1 km</t>
  </si>
  <si>
    <t>celkem 6 km : 5*1022,693</t>
  </si>
  <si>
    <t>979990101T00</t>
  </si>
  <si>
    <t>Poplatek za skládku suti</t>
  </si>
  <si>
    <t>Odkaz na mn. položky pořadí 178 : 1022,69300</t>
  </si>
  <si>
    <t>JKSO:</t>
  </si>
  <si>
    <t>822.27</t>
  </si>
  <si>
    <t>komunikace místní III. třídy</t>
  </si>
  <si>
    <t>JKSO</t>
  </si>
  <si>
    <t xml:space="preserve"> m2</t>
  </si>
  <si>
    <t>kryt (materiál konstrukce krytu) z kameniva obalovaného živicí</t>
  </si>
  <si>
    <t>JKSOChar</t>
  </si>
  <si>
    <t>rekonstrukce a modernizace objektu s opravou</t>
  </si>
  <si>
    <t>JKSOAkce</t>
  </si>
  <si>
    <t>Včetně provedení odvodňovacího žebra. Žebra budou umístěny v nejnižším místě. Provedení dle PD.</t>
  </si>
  <si>
    <t>936104211T00</t>
  </si>
  <si>
    <t>Mtž odpadkového koše stabilního vč. zemních prací a kotvení dle technologie výrobce</t>
  </si>
  <si>
    <t>Odkaz na mn. položky pořadí 3 : 2,00000</t>
  </si>
  <si>
    <t>936104212T00</t>
  </si>
  <si>
    <t>Mtž lavice stabilní vč. zemních prací a kotvení dle technologie výrobce</t>
  </si>
  <si>
    <t>Odkaz na mn. položky pořadí 4 : 5,00000</t>
  </si>
  <si>
    <t>74910205T</t>
  </si>
  <si>
    <t>Koš odpadkový dřevo/kov, připevnění šrouby</t>
  </si>
  <si>
    <t>Včetně dodávky. Provedení dle PD.</t>
  </si>
  <si>
    <t>74910312T</t>
  </si>
  <si>
    <t>Lavička s opěradlem dřevo/kov, upevnění šrouby</t>
  </si>
  <si>
    <t>966124113T01</t>
  </si>
  <si>
    <t>Dmtž+Mtž stávajícího betonového květináče</t>
  </si>
  <si>
    <t>Betonový květináč odvezen a uložen na meziskládku a dovezen zpět na místo upotřebení. Nezapočteno do odvozu a uložení na skládku.</t>
  </si>
  <si>
    <t>998225311R00</t>
  </si>
  <si>
    <t>Přesun hmot pro opravy a údržbu komunikací jakékoliv délky objektu</t>
  </si>
  <si>
    <t>Přesun hmot</t>
  </si>
  <si>
    <t>POL7_</t>
  </si>
  <si>
    <t>a letišť s krytem živičným nebo betonovým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</si>
</sst>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fzs1WYm2YOYKiOquiBdDuXBKIYt+mw9psJh4xxynuXu0C7bQA03VpLfP4CK4LHz0UOwBWrmGXhEaELY2fhT5cQ==" saltValue="A7kgae49EC5fXmf5RSwvM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0" customWidth="1"/>
    <col min="4" max="4" width="13" style="50" customWidth="1"/>
    <col min="5" max="5" width="9.7265625" style="50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5">
      <c r="A2" s="2"/>
      <c r="B2" s="72" t="s">
        <v>22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5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 x14ac:dyDescent="0.25">
      <c r="A4" s="2"/>
      <c r="B4" s="77"/>
      <c r="C4" s="78"/>
      <c r="D4" s="79"/>
      <c r="E4" s="221"/>
      <c r="F4" s="221"/>
      <c r="G4" s="221"/>
      <c r="H4" s="221"/>
      <c r="I4" s="221"/>
      <c r="J4" s="222"/>
    </row>
    <row r="5" spans="1:15" ht="24" customHeight="1" x14ac:dyDescent="0.25">
      <c r="A5" s="2"/>
      <c r="B5" s="30" t="s">
        <v>42</v>
      </c>
      <c r="D5" s="225" t="s">
        <v>45</v>
      </c>
      <c r="E5" s="226"/>
      <c r="F5" s="226"/>
      <c r="G5" s="226"/>
      <c r="H5" s="18" t="s">
        <v>40</v>
      </c>
      <c r="I5" s="81" t="s">
        <v>49</v>
      </c>
      <c r="J5" s="8"/>
    </row>
    <row r="6" spans="1:15" ht="15.75" customHeight="1" x14ac:dyDescent="0.25">
      <c r="A6" s="2"/>
      <c r="B6" s="27"/>
      <c r="C6" s="52"/>
      <c r="D6" s="227" t="s">
        <v>46</v>
      </c>
      <c r="E6" s="228"/>
      <c r="F6" s="228"/>
      <c r="G6" s="228"/>
      <c r="H6" s="18" t="s">
        <v>34</v>
      </c>
      <c r="I6" s="81" t="s">
        <v>50</v>
      </c>
      <c r="J6" s="8"/>
    </row>
    <row r="7" spans="1:15" ht="15.75" customHeight="1" x14ac:dyDescent="0.25">
      <c r="A7" s="2"/>
      <c r="B7" s="28"/>
      <c r="C7" s="53"/>
      <c r="D7" s="80" t="s">
        <v>48</v>
      </c>
      <c r="E7" s="229" t="s">
        <v>47</v>
      </c>
      <c r="F7" s="230"/>
      <c r="G7" s="230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82" t="s">
        <v>51</v>
      </c>
      <c r="H8" s="18" t="s">
        <v>40</v>
      </c>
      <c r="I8" s="81" t="s">
        <v>53</v>
      </c>
      <c r="J8" s="8"/>
    </row>
    <row r="9" spans="1:15" ht="15.75" hidden="1" customHeight="1" x14ac:dyDescent="0.25">
      <c r="A9" s="2"/>
      <c r="B9" s="2"/>
      <c r="D9" s="82"/>
      <c r="H9" s="18" t="s">
        <v>34</v>
      </c>
      <c r="I9" s="81" t="s">
        <v>54</v>
      </c>
      <c r="J9" s="8"/>
    </row>
    <row r="10" spans="1:15" ht="15.75" hidden="1" customHeight="1" x14ac:dyDescent="0.25">
      <c r="A10" s="2"/>
      <c r="B10" s="34"/>
      <c r="C10" s="53"/>
      <c r="D10" s="80" t="s">
        <v>52</v>
      </c>
      <c r="E10" s="83"/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5">
      <c r="A12" s="2"/>
      <c r="B12" s="27"/>
      <c r="C12" s="52"/>
      <c r="D12" s="220"/>
      <c r="E12" s="220"/>
      <c r="F12" s="220"/>
      <c r="G12" s="220"/>
      <c r="H12" s="18" t="s">
        <v>34</v>
      </c>
      <c r="I12" s="85"/>
      <c r="J12" s="8"/>
    </row>
    <row r="13" spans="1:15" ht="15.75" customHeight="1" x14ac:dyDescent="0.25">
      <c r="A13" s="2"/>
      <c r="B13" s="28"/>
      <c r="C13" s="53"/>
      <c r="D13" s="84"/>
      <c r="E13" s="223"/>
      <c r="F13" s="224"/>
      <c r="G13" s="224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5">
      <c r="A16" s="142" t="s">
        <v>24</v>
      </c>
      <c r="B16" s="37" t="s">
        <v>24</v>
      </c>
      <c r="C16" s="58"/>
      <c r="D16" s="59"/>
      <c r="E16" s="209"/>
      <c r="F16" s="210"/>
      <c r="G16" s="209"/>
      <c r="H16" s="210"/>
      <c r="I16" s="209">
        <f>SUMIF(F54:F76,A16,I54:I76)+SUMIF(F54:F76,"PSU",I54:I76)</f>
        <v>0</v>
      </c>
      <c r="J16" s="211"/>
    </row>
    <row r="17" spans="1:10" ht="23.25" customHeight="1" x14ac:dyDescent="0.25">
      <c r="A17" s="142" t="s">
        <v>25</v>
      </c>
      <c r="B17" s="37" t="s">
        <v>25</v>
      </c>
      <c r="C17" s="58"/>
      <c r="D17" s="59"/>
      <c r="E17" s="209"/>
      <c r="F17" s="210"/>
      <c r="G17" s="209"/>
      <c r="H17" s="210"/>
      <c r="I17" s="209">
        <f>SUMIF(F54:F76,A17,I54:I76)</f>
        <v>0</v>
      </c>
      <c r="J17" s="211"/>
    </row>
    <row r="18" spans="1:10" ht="23.25" customHeight="1" x14ac:dyDescent="0.25">
      <c r="A18" s="142" t="s">
        <v>26</v>
      </c>
      <c r="B18" s="37" t="s">
        <v>26</v>
      </c>
      <c r="C18" s="58"/>
      <c r="D18" s="59"/>
      <c r="E18" s="209"/>
      <c r="F18" s="210"/>
      <c r="G18" s="209"/>
      <c r="H18" s="210"/>
      <c r="I18" s="209">
        <f>SUMIF(F54:F76,A18,I54:I76)</f>
        <v>0</v>
      </c>
      <c r="J18" s="211"/>
    </row>
    <row r="19" spans="1:10" ht="23.25" customHeight="1" x14ac:dyDescent="0.25">
      <c r="A19" s="142" t="s">
        <v>111</v>
      </c>
      <c r="B19" s="37" t="s">
        <v>27</v>
      </c>
      <c r="C19" s="58"/>
      <c r="D19" s="59"/>
      <c r="E19" s="209"/>
      <c r="F19" s="210"/>
      <c r="G19" s="209"/>
      <c r="H19" s="210"/>
      <c r="I19" s="209">
        <f>SUMIF(F54:F76,A19,I54:I76)</f>
        <v>0</v>
      </c>
      <c r="J19" s="211"/>
    </row>
    <row r="20" spans="1:10" ht="23.25" customHeight="1" x14ac:dyDescent="0.25">
      <c r="A20" s="142" t="s">
        <v>112</v>
      </c>
      <c r="B20" s="37" t="s">
        <v>28</v>
      </c>
      <c r="C20" s="58"/>
      <c r="D20" s="59"/>
      <c r="E20" s="209"/>
      <c r="F20" s="210"/>
      <c r="G20" s="209"/>
      <c r="H20" s="210"/>
      <c r="I20" s="209">
        <f>SUMIF(F54:F76,A20,I54:I76)</f>
        <v>0</v>
      </c>
      <c r="J20" s="211"/>
    </row>
    <row r="21" spans="1:10" ht="23.25" customHeight="1" x14ac:dyDescent="0.3">
      <c r="A21" s="2"/>
      <c r="B21" s="47" t="s">
        <v>29</v>
      </c>
      <c r="C21" s="60"/>
      <c r="D21" s="61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207">
        <f>ZakladDPHSniVypocet</f>
        <v>0</v>
      </c>
      <c r="H23" s="208"/>
      <c r="I23" s="208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05">
        <f>I23*E23/100</f>
        <v>0</v>
      </c>
      <c r="H24" s="206"/>
      <c r="I24" s="206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207">
        <f>ZakladDPHZaklVypocet</f>
        <v>0</v>
      </c>
      <c r="H25" s="208"/>
      <c r="I25" s="208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34">
        <f>I25*E25/100</f>
        <v>0</v>
      </c>
      <c r="H26" s="235"/>
      <c r="I26" s="235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36">
        <f>CenaCelkemBezDPH-(ZakladDPHSni+ZakladDPHZakl)</f>
        <v>0</v>
      </c>
      <c r="H27" s="236"/>
      <c r="I27" s="236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5">
        <f>A27</f>
        <v>0</v>
      </c>
      <c r="H28" s="215"/>
      <c r="I28" s="215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14">
        <f>ZakladDPHSni+DPHSni+ZakladDPHZakl+DPHZakl+Zaokrouhleni</f>
        <v>0</v>
      </c>
      <c r="H29" s="214"/>
      <c r="I29" s="214"/>
      <c r="J29" s="123" t="s">
        <v>67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0"/>
      <c r="D34" s="216"/>
      <c r="E34" s="217"/>
      <c r="G34" s="218"/>
      <c r="H34" s="219"/>
      <c r="I34" s="219"/>
      <c r="J34" s="24"/>
    </row>
    <row r="35" spans="1:10" ht="12.75" customHeight="1" x14ac:dyDescent="0.25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55</v>
      </c>
      <c r="C39" s="200"/>
      <c r="D39" s="200"/>
      <c r="E39" s="200"/>
      <c r="F39" s="100">
        <f>'00 00.02 Naklady'!AE46+'101 101.03 Pol'!AE693+'102 102.01 Pol'!AE24</f>
        <v>0</v>
      </c>
      <c r="G39" s="101">
        <f>'00 00.02 Naklady'!AF46+'101 101.03 Pol'!AF693+'102 102.01 Pol'!AF24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5">
      <c r="A40" s="88">
        <v>2</v>
      </c>
      <c r="B40" s="105"/>
      <c r="C40" s="201" t="s">
        <v>56</v>
      </c>
      <c r="D40" s="201"/>
      <c r="E40" s="201"/>
      <c r="F40" s="106">
        <f>'00 00.02 Naklady'!AE46</f>
        <v>0</v>
      </c>
      <c r="G40" s="107">
        <f>'00 00.02 Naklady'!AF46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5">
      <c r="A41" s="88">
        <v>3</v>
      </c>
      <c r="B41" s="110" t="s">
        <v>57</v>
      </c>
      <c r="C41" s="200" t="s">
        <v>58</v>
      </c>
      <c r="D41" s="200"/>
      <c r="E41" s="200"/>
      <c r="F41" s="111">
        <f>'00 00.02 Naklady'!AE46</f>
        <v>0</v>
      </c>
      <c r="G41" s="102">
        <f>'00 00.02 Naklady'!AF46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5">
      <c r="A42" s="88">
        <v>2</v>
      </c>
      <c r="B42" s="105"/>
      <c r="C42" s="201" t="s">
        <v>59</v>
      </c>
      <c r="D42" s="201"/>
      <c r="E42" s="201"/>
      <c r="F42" s="106"/>
      <c r="G42" s="107"/>
      <c r="H42" s="107"/>
      <c r="I42" s="108"/>
      <c r="J42" s="109"/>
    </row>
    <row r="43" spans="1:10" ht="25.5" customHeight="1" x14ac:dyDescent="0.25">
      <c r="A43" s="88">
        <v>2</v>
      </c>
      <c r="B43" s="105" t="s">
        <v>60</v>
      </c>
      <c r="C43" s="201" t="s">
        <v>61</v>
      </c>
      <c r="D43" s="201"/>
      <c r="E43" s="201"/>
      <c r="F43" s="106">
        <f>'101 101.03 Pol'!AE693</f>
        <v>0</v>
      </c>
      <c r="G43" s="107">
        <f>'101 101.03 Pol'!AF693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5">
      <c r="A44" s="88">
        <v>3</v>
      </c>
      <c r="B44" s="110" t="s">
        <v>62</v>
      </c>
      <c r="C44" s="200" t="s">
        <v>61</v>
      </c>
      <c r="D44" s="200"/>
      <c r="E44" s="200"/>
      <c r="F44" s="111">
        <f>'101 101.03 Pol'!AE693</f>
        <v>0</v>
      </c>
      <c r="G44" s="102">
        <f>'101 101.03 Pol'!AF693</f>
        <v>0</v>
      </c>
      <c r="H44" s="102"/>
      <c r="I44" s="103">
        <f>F44+G44+H44</f>
        <v>0</v>
      </c>
      <c r="J44" s="104" t="str">
        <f>IF(CenaCelkemVypocet=0,"",I44/CenaCelkemVypocet*100)</f>
        <v/>
      </c>
    </row>
    <row r="45" spans="1:10" ht="25.5" customHeight="1" x14ac:dyDescent="0.25">
      <c r="A45" s="88">
        <v>2</v>
      </c>
      <c r="B45" s="105" t="s">
        <v>63</v>
      </c>
      <c r="C45" s="201" t="s">
        <v>64</v>
      </c>
      <c r="D45" s="201"/>
      <c r="E45" s="201"/>
      <c r="F45" s="106">
        <f>'102 102.01 Pol'!AE24</f>
        <v>0</v>
      </c>
      <c r="G45" s="107">
        <f>'102 102.01 Pol'!AF24</f>
        <v>0</v>
      </c>
      <c r="H45" s="107"/>
      <c r="I45" s="108">
        <f>F45+G45+H45</f>
        <v>0</v>
      </c>
      <c r="J45" s="109" t="str">
        <f>IF(CenaCelkemVypocet=0,"",I45/CenaCelkemVypocet*100)</f>
        <v/>
      </c>
    </row>
    <row r="46" spans="1:10" ht="25.5" customHeight="1" x14ac:dyDescent="0.25">
      <c r="A46" s="88">
        <v>3</v>
      </c>
      <c r="B46" s="110" t="s">
        <v>65</v>
      </c>
      <c r="C46" s="200" t="s">
        <v>64</v>
      </c>
      <c r="D46" s="200"/>
      <c r="E46" s="200"/>
      <c r="F46" s="111">
        <f>'102 102.01 Pol'!AE24</f>
        <v>0</v>
      </c>
      <c r="G46" s="102">
        <f>'102 102.01 Pol'!AF24</f>
        <v>0</v>
      </c>
      <c r="H46" s="102"/>
      <c r="I46" s="103">
        <f>F46+G46+H46</f>
        <v>0</v>
      </c>
      <c r="J46" s="104" t="str">
        <f>IF(CenaCelkemVypocet=0,"",I46/CenaCelkemVypocet*100)</f>
        <v/>
      </c>
    </row>
    <row r="47" spans="1:10" ht="25.5" customHeight="1" x14ac:dyDescent="0.25">
      <c r="A47" s="88"/>
      <c r="B47" s="202" t="s">
        <v>66</v>
      </c>
      <c r="C47" s="203"/>
      <c r="D47" s="203"/>
      <c r="E47" s="203"/>
      <c r="F47" s="112">
        <f>SUMIF(A39:A46,"=1",F39:F46)</f>
        <v>0</v>
      </c>
      <c r="G47" s="113">
        <f>SUMIF(A39:A46,"=1",G39:G46)</f>
        <v>0</v>
      </c>
      <c r="H47" s="113">
        <f>SUMIF(A39:A46,"=1",H39:H46)</f>
        <v>0</v>
      </c>
      <c r="I47" s="114">
        <f>SUMIF(A39:A46,"=1",I39:I46)</f>
        <v>0</v>
      </c>
      <c r="J47" s="115">
        <f>SUMIF(A39:A46,"=1",J39:J46)</f>
        <v>0</v>
      </c>
    </row>
    <row r="51" spans="1:10" ht="15.5" x14ac:dyDescent="0.35">
      <c r="B51" s="124" t="s">
        <v>68</v>
      </c>
    </row>
    <row r="53" spans="1:10" ht="25.5" customHeight="1" x14ac:dyDescent="0.25">
      <c r="A53" s="126"/>
      <c r="B53" s="129" t="s">
        <v>17</v>
      </c>
      <c r="C53" s="129" t="s">
        <v>5</v>
      </c>
      <c r="D53" s="130"/>
      <c r="E53" s="130"/>
      <c r="F53" s="131" t="s">
        <v>69</v>
      </c>
      <c r="G53" s="131"/>
      <c r="H53" s="131"/>
      <c r="I53" s="131" t="s">
        <v>29</v>
      </c>
      <c r="J53" s="131" t="s">
        <v>0</v>
      </c>
    </row>
    <row r="54" spans="1:10" ht="36.75" customHeight="1" x14ac:dyDescent="0.25">
      <c r="A54" s="127"/>
      <c r="B54" s="132" t="s">
        <v>70</v>
      </c>
      <c r="C54" s="198" t="s">
        <v>71</v>
      </c>
      <c r="D54" s="199"/>
      <c r="E54" s="199"/>
      <c r="F54" s="138" t="s">
        <v>24</v>
      </c>
      <c r="G54" s="139"/>
      <c r="H54" s="139"/>
      <c r="I54" s="139">
        <f>'101 101.03 Pol'!G8</f>
        <v>0</v>
      </c>
      <c r="J54" s="136" t="str">
        <f>IF(I77=0,"",I54/I77*100)</f>
        <v/>
      </c>
    </row>
    <row r="55" spans="1:10" ht="36.75" customHeight="1" x14ac:dyDescent="0.25">
      <c r="A55" s="127"/>
      <c r="B55" s="132" t="s">
        <v>72</v>
      </c>
      <c r="C55" s="198" t="s">
        <v>73</v>
      </c>
      <c r="D55" s="199"/>
      <c r="E55" s="199"/>
      <c r="F55" s="138" t="s">
        <v>24</v>
      </c>
      <c r="G55" s="139"/>
      <c r="H55" s="139"/>
      <c r="I55" s="139">
        <f>'101 101.03 Pol'!G165</f>
        <v>0</v>
      </c>
      <c r="J55" s="136" t="str">
        <f>IF(I77=0,"",I55/I77*100)</f>
        <v/>
      </c>
    </row>
    <row r="56" spans="1:10" ht="36.75" customHeight="1" x14ac:dyDescent="0.25">
      <c r="A56" s="127"/>
      <c r="B56" s="132" t="s">
        <v>74</v>
      </c>
      <c r="C56" s="198" t="s">
        <v>75</v>
      </c>
      <c r="D56" s="199"/>
      <c r="E56" s="199"/>
      <c r="F56" s="138" t="s">
        <v>24</v>
      </c>
      <c r="G56" s="139"/>
      <c r="H56" s="139"/>
      <c r="I56" s="139">
        <f>'101 101.03 Pol'!G202</f>
        <v>0</v>
      </c>
      <c r="J56" s="136" t="str">
        <f>IF(I77=0,"",I56/I77*100)</f>
        <v/>
      </c>
    </row>
    <row r="57" spans="1:10" ht="36.75" customHeight="1" x14ac:dyDescent="0.25">
      <c r="A57" s="127"/>
      <c r="B57" s="132" t="s">
        <v>76</v>
      </c>
      <c r="C57" s="198" t="s">
        <v>77</v>
      </c>
      <c r="D57" s="199"/>
      <c r="E57" s="199"/>
      <c r="F57" s="138" t="s">
        <v>24</v>
      </c>
      <c r="G57" s="139"/>
      <c r="H57" s="139"/>
      <c r="I57" s="139">
        <f>'101 101.03 Pol'!G207</f>
        <v>0</v>
      </c>
      <c r="J57" s="136" t="str">
        <f>IF(I77=0,"",I57/I77*100)</f>
        <v/>
      </c>
    </row>
    <row r="58" spans="1:10" ht="36.75" customHeight="1" x14ac:dyDescent="0.25">
      <c r="A58" s="127"/>
      <c r="B58" s="132" t="s">
        <v>78</v>
      </c>
      <c r="C58" s="198" t="s">
        <v>79</v>
      </c>
      <c r="D58" s="199"/>
      <c r="E58" s="199"/>
      <c r="F58" s="138" t="s">
        <v>24</v>
      </c>
      <c r="G58" s="139"/>
      <c r="H58" s="139"/>
      <c r="I58" s="139">
        <f>'101 101.03 Pol'!G255</f>
        <v>0</v>
      </c>
      <c r="J58" s="136" t="str">
        <f>IF(I77=0,"",I58/I77*100)</f>
        <v/>
      </c>
    </row>
    <row r="59" spans="1:10" ht="36.75" customHeight="1" x14ac:dyDescent="0.25">
      <c r="A59" s="127"/>
      <c r="B59" s="132" t="s">
        <v>80</v>
      </c>
      <c r="C59" s="198" t="s">
        <v>81</v>
      </c>
      <c r="D59" s="199"/>
      <c r="E59" s="199"/>
      <c r="F59" s="138" t="s">
        <v>24</v>
      </c>
      <c r="G59" s="139"/>
      <c r="H59" s="139"/>
      <c r="I59" s="139">
        <f>'101 101.03 Pol'!G281</f>
        <v>0</v>
      </c>
      <c r="J59" s="136" t="str">
        <f>IF(I77=0,"",I59/I77*100)</f>
        <v/>
      </c>
    </row>
    <row r="60" spans="1:10" ht="36.75" customHeight="1" x14ac:dyDescent="0.25">
      <c r="A60" s="127"/>
      <c r="B60" s="132" t="s">
        <v>82</v>
      </c>
      <c r="C60" s="198" t="s">
        <v>61</v>
      </c>
      <c r="D60" s="199"/>
      <c r="E60" s="199"/>
      <c r="F60" s="138" t="s">
        <v>24</v>
      </c>
      <c r="G60" s="139"/>
      <c r="H60" s="139"/>
      <c r="I60" s="139">
        <f>'101 101.03 Pol'!G299</f>
        <v>0</v>
      </c>
      <c r="J60" s="136" t="str">
        <f>IF(I77=0,"",I60/I77*100)</f>
        <v/>
      </c>
    </row>
    <row r="61" spans="1:10" ht="36.75" customHeight="1" x14ac:dyDescent="0.25">
      <c r="A61" s="127"/>
      <c r="B61" s="132" t="s">
        <v>83</v>
      </c>
      <c r="C61" s="198" t="s">
        <v>84</v>
      </c>
      <c r="D61" s="199"/>
      <c r="E61" s="199"/>
      <c r="F61" s="138" t="s">
        <v>24</v>
      </c>
      <c r="G61" s="139"/>
      <c r="H61" s="139"/>
      <c r="I61" s="139">
        <f>'101 101.03 Pol'!G347</f>
        <v>0</v>
      </c>
      <c r="J61" s="136" t="str">
        <f>IF(I77=0,"",I61/I77*100)</f>
        <v/>
      </c>
    </row>
    <row r="62" spans="1:10" ht="36.75" customHeight="1" x14ac:dyDescent="0.25">
      <c r="A62" s="127"/>
      <c r="B62" s="132" t="s">
        <v>85</v>
      </c>
      <c r="C62" s="198" t="s">
        <v>86</v>
      </c>
      <c r="D62" s="199"/>
      <c r="E62" s="199"/>
      <c r="F62" s="138" t="s">
        <v>24</v>
      </c>
      <c r="G62" s="139"/>
      <c r="H62" s="139"/>
      <c r="I62" s="139">
        <f>'101 101.03 Pol'!G378</f>
        <v>0</v>
      </c>
      <c r="J62" s="136" t="str">
        <f>IF(I77=0,"",I62/I77*100)</f>
        <v/>
      </c>
    </row>
    <row r="63" spans="1:10" ht="36.75" customHeight="1" x14ac:dyDescent="0.25">
      <c r="A63" s="127"/>
      <c r="B63" s="132" t="s">
        <v>87</v>
      </c>
      <c r="C63" s="198" t="s">
        <v>88</v>
      </c>
      <c r="D63" s="199"/>
      <c r="E63" s="199"/>
      <c r="F63" s="138" t="s">
        <v>24</v>
      </c>
      <c r="G63" s="139"/>
      <c r="H63" s="139"/>
      <c r="I63" s="139">
        <f>'101 101.03 Pol'!G382</f>
        <v>0</v>
      </c>
      <c r="J63" s="136" t="str">
        <f>IF(I77=0,"",I63/I77*100)</f>
        <v/>
      </c>
    </row>
    <row r="64" spans="1:10" ht="36.75" customHeight="1" x14ac:dyDescent="0.25">
      <c r="A64" s="127"/>
      <c r="B64" s="132" t="s">
        <v>89</v>
      </c>
      <c r="C64" s="198" t="s">
        <v>90</v>
      </c>
      <c r="D64" s="199"/>
      <c r="E64" s="199"/>
      <c r="F64" s="138" t="s">
        <v>24</v>
      </c>
      <c r="G64" s="139"/>
      <c r="H64" s="139"/>
      <c r="I64" s="139">
        <f>'101 101.03 Pol'!G514</f>
        <v>0</v>
      </c>
      <c r="J64" s="136" t="str">
        <f>IF(I77=0,"",I64/I77*100)</f>
        <v/>
      </c>
    </row>
    <row r="65" spans="1:10" ht="36.75" customHeight="1" x14ac:dyDescent="0.25">
      <c r="A65" s="127"/>
      <c r="B65" s="132" t="s">
        <v>91</v>
      </c>
      <c r="C65" s="198" t="s">
        <v>92</v>
      </c>
      <c r="D65" s="199"/>
      <c r="E65" s="199"/>
      <c r="F65" s="138" t="s">
        <v>24</v>
      </c>
      <c r="G65" s="139"/>
      <c r="H65" s="139"/>
      <c r="I65" s="139">
        <f>'101 101.03 Pol'!G602+'102 102.01 Pol'!G8</f>
        <v>0</v>
      </c>
      <c r="J65" s="136" t="str">
        <f>IF(I77=0,"",I65/I77*100)</f>
        <v/>
      </c>
    </row>
    <row r="66" spans="1:10" ht="36.75" customHeight="1" x14ac:dyDescent="0.25">
      <c r="A66" s="127"/>
      <c r="B66" s="132" t="s">
        <v>93</v>
      </c>
      <c r="C66" s="198" t="s">
        <v>94</v>
      </c>
      <c r="D66" s="199"/>
      <c r="E66" s="199"/>
      <c r="F66" s="138" t="s">
        <v>24</v>
      </c>
      <c r="G66" s="139"/>
      <c r="H66" s="139"/>
      <c r="I66" s="139">
        <f>'101 101.03 Pol'!G611+'102 102.01 Pol'!G17</f>
        <v>0</v>
      </c>
      <c r="J66" s="136" t="str">
        <f>IF(I77=0,"",I66/I77*100)</f>
        <v/>
      </c>
    </row>
    <row r="67" spans="1:10" ht="36.75" customHeight="1" x14ac:dyDescent="0.25">
      <c r="A67" s="127"/>
      <c r="B67" s="132" t="s">
        <v>95</v>
      </c>
      <c r="C67" s="198" t="s">
        <v>96</v>
      </c>
      <c r="D67" s="199"/>
      <c r="E67" s="199"/>
      <c r="F67" s="138" t="s">
        <v>24</v>
      </c>
      <c r="G67" s="139"/>
      <c r="H67" s="139"/>
      <c r="I67" s="139">
        <f>'101 101.03 Pol'!G616</f>
        <v>0</v>
      </c>
      <c r="J67" s="136" t="str">
        <f>IF(I77=0,"",I67/I77*100)</f>
        <v/>
      </c>
    </row>
    <row r="68" spans="1:10" ht="36.75" customHeight="1" x14ac:dyDescent="0.25">
      <c r="A68" s="127"/>
      <c r="B68" s="132" t="s">
        <v>97</v>
      </c>
      <c r="C68" s="198" t="s">
        <v>98</v>
      </c>
      <c r="D68" s="199"/>
      <c r="E68" s="199"/>
      <c r="F68" s="138" t="s">
        <v>24</v>
      </c>
      <c r="G68" s="139"/>
      <c r="H68" s="139"/>
      <c r="I68" s="139">
        <f>'101 101.03 Pol'!G626</f>
        <v>0</v>
      </c>
      <c r="J68" s="136" t="str">
        <f>IF(I77=0,"",I68/I77*100)</f>
        <v/>
      </c>
    </row>
    <row r="69" spans="1:10" ht="36.75" customHeight="1" x14ac:dyDescent="0.25">
      <c r="A69" s="127"/>
      <c r="B69" s="132" t="s">
        <v>99</v>
      </c>
      <c r="C69" s="198" t="s">
        <v>100</v>
      </c>
      <c r="D69" s="199"/>
      <c r="E69" s="199"/>
      <c r="F69" s="138" t="s">
        <v>24</v>
      </c>
      <c r="G69" s="139"/>
      <c r="H69" s="139"/>
      <c r="I69" s="139">
        <f>'101 101.03 Pol'!G637</f>
        <v>0</v>
      </c>
      <c r="J69" s="136" t="str">
        <f>IF(I77=0,"",I69/I77*100)</f>
        <v/>
      </c>
    </row>
    <row r="70" spans="1:10" ht="36.75" customHeight="1" x14ac:dyDescent="0.25">
      <c r="A70" s="127"/>
      <c r="B70" s="132" t="s">
        <v>101</v>
      </c>
      <c r="C70" s="198" t="s">
        <v>102</v>
      </c>
      <c r="D70" s="199"/>
      <c r="E70" s="199"/>
      <c r="F70" s="138" t="s">
        <v>24</v>
      </c>
      <c r="G70" s="139"/>
      <c r="H70" s="139"/>
      <c r="I70" s="139">
        <f>'101 101.03 Pol'!G656+'102 102.01 Pol'!G20</f>
        <v>0</v>
      </c>
      <c r="J70" s="136" t="str">
        <f>IF(I77=0,"",I70/I77*100)</f>
        <v/>
      </c>
    </row>
    <row r="71" spans="1:10" ht="36.75" customHeight="1" x14ac:dyDescent="0.25">
      <c r="A71" s="127"/>
      <c r="B71" s="132" t="s">
        <v>103</v>
      </c>
      <c r="C71" s="198" t="s">
        <v>104</v>
      </c>
      <c r="D71" s="199"/>
      <c r="E71" s="199"/>
      <c r="F71" s="138" t="s">
        <v>26</v>
      </c>
      <c r="G71" s="139"/>
      <c r="H71" s="139"/>
      <c r="I71" s="139">
        <f>'101 101.03 Pol'!G664</f>
        <v>0</v>
      </c>
      <c r="J71" s="136" t="str">
        <f>IF(I77=0,"",I71/I77*100)</f>
        <v/>
      </c>
    </row>
    <row r="72" spans="1:10" ht="36.75" customHeight="1" x14ac:dyDescent="0.25">
      <c r="A72" s="127"/>
      <c r="B72" s="132" t="s">
        <v>105</v>
      </c>
      <c r="C72" s="198" t="s">
        <v>106</v>
      </c>
      <c r="D72" s="199"/>
      <c r="E72" s="199"/>
      <c r="F72" s="138" t="s">
        <v>26</v>
      </c>
      <c r="G72" s="139"/>
      <c r="H72" s="139"/>
      <c r="I72" s="139">
        <f>'101 101.03 Pol'!G667</f>
        <v>0</v>
      </c>
      <c r="J72" s="136" t="str">
        <f>IF(I77=0,"",I72/I77*100)</f>
        <v/>
      </c>
    </row>
    <row r="73" spans="1:10" ht="36.75" customHeight="1" x14ac:dyDescent="0.25">
      <c r="A73" s="127"/>
      <c r="B73" s="132" t="s">
        <v>107</v>
      </c>
      <c r="C73" s="198" t="s">
        <v>108</v>
      </c>
      <c r="D73" s="199"/>
      <c r="E73" s="199"/>
      <c r="F73" s="138" t="s">
        <v>26</v>
      </c>
      <c r="G73" s="139"/>
      <c r="H73" s="139"/>
      <c r="I73" s="139">
        <f>'101 101.03 Pol'!G678</f>
        <v>0</v>
      </c>
      <c r="J73" s="136" t="str">
        <f>IF(I77=0,"",I73/I77*100)</f>
        <v/>
      </c>
    </row>
    <row r="74" spans="1:10" ht="36.75" customHeight="1" x14ac:dyDescent="0.25">
      <c r="A74" s="127"/>
      <c r="B74" s="132" t="s">
        <v>109</v>
      </c>
      <c r="C74" s="198" t="s">
        <v>100</v>
      </c>
      <c r="D74" s="199"/>
      <c r="E74" s="199"/>
      <c r="F74" s="138" t="s">
        <v>110</v>
      </c>
      <c r="G74" s="139"/>
      <c r="H74" s="139"/>
      <c r="I74" s="139">
        <f>'101 101.03 Pol'!G682</f>
        <v>0</v>
      </c>
      <c r="J74" s="136" t="str">
        <f>IF(I77=0,"",I74/I77*100)</f>
        <v/>
      </c>
    </row>
    <row r="75" spans="1:10" ht="36.75" customHeight="1" x14ac:dyDescent="0.25">
      <c r="A75" s="127"/>
      <c r="B75" s="132" t="s">
        <v>111</v>
      </c>
      <c r="C75" s="198" t="s">
        <v>27</v>
      </c>
      <c r="D75" s="199"/>
      <c r="E75" s="199"/>
      <c r="F75" s="138" t="s">
        <v>111</v>
      </c>
      <c r="G75" s="139"/>
      <c r="H75" s="139"/>
      <c r="I75" s="139">
        <f>'00 00.02 Naklady'!G8</f>
        <v>0</v>
      </c>
      <c r="J75" s="136" t="str">
        <f>IF(I77=0,"",I75/I77*100)</f>
        <v/>
      </c>
    </row>
    <row r="76" spans="1:10" ht="36.75" customHeight="1" x14ac:dyDescent="0.25">
      <c r="A76" s="127"/>
      <c r="B76" s="132" t="s">
        <v>112</v>
      </c>
      <c r="C76" s="198" t="s">
        <v>28</v>
      </c>
      <c r="D76" s="199"/>
      <c r="E76" s="199"/>
      <c r="F76" s="138" t="s">
        <v>112</v>
      </c>
      <c r="G76" s="139"/>
      <c r="H76" s="139"/>
      <c r="I76" s="139">
        <f>'00 00.02 Naklady'!G22</f>
        <v>0</v>
      </c>
      <c r="J76" s="136" t="str">
        <f>IF(I77=0,"",I76/I77*100)</f>
        <v/>
      </c>
    </row>
    <row r="77" spans="1:10" ht="25.5" customHeight="1" x14ac:dyDescent="0.25">
      <c r="A77" s="128"/>
      <c r="B77" s="133" t="s">
        <v>1</v>
      </c>
      <c r="C77" s="134"/>
      <c r="D77" s="135"/>
      <c r="E77" s="135"/>
      <c r="F77" s="140"/>
      <c r="G77" s="141"/>
      <c r="H77" s="141"/>
      <c r="I77" s="141">
        <f>SUM(I54:I76)</f>
        <v>0</v>
      </c>
      <c r="J77" s="137">
        <f>SUM(J54:J76)</f>
        <v>0</v>
      </c>
    </row>
    <row r="78" spans="1:10" x14ac:dyDescent="0.25">
      <c r="F78" s="86"/>
      <c r="G78" s="86"/>
      <c r="H78" s="86"/>
      <c r="I78" s="86"/>
      <c r="J78" s="87"/>
    </row>
    <row r="79" spans="1:10" x14ac:dyDescent="0.25">
      <c r="F79" s="86"/>
      <c r="G79" s="86"/>
      <c r="H79" s="86"/>
      <c r="I79" s="86"/>
      <c r="J79" s="87"/>
    </row>
    <row r="80" spans="1:10" x14ac:dyDescent="0.25">
      <c r="F80" s="86"/>
      <c r="G80" s="86"/>
      <c r="H80" s="86"/>
      <c r="I80" s="86"/>
      <c r="J80" s="87"/>
    </row>
  </sheetData>
  <sheetProtection algorithmName="SHA-512" hashValue="kcuHkbURRt2xZr5iM2RMD9CuV8imUYGsmxKdFvOgN+xPhiHP2/oIyiBcR5MFaZ6atMb3f8LSCmRn33WVZzR8AQ==" saltValue="7xGgY51sWijTYLl7/LZeQ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8" t="s">
        <v>6</v>
      </c>
      <c r="B1" s="248"/>
      <c r="C1" s="249"/>
      <c r="D1" s="248"/>
      <c r="E1" s="248"/>
      <c r="F1" s="248"/>
      <c r="G1" s="248"/>
    </row>
    <row r="2" spans="1:7" ht="25" customHeight="1" x14ac:dyDescent="0.25">
      <c r="A2" s="49" t="s">
        <v>7</v>
      </c>
      <c r="B2" s="48"/>
      <c r="C2" s="250"/>
      <c r="D2" s="250"/>
      <c r="E2" s="250"/>
      <c r="F2" s="250"/>
      <c r="G2" s="251"/>
    </row>
    <row r="3" spans="1:7" ht="25" customHeight="1" x14ac:dyDescent="0.25">
      <c r="A3" s="49" t="s">
        <v>8</v>
      </c>
      <c r="B3" s="48"/>
      <c r="C3" s="250"/>
      <c r="D3" s="250"/>
      <c r="E3" s="250"/>
      <c r="F3" s="250"/>
      <c r="G3" s="251"/>
    </row>
    <row r="4" spans="1:7" ht="25" customHeight="1" x14ac:dyDescent="0.25">
      <c r="A4" s="49" t="s">
        <v>9</v>
      </c>
      <c r="B4" s="48"/>
      <c r="C4" s="250"/>
      <c r="D4" s="250"/>
      <c r="E4" s="250"/>
      <c r="F4" s="250"/>
      <c r="G4" s="251"/>
    </row>
    <row r="5" spans="1:7" x14ac:dyDescent="0.25">
      <c r="B5" s="4"/>
      <c r="C5" s="5"/>
      <c r="D5" s="6"/>
    </row>
  </sheetData>
  <sheetProtection algorithmName="SHA-512" hashValue="dAm++RsvxHWABToPQyuHbHjPRqHDs1HoiSQCboTY2zyUHIqGGIXgbKWvWSP6L9Ycpwy84dTSSty5BhYfR22Sbw==" saltValue="SD2nr+rtIYEw+9SEtDhuk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915C-453E-4BA1-935B-1F21EE2433B0}">
  <sheetPr>
    <outlinePr summaryBelow="0"/>
  </sheetPr>
  <dimension ref="A1:BH5000"/>
  <sheetViews>
    <sheetView workbookViewId="0">
      <pane ySplit="7" topLeftCell="A41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5" customWidth="1"/>
    <col min="3" max="3" width="63.26953125" style="125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3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56" t="s">
        <v>113</v>
      </c>
      <c r="B1" s="256"/>
      <c r="C1" s="256"/>
      <c r="D1" s="256"/>
      <c r="E1" s="256"/>
      <c r="F1" s="256"/>
      <c r="G1" s="256"/>
      <c r="AG1" t="s">
        <v>114</v>
      </c>
    </row>
    <row r="2" spans="1:60" ht="25.15" customHeight="1" x14ac:dyDescent="0.25">
      <c r="A2" s="143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115</v>
      </c>
    </row>
    <row r="3" spans="1:60" ht="25.15" customHeight="1" x14ac:dyDescent="0.25">
      <c r="A3" s="143" t="s">
        <v>8</v>
      </c>
      <c r="B3" s="48" t="s">
        <v>116</v>
      </c>
      <c r="C3" s="257" t="s">
        <v>58</v>
      </c>
      <c r="D3" s="258"/>
      <c r="E3" s="258"/>
      <c r="F3" s="258"/>
      <c r="G3" s="259"/>
      <c r="AC3" s="125" t="s">
        <v>117</v>
      </c>
      <c r="AG3" t="s">
        <v>118</v>
      </c>
    </row>
    <row r="4" spans="1:60" ht="25.15" customHeight="1" x14ac:dyDescent="0.25">
      <c r="A4" s="144" t="s">
        <v>9</v>
      </c>
      <c r="B4" s="145" t="s">
        <v>57</v>
      </c>
      <c r="C4" s="260" t="s">
        <v>58</v>
      </c>
      <c r="D4" s="261"/>
      <c r="E4" s="261"/>
      <c r="F4" s="261"/>
      <c r="G4" s="262"/>
      <c r="AG4" t="s">
        <v>119</v>
      </c>
    </row>
    <row r="5" spans="1:60" x14ac:dyDescent="0.25">
      <c r="D5" s="10"/>
    </row>
    <row r="6" spans="1:60" ht="37.5" x14ac:dyDescent="0.25">
      <c r="A6" s="147" t="s">
        <v>120</v>
      </c>
      <c r="B6" s="149" t="s">
        <v>121</v>
      </c>
      <c r="C6" s="149" t="s">
        <v>122</v>
      </c>
      <c r="D6" s="148" t="s">
        <v>123</v>
      </c>
      <c r="E6" s="147" t="s">
        <v>124</v>
      </c>
      <c r="F6" s="146" t="s">
        <v>125</v>
      </c>
      <c r="G6" s="147" t="s">
        <v>29</v>
      </c>
      <c r="H6" s="150" t="s">
        <v>30</v>
      </c>
      <c r="I6" s="150" t="s">
        <v>126</v>
      </c>
      <c r="J6" s="150" t="s">
        <v>31</v>
      </c>
      <c r="K6" s="150" t="s">
        <v>127</v>
      </c>
      <c r="L6" s="150" t="s">
        <v>128</v>
      </c>
      <c r="M6" s="150" t="s">
        <v>129</v>
      </c>
      <c r="N6" s="150" t="s">
        <v>130</v>
      </c>
      <c r="O6" s="150" t="s">
        <v>131</v>
      </c>
      <c r="P6" s="150" t="s">
        <v>132</v>
      </c>
      <c r="Q6" s="150" t="s">
        <v>133</v>
      </c>
      <c r="R6" s="150" t="s">
        <v>134</v>
      </c>
      <c r="S6" s="150" t="s">
        <v>135</v>
      </c>
      <c r="T6" s="150" t="s">
        <v>136</v>
      </c>
      <c r="U6" s="150" t="s">
        <v>137</v>
      </c>
      <c r="V6" s="150" t="s">
        <v>138</v>
      </c>
      <c r="W6" s="150" t="s">
        <v>139</v>
      </c>
      <c r="X6" s="150" t="s">
        <v>140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ht="13" x14ac:dyDescent="0.25">
      <c r="A8" s="162" t="s">
        <v>141</v>
      </c>
      <c r="B8" s="163" t="s">
        <v>111</v>
      </c>
      <c r="C8" s="177" t="s">
        <v>27</v>
      </c>
      <c r="D8" s="164"/>
      <c r="E8" s="165"/>
      <c r="F8" s="166"/>
      <c r="G8" s="166">
        <f>SUMIF(AG9:AG21,"&lt;&gt;NOR",G9:G21)</f>
        <v>0</v>
      </c>
      <c r="H8" s="166"/>
      <c r="I8" s="166">
        <f>SUM(I9:I21)</f>
        <v>0</v>
      </c>
      <c r="J8" s="166"/>
      <c r="K8" s="166">
        <f>SUM(K9:K21)</f>
        <v>0</v>
      </c>
      <c r="L8" s="166"/>
      <c r="M8" s="166">
        <f>SUM(M9:M21)</f>
        <v>0</v>
      </c>
      <c r="N8" s="166"/>
      <c r="O8" s="166">
        <f>SUM(O9:O21)</f>
        <v>0</v>
      </c>
      <c r="P8" s="166"/>
      <c r="Q8" s="166">
        <f>SUM(Q9:Q21)</f>
        <v>0</v>
      </c>
      <c r="R8" s="166"/>
      <c r="S8" s="166"/>
      <c r="T8" s="167"/>
      <c r="U8" s="161"/>
      <c r="V8" s="161">
        <f>SUM(V9:V21)</f>
        <v>0</v>
      </c>
      <c r="W8" s="161"/>
      <c r="X8" s="161"/>
      <c r="AG8" t="s">
        <v>142</v>
      </c>
    </row>
    <row r="9" spans="1:60" outlineLevel="1" x14ac:dyDescent="0.25">
      <c r="A9" s="168">
        <v>1</v>
      </c>
      <c r="B9" s="169" t="s">
        <v>143</v>
      </c>
      <c r="C9" s="178" t="s">
        <v>144</v>
      </c>
      <c r="D9" s="170" t="s">
        <v>145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146</v>
      </c>
      <c r="T9" s="174" t="s">
        <v>147</v>
      </c>
      <c r="U9" s="160">
        <v>0</v>
      </c>
      <c r="V9" s="160">
        <f>ROUND(E9*U9,2)</f>
        <v>0</v>
      </c>
      <c r="W9" s="160"/>
      <c r="X9" s="160" t="s">
        <v>148</v>
      </c>
      <c r="Y9" s="151"/>
      <c r="Z9" s="151"/>
      <c r="AA9" s="151"/>
      <c r="AB9" s="151"/>
      <c r="AC9" s="151"/>
      <c r="AD9" s="151"/>
      <c r="AE9" s="151"/>
      <c r="AF9" s="151"/>
      <c r="AG9" s="151" t="s">
        <v>149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0.5" outlineLevel="1" x14ac:dyDescent="0.25">
      <c r="A10" s="158"/>
      <c r="B10" s="159"/>
      <c r="C10" s="252" t="s">
        <v>150</v>
      </c>
      <c r="D10" s="253"/>
      <c r="E10" s="253"/>
      <c r="F10" s="253"/>
      <c r="G10" s="25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151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68">
        <v>2</v>
      </c>
      <c r="B11" s="169" t="s">
        <v>152</v>
      </c>
      <c r="C11" s="178" t="s">
        <v>153</v>
      </c>
      <c r="D11" s="170" t="s">
        <v>145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146</v>
      </c>
      <c r="T11" s="174" t="s">
        <v>147</v>
      </c>
      <c r="U11" s="160">
        <v>0</v>
      </c>
      <c r="V11" s="160">
        <f>ROUND(E11*U11,2)</f>
        <v>0</v>
      </c>
      <c r="W11" s="160"/>
      <c r="X11" s="160" t="s">
        <v>148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52" t="s">
        <v>154</v>
      </c>
      <c r="D12" s="253"/>
      <c r="E12" s="253"/>
      <c r="F12" s="253"/>
      <c r="G12" s="253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151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5" t="str">
        <f>C12</f>
        <v>Zaměření a vytýčení stávajících inženýrských sítí v místě stavby z hlediska jejich ochrany při provádění stavby.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68">
        <v>3</v>
      </c>
      <c r="B13" s="169" t="s">
        <v>155</v>
      </c>
      <c r="C13" s="178" t="s">
        <v>156</v>
      </c>
      <c r="D13" s="170" t="s">
        <v>145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146</v>
      </c>
      <c r="T13" s="174" t="s">
        <v>147</v>
      </c>
      <c r="U13" s="160">
        <v>0</v>
      </c>
      <c r="V13" s="160">
        <f>ROUND(E13*U13,2)</f>
        <v>0</v>
      </c>
      <c r="W13" s="160"/>
      <c r="X13" s="160" t="s">
        <v>148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149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252" t="s">
        <v>199</v>
      </c>
      <c r="D14" s="253"/>
      <c r="E14" s="253"/>
      <c r="F14" s="253"/>
      <c r="G14" s="253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151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254" t="s">
        <v>157</v>
      </c>
      <c r="D15" s="255"/>
      <c r="E15" s="255"/>
      <c r="F15" s="255"/>
      <c r="G15" s="255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151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Vyhotovení protokolu o vytyčení stavby se seznamem souřadnic vytyčených bodů a jejich polohopisnými (S-JTSK) a výškopisnými (Bpv) hodnotami.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54" t="s">
        <v>158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151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Náklady na provedení skutečného zaměření stavby v rozsahu nezbytném pro zápis změny do katastru nemovitostí včetně vyhotovení geometrického plánu.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68">
        <v>4</v>
      </c>
      <c r="B17" s="169" t="s">
        <v>159</v>
      </c>
      <c r="C17" s="178" t="s">
        <v>160</v>
      </c>
      <c r="D17" s="170" t="s">
        <v>145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146</v>
      </c>
      <c r="T17" s="174" t="s">
        <v>147</v>
      </c>
      <c r="U17" s="160">
        <v>0</v>
      </c>
      <c r="V17" s="160">
        <f>ROUND(E17*U17,2)</f>
        <v>0</v>
      </c>
      <c r="W17" s="160"/>
      <c r="X17" s="160" t="s">
        <v>148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252" t="s">
        <v>200</v>
      </c>
      <c r="D18" s="253"/>
      <c r="E18" s="253"/>
      <c r="F18" s="253"/>
      <c r="G18" s="253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151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.5" outlineLevel="1" x14ac:dyDescent="0.25">
      <c r="A19" s="158"/>
      <c r="B19" s="159"/>
      <c r="C19" s="254" t="s">
        <v>161</v>
      </c>
      <c r="D19" s="255"/>
      <c r="E19" s="255"/>
      <c r="F19" s="255"/>
      <c r="G19" s="255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151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51"/>
      <c r="BC19" s="151"/>
      <c r="BD19" s="151"/>
      <c r="BE19" s="151"/>
      <c r="BF19" s="151"/>
      <c r="BG19" s="151"/>
      <c r="BH19" s="151"/>
    </row>
    <row r="20" spans="1:60" ht="30.5" outlineLevel="1" x14ac:dyDescent="0.25">
      <c r="A20" s="158"/>
      <c r="B20" s="159"/>
      <c r="C20" s="254" t="s">
        <v>162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151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51"/>
      <c r="BC20" s="151"/>
      <c r="BD20" s="151"/>
      <c r="BE20" s="151"/>
      <c r="BF20" s="151"/>
      <c r="BG20" s="151"/>
      <c r="BH20" s="151"/>
    </row>
    <row r="21" spans="1:60" ht="20.5" outlineLevel="1" x14ac:dyDescent="0.25">
      <c r="A21" s="158"/>
      <c r="B21" s="159"/>
      <c r="C21" s="254" t="s">
        <v>163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151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5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51"/>
      <c r="BC21" s="151"/>
      <c r="BD21" s="151"/>
      <c r="BE21" s="151"/>
      <c r="BF21" s="151"/>
      <c r="BG21" s="151"/>
      <c r="BH21" s="151"/>
    </row>
    <row r="22" spans="1:60" ht="13" x14ac:dyDescent="0.25">
      <c r="A22" s="162" t="s">
        <v>141</v>
      </c>
      <c r="B22" s="163" t="s">
        <v>112</v>
      </c>
      <c r="C22" s="177" t="s">
        <v>28</v>
      </c>
      <c r="D22" s="164"/>
      <c r="E22" s="165"/>
      <c r="F22" s="166"/>
      <c r="G22" s="166">
        <f>SUMIF(AG23:AG44,"&lt;&gt;NOR",G23:G44)</f>
        <v>0</v>
      </c>
      <c r="H22" s="166"/>
      <c r="I22" s="166">
        <f>SUM(I23:I44)</f>
        <v>0</v>
      </c>
      <c r="J22" s="166"/>
      <c r="K22" s="166">
        <f>SUM(K23:K44)</f>
        <v>0</v>
      </c>
      <c r="L22" s="166"/>
      <c r="M22" s="166">
        <f>SUM(M23:M44)</f>
        <v>0</v>
      </c>
      <c r="N22" s="166"/>
      <c r="O22" s="166">
        <f>SUM(O23:O44)</f>
        <v>0</v>
      </c>
      <c r="P22" s="166"/>
      <c r="Q22" s="166">
        <f>SUM(Q23:Q44)</f>
        <v>0</v>
      </c>
      <c r="R22" s="166"/>
      <c r="S22" s="166"/>
      <c r="T22" s="167"/>
      <c r="U22" s="161"/>
      <c r="V22" s="161">
        <f>SUM(V23:V44)</f>
        <v>0</v>
      </c>
      <c r="W22" s="161"/>
      <c r="X22" s="161"/>
      <c r="AG22" t="s">
        <v>142</v>
      </c>
    </row>
    <row r="23" spans="1:60" outlineLevel="1" x14ac:dyDescent="0.25">
      <c r="A23" s="168">
        <v>5</v>
      </c>
      <c r="B23" s="169" t="s">
        <v>164</v>
      </c>
      <c r="C23" s="178" t="s">
        <v>165</v>
      </c>
      <c r="D23" s="170" t="s">
        <v>145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146</v>
      </c>
      <c r="T23" s="174" t="s">
        <v>147</v>
      </c>
      <c r="U23" s="160">
        <v>0</v>
      </c>
      <c r="V23" s="160">
        <f>ROUND(E23*U23,2)</f>
        <v>0</v>
      </c>
      <c r="W23" s="160"/>
      <c r="X23" s="160" t="s">
        <v>148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149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0.5" outlineLevel="1" x14ac:dyDescent="0.25">
      <c r="A24" s="158"/>
      <c r="B24" s="159"/>
      <c r="C24" s="252" t="s">
        <v>166</v>
      </c>
      <c r="D24" s="253"/>
      <c r="E24" s="253"/>
      <c r="F24" s="253"/>
      <c r="G24" s="253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151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5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68">
        <v>6</v>
      </c>
      <c r="B25" s="169" t="s">
        <v>167</v>
      </c>
      <c r="C25" s="178" t="s">
        <v>168</v>
      </c>
      <c r="D25" s="170" t="s">
        <v>145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146</v>
      </c>
      <c r="T25" s="174" t="s">
        <v>147</v>
      </c>
      <c r="U25" s="160">
        <v>0</v>
      </c>
      <c r="V25" s="160">
        <f>ROUND(E25*U25,2)</f>
        <v>0</v>
      </c>
      <c r="W25" s="160"/>
      <c r="X25" s="160" t="s">
        <v>148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149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30.5" outlineLevel="1" x14ac:dyDescent="0.25">
      <c r="A26" s="158"/>
      <c r="B26" s="159"/>
      <c r="C26" s="252" t="s">
        <v>169</v>
      </c>
      <c r="D26" s="253"/>
      <c r="E26" s="253"/>
      <c r="F26" s="253"/>
      <c r="G26" s="253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151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5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68">
        <v>7</v>
      </c>
      <c r="B27" s="169" t="s">
        <v>170</v>
      </c>
      <c r="C27" s="178" t="s">
        <v>171</v>
      </c>
      <c r="D27" s="170" t="s">
        <v>145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146</v>
      </c>
      <c r="T27" s="174" t="s">
        <v>147</v>
      </c>
      <c r="U27" s="160">
        <v>0</v>
      </c>
      <c r="V27" s="160">
        <f>ROUND(E27*U27,2)</f>
        <v>0</v>
      </c>
      <c r="W27" s="160"/>
      <c r="X27" s="160" t="s">
        <v>148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149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0.5" outlineLevel="1" x14ac:dyDescent="0.25">
      <c r="A28" s="158"/>
      <c r="B28" s="159"/>
      <c r="C28" s="252" t="s">
        <v>201</v>
      </c>
      <c r="D28" s="253"/>
      <c r="E28" s="253"/>
      <c r="F28" s="253"/>
      <c r="G28" s="253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151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5" t="str">
        <f>C28</f>
        <v>Náklady na zajištění autorského dozoru a vyhotovení dokumentace skutečného provedení stavby a její předání objednateli v požadované formě a požadovaném počtu.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54" t="s">
        <v>172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151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Dokumentace skutečného provedení stavby bude zpracována v digitální podobě, např. projektantem stavby, a předána objednateli.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68">
        <v>8</v>
      </c>
      <c r="B30" s="169" t="s">
        <v>173</v>
      </c>
      <c r="C30" s="178" t="s">
        <v>174</v>
      </c>
      <c r="D30" s="170" t="s">
        <v>145</v>
      </c>
      <c r="E30" s="171">
        <v>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146</v>
      </c>
      <c r="T30" s="174" t="s">
        <v>147</v>
      </c>
      <c r="U30" s="160">
        <v>0</v>
      </c>
      <c r="V30" s="160">
        <f>ROUND(E30*U30,2)</f>
        <v>0</v>
      </c>
      <c r="W30" s="160"/>
      <c r="X30" s="160" t="s">
        <v>148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149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252" t="s">
        <v>175</v>
      </c>
      <c r="D31" s="253"/>
      <c r="E31" s="253"/>
      <c r="F31" s="253"/>
      <c r="G31" s="253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151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5" t="str">
        <f>C31</f>
        <v>Náklady spojené s povinným pojištěním dodavatele nebo stavebního díla či jeho části, pokud jej zadavatel požaduje v obchodních podmínkách.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68">
        <v>9</v>
      </c>
      <c r="B32" s="169" t="s">
        <v>176</v>
      </c>
      <c r="C32" s="178" t="s">
        <v>177</v>
      </c>
      <c r="D32" s="170" t="s">
        <v>145</v>
      </c>
      <c r="E32" s="171">
        <v>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/>
      <c r="S32" s="173" t="s">
        <v>146</v>
      </c>
      <c r="T32" s="174" t="s">
        <v>147</v>
      </c>
      <c r="U32" s="160">
        <v>0</v>
      </c>
      <c r="V32" s="160">
        <f>ROUND(E32*U32,2)</f>
        <v>0</v>
      </c>
      <c r="W32" s="160"/>
      <c r="X32" s="160" t="s">
        <v>148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0.5" outlineLevel="1" x14ac:dyDescent="0.25">
      <c r="A33" s="158"/>
      <c r="B33" s="159"/>
      <c r="C33" s="252" t="s">
        <v>178</v>
      </c>
      <c r="D33" s="253"/>
      <c r="E33" s="253"/>
      <c r="F33" s="253"/>
      <c r="G33" s="253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151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5" t="str">
        <f>C33</f>
        <v>Náklady spojené s povinnou publicitou, pokud ji objednatel požaduje. Zahrnuje zejména náklady na propagační a informační billboardy, tabule, internetovou propagaci, tiskoviny apod.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68">
        <v>10</v>
      </c>
      <c r="B34" s="169" t="s">
        <v>179</v>
      </c>
      <c r="C34" s="178" t="s">
        <v>180</v>
      </c>
      <c r="D34" s="170" t="s">
        <v>145</v>
      </c>
      <c r="E34" s="171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 t="s">
        <v>146</v>
      </c>
      <c r="T34" s="174" t="s">
        <v>147</v>
      </c>
      <c r="U34" s="160">
        <v>0</v>
      </c>
      <c r="V34" s="160">
        <f>ROUND(E34*U34,2)</f>
        <v>0</v>
      </c>
      <c r="W34" s="160"/>
      <c r="X34" s="160" t="s">
        <v>148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149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0.5" outlineLevel="1" x14ac:dyDescent="0.25">
      <c r="A35" s="158"/>
      <c r="B35" s="159"/>
      <c r="C35" s="252" t="s">
        <v>181</v>
      </c>
      <c r="D35" s="253"/>
      <c r="E35" s="253"/>
      <c r="F35" s="253"/>
      <c r="G35" s="253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151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5" t="str">
        <f>C35</f>
        <v>Náklady zhotovitele, související s prováděním zkoušek a revizí, jako např. kamerová zkouška napojení a průtočnosti nových dešťových vpustí, vyčištění tlakosacím vozem a zkoušky nad rámec KZP.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68">
        <v>11</v>
      </c>
      <c r="B36" s="169" t="s">
        <v>182</v>
      </c>
      <c r="C36" s="178" t="s">
        <v>183</v>
      </c>
      <c r="D36" s="170" t="s">
        <v>184</v>
      </c>
      <c r="E36" s="171">
        <v>1240.7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185</v>
      </c>
      <c r="T36" s="174" t="s">
        <v>147</v>
      </c>
      <c r="U36" s="160">
        <v>0</v>
      </c>
      <c r="V36" s="160">
        <f>ROUND(E36*U36,2)</f>
        <v>0</v>
      </c>
      <c r="W36" s="160"/>
      <c r="X36" s="160" t="s">
        <v>148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0.5" outlineLevel="1" x14ac:dyDescent="0.25">
      <c r="A37" s="158"/>
      <c r="B37" s="159"/>
      <c r="C37" s="252" t="s">
        <v>186</v>
      </c>
      <c r="D37" s="253"/>
      <c r="E37" s="253"/>
      <c r="F37" s="253"/>
      <c r="G37" s="253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151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5" t="str">
        <f>C37</f>
        <v>Náklady zhotovitele, které vznikají v souvislosti se zajištěním údržby vegetačních ploch po dobu dle vyjádření správce společnosti Brněnské komunikace a.s.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254" t="s">
        <v>187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151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5" t="str">
        <f>C38</f>
        <v>- údržba zeleně po dokončení díla vč. zalévání, odplevelování a pravidelných pokosů trávníků (minimálně 6x za 1 rok)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68">
        <v>12</v>
      </c>
      <c r="B39" s="169" t="s">
        <v>188</v>
      </c>
      <c r="C39" s="178" t="s">
        <v>189</v>
      </c>
      <c r="D39" s="170" t="s">
        <v>145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185</v>
      </c>
      <c r="T39" s="174" t="s">
        <v>147</v>
      </c>
      <c r="U39" s="160">
        <v>0</v>
      </c>
      <c r="V39" s="160">
        <f>ROUND(E39*U39,2)</f>
        <v>0</v>
      </c>
      <c r="W39" s="160"/>
      <c r="X39" s="160" t="s">
        <v>148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252" t="s">
        <v>190</v>
      </c>
      <c r="D40" s="253"/>
      <c r="E40" s="253"/>
      <c r="F40" s="253"/>
      <c r="G40" s="253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151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68">
        <v>13</v>
      </c>
      <c r="B41" s="169" t="s">
        <v>191</v>
      </c>
      <c r="C41" s="178" t="s">
        <v>192</v>
      </c>
      <c r="D41" s="170" t="s">
        <v>145</v>
      </c>
      <c r="E41" s="171">
        <v>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185</v>
      </c>
      <c r="T41" s="174" t="s">
        <v>147</v>
      </c>
      <c r="U41" s="160">
        <v>0</v>
      </c>
      <c r="V41" s="160">
        <f>ROUND(E41*U41,2)</f>
        <v>0</v>
      </c>
      <c r="W41" s="160"/>
      <c r="X41" s="160" t="s">
        <v>148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252" t="s">
        <v>193</v>
      </c>
      <c r="D42" s="253"/>
      <c r="E42" s="253"/>
      <c r="F42" s="253"/>
      <c r="G42" s="25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151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68">
        <v>14</v>
      </c>
      <c r="B43" s="169" t="s">
        <v>194</v>
      </c>
      <c r="C43" s="178" t="s">
        <v>195</v>
      </c>
      <c r="D43" s="170" t="s">
        <v>196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185</v>
      </c>
      <c r="T43" s="174" t="s">
        <v>147</v>
      </c>
      <c r="U43" s="160">
        <v>0</v>
      </c>
      <c r="V43" s="160">
        <f>ROUND(E43*U43,2)</f>
        <v>0</v>
      </c>
      <c r="W43" s="160"/>
      <c r="X43" s="160" t="s">
        <v>148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252" t="s">
        <v>197</v>
      </c>
      <c r="D44" s="253"/>
      <c r="E44" s="253"/>
      <c r="F44" s="253"/>
      <c r="G44" s="253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151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3"/>
      <c r="B45" s="4"/>
      <c r="C45" s="17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128</v>
      </c>
    </row>
    <row r="46" spans="1:60" ht="13" x14ac:dyDescent="0.25">
      <c r="A46" s="154"/>
      <c r="B46" s="155" t="s">
        <v>29</v>
      </c>
      <c r="C46" s="180"/>
      <c r="D46" s="156"/>
      <c r="E46" s="157"/>
      <c r="F46" s="157"/>
      <c r="G46" s="176">
        <f>G8+G22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198</v>
      </c>
    </row>
    <row r="47" spans="1:60" x14ac:dyDescent="0.25">
      <c r="C47" s="181"/>
      <c r="D47" s="10"/>
      <c r="AG47" t="s">
        <v>202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0l6TlDZbfpqlpf0GfxZSy98lfPzo3MUombQDdxRY/tbyuakobjrhsvXkStoJr66F3n6sKw7rhelj4m489Xhog==" saltValue="sryEypilNYYYL4igt5j0dw==" spinCount="100000" sheet="1"/>
  <mergeCells count="25">
    <mergeCell ref="C12:G12"/>
    <mergeCell ref="A1:G1"/>
    <mergeCell ref="C2:G2"/>
    <mergeCell ref="C3:G3"/>
    <mergeCell ref="C4:G4"/>
    <mergeCell ref="C10:G10"/>
    <mergeCell ref="C31:G31"/>
    <mergeCell ref="C14:G14"/>
    <mergeCell ref="C15:G15"/>
    <mergeCell ref="C16:G16"/>
    <mergeCell ref="C18:G18"/>
    <mergeCell ref="C19:G19"/>
    <mergeCell ref="C20:G20"/>
    <mergeCell ref="C21:G21"/>
    <mergeCell ref="C24:G24"/>
    <mergeCell ref="C26:G26"/>
    <mergeCell ref="C28:G28"/>
    <mergeCell ref="C29:G29"/>
    <mergeCell ref="C44:G44"/>
    <mergeCell ref="C33:G33"/>
    <mergeCell ref="C35:G35"/>
    <mergeCell ref="C37:G37"/>
    <mergeCell ref="C38:G38"/>
    <mergeCell ref="C40:G40"/>
    <mergeCell ref="C42:G42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4ACE-E9B1-4793-8EEB-625DDD7E002C}">
  <sheetPr>
    <outlinePr summaryBelow="0"/>
  </sheetPr>
  <dimension ref="A1:BH5000"/>
  <sheetViews>
    <sheetView workbookViewId="0">
      <pane ySplit="7" topLeftCell="A683" activePane="bottomLeft" state="frozen"/>
      <selection pane="bottomLeft" activeCell="C696" sqref="C696"/>
    </sheetView>
  </sheetViews>
  <sheetFormatPr defaultRowHeight="12.5" outlineLevelRow="1" x14ac:dyDescent="0.25"/>
  <cols>
    <col min="1" max="1" width="3.453125" customWidth="1"/>
    <col min="2" max="2" width="12.7265625" style="125" customWidth="1"/>
    <col min="3" max="3" width="63.26953125" style="125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3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56" t="s">
        <v>203</v>
      </c>
      <c r="B1" s="256"/>
      <c r="C1" s="256"/>
      <c r="D1" s="256"/>
      <c r="E1" s="256"/>
      <c r="F1" s="256"/>
      <c r="G1" s="256"/>
      <c r="AG1" t="s">
        <v>114</v>
      </c>
    </row>
    <row r="2" spans="1:60" ht="25.15" customHeight="1" x14ac:dyDescent="0.25">
      <c r="A2" s="143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115</v>
      </c>
    </row>
    <row r="3" spans="1:60" ht="25.15" customHeight="1" x14ac:dyDescent="0.25">
      <c r="A3" s="143" t="s">
        <v>8</v>
      </c>
      <c r="B3" s="48" t="s">
        <v>60</v>
      </c>
      <c r="C3" s="257" t="s">
        <v>61</v>
      </c>
      <c r="D3" s="258"/>
      <c r="E3" s="258"/>
      <c r="F3" s="258"/>
      <c r="G3" s="259"/>
      <c r="AC3" s="125" t="s">
        <v>115</v>
      </c>
      <c r="AG3" t="s">
        <v>118</v>
      </c>
    </row>
    <row r="4" spans="1:60" ht="25.15" customHeight="1" x14ac:dyDescent="0.25">
      <c r="A4" s="144" t="s">
        <v>9</v>
      </c>
      <c r="B4" s="145" t="s">
        <v>62</v>
      </c>
      <c r="C4" s="260" t="s">
        <v>61</v>
      </c>
      <c r="D4" s="261"/>
      <c r="E4" s="261"/>
      <c r="F4" s="261"/>
      <c r="G4" s="262"/>
      <c r="AG4" t="s">
        <v>119</v>
      </c>
    </row>
    <row r="5" spans="1:60" x14ac:dyDescent="0.25">
      <c r="D5" s="10"/>
    </row>
    <row r="6" spans="1:60" ht="37.5" x14ac:dyDescent="0.25">
      <c r="A6" s="147" t="s">
        <v>120</v>
      </c>
      <c r="B6" s="149" t="s">
        <v>121</v>
      </c>
      <c r="C6" s="149" t="s">
        <v>122</v>
      </c>
      <c r="D6" s="148" t="s">
        <v>123</v>
      </c>
      <c r="E6" s="147" t="s">
        <v>124</v>
      </c>
      <c r="F6" s="146" t="s">
        <v>125</v>
      </c>
      <c r="G6" s="147" t="s">
        <v>29</v>
      </c>
      <c r="H6" s="150" t="s">
        <v>30</v>
      </c>
      <c r="I6" s="150" t="s">
        <v>126</v>
      </c>
      <c r="J6" s="150" t="s">
        <v>31</v>
      </c>
      <c r="K6" s="150" t="s">
        <v>127</v>
      </c>
      <c r="L6" s="150" t="s">
        <v>128</v>
      </c>
      <c r="M6" s="150" t="s">
        <v>129</v>
      </c>
      <c r="N6" s="150" t="s">
        <v>130</v>
      </c>
      <c r="O6" s="150" t="s">
        <v>131</v>
      </c>
      <c r="P6" s="150" t="s">
        <v>132</v>
      </c>
      <c r="Q6" s="150" t="s">
        <v>133</v>
      </c>
      <c r="R6" s="150" t="s">
        <v>134</v>
      </c>
      <c r="S6" s="150" t="s">
        <v>135</v>
      </c>
      <c r="T6" s="150" t="s">
        <v>136</v>
      </c>
      <c r="U6" s="150" t="s">
        <v>137</v>
      </c>
      <c r="V6" s="150" t="s">
        <v>138</v>
      </c>
      <c r="W6" s="150" t="s">
        <v>139</v>
      </c>
      <c r="X6" s="150" t="s">
        <v>140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ht="13" x14ac:dyDescent="0.25">
      <c r="A8" s="162" t="s">
        <v>141</v>
      </c>
      <c r="B8" s="163" t="s">
        <v>70</v>
      </c>
      <c r="C8" s="177" t="s">
        <v>71</v>
      </c>
      <c r="D8" s="164"/>
      <c r="E8" s="165"/>
      <c r="F8" s="166"/>
      <c r="G8" s="166">
        <f>SUMIF(AG9:AG164,"&lt;&gt;NOR",G9:G164)</f>
        <v>0</v>
      </c>
      <c r="H8" s="166"/>
      <c r="I8" s="166">
        <f>SUM(I9:I164)</f>
        <v>0</v>
      </c>
      <c r="J8" s="166"/>
      <c r="K8" s="166">
        <f>SUM(K9:K164)</f>
        <v>0</v>
      </c>
      <c r="L8" s="166"/>
      <c r="M8" s="166">
        <f>SUM(M9:M164)</f>
        <v>0</v>
      </c>
      <c r="N8" s="166"/>
      <c r="O8" s="166">
        <f>SUM(O9:O164)</f>
        <v>0.81999999999999984</v>
      </c>
      <c r="P8" s="166"/>
      <c r="Q8" s="166">
        <f>SUM(Q9:Q164)</f>
        <v>1043.3800000000001</v>
      </c>
      <c r="R8" s="166"/>
      <c r="S8" s="166"/>
      <c r="T8" s="167"/>
      <c r="U8" s="161"/>
      <c r="V8" s="161">
        <f>SUM(V9:V164)</f>
        <v>3941.8500000000008</v>
      </c>
      <c r="W8" s="161"/>
      <c r="X8" s="161"/>
      <c r="AG8" t="s">
        <v>142</v>
      </c>
    </row>
    <row r="9" spans="1:60" ht="20" outlineLevel="1" x14ac:dyDescent="0.25">
      <c r="A9" s="168">
        <v>1</v>
      </c>
      <c r="B9" s="169" t="s">
        <v>204</v>
      </c>
      <c r="C9" s="178" t="s">
        <v>205</v>
      </c>
      <c r="D9" s="170" t="s">
        <v>206</v>
      </c>
      <c r="E9" s="171">
        <v>50.3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0.11799999999999999</v>
      </c>
      <c r="Q9" s="173">
        <f>ROUND(E9*P9,2)</f>
        <v>5.94</v>
      </c>
      <c r="R9" s="173" t="s">
        <v>207</v>
      </c>
      <c r="S9" s="173" t="s">
        <v>146</v>
      </c>
      <c r="T9" s="174" t="s">
        <v>208</v>
      </c>
      <c r="U9" s="160">
        <v>0.16</v>
      </c>
      <c r="V9" s="160">
        <f>ROUND(E9*U9,2)</f>
        <v>8.0500000000000007</v>
      </c>
      <c r="W9" s="160"/>
      <c r="X9" s="160" t="s">
        <v>209</v>
      </c>
      <c r="Y9" s="151"/>
      <c r="Z9" s="151"/>
      <c r="AA9" s="151"/>
      <c r="AB9" s="151"/>
      <c r="AC9" s="151"/>
      <c r="AD9" s="151"/>
      <c r="AE9" s="151"/>
      <c r="AF9" s="151"/>
      <c r="AG9" s="151" t="s">
        <v>210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3" t="s">
        <v>211</v>
      </c>
      <c r="D10" s="264"/>
      <c r="E10" s="264"/>
      <c r="F10" s="264"/>
      <c r="G10" s="26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212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3" t="s">
        <v>213</v>
      </c>
      <c r="D11" s="182"/>
      <c r="E11" s="183">
        <v>50.3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0" outlineLevel="1" x14ac:dyDescent="0.25">
      <c r="A12" s="168">
        <v>2</v>
      </c>
      <c r="B12" s="169" t="s">
        <v>215</v>
      </c>
      <c r="C12" s="178" t="s">
        <v>216</v>
      </c>
      <c r="D12" s="170" t="s">
        <v>206</v>
      </c>
      <c r="E12" s="171">
        <v>1347.5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0.13800000000000001</v>
      </c>
      <c r="Q12" s="173">
        <f>ROUND(E12*P12,2)</f>
        <v>185.96</v>
      </c>
      <c r="R12" s="173" t="s">
        <v>207</v>
      </c>
      <c r="S12" s="173" t="s">
        <v>146</v>
      </c>
      <c r="T12" s="174" t="s">
        <v>208</v>
      </c>
      <c r="U12" s="160">
        <v>0.16</v>
      </c>
      <c r="V12" s="160">
        <f>ROUND(E12*U12,2)</f>
        <v>215.6</v>
      </c>
      <c r="W12" s="160"/>
      <c r="X12" s="160" t="s">
        <v>209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210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63" t="s">
        <v>211</v>
      </c>
      <c r="D13" s="264"/>
      <c r="E13" s="264"/>
      <c r="F13" s="264"/>
      <c r="G13" s="26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212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3" t="s">
        <v>217</v>
      </c>
      <c r="D14" s="182"/>
      <c r="E14" s="183">
        <v>1347.5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214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30" outlineLevel="1" x14ac:dyDescent="0.25">
      <c r="A15" s="168">
        <v>3</v>
      </c>
      <c r="B15" s="169" t="s">
        <v>218</v>
      </c>
      <c r="C15" s="178" t="s">
        <v>219</v>
      </c>
      <c r="D15" s="170" t="s">
        <v>206</v>
      </c>
      <c r="E15" s="171">
        <v>65.8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0.41699999999999998</v>
      </c>
      <c r="Q15" s="173">
        <f>ROUND(E15*P15,2)</f>
        <v>27.44</v>
      </c>
      <c r="R15" s="173" t="s">
        <v>207</v>
      </c>
      <c r="S15" s="173" t="s">
        <v>146</v>
      </c>
      <c r="T15" s="174" t="s">
        <v>208</v>
      </c>
      <c r="U15" s="160">
        <v>0.13</v>
      </c>
      <c r="V15" s="160">
        <f>ROUND(E15*U15,2)</f>
        <v>8.5500000000000007</v>
      </c>
      <c r="W15" s="160"/>
      <c r="X15" s="160" t="s">
        <v>209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210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63" t="s">
        <v>211</v>
      </c>
      <c r="D16" s="264"/>
      <c r="E16" s="264"/>
      <c r="F16" s="264"/>
      <c r="G16" s="264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212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3" t="s">
        <v>220</v>
      </c>
      <c r="D17" s="182"/>
      <c r="E17" s="183">
        <v>65.8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0" outlineLevel="1" x14ac:dyDescent="0.25">
      <c r="A18" s="168">
        <v>4</v>
      </c>
      <c r="B18" s="169" t="s">
        <v>221</v>
      </c>
      <c r="C18" s="178" t="s">
        <v>222</v>
      </c>
      <c r="D18" s="170" t="s">
        <v>206</v>
      </c>
      <c r="E18" s="171">
        <v>80.099999999999994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0.2</v>
      </c>
      <c r="Q18" s="173">
        <f>ROUND(E18*P18,2)</f>
        <v>16.02</v>
      </c>
      <c r="R18" s="173" t="s">
        <v>207</v>
      </c>
      <c r="S18" s="173" t="s">
        <v>146</v>
      </c>
      <c r="T18" s="174" t="s">
        <v>208</v>
      </c>
      <c r="U18" s="160">
        <v>0.1</v>
      </c>
      <c r="V18" s="160">
        <f>ROUND(E18*U18,2)</f>
        <v>8.01</v>
      </c>
      <c r="W18" s="160"/>
      <c r="X18" s="160" t="s">
        <v>209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210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63" t="s">
        <v>211</v>
      </c>
      <c r="D19" s="264"/>
      <c r="E19" s="264"/>
      <c r="F19" s="264"/>
      <c r="G19" s="264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212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93" t="s">
        <v>223</v>
      </c>
      <c r="D20" s="182"/>
      <c r="E20" s="183">
        <v>41.3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3" t="s">
        <v>224</v>
      </c>
      <c r="D21" s="182"/>
      <c r="E21" s="183">
        <v>38.799999999999997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214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0" outlineLevel="1" x14ac:dyDescent="0.25">
      <c r="A22" s="168">
        <v>5</v>
      </c>
      <c r="B22" s="169" t="s">
        <v>225</v>
      </c>
      <c r="C22" s="178" t="s">
        <v>226</v>
      </c>
      <c r="D22" s="170" t="s">
        <v>206</v>
      </c>
      <c r="E22" s="171">
        <v>731.7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</v>
      </c>
      <c r="O22" s="173">
        <f>ROUND(E22*N22,2)</f>
        <v>0</v>
      </c>
      <c r="P22" s="173">
        <v>0.22500000000000001</v>
      </c>
      <c r="Q22" s="173">
        <f>ROUND(E22*P22,2)</f>
        <v>164.63</v>
      </c>
      <c r="R22" s="173" t="s">
        <v>207</v>
      </c>
      <c r="S22" s="173" t="s">
        <v>146</v>
      </c>
      <c r="T22" s="174" t="s">
        <v>208</v>
      </c>
      <c r="U22" s="160">
        <v>0.14199999999999999</v>
      </c>
      <c r="V22" s="160">
        <f>ROUND(E22*U22,2)</f>
        <v>103.9</v>
      </c>
      <c r="W22" s="160"/>
      <c r="X22" s="160" t="s">
        <v>209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210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263" t="s">
        <v>211</v>
      </c>
      <c r="D23" s="264"/>
      <c r="E23" s="264"/>
      <c r="F23" s="264"/>
      <c r="G23" s="264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212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93" t="s">
        <v>227</v>
      </c>
      <c r="D24" s="182"/>
      <c r="E24" s="183">
        <v>671.3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3" t="s">
        <v>228</v>
      </c>
      <c r="D25" s="182"/>
      <c r="E25" s="183">
        <v>60.4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8">
        <v>6</v>
      </c>
      <c r="B26" s="169" t="s">
        <v>229</v>
      </c>
      <c r="C26" s="178" t="s">
        <v>230</v>
      </c>
      <c r="D26" s="170" t="s">
        <v>231</v>
      </c>
      <c r="E26" s="171">
        <v>256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0.22</v>
      </c>
      <c r="Q26" s="173">
        <f>ROUND(E26*P26,2)</f>
        <v>56.32</v>
      </c>
      <c r="R26" s="173" t="s">
        <v>207</v>
      </c>
      <c r="S26" s="173" t="s">
        <v>146</v>
      </c>
      <c r="T26" s="174" t="s">
        <v>208</v>
      </c>
      <c r="U26" s="160">
        <v>0.14299999999999999</v>
      </c>
      <c r="V26" s="160">
        <f>ROUND(E26*U26,2)</f>
        <v>36.61</v>
      </c>
      <c r="W26" s="160"/>
      <c r="X26" s="160" t="s">
        <v>209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210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63" t="s">
        <v>232</v>
      </c>
      <c r="D27" s="264"/>
      <c r="E27" s="264"/>
      <c r="F27" s="264"/>
      <c r="G27" s="264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212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5" t="str">
        <f>C27</f>
        <v>s vybouráním lože, s přemístěním hmot na skládku na vzdálenost do 3 m nebo naložením na dopravní prostředek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68">
        <v>7</v>
      </c>
      <c r="B28" s="169" t="s">
        <v>233</v>
      </c>
      <c r="C28" s="178" t="s">
        <v>234</v>
      </c>
      <c r="D28" s="170" t="s">
        <v>231</v>
      </c>
      <c r="E28" s="171">
        <v>1098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0.27</v>
      </c>
      <c r="Q28" s="173">
        <f>ROUND(E28*P28,2)</f>
        <v>296.45999999999998</v>
      </c>
      <c r="R28" s="173" t="s">
        <v>207</v>
      </c>
      <c r="S28" s="173" t="s">
        <v>146</v>
      </c>
      <c r="T28" s="174" t="s">
        <v>208</v>
      </c>
      <c r="U28" s="160">
        <v>0.123</v>
      </c>
      <c r="V28" s="160">
        <f>ROUND(E28*U28,2)</f>
        <v>135.05000000000001</v>
      </c>
      <c r="W28" s="160"/>
      <c r="X28" s="160" t="s">
        <v>209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210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63" t="s">
        <v>232</v>
      </c>
      <c r="D29" s="264"/>
      <c r="E29" s="264"/>
      <c r="F29" s="264"/>
      <c r="G29" s="264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212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s vybouráním lože, s přemístěním hmot na skládku na vzdálenost do 3 m nebo naložením na dopravní prostředek</v>
      </c>
      <c r="BB29" s="151"/>
      <c r="BC29" s="151"/>
      <c r="BD29" s="151"/>
      <c r="BE29" s="151"/>
      <c r="BF29" s="151"/>
      <c r="BG29" s="151"/>
      <c r="BH29" s="151"/>
    </row>
    <row r="30" spans="1:60" ht="20.5" outlineLevel="1" x14ac:dyDescent="0.25">
      <c r="A30" s="158"/>
      <c r="B30" s="159"/>
      <c r="C30" s="254" t="s">
        <v>235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151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5" t="str">
        <f>C30</f>
        <v>Potřebné množství rozebraných kamenných obubníků se použije na znovuosazení, odvezeny a uloženy na meziskládku. Nezapočteno do odvozu a uložení na skládku.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3" t="s">
        <v>236</v>
      </c>
      <c r="D31" s="182"/>
      <c r="E31" s="183">
        <v>614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214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3" t="s">
        <v>237</v>
      </c>
      <c r="D32" s="182"/>
      <c r="E32" s="183">
        <v>421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214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3" t="s">
        <v>238</v>
      </c>
      <c r="D33" s="182"/>
      <c r="E33" s="183">
        <v>63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214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68">
        <v>8</v>
      </c>
      <c r="B34" s="169" t="s">
        <v>239</v>
      </c>
      <c r="C34" s="178" t="s">
        <v>240</v>
      </c>
      <c r="D34" s="170" t="s">
        <v>231</v>
      </c>
      <c r="E34" s="171">
        <v>2527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0.115</v>
      </c>
      <c r="Q34" s="173">
        <f>ROUND(E34*P34,2)</f>
        <v>290.61</v>
      </c>
      <c r="R34" s="173" t="s">
        <v>207</v>
      </c>
      <c r="S34" s="173" t="s">
        <v>146</v>
      </c>
      <c r="T34" s="174" t="s">
        <v>208</v>
      </c>
      <c r="U34" s="160">
        <v>0.13700000000000001</v>
      </c>
      <c r="V34" s="160">
        <f>ROUND(E34*U34,2)</f>
        <v>346.2</v>
      </c>
      <c r="W34" s="160"/>
      <c r="X34" s="160" t="s">
        <v>209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210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263" t="s">
        <v>232</v>
      </c>
      <c r="D35" s="264"/>
      <c r="E35" s="264"/>
      <c r="F35" s="264"/>
      <c r="G35" s="264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212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5" t="str">
        <f>C35</f>
        <v>s vybouráním lože, s přemístěním hmot na skládku na vzdálenost do 3 m nebo naložením na dopravní prostředek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3" t="s">
        <v>241</v>
      </c>
      <c r="D36" s="182"/>
      <c r="E36" s="183">
        <v>17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214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3" t="s">
        <v>242</v>
      </c>
      <c r="D37" s="182"/>
      <c r="E37" s="183">
        <v>2312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214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3" t="s">
        <v>243</v>
      </c>
      <c r="D38" s="182"/>
      <c r="E38" s="183">
        <v>72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214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3" t="s">
        <v>244</v>
      </c>
      <c r="D39" s="182"/>
      <c r="E39" s="183">
        <v>126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214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68">
        <v>9</v>
      </c>
      <c r="B40" s="169" t="s">
        <v>245</v>
      </c>
      <c r="C40" s="178" t="s">
        <v>246</v>
      </c>
      <c r="D40" s="170" t="s">
        <v>247</v>
      </c>
      <c r="E40" s="171">
        <v>256.08751999999998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 t="s">
        <v>248</v>
      </c>
      <c r="S40" s="173" t="s">
        <v>146</v>
      </c>
      <c r="T40" s="174" t="s">
        <v>208</v>
      </c>
      <c r="U40" s="160">
        <v>1.548</v>
      </c>
      <c r="V40" s="160">
        <f>ROUND(E40*U40,2)</f>
        <v>396.42</v>
      </c>
      <c r="W40" s="160"/>
      <c r="X40" s="160" t="s">
        <v>209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210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263" t="s">
        <v>249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212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5" t="str">
        <f>C41</f>
        <v>příplatek k cenám vykopávek za ztížení vykopávky v blízkosti podzemního vedení nebo výbušnin v horninách jakékoliv třídy,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3" t="s">
        <v>250</v>
      </c>
      <c r="D42" s="182"/>
      <c r="E42" s="183">
        <v>82.248900000000006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214</v>
      </c>
      <c r="AH42" s="151">
        <v>5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3" t="s">
        <v>251</v>
      </c>
      <c r="D43" s="182"/>
      <c r="E43" s="183">
        <v>97.403739999999999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214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3" t="s">
        <v>252</v>
      </c>
      <c r="D44" s="182"/>
      <c r="E44" s="183">
        <v>41.744320000000002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214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3" t="s">
        <v>253</v>
      </c>
      <c r="D45" s="182"/>
      <c r="E45" s="183">
        <v>12.3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214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193" t="s">
        <v>254</v>
      </c>
      <c r="D46" s="182"/>
      <c r="E46" s="183">
        <v>20.48976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214</v>
      </c>
      <c r="AH46" s="151">
        <v>5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3" t="s">
        <v>255</v>
      </c>
      <c r="D47" s="182"/>
      <c r="E47" s="183">
        <v>1.9008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68">
        <v>10</v>
      </c>
      <c r="B48" s="169" t="s">
        <v>256</v>
      </c>
      <c r="C48" s="178" t="s">
        <v>257</v>
      </c>
      <c r="D48" s="170" t="s">
        <v>247</v>
      </c>
      <c r="E48" s="171">
        <v>11.535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248</v>
      </c>
      <c r="S48" s="173" t="s">
        <v>146</v>
      </c>
      <c r="T48" s="174" t="s">
        <v>208</v>
      </c>
      <c r="U48" s="160">
        <v>0.77</v>
      </c>
      <c r="V48" s="160">
        <f>ROUND(E48*U48,2)</f>
        <v>8.8800000000000008</v>
      </c>
      <c r="W48" s="160"/>
      <c r="X48" s="160" t="s">
        <v>209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210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263" t="s">
        <v>258</v>
      </c>
      <c r="D49" s="264"/>
      <c r="E49" s="264"/>
      <c r="F49" s="264"/>
      <c r="G49" s="264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212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5" t="str">
        <f>C49</f>
        <v>korytech vodotečí, melioračních kanálech s přemístěním suti na hromady na vzdálenost do 20 m nebo s naložením na dopravní prostředek,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93" t="s">
        <v>259</v>
      </c>
      <c r="D50" s="182"/>
      <c r="E50" s="183">
        <v>11.535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214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68">
        <v>11</v>
      </c>
      <c r="B51" s="169" t="s">
        <v>260</v>
      </c>
      <c r="C51" s="178" t="s">
        <v>261</v>
      </c>
      <c r="D51" s="170" t="s">
        <v>247</v>
      </c>
      <c r="E51" s="171">
        <v>158.12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 t="s">
        <v>248</v>
      </c>
      <c r="S51" s="173" t="s">
        <v>146</v>
      </c>
      <c r="T51" s="174" t="s">
        <v>208</v>
      </c>
      <c r="U51" s="160">
        <v>9.7000000000000003E-2</v>
      </c>
      <c r="V51" s="160">
        <f>ROUND(E51*U51,2)</f>
        <v>15.34</v>
      </c>
      <c r="W51" s="160"/>
      <c r="X51" s="160" t="s">
        <v>209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210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263" t="s">
        <v>262</v>
      </c>
      <c r="D52" s="264"/>
      <c r="E52" s="264"/>
      <c r="F52" s="264"/>
      <c r="G52" s="264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212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75" t="str">
        <f>C52</f>
        <v>nebo lesní půdy, s vodorovným přemístěním na hromady v místě upotřebení nebo na dočasné či trvalé skládky se složením</v>
      </c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254" t="s">
        <v>263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151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5" t="str">
        <f>C53</f>
        <v>Potřebné množství vybrané ornice se použije na znovuohumusování, odvezena a uložena na meziskládku. Nezapočteno do odvozu a uložení na skládku.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93" t="s">
        <v>264</v>
      </c>
      <c r="D54" s="182"/>
      <c r="E54" s="183">
        <v>129.96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214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3" t="s">
        <v>265</v>
      </c>
      <c r="D55" s="182"/>
      <c r="E55" s="183">
        <v>28.16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214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0" outlineLevel="1" x14ac:dyDescent="0.25">
      <c r="A56" s="168">
        <v>12</v>
      </c>
      <c r="B56" s="169" t="s">
        <v>266</v>
      </c>
      <c r="C56" s="178" t="s">
        <v>267</v>
      </c>
      <c r="D56" s="170" t="s">
        <v>247</v>
      </c>
      <c r="E56" s="171">
        <v>822.48900000000003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 t="s">
        <v>248</v>
      </c>
      <c r="S56" s="173" t="s">
        <v>146</v>
      </c>
      <c r="T56" s="174" t="s">
        <v>208</v>
      </c>
      <c r="U56" s="160">
        <v>0.121</v>
      </c>
      <c r="V56" s="160">
        <f>ROUND(E56*U56,2)</f>
        <v>99.52</v>
      </c>
      <c r="W56" s="160"/>
      <c r="X56" s="160" t="s">
        <v>209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210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263" t="s">
        <v>268</v>
      </c>
      <c r="D57" s="264"/>
      <c r="E57" s="264"/>
      <c r="F57" s="264"/>
      <c r="G57" s="264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212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75" t="str">
        <f>C57</f>
        <v>s přemístěním výkopku v příčných profilech na vzdálenost do 15 m nebo s naložením na dopravní prostředek.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3" t="s">
        <v>269</v>
      </c>
      <c r="D58" s="182"/>
      <c r="E58" s="183">
        <v>719.24400000000003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214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3" t="s">
        <v>270</v>
      </c>
      <c r="D59" s="182"/>
      <c r="E59" s="183">
        <v>103.245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214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68">
        <v>13</v>
      </c>
      <c r="B60" s="169" t="s">
        <v>271</v>
      </c>
      <c r="C60" s="178" t="s">
        <v>272</v>
      </c>
      <c r="D60" s="170" t="s">
        <v>247</v>
      </c>
      <c r="E60" s="171">
        <v>974.03740000000005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 t="s">
        <v>248</v>
      </c>
      <c r="S60" s="173" t="s">
        <v>146</v>
      </c>
      <c r="T60" s="174" t="s">
        <v>208</v>
      </c>
      <c r="U60" s="160">
        <v>0.223</v>
      </c>
      <c r="V60" s="160">
        <f>ROUND(E60*U60,2)</f>
        <v>217.21</v>
      </c>
      <c r="W60" s="160"/>
      <c r="X60" s="160" t="s">
        <v>209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210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63" t="s">
        <v>268</v>
      </c>
      <c r="D61" s="264"/>
      <c r="E61" s="264"/>
      <c r="F61" s="264"/>
      <c r="G61" s="264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212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75" t="str">
        <f>C61</f>
        <v>s přemístěním výkopku v příčných profilech na vzdálenost do 15 m nebo s naložením na dopravní prostředek.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3" t="s">
        <v>273</v>
      </c>
      <c r="D62" s="182"/>
      <c r="E62" s="183">
        <v>59.091200000000001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214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3" t="s">
        <v>274</v>
      </c>
      <c r="D63" s="182"/>
      <c r="E63" s="183">
        <v>782.43899999999996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214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3" t="s">
        <v>275</v>
      </c>
      <c r="D64" s="182"/>
      <c r="E64" s="183">
        <v>100.33799999999999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3" t="s">
        <v>276</v>
      </c>
      <c r="D65" s="182"/>
      <c r="E65" s="183">
        <v>1.6912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214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3" t="s">
        <v>277</v>
      </c>
      <c r="D66" s="182"/>
      <c r="E66" s="183">
        <v>26.817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93" t="s">
        <v>278</v>
      </c>
      <c r="D67" s="182"/>
      <c r="E67" s="183">
        <v>3.661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68">
        <v>14</v>
      </c>
      <c r="B68" s="169" t="s">
        <v>279</v>
      </c>
      <c r="C68" s="178" t="s">
        <v>280</v>
      </c>
      <c r="D68" s="170" t="s">
        <v>247</v>
      </c>
      <c r="E68" s="171">
        <v>194.80748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 t="s">
        <v>248</v>
      </c>
      <c r="S68" s="173" t="s">
        <v>146</v>
      </c>
      <c r="T68" s="174" t="s">
        <v>208</v>
      </c>
      <c r="U68" s="160">
        <v>8.7999999999999995E-2</v>
      </c>
      <c r="V68" s="160">
        <f>ROUND(E68*U68,2)</f>
        <v>17.14</v>
      </c>
      <c r="W68" s="160"/>
      <c r="X68" s="160" t="s">
        <v>209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210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263" t="s">
        <v>268</v>
      </c>
      <c r="D69" s="264"/>
      <c r="E69" s="264"/>
      <c r="F69" s="264"/>
      <c r="G69" s="264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212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75" t="str">
        <f>C69</f>
        <v>s přemístěním výkopku v příčných profilech na vzdálenost do 15 m nebo s naložením na dopravní prostředek.</v>
      </c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3" t="s">
        <v>281</v>
      </c>
      <c r="D70" s="182"/>
      <c r="E70" s="183">
        <v>194.80748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214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68">
        <v>15</v>
      </c>
      <c r="B71" s="169" t="s">
        <v>282</v>
      </c>
      <c r="C71" s="178" t="s">
        <v>283</v>
      </c>
      <c r="D71" s="170" t="s">
        <v>247</v>
      </c>
      <c r="E71" s="171">
        <v>417.44321000000002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3" t="s">
        <v>248</v>
      </c>
      <c r="S71" s="173" t="s">
        <v>146</v>
      </c>
      <c r="T71" s="174" t="s">
        <v>208</v>
      </c>
      <c r="U71" s="160">
        <v>0.434</v>
      </c>
      <c r="V71" s="160">
        <f>ROUND(E71*U71,2)</f>
        <v>181.17</v>
      </c>
      <c r="W71" s="160"/>
      <c r="X71" s="160" t="s">
        <v>209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210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263" t="s">
        <v>268</v>
      </c>
      <c r="D72" s="264"/>
      <c r="E72" s="264"/>
      <c r="F72" s="264"/>
      <c r="G72" s="264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212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5" t="str">
        <f>C72</f>
        <v>s přemístěním výkopku v příčných profilech na vzdálenost do 15 m nebo s naložením na dopravní prostředek.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3" t="s">
        <v>284</v>
      </c>
      <c r="D73" s="182"/>
      <c r="E73" s="183">
        <v>417.44321000000002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214</v>
      </c>
      <c r="AH73" s="151">
        <v>5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4" t="s">
        <v>285</v>
      </c>
      <c r="D74" s="184"/>
      <c r="E74" s="185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214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5" t="s">
        <v>286</v>
      </c>
      <c r="D75" s="184"/>
      <c r="E75" s="185">
        <v>0.42857000000000001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214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94" t="s">
        <v>287</v>
      </c>
      <c r="D76" s="184"/>
      <c r="E76" s="185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214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68">
        <v>16</v>
      </c>
      <c r="B77" s="169" t="s">
        <v>288</v>
      </c>
      <c r="C77" s="178" t="s">
        <v>289</v>
      </c>
      <c r="D77" s="170" t="s">
        <v>247</v>
      </c>
      <c r="E77" s="171">
        <v>83.488640000000004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 t="s">
        <v>248</v>
      </c>
      <c r="S77" s="173" t="s">
        <v>146</v>
      </c>
      <c r="T77" s="174" t="s">
        <v>208</v>
      </c>
      <c r="U77" s="160">
        <v>0.11899999999999999</v>
      </c>
      <c r="V77" s="160">
        <f>ROUND(E77*U77,2)</f>
        <v>9.94</v>
      </c>
      <c r="W77" s="160"/>
      <c r="X77" s="160" t="s">
        <v>209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210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263" t="s">
        <v>268</v>
      </c>
      <c r="D78" s="264"/>
      <c r="E78" s="264"/>
      <c r="F78" s="264"/>
      <c r="G78" s="264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212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75" t="str">
        <f>C78</f>
        <v>s přemístěním výkopku v příčných profilech na vzdálenost do 15 m nebo s naložením na dopravní prostředek.</v>
      </c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93" t="s">
        <v>290</v>
      </c>
      <c r="D79" s="182"/>
      <c r="E79" s="183">
        <v>83.488640000000004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0" outlineLevel="1" x14ac:dyDescent="0.25">
      <c r="A80" s="168">
        <v>17</v>
      </c>
      <c r="B80" s="169" t="s">
        <v>291</v>
      </c>
      <c r="C80" s="178" t="s">
        <v>292</v>
      </c>
      <c r="D80" s="170" t="s">
        <v>247</v>
      </c>
      <c r="E80" s="171">
        <v>120.57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 t="s">
        <v>248</v>
      </c>
      <c r="S80" s="173" t="s">
        <v>146</v>
      </c>
      <c r="T80" s="174" t="s">
        <v>208</v>
      </c>
      <c r="U80" s="160">
        <v>0.20300000000000001</v>
      </c>
      <c r="V80" s="160">
        <f>ROUND(E80*U80,2)</f>
        <v>24.48</v>
      </c>
      <c r="W80" s="160"/>
      <c r="X80" s="160" t="s">
        <v>209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210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263" t="s">
        <v>293</v>
      </c>
      <c r="D81" s="264"/>
      <c r="E81" s="264"/>
      <c r="F81" s="264"/>
      <c r="G81" s="264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212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254" t="s">
        <v>294</v>
      </c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151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93" t="s">
        <v>295</v>
      </c>
      <c r="D83" s="182"/>
      <c r="E83" s="183">
        <v>120.57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68">
        <v>18</v>
      </c>
      <c r="B84" s="169" t="s">
        <v>296</v>
      </c>
      <c r="C84" s="178" t="s">
        <v>297</v>
      </c>
      <c r="D84" s="170" t="s">
        <v>247</v>
      </c>
      <c r="E84" s="171">
        <v>123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248</v>
      </c>
      <c r="S84" s="173" t="s">
        <v>146</v>
      </c>
      <c r="T84" s="174" t="s">
        <v>208</v>
      </c>
      <c r="U84" s="160">
        <v>0.495</v>
      </c>
      <c r="V84" s="160">
        <f>ROUND(E84*U84,2)</f>
        <v>60.89</v>
      </c>
      <c r="W84" s="160"/>
      <c r="X84" s="160" t="s">
        <v>209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210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0.5" outlineLevel="1" x14ac:dyDescent="0.25">
      <c r="A85" s="158"/>
      <c r="B85" s="159"/>
      <c r="C85" s="263" t="s">
        <v>298</v>
      </c>
      <c r="D85" s="264"/>
      <c r="E85" s="264"/>
      <c r="F85" s="264"/>
      <c r="G85" s="264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212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75" t="str">
        <f>C85</f>
        <v>zapažených i nezapažených s urovnáním dna do předepsaného profilu a spádu, s přehozením výkopku na přilehlém terénu na vzdálenost do 3 m od podélné osy rýhy nebo s naložením výkopku na dopravní prostředek.</v>
      </c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3" t="s">
        <v>299</v>
      </c>
      <c r="D86" s="182"/>
      <c r="E86" s="183">
        <v>125.25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3" t="s">
        <v>300</v>
      </c>
      <c r="D87" s="182"/>
      <c r="E87" s="183">
        <v>-2.25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214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68">
        <v>19</v>
      </c>
      <c r="B88" s="169" t="s">
        <v>301</v>
      </c>
      <c r="C88" s="178" t="s">
        <v>302</v>
      </c>
      <c r="D88" s="170" t="s">
        <v>247</v>
      </c>
      <c r="E88" s="171">
        <v>24.6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 t="s">
        <v>248</v>
      </c>
      <c r="S88" s="173" t="s">
        <v>146</v>
      </c>
      <c r="T88" s="174" t="s">
        <v>208</v>
      </c>
      <c r="U88" s="160">
        <v>0.60029999999999994</v>
      </c>
      <c r="V88" s="160">
        <f>ROUND(E88*U88,2)</f>
        <v>14.77</v>
      </c>
      <c r="W88" s="160"/>
      <c r="X88" s="160" t="s">
        <v>209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210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0.5" outlineLevel="1" x14ac:dyDescent="0.25">
      <c r="A89" s="158"/>
      <c r="B89" s="159"/>
      <c r="C89" s="263" t="s">
        <v>298</v>
      </c>
      <c r="D89" s="264"/>
      <c r="E89" s="264"/>
      <c r="F89" s="264"/>
      <c r="G89" s="264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212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5" t="str">
        <f>C89</f>
        <v>zapažených i nezapažených s urovnáním dna do předepsaného profilu a spádu, s přehozením výkopku na přilehlém terénu na vzdálenost do 3 m od podélné osy rýhy nebo s naložením výkopku na dopravní prostředek.</v>
      </c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93" t="s">
        <v>303</v>
      </c>
      <c r="D90" s="182"/>
      <c r="E90" s="183">
        <v>24.6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0" outlineLevel="1" x14ac:dyDescent="0.25">
      <c r="A91" s="168">
        <v>20</v>
      </c>
      <c r="B91" s="169" t="s">
        <v>304</v>
      </c>
      <c r="C91" s="178" t="s">
        <v>305</v>
      </c>
      <c r="D91" s="170" t="s">
        <v>247</v>
      </c>
      <c r="E91" s="171">
        <v>204.89760000000001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3" t="s">
        <v>248</v>
      </c>
      <c r="S91" s="173" t="s">
        <v>146</v>
      </c>
      <c r="T91" s="174" t="s">
        <v>208</v>
      </c>
      <c r="U91" s="160">
        <v>2.6629999999999998</v>
      </c>
      <c r="V91" s="160">
        <f>ROUND(E91*U91,2)</f>
        <v>545.64</v>
      </c>
      <c r="W91" s="160"/>
      <c r="X91" s="160" t="s">
        <v>209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210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0.5" outlineLevel="1" x14ac:dyDescent="0.25">
      <c r="A92" s="158"/>
      <c r="B92" s="159"/>
      <c r="C92" s="263" t="s">
        <v>306</v>
      </c>
      <c r="D92" s="264"/>
      <c r="E92" s="264"/>
      <c r="F92" s="264"/>
      <c r="G92" s="264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212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75" t="str">
        <f>C92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254" t="s">
        <v>307</v>
      </c>
      <c r="D93" s="255"/>
      <c r="E93" s="255"/>
      <c r="F93" s="255"/>
      <c r="G93" s="255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151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93" t="s">
        <v>308</v>
      </c>
      <c r="D94" s="182"/>
      <c r="E94" s="183">
        <v>206.71199999999999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3" t="s">
        <v>309</v>
      </c>
      <c r="D95" s="182"/>
      <c r="E95" s="183">
        <v>5.0759999999999996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214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8"/>
      <c r="B96" s="159"/>
      <c r="C96" s="193" t="s">
        <v>310</v>
      </c>
      <c r="D96" s="182"/>
      <c r="E96" s="183">
        <v>-6.8903999999999996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214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0" outlineLevel="1" x14ac:dyDescent="0.25">
      <c r="A97" s="168">
        <v>21</v>
      </c>
      <c r="B97" s="169" t="s">
        <v>311</v>
      </c>
      <c r="C97" s="178" t="s">
        <v>312</v>
      </c>
      <c r="D97" s="170" t="s">
        <v>247</v>
      </c>
      <c r="E97" s="171">
        <v>40.979520000000001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3" t="s">
        <v>248</v>
      </c>
      <c r="S97" s="173" t="s">
        <v>146</v>
      </c>
      <c r="T97" s="174" t="s">
        <v>208</v>
      </c>
      <c r="U97" s="160">
        <v>0.747</v>
      </c>
      <c r="V97" s="160">
        <f>ROUND(E97*U97,2)</f>
        <v>30.61</v>
      </c>
      <c r="W97" s="160"/>
      <c r="X97" s="160" t="s">
        <v>209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210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0.5" outlineLevel="1" x14ac:dyDescent="0.25">
      <c r="A98" s="158"/>
      <c r="B98" s="159"/>
      <c r="C98" s="263" t="s">
        <v>306</v>
      </c>
      <c r="D98" s="264"/>
      <c r="E98" s="264"/>
      <c r="F98" s="264"/>
      <c r="G98" s="264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212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75" t="str">
        <f>C98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8"/>
      <c r="B99" s="159"/>
      <c r="C99" s="193" t="s">
        <v>313</v>
      </c>
      <c r="D99" s="182"/>
      <c r="E99" s="183">
        <v>40.979520000000001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214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68">
        <v>22</v>
      </c>
      <c r="B100" s="169" t="s">
        <v>314</v>
      </c>
      <c r="C100" s="178" t="s">
        <v>315</v>
      </c>
      <c r="D100" s="170" t="s">
        <v>247</v>
      </c>
      <c r="E100" s="171">
        <v>19.007999999999999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1.554E-2</v>
      </c>
      <c r="O100" s="173">
        <f>ROUND(E100*N100,2)</f>
        <v>0.3</v>
      </c>
      <c r="P100" s="173">
        <v>0</v>
      </c>
      <c r="Q100" s="173">
        <f>ROUND(E100*P100,2)</f>
        <v>0</v>
      </c>
      <c r="R100" s="173" t="s">
        <v>248</v>
      </c>
      <c r="S100" s="173" t="s">
        <v>146</v>
      </c>
      <c r="T100" s="174" t="s">
        <v>208</v>
      </c>
      <c r="U100" s="160">
        <v>2.609</v>
      </c>
      <c r="V100" s="160">
        <f>ROUND(E100*U100,2)</f>
        <v>49.59</v>
      </c>
      <c r="W100" s="160"/>
      <c r="X100" s="160" t="s">
        <v>209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210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0.5" outlineLevel="1" x14ac:dyDescent="0.25">
      <c r="A101" s="158"/>
      <c r="B101" s="159"/>
      <c r="C101" s="263" t="s">
        <v>306</v>
      </c>
      <c r="D101" s="264"/>
      <c r="E101" s="264"/>
      <c r="F101" s="264"/>
      <c r="G101" s="264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212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5" t="str">
        <f>C101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1" s="151"/>
      <c r="BC101" s="151"/>
      <c r="BD101" s="151"/>
      <c r="BE101" s="151"/>
      <c r="BF101" s="151"/>
      <c r="BG101" s="151"/>
      <c r="BH101" s="151"/>
    </row>
    <row r="102" spans="1:60" ht="20.5" outlineLevel="1" x14ac:dyDescent="0.25">
      <c r="A102" s="158"/>
      <c r="B102" s="159"/>
      <c r="C102" s="254" t="s">
        <v>316</v>
      </c>
      <c r="D102" s="255"/>
      <c r="E102" s="255"/>
      <c r="F102" s="255"/>
      <c r="G102" s="255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151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5" t="str">
        <f>C102</f>
        <v>Odstranění horních dílů šachty do úrovně zemní pláně. Hloubení s případným nutným přemístěním výkopku ve výkopišti, s přehozením výkopku na přilehlém terénu na vzd. do 5 m od hrany šachty nebo s naložením na dopravní prostředek. V položce je kalkulováno i svislé přemístění výkopku.</v>
      </c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8"/>
      <c r="B103" s="159"/>
      <c r="C103" s="193" t="s">
        <v>317</v>
      </c>
      <c r="D103" s="182"/>
      <c r="E103" s="183">
        <v>19.584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214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193" t="s">
        <v>318</v>
      </c>
      <c r="D104" s="182"/>
      <c r="E104" s="183">
        <v>-0.57599999999999996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68">
        <v>23</v>
      </c>
      <c r="B105" s="169" t="s">
        <v>319</v>
      </c>
      <c r="C105" s="178" t="s">
        <v>320</v>
      </c>
      <c r="D105" s="170" t="s">
        <v>231</v>
      </c>
      <c r="E105" s="171">
        <v>5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7.26E-3</v>
      </c>
      <c r="O105" s="173">
        <f>ROUND(E105*N105,2)</f>
        <v>0.04</v>
      </c>
      <c r="P105" s="173">
        <v>0</v>
      </c>
      <c r="Q105" s="173">
        <f>ROUND(E105*P105,2)</f>
        <v>0</v>
      </c>
      <c r="R105" s="173" t="s">
        <v>248</v>
      </c>
      <c r="S105" s="173" t="s">
        <v>146</v>
      </c>
      <c r="T105" s="174" t="s">
        <v>208</v>
      </c>
      <c r="U105" s="160">
        <v>2.093</v>
      </c>
      <c r="V105" s="160">
        <f>ROUND(E105*U105,2)</f>
        <v>10.47</v>
      </c>
      <c r="W105" s="160"/>
      <c r="X105" s="160" t="s">
        <v>209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210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0.5" outlineLevel="1" x14ac:dyDescent="0.25">
      <c r="A106" s="158"/>
      <c r="B106" s="159"/>
      <c r="C106" s="263" t="s">
        <v>321</v>
      </c>
      <c r="D106" s="264"/>
      <c r="E106" s="264"/>
      <c r="F106" s="264"/>
      <c r="G106" s="264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212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75" t="str">
        <f>C106</f>
        <v>s výjimkou tekoucího písku a hornin kašovité konzistence v hloubce do 6 m a v délce do 35 m, s případným vodorovným a svislým přemístění výkopku z protlačovaného potrubí a montážní jámy na přilehlé území.</v>
      </c>
      <c r="BB106" s="151"/>
      <c r="BC106" s="151"/>
      <c r="BD106" s="151"/>
      <c r="BE106" s="151"/>
      <c r="BF106" s="151"/>
      <c r="BG106" s="151"/>
      <c r="BH106" s="151"/>
    </row>
    <row r="107" spans="1:60" ht="30.5" outlineLevel="1" x14ac:dyDescent="0.25">
      <c r="A107" s="158"/>
      <c r="B107" s="159"/>
      <c r="C107" s="265" t="s">
        <v>322</v>
      </c>
      <c r="D107" s="266"/>
      <c r="E107" s="266"/>
      <c r="F107" s="266"/>
      <c r="G107" s="26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212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75" t="str">
        <f>C107</f>
        <v>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v>
      </c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68">
        <v>24</v>
      </c>
      <c r="B108" s="169" t="s">
        <v>323</v>
      </c>
      <c r="C108" s="178" t="s">
        <v>324</v>
      </c>
      <c r="D108" s="170" t="s">
        <v>206</v>
      </c>
      <c r="E108" s="171">
        <v>477.05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6.9999999999999999E-4</v>
      </c>
      <c r="O108" s="173">
        <f>ROUND(E108*N108,2)</f>
        <v>0.33</v>
      </c>
      <c r="P108" s="173">
        <v>0</v>
      </c>
      <c r="Q108" s="173">
        <f>ROUND(E108*P108,2)</f>
        <v>0</v>
      </c>
      <c r="R108" s="173" t="s">
        <v>248</v>
      </c>
      <c r="S108" s="173" t="s">
        <v>146</v>
      </c>
      <c r="T108" s="174" t="s">
        <v>208</v>
      </c>
      <c r="U108" s="160">
        <v>0.156</v>
      </c>
      <c r="V108" s="160">
        <f>ROUND(E108*U108,2)</f>
        <v>74.42</v>
      </c>
      <c r="W108" s="160"/>
      <c r="X108" s="160" t="s">
        <v>209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210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8"/>
      <c r="B109" s="159"/>
      <c r="C109" s="193" t="s">
        <v>325</v>
      </c>
      <c r="D109" s="182"/>
      <c r="E109" s="183">
        <v>493.5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214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193" t="s">
        <v>326</v>
      </c>
      <c r="D110" s="182"/>
      <c r="E110" s="183">
        <v>-16.45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68">
        <v>25</v>
      </c>
      <c r="B111" s="169" t="s">
        <v>327</v>
      </c>
      <c r="C111" s="178" t="s">
        <v>328</v>
      </c>
      <c r="D111" s="170" t="s">
        <v>206</v>
      </c>
      <c r="E111" s="171">
        <v>477.05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3" t="s">
        <v>248</v>
      </c>
      <c r="S111" s="173" t="s">
        <v>146</v>
      </c>
      <c r="T111" s="174" t="s">
        <v>208</v>
      </c>
      <c r="U111" s="160">
        <v>9.5000000000000001E-2</v>
      </c>
      <c r="V111" s="160">
        <f>ROUND(E111*U111,2)</f>
        <v>45.32</v>
      </c>
      <c r="W111" s="160"/>
      <c r="X111" s="160" t="s">
        <v>209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210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263" t="s">
        <v>329</v>
      </c>
      <c r="D112" s="264"/>
      <c r="E112" s="264"/>
      <c r="F112" s="264"/>
      <c r="G112" s="264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93" t="s">
        <v>330</v>
      </c>
      <c r="D113" s="182"/>
      <c r="E113" s="183">
        <v>477.05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214</v>
      </c>
      <c r="AH113" s="151">
        <v>5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68">
        <v>26</v>
      </c>
      <c r="B114" s="169" t="s">
        <v>331</v>
      </c>
      <c r="C114" s="178" t="s">
        <v>332</v>
      </c>
      <c r="D114" s="170" t="s">
        <v>247</v>
      </c>
      <c r="E114" s="171">
        <v>204.89760000000001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4.6000000000000001E-4</v>
      </c>
      <c r="O114" s="173">
        <f>ROUND(E114*N114,2)</f>
        <v>0.09</v>
      </c>
      <c r="P114" s="173">
        <v>0</v>
      </c>
      <c r="Q114" s="173">
        <f>ROUND(E114*P114,2)</f>
        <v>0</v>
      </c>
      <c r="R114" s="173" t="s">
        <v>248</v>
      </c>
      <c r="S114" s="173" t="s">
        <v>146</v>
      </c>
      <c r="T114" s="174" t="s">
        <v>208</v>
      </c>
      <c r="U114" s="160">
        <v>0.126</v>
      </c>
      <c r="V114" s="160">
        <f>ROUND(E114*U114,2)</f>
        <v>25.82</v>
      </c>
      <c r="W114" s="160"/>
      <c r="X114" s="160" t="s">
        <v>209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210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8"/>
      <c r="B115" s="159"/>
      <c r="C115" s="263" t="s">
        <v>333</v>
      </c>
      <c r="D115" s="264"/>
      <c r="E115" s="264"/>
      <c r="F115" s="264"/>
      <c r="G115" s="264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212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93" t="s">
        <v>334</v>
      </c>
      <c r="D116" s="182"/>
      <c r="E116" s="183">
        <v>204.89760000000001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68">
        <v>27</v>
      </c>
      <c r="B117" s="169" t="s">
        <v>335</v>
      </c>
      <c r="C117" s="178" t="s">
        <v>336</v>
      </c>
      <c r="D117" s="170" t="s">
        <v>247</v>
      </c>
      <c r="E117" s="171">
        <v>204.89760000000001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3" t="s">
        <v>248</v>
      </c>
      <c r="S117" s="173" t="s">
        <v>146</v>
      </c>
      <c r="T117" s="174" t="s">
        <v>208</v>
      </c>
      <c r="U117" s="160">
        <v>3.7999999999999999E-2</v>
      </c>
      <c r="V117" s="160">
        <f>ROUND(E117*U117,2)</f>
        <v>7.79</v>
      </c>
      <c r="W117" s="160"/>
      <c r="X117" s="160" t="s">
        <v>209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210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8"/>
      <c r="B118" s="159"/>
      <c r="C118" s="263" t="s">
        <v>337</v>
      </c>
      <c r="D118" s="264"/>
      <c r="E118" s="264"/>
      <c r="F118" s="264"/>
      <c r="G118" s="264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212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58"/>
      <c r="B119" s="159"/>
      <c r="C119" s="193" t="s">
        <v>338</v>
      </c>
      <c r="D119" s="182"/>
      <c r="E119" s="183">
        <v>204.89760000000001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214</v>
      </c>
      <c r="AH119" s="151">
        <v>5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68">
        <v>28</v>
      </c>
      <c r="B120" s="169" t="s">
        <v>339</v>
      </c>
      <c r="C120" s="178" t="s">
        <v>340</v>
      </c>
      <c r="D120" s="170" t="s">
        <v>247</v>
      </c>
      <c r="E120" s="171">
        <v>241.14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3" t="s">
        <v>248</v>
      </c>
      <c r="S120" s="173" t="s">
        <v>146</v>
      </c>
      <c r="T120" s="174" t="s">
        <v>208</v>
      </c>
      <c r="U120" s="160">
        <v>1.0999999999999999E-2</v>
      </c>
      <c r="V120" s="160">
        <f>ROUND(E120*U120,2)</f>
        <v>2.65</v>
      </c>
      <c r="W120" s="160"/>
      <c r="X120" s="160" t="s">
        <v>209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210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58"/>
      <c r="B121" s="159"/>
      <c r="C121" s="263" t="s">
        <v>341</v>
      </c>
      <c r="D121" s="264"/>
      <c r="E121" s="264"/>
      <c r="F121" s="264"/>
      <c r="G121" s="264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212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58"/>
      <c r="B122" s="159"/>
      <c r="C122" s="254" t="s">
        <v>342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151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8"/>
      <c r="B123" s="159"/>
      <c r="C123" s="193" t="s">
        <v>343</v>
      </c>
      <c r="D123" s="182"/>
      <c r="E123" s="183">
        <v>120.57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214</v>
      </c>
      <c r="AH123" s="151">
        <v>5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58"/>
      <c r="B124" s="159"/>
      <c r="C124" s="193" t="s">
        <v>343</v>
      </c>
      <c r="D124" s="182"/>
      <c r="E124" s="183">
        <v>120.57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214</v>
      </c>
      <c r="AH124" s="151">
        <v>5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68">
        <v>29</v>
      </c>
      <c r="B125" s="169" t="s">
        <v>344</v>
      </c>
      <c r="C125" s="178" t="s">
        <v>345</v>
      </c>
      <c r="D125" s="170" t="s">
        <v>247</v>
      </c>
      <c r="E125" s="171">
        <v>2579.4172100000001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3" t="s">
        <v>248</v>
      </c>
      <c r="S125" s="173" t="s">
        <v>146</v>
      </c>
      <c r="T125" s="174" t="s">
        <v>208</v>
      </c>
      <c r="U125" s="160">
        <v>4.3999999999999997E-2</v>
      </c>
      <c r="V125" s="160">
        <f>ROUND(E125*U125,2)</f>
        <v>113.49</v>
      </c>
      <c r="W125" s="160"/>
      <c r="X125" s="160" t="s">
        <v>209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210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58"/>
      <c r="B126" s="159"/>
      <c r="C126" s="263" t="s">
        <v>341</v>
      </c>
      <c r="D126" s="264"/>
      <c r="E126" s="264"/>
      <c r="F126" s="264"/>
      <c r="G126" s="264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212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8"/>
      <c r="B127" s="159"/>
      <c r="C127" s="193" t="s">
        <v>346</v>
      </c>
      <c r="D127" s="182"/>
      <c r="E127" s="183">
        <v>158.12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214</v>
      </c>
      <c r="AH127" s="151">
        <v>5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8"/>
      <c r="B128" s="159"/>
      <c r="C128" s="193" t="s">
        <v>347</v>
      </c>
      <c r="D128" s="182"/>
      <c r="E128" s="183">
        <v>822.48900000000003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214</v>
      </c>
      <c r="AH128" s="151">
        <v>5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58"/>
      <c r="B129" s="159"/>
      <c r="C129" s="193" t="s">
        <v>348</v>
      </c>
      <c r="D129" s="182"/>
      <c r="E129" s="183">
        <v>974.03740000000005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214</v>
      </c>
      <c r="AH129" s="151">
        <v>5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8"/>
      <c r="B130" s="159"/>
      <c r="C130" s="193" t="s">
        <v>349</v>
      </c>
      <c r="D130" s="182"/>
      <c r="E130" s="183">
        <v>417.44321000000002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214</v>
      </c>
      <c r="AH130" s="151">
        <v>5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8"/>
      <c r="B131" s="159"/>
      <c r="C131" s="193" t="s">
        <v>350</v>
      </c>
      <c r="D131" s="182"/>
      <c r="E131" s="183">
        <v>-120.57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214</v>
      </c>
      <c r="AH131" s="151">
        <v>5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8"/>
      <c r="B132" s="159"/>
      <c r="C132" s="193" t="s">
        <v>351</v>
      </c>
      <c r="D132" s="182"/>
      <c r="E132" s="183">
        <v>123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214</v>
      </c>
      <c r="AH132" s="151">
        <v>5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193" t="s">
        <v>334</v>
      </c>
      <c r="D133" s="182"/>
      <c r="E133" s="183">
        <v>204.89760000000001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214</v>
      </c>
      <c r="AH133" s="151">
        <v>5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68">
        <v>30</v>
      </c>
      <c r="B134" s="169" t="s">
        <v>352</v>
      </c>
      <c r="C134" s="178" t="s">
        <v>353</v>
      </c>
      <c r="D134" s="170" t="s">
        <v>247</v>
      </c>
      <c r="E134" s="171">
        <v>19.007999999999999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248</v>
      </c>
      <c r="S134" s="173" t="s">
        <v>146</v>
      </c>
      <c r="T134" s="174" t="s">
        <v>208</v>
      </c>
      <c r="U134" s="160">
        <v>1.2E-2</v>
      </c>
      <c r="V134" s="160">
        <f>ROUND(E134*U134,2)</f>
        <v>0.23</v>
      </c>
      <c r="W134" s="160"/>
      <c r="X134" s="160" t="s">
        <v>209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210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58"/>
      <c r="B135" s="159"/>
      <c r="C135" s="263" t="s">
        <v>341</v>
      </c>
      <c r="D135" s="264"/>
      <c r="E135" s="264"/>
      <c r="F135" s="264"/>
      <c r="G135" s="264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212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8"/>
      <c r="B136" s="159"/>
      <c r="C136" s="193" t="s">
        <v>354</v>
      </c>
      <c r="D136" s="182"/>
      <c r="E136" s="183">
        <v>19.007999999999999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214</v>
      </c>
      <c r="AH136" s="151">
        <v>5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0" outlineLevel="1" x14ac:dyDescent="0.25">
      <c r="A137" s="168">
        <v>31</v>
      </c>
      <c r="B137" s="169" t="s">
        <v>355</v>
      </c>
      <c r="C137" s="178" t="s">
        <v>356</v>
      </c>
      <c r="D137" s="170" t="s">
        <v>247</v>
      </c>
      <c r="E137" s="171">
        <v>120.57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3" t="s">
        <v>248</v>
      </c>
      <c r="S137" s="173" t="s">
        <v>146</v>
      </c>
      <c r="T137" s="174" t="s">
        <v>208</v>
      </c>
      <c r="U137" s="160">
        <v>6.75</v>
      </c>
      <c r="V137" s="160">
        <f>ROUND(E137*U137,2)</f>
        <v>813.85</v>
      </c>
      <c r="W137" s="160"/>
      <c r="X137" s="160" t="s">
        <v>209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210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58"/>
      <c r="B138" s="159"/>
      <c r="C138" s="252" t="s">
        <v>357</v>
      </c>
      <c r="D138" s="253"/>
      <c r="E138" s="253"/>
      <c r="F138" s="253"/>
      <c r="G138" s="253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151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8"/>
      <c r="B139" s="159"/>
      <c r="C139" s="193" t="s">
        <v>343</v>
      </c>
      <c r="D139" s="182"/>
      <c r="E139" s="183">
        <v>120.57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214</v>
      </c>
      <c r="AH139" s="151">
        <v>5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68">
        <v>32</v>
      </c>
      <c r="B140" s="169" t="s">
        <v>358</v>
      </c>
      <c r="C140" s="178" t="s">
        <v>359</v>
      </c>
      <c r="D140" s="170" t="s">
        <v>247</v>
      </c>
      <c r="E140" s="171">
        <v>123.46559999999999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3" t="s">
        <v>248</v>
      </c>
      <c r="S140" s="173" t="s">
        <v>146</v>
      </c>
      <c r="T140" s="174" t="s">
        <v>208</v>
      </c>
      <c r="U140" s="160">
        <v>2.1949999999999998</v>
      </c>
      <c r="V140" s="160">
        <f>ROUND(E140*U140,2)</f>
        <v>271.01</v>
      </c>
      <c r="W140" s="160"/>
      <c r="X140" s="160" t="s">
        <v>209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210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58"/>
      <c r="B141" s="159"/>
      <c r="C141" s="263" t="s">
        <v>360</v>
      </c>
      <c r="D141" s="264"/>
      <c r="E141" s="264"/>
      <c r="F141" s="264"/>
      <c r="G141" s="264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212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75" t="str">
        <f>C141</f>
        <v>sypaninou z vhodných hornin tř. 1 - 4 nebo materiálem, uloženým ve vzdálenosti do 30 m od vnějšího kraje objektu, pro jakoukoliv míru zhutnění,</v>
      </c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5">
      <c r="A142" s="158"/>
      <c r="B142" s="159"/>
      <c r="C142" s="193" t="s">
        <v>334</v>
      </c>
      <c r="D142" s="182"/>
      <c r="E142" s="183">
        <v>204.89760000000001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214</v>
      </c>
      <c r="AH142" s="151">
        <v>5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58"/>
      <c r="B143" s="159"/>
      <c r="C143" s="193" t="s">
        <v>361</v>
      </c>
      <c r="D143" s="182"/>
      <c r="E143" s="183">
        <v>-6.2640000000000002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214</v>
      </c>
      <c r="AH143" s="151">
        <v>5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58"/>
      <c r="B144" s="159"/>
      <c r="C144" s="193" t="s">
        <v>362</v>
      </c>
      <c r="D144" s="182"/>
      <c r="E144" s="183">
        <v>-6.2640000000000002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214</v>
      </c>
      <c r="AH144" s="151">
        <v>5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/>
      <c r="B145" s="159"/>
      <c r="C145" s="193" t="s">
        <v>363</v>
      </c>
      <c r="D145" s="182"/>
      <c r="E145" s="183">
        <v>-33.303600000000003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214</v>
      </c>
      <c r="AH145" s="151">
        <v>5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8"/>
      <c r="B146" s="159"/>
      <c r="C146" s="193" t="s">
        <v>364</v>
      </c>
      <c r="D146" s="182"/>
      <c r="E146" s="183">
        <v>-34.451999999999998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214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58"/>
      <c r="B147" s="159"/>
      <c r="C147" s="194" t="s">
        <v>285</v>
      </c>
      <c r="D147" s="184"/>
      <c r="E147" s="185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214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58"/>
      <c r="B148" s="159"/>
      <c r="C148" s="195" t="s">
        <v>365</v>
      </c>
      <c r="D148" s="184"/>
      <c r="E148" s="185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214</v>
      </c>
      <c r="AH148" s="151">
        <v>2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58"/>
      <c r="B149" s="159"/>
      <c r="C149" s="194" t="s">
        <v>287</v>
      </c>
      <c r="D149" s="184"/>
      <c r="E149" s="185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214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58"/>
      <c r="B150" s="159"/>
      <c r="C150" s="193" t="s">
        <v>366</v>
      </c>
      <c r="D150" s="182"/>
      <c r="E150" s="183">
        <v>-1.1484000000000001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214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68">
        <v>33</v>
      </c>
      <c r="B151" s="169" t="s">
        <v>367</v>
      </c>
      <c r="C151" s="178" t="s">
        <v>368</v>
      </c>
      <c r="D151" s="170" t="s">
        <v>206</v>
      </c>
      <c r="E151" s="171">
        <v>6.4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3">
        <v>9.4000000000000004E-3</v>
      </c>
      <c r="O151" s="173">
        <f>ROUND(E151*N151,2)</f>
        <v>0.06</v>
      </c>
      <c r="P151" s="173">
        <v>0</v>
      </c>
      <c r="Q151" s="173">
        <f>ROUND(E151*P151,2)</f>
        <v>0</v>
      </c>
      <c r="R151" s="173" t="s">
        <v>369</v>
      </c>
      <c r="S151" s="173" t="s">
        <v>146</v>
      </c>
      <c r="T151" s="174" t="s">
        <v>208</v>
      </c>
      <c r="U151" s="160">
        <v>0.86399999999999999</v>
      </c>
      <c r="V151" s="160">
        <f>ROUND(E151*U151,2)</f>
        <v>5.53</v>
      </c>
      <c r="W151" s="160"/>
      <c r="X151" s="160" t="s">
        <v>209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210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5">
      <c r="A152" s="158"/>
      <c r="B152" s="159"/>
      <c r="C152" s="263" t="s">
        <v>370</v>
      </c>
      <c r="D152" s="264"/>
      <c r="E152" s="264"/>
      <c r="F152" s="264"/>
      <c r="G152" s="264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212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58"/>
      <c r="B153" s="159"/>
      <c r="C153" s="254" t="s">
        <v>371</v>
      </c>
      <c r="D153" s="255"/>
      <c r="E153" s="255"/>
      <c r="F153" s="255"/>
      <c r="G153" s="255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151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75" t="str">
        <f>C153</f>
        <v>Včetně řeziva a jeho dopravného. Výška min. 2,0 m, nebo do výšky spodního kosterního větvení stromu. Provedení dle ČSN 83 9061.</v>
      </c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58"/>
      <c r="B154" s="159"/>
      <c r="C154" s="193" t="s">
        <v>372</v>
      </c>
      <c r="D154" s="182"/>
      <c r="E154" s="183">
        <v>6.4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214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68">
        <v>34</v>
      </c>
      <c r="B155" s="169" t="s">
        <v>373</v>
      </c>
      <c r="C155" s="178" t="s">
        <v>374</v>
      </c>
      <c r="D155" s="170" t="s">
        <v>206</v>
      </c>
      <c r="E155" s="171">
        <v>6.4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3" t="s">
        <v>369</v>
      </c>
      <c r="S155" s="173" t="s">
        <v>146</v>
      </c>
      <c r="T155" s="174" t="s">
        <v>208</v>
      </c>
      <c r="U155" s="160">
        <v>0.371</v>
      </c>
      <c r="V155" s="160">
        <f>ROUND(E155*U155,2)</f>
        <v>2.37</v>
      </c>
      <c r="W155" s="160"/>
      <c r="X155" s="160" t="s">
        <v>209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210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58"/>
      <c r="B156" s="159"/>
      <c r="C156" s="263" t="s">
        <v>370</v>
      </c>
      <c r="D156" s="264"/>
      <c r="E156" s="264"/>
      <c r="F156" s="264"/>
      <c r="G156" s="264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212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58"/>
      <c r="B157" s="159"/>
      <c r="C157" s="193" t="s">
        <v>375</v>
      </c>
      <c r="D157" s="182"/>
      <c r="E157" s="183">
        <v>6.4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214</v>
      </c>
      <c r="AH157" s="151">
        <v>5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68">
        <v>35</v>
      </c>
      <c r="B158" s="169" t="s">
        <v>376</v>
      </c>
      <c r="C158" s="178" t="s">
        <v>377</v>
      </c>
      <c r="D158" s="170" t="s">
        <v>247</v>
      </c>
      <c r="E158" s="171">
        <v>2579.4172100000001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3">
        <v>0</v>
      </c>
      <c r="O158" s="173">
        <f>ROUND(E158*N158,2)</f>
        <v>0</v>
      </c>
      <c r="P158" s="173">
        <v>0</v>
      </c>
      <c r="Q158" s="173">
        <f>ROUND(E158*P158,2)</f>
        <v>0</v>
      </c>
      <c r="R158" s="173" t="s">
        <v>248</v>
      </c>
      <c r="S158" s="173" t="s">
        <v>146</v>
      </c>
      <c r="T158" s="174" t="s">
        <v>208</v>
      </c>
      <c r="U158" s="160">
        <v>0</v>
      </c>
      <c r="V158" s="160">
        <f>ROUND(E158*U158,2)</f>
        <v>0</v>
      </c>
      <c r="W158" s="160"/>
      <c r="X158" s="160" t="s">
        <v>209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210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58"/>
      <c r="B159" s="159"/>
      <c r="C159" s="193" t="s">
        <v>378</v>
      </c>
      <c r="D159" s="182"/>
      <c r="E159" s="183">
        <v>2579.4172100000001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214</v>
      </c>
      <c r="AH159" s="151">
        <v>5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68">
        <v>36</v>
      </c>
      <c r="B160" s="169" t="s">
        <v>379</v>
      </c>
      <c r="C160" s="178" t="s">
        <v>380</v>
      </c>
      <c r="D160" s="170" t="s">
        <v>247</v>
      </c>
      <c r="E160" s="171">
        <v>19.007999999999999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3" t="s">
        <v>248</v>
      </c>
      <c r="S160" s="173" t="s">
        <v>146</v>
      </c>
      <c r="T160" s="174" t="s">
        <v>208</v>
      </c>
      <c r="U160" s="160">
        <v>0</v>
      </c>
      <c r="V160" s="160">
        <f>ROUND(E160*U160,2)</f>
        <v>0</v>
      </c>
      <c r="W160" s="160"/>
      <c r="X160" s="160" t="s">
        <v>209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210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58"/>
      <c r="B161" s="159"/>
      <c r="C161" s="193" t="s">
        <v>381</v>
      </c>
      <c r="D161" s="182"/>
      <c r="E161" s="183">
        <v>19.007999999999999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214</v>
      </c>
      <c r="AH161" s="151">
        <v>5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5">
      <c r="A162" s="168">
        <v>37</v>
      </c>
      <c r="B162" s="169" t="s">
        <v>382</v>
      </c>
      <c r="C162" s="178" t="s">
        <v>383</v>
      </c>
      <c r="D162" s="170" t="s">
        <v>247</v>
      </c>
      <c r="E162" s="171">
        <v>10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3">
        <v>0</v>
      </c>
      <c r="O162" s="173">
        <f>ROUND(E162*N162,2)</f>
        <v>0</v>
      </c>
      <c r="P162" s="173">
        <v>0</v>
      </c>
      <c r="Q162" s="173">
        <f>ROUND(E162*P162,2)</f>
        <v>0</v>
      </c>
      <c r="R162" s="173"/>
      <c r="S162" s="173" t="s">
        <v>185</v>
      </c>
      <c r="T162" s="174" t="s">
        <v>384</v>
      </c>
      <c r="U162" s="160">
        <v>3.5329999999999999</v>
      </c>
      <c r="V162" s="160">
        <f>ROUND(E162*U162,2)</f>
        <v>35.33</v>
      </c>
      <c r="W162" s="160"/>
      <c r="X162" s="160" t="s">
        <v>209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210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0.5" outlineLevel="1" x14ac:dyDescent="0.25">
      <c r="A163" s="158"/>
      <c r="B163" s="159"/>
      <c r="C163" s="252" t="s">
        <v>385</v>
      </c>
      <c r="D163" s="253"/>
      <c r="E163" s="253"/>
      <c r="F163" s="253"/>
      <c r="G163" s="253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151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75" t="str">
        <f>C163</f>
        <v>Ruční výkop jámy v hornině 3. Svislé přemístění výkopku. Zásyp nezapažené jámy sypaninou se zhutněním. Naložení přebytku po zásypu (0,10 m3/m rýhy) na dopravní prostředek. Odvoz do 15 km a uložení na skládku.</v>
      </c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5">
      <c r="A164" s="158"/>
      <c r="B164" s="159"/>
      <c r="C164" s="193" t="s">
        <v>386</v>
      </c>
      <c r="D164" s="182"/>
      <c r="E164" s="183">
        <v>10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214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13" x14ac:dyDescent="0.25">
      <c r="A165" s="162" t="s">
        <v>141</v>
      </c>
      <c r="B165" s="163" t="s">
        <v>72</v>
      </c>
      <c r="C165" s="177" t="s">
        <v>73</v>
      </c>
      <c r="D165" s="164"/>
      <c r="E165" s="165"/>
      <c r="F165" s="166"/>
      <c r="G165" s="166">
        <f>SUMIF(AG166:AG201,"&lt;&gt;NOR",G166:G201)</f>
        <v>0</v>
      </c>
      <c r="H165" s="166"/>
      <c r="I165" s="166">
        <f>SUM(I166:I201)</f>
        <v>0</v>
      </c>
      <c r="J165" s="166"/>
      <c r="K165" s="166">
        <f>SUM(K166:K201)</f>
        <v>0</v>
      </c>
      <c r="L165" s="166"/>
      <c r="M165" s="166">
        <f>SUM(M166:M201)</f>
        <v>0</v>
      </c>
      <c r="N165" s="166"/>
      <c r="O165" s="166">
        <f>SUM(O166:O201)</f>
        <v>5491.2</v>
      </c>
      <c r="P165" s="166"/>
      <c r="Q165" s="166">
        <f>SUM(Q166:Q201)</f>
        <v>0</v>
      </c>
      <c r="R165" s="166"/>
      <c r="S165" s="166"/>
      <c r="T165" s="167"/>
      <c r="U165" s="161"/>
      <c r="V165" s="161">
        <f>SUM(V166:V201)</f>
        <v>1011.77</v>
      </c>
      <c r="W165" s="161"/>
      <c r="X165" s="161"/>
      <c r="AG165" t="s">
        <v>142</v>
      </c>
    </row>
    <row r="166" spans="1:60" outlineLevel="1" x14ac:dyDescent="0.25">
      <c r="A166" s="168">
        <v>38</v>
      </c>
      <c r="B166" s="169" t="s">
        <v>387</v>
      </c>
      <c r="C166" s="178" t="s">
        <v>388</v>
      </c>
      <c r="D166" s="170" t="s">
        <v>247</v>
      </c>
      <c r="E166" s="171">
        <v>1789.365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 t="s">
        <v>248</v>
      </c>
      <c r="S166" s="173" t="s">
        <v>146</v>
      </c>
      <c r="T166" s="174" t="s">
        <v>208</v>
      </c>
      <c r="U166" s="160">
        <v>0.12</v>
      </c>
      <c r="V166" s="160">
        <f>ROUND(E166*U166,2)</f>
        <v>214.72</v>
      </c>
      <c r="W166" s="160"/>
      <c r="X166" s="160" t="s">
        <v>209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210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58"/>
      <c r="B167" s="159"/>
      <c r="C167" s="263" t="s">
        <v>268</v>
      </c>
      <c r="D167" s="264"/>
      <c r="E167" s="264"/>
      <c r="F167" s="264"/>
      <c r="G167" s="264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212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75" t="str">
        <f>C167</f>
        <v>s přemístěním výkopku v příčných profilech na vzdálenost do 15 m nebo s naložením na dopravní prostředek.</v>
      </c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58"/>
      <c r="B168" s="159"/>
      <c r="C168" s="254" t="s">
        <v>389</v>
      </c>
      <c r="D168" s="255"/>
      <c r="E168" s="255"/>
      <c r="F168" s="255"/>
      <c r="G168" s="255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151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5">
      <c r="A169" s="158"/>
      <c r="B169" s="159"/>
      <c r="C169" s="193" t="s">
        <v>390</v>
      </c>
      <c r="D169" s="182"/>
      <c r="E169" s="183">
        <v>1648.8150000000001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214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58"/>
      <c r="B170" s="159"/>
      <c r="C170" s="193" t="s">
        <v>391</v>
      </c>
      <c r="D170" s="182"/>
      <c r="E170" s="183">
        <v>140.55000000000001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214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68">
        <v>39</v>
      </c>
      <c r="B171" s="169" t="s">
        <v>279</v>
      </c>
      <c r="C171" s="178" t="s">
        <v>280</v>
      </c>
      <c r="D171" s="170" t="s">
        <v>247</v>
      </c>
      <c r="E171" s="171">
        <v>357.87299999999999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3" t="s">
        <v>248</v>
      </c>
      <c r="S171" s="173" t="s">
        <v>146</v>
      </c>
      <c r="T171" s="174" t="s">
        <v>208</v>
      </c>
      <c r="U171" s="160">
        <v>8.7999999999999995E-2</v>
      </c>
      <c r="V171" s="160">
        <f>ROUND(E171*U171,2)</f>
        <v>31.49</v>
      </c>
      <c r="W171" s="160"/>
      <c r="X171" s="160" t="s">
        <v>209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210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58"/>
      <c r="B172" s="159"/>
      <c r="C172" s="263" t="s">
        <v>268</v>
      </c>
      <c r="D172" s="264"/>
      <c r="E172" s="264"/>
      <c r="F172" s="264"/>
      <c r="G172" s="264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212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75" t="str">
        <f>C172</f>
        <v>s přemístěním výkopku v příčných profilech na vzdálenost do 15 m nebo s naložením na dopravní prostředek.</v>
      </c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5">
      <c r="A173" s="158"/>
      <c r="B173" s="159"/>
      <c r="C173" s="254" t="s">
        <v>389</v>
      </c>
      <c r="D173" s="255"/>
      <c r="E173" s="255"/>
      <c r="F173" s="255"/>
      <c r="G173" s="255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151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58"/>
      <c r="B174" s="159"/>
      <c r="C174" s="193" t="s">
        <v>392</v>
      </c>
      <c r="D174" s="182"/>
      <c r="E174" s="183">
        <v>357.87299999999999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214</v>
      </c>
      <c r="AH174" s="151">
        <v>5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5">
      <c r="A175" s="168">
        <v>40</v>
      </c>
      <c r="B175" s="169" t="s">
        <v>282</v>
      </c>
      <c r="C175" s="178" t="s">
        <v>283</v>
      </c>
      <c r="D175" s="170" t="s">
        <v>247</v>
      </c>
      <c r="E175" s="171">
        <v>766.86815999999999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248</v>
      </c>
      <c r="S175" s="173" t="s">
        <v>146</v>
      </c>
      <c r="T175" s="174" t="s">
        <v>208</v>
      </c>
      <c r="U175" s="160">
        <v>0.434</v>
      </c>
      <c r="V175" s="160">
        <f>ROUND(E175*U175,2)</f>
        <v>332.82</v>
      </c>
      <c r="W175" s="160"/>
      <c r="X175" s="160" t="s">
        <v>209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210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58"/>
      <c r="B176" s="159"/>
      <c r="C176" s="263" t="s">
        <v>268</v>
      </c>
      <c r="D176" s="264"/>
      <c r="E176" s="264"/>
      <c r="F176" s="264"/>
      <c r="G176" s="264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212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75" t="str">
        <f>C176</f>
        <v>s přemístěním výkopku v příčných profilech na vzdálenost do 15 m nebo s naložením na dopravní prostředek.</v>
      </c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58"/>
      <c r="B177" s="159"/>
      <c r="C177" s="254" t="s">
        <v>389</v>
      </c>
      <c r="D177" s="255"/>
      <c r="E177" s="255"/>
      <c r="F177" s="255"/>
      <c r="G177" s="255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151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58"/>
      <c r="B178" s="159"/>
      <c r="C178" s="193" t="s">
        <v>393</v>
      </c>
      <c r="D178" s="182"/>
      <c r="E178" s="183">
        <v>766.86815999999999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214</v>
      </c>
      <c r="AH178" s="151">
        <v>5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58"/>
      <c r="B179" s="159"/>
      <c r="C179" s="194" t="s">
        <v>285</v>
      </c>
      <c r="D179" s="184"/>
      <c r="E179" s="185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214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58"/>
      <c r="B180" s="159"/>
      <c r="C180" s="195" t="s">
        <v>286</v>
      </c>
      <c r="D180" s="184"/>
      <c r="E180" s="185">
        <v>0.42857000000000001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214</v>
      </c>
      <c r="AH180" s="151">
        <v>2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5">
      <c r="A181" s="158"/>
      <c r="B181" s="159"/>
      <c r="C181" s="194" t="s">
        <v>287</v>
      </c>
      <c r="D181" s="184"/>
      <c r="E181" s="185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214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5">
      <c r="A182" s="168">
        <v>41</v>
      </c>
      <c r="B182" s="169" t="s">
        <v>288</v>
      </c>
      <c r="C182" s="178" t="s">
        <v>289</v>
      </c>
      <c r="D182" s="170" t="s">
        <v>247</v>
      </c>
      <c r="E182" s="171">
        <v>153.37362999999999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3" t="s">
        <v>248</v>
      </c>
      <c r="S182" s="173" t="s">
        <v>146</v>
      </c>
      <c r="T182" s="174" t="s">
        <v>208</v>
      </c>
      <c r="U182" s="160">
        <v>0.11899999999999999</v>
      </c>
      <c r="V182" s="160">
        <f>ROUND(E182*U182,2)</f>
        <v>18.25</v>
      </c>
      <c r="W182" s="160"/>
      <c r="X182" s="160" t="s">
        <v>209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210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5">
      <c r="A183" s="158"/>
      <c r="B183" s="159"/>
      <c r="C183" s="263" t="s">
        <v>268</v>
      </c>
      <c r="D183" s="264"/>
      <c r="E183" s="264"/>
      <c r="F183" s="264"/>
      <c r="G183" s="264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212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75" t="str">
        <f>C183</f>
        <v>s přemístěním výkopku v příčných profilech na vzdálenost do 15 m nebo s naložením na dopravní prostředek.</v>
      </c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5">
      <c r="A184" s="158"/>
      <c r="B184" s="159"/>
      <c r="C184" s="254" t="s">
        <v>389</v>
      </c>
      <c r="D184" s="255"/>
      <c r="E184" s="255"/>
      <c r="F184" s="255"/>
      <c r="G184" s="255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151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58"/>
      <c r="B185" s="159"/>
      <c r="C185" s="193" t="s">
        <v>394</v>
      </c>
      <c r="D185" s="182"/>
      <c r="E185" s="183">
        <v>153.37362999999999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214</v>
      </c>
      <c r="AH185" s="151">
        <v>5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5">
      <c r="A186" s="168">
        <v>42</v>
      </c>
      <c r="B186" s="169" t="s">
        <v>344</v>
      </c>
      <c r="C186" s="178" t="s">
        <v>345</v>
      </c>
      <c r="D186" s="170" t="s">
        <v>247</v>
      </c>
      <c r="E186" s="171">
        <v>2556.2331600000002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3">
        <v>0</v>
      </c>
      <c r="O186" s="173">
        <f>ROUND(E186*N186,2)</f>
        <v>0</v>
      </c>
      <c r="P186" s="173">
        <v>0</v>
      </c>
      <c r="Q186" s="173">
        <f>ROUND(E186*P186,2)</f>
        <v>0</v>
      </c>
      <c r="R186" s="173" t="s">
        <v>248</v>
      </c>
      <c r="S186" s="173" t="s">
        <v>146</v>
      </c>
      <c r="T186" s="174" t="s">
        <v>208</v>
      </c>
      <c r="U186" s="160">
        <v>4.3999999999999997E-2</v>
      </c>
      <c r="V186" s="160">
        <f>ROUND(E186*U186,2)</f>
        <v>112.47</v>
      </c>
      <c r="W186" s="160"/>
      <c r="X186" s="160" t="s">
        <v>209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210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58"/>
      <c r="B187" s="159"/>
      <c r="C187" s="263" t="s">
        <v>341</v>
      </c>
      <c r="D187" s="264"/>
      <c r="E187" s="264"/>
      <c r="F187" s="264"/>
      <c r="G187" s="264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212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58"/>
      <c r="B188" s="159"/>
      <c r="C188" s="254" t="s">
        <v>389</v>
      </c>
      <c r="D188" s="255"/>
      <c r="E188" s="255"/>
      <c r="F188" s="255"/>
      <c r="G188" s="255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151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58"/>
      <c r="B189" s="159"/>
      <c r="C189" s="193" t="s">
        <v>395</v>
      </c>
      <c r="D189" s="182"/>
      <c r="E189" s="183">
        <v>766.86815999999999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214</v>
      </c>
      <c r="AH189" s="151">
        <v>5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5">
      <c r="A190" s="158"/>
      <c r="B190" s="159"/>
      <c r="C190" s="193" t="s">
        <v>396</v>
      </c>
      <c r="D190" s="182"/>
      <c r="E190" s="183">
        <v>1789.365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214</v>
      </c>
      <c r="AH190" s="151">
        <v>5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0" outlineLevel="1" x14ac:dyDescent="0.25">
      <c r="A191" s="168">
        <v>43</v>
      </c>
      <c r="B191" s="169" t="s">
        <v>397</v>
      </c>
      <c r="C191" s="178" t="s">
        <v>398</v>
      </c>
      <c r="D191" s="170" t="s">
        <v>247</v>
      </c>
      <c r="E191" s="171">
        <v>2496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3" t="s">
        <v>248</v>
      </c>
      <c r="S191" s="173" t="s">
        <v>146</v>
      </c>
      <c r="T191" s="174" t="s">
        <v>208</v>
      </c>
      <c r="U191" s="160">
        <v>0.121</v>
      </c>
      <c r="V191" s="160">
        <f>ROUND(E191*U191,2)</f>
        <v>302.02</v>
      </c>
      <c r="W191" s="160"/>
      <c r="X191" s="160" t="s">
        <v>209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210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58"/>
      <c r="B192" s="159"/>
      <c r="C192" s="263" t="s">
        <v>399</v>
      </c>
      <c r="D192" s="264"/>
      <c r="E192" s="264"/>
      <c r="F192" s="264"/>
      <c r="G192" s="264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212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58"/>
      <c r="B193" s="159"/>
      <c r="C193" s="254" t="s">
        <v>389</v>
      </c>
      <c r="D193" s="255"/>
      <c r="E193" s="255"/>
      <c r="F193" s="255"/>
      <c r="G193" s="255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151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58"/>
      <c r="B194" s="159"/>
      <c r="C194" s="193" t="s">
        <v>400</v>
      </c>
      <c r="D194" s="182"/>
      <c r="E194" s="183">
        <v>2355.4499999999998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214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58"/>
      <c r="B195" s="159"/>
      <c r="C195" s="193" t="s">
        <v>391</v>
      </c>
      <c r="D195" s="182"/>
      <c r="E195" s="183">
        <v>140.55000000000001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214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5">
      <c r="A196" s="168">
        <v>44</v>
      </c>
      <c r="B196" s="169" t="s">
        <v>376</v>
      </c>
      <c r="C196" s="178" t="s">
        <v>377</v>
      </c>
      <c r="D196" s="170" t="s">
        <v>247</v>
      </c>
      <c r="E196" s="171">
        <v>2556.2331600000002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3" t="s">
        <v>248</v>
      </c>
      <c r="S196" s="173" t="s">
        <v>146</v>
      </c>
      <c r="T196" s="174" t="s">
        <v>208</v>
      </c>
      <c r="U196" s="160">
        <v>0</v>
      </c>
      <c r="V196" s="160">
        <f>ROUND(E196*U196,2)</f>
        <v>0</v>
      </c>
      <c r="W196" s="160"/>
      <c r="X196" s="160" t="s">
        <v>209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210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5">
      <c r="A197" s="158"/>
      <c r="B197" s="159"/>
      <c r="C197" s="252" t="s">
        <v>389</v>
      </c>
      <c r="D197" s="253"/>
      <c r="E197" s="253"/>
      <c r="F197" s="253"/>
      <c r="G197" s="253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151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5">
      <c r="A198" s="158"/>
      <c r="B198" s="159"/>
      <c r="C198" s="193" t="s">
        <v>401</v>
      </c>
      <c r="D198" s="182"/>
      <c r="E198" s="183">
        <v>2556.2331600000002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214</v>
      </c>
      <c r="AH198" s="151">
        <v>5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68">
        <v>45</v>
      </c>
      <c r="B199" s="169" t="s">
        <v>402</v>
      </c>
      <c r="C199" s="178" t="s">
        <v>403</v>
      </c>
      <c r="D199" s="170" t="s">
        <v>404</v>
      </c>
      <c r="E199" s="171">
        <v>5491.2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3">
        <v>1</v>
      </c>
      <c r="O199" s="173">
        <f>ROUND(E199*N199,2)</f>
        <v>5491.2</v>
      </c>
      <c r="P199" s="173">
        <v>0</v>
      </c>
      <c r="Q199" s="173">
        <f>ROUND(E199*P199,2)</f>
        <v>0</v>
      </c>
      <c r="R199" s="173" t="s">
        <v>405</v>
      </c>
      <c r="S199" s="173" t="s">
        <v>146</v>
      </c>
      <c r="T199" s="174" t="s">
        <v>208</v>
      </c>
      <c r="U199" s="160">
        <v>0</v>
      </c>
      <c r="V199" s="160">
        <f>ROUND(E199*U199,2)</f>
        <v>0</v>
      </c>
      <c r="W199" s="160"/>
      <c r="X199" s="160" t="s">
        <v>406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407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5">
      <c r="A200" s="158"/>
      <c r="B200" s="159"/>
      <c r="C200" s="252" t="s">
        <v>389</v>
      </c>
      <c r="D200" s="253"/>
      <c r="E200" s="253"/>
      <c r="F200" s="253"/>
      <c r="G200" s="253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151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58"/>
      <c r="B201" s="159"/>
      <c r="C201" s="193" t="s">
        <v>408</v>
      </c>
      <c r="D201" s="182"/>
      <c r="E201" s="183">
        <v>5491.2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214</v>
      </c>
      <c r="AH201" s="151">
        <v>5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13" x14ac:dyDescent="0.25">
      <c r="A202" s="162" t="s">
        <v>141</v>
      </c>
      <c r="B202" s="163" t="s">
        <v>74</v>
      </c>
      <c r="C202" s="177" t="s">
        <v>75</v>
      </c>
      <c r="D202" s="164"/>
      <c r="E202" s="165"/>
      <c r="F202" s="166"/>
      <c r="G202" s="166">
        <f>SUMIF(AG203:AG206,"&lt;&gt;NOR",G203:G206)</f>
        <v>0</v>
      </c>
      <c r="H202" s="166"/>
      <c r="I202" s="166">
        <f>SUM(I203:I206)</f>
        <v>0</v>
      </c>
      <c r="J202" s="166"/>
      <c r="K202" s="166">
        <f>SUM(K203:K206)</f>
        <v>0</v>
      </c>
      <c r="L202" s="166"/>
      <c r="M202" s="166">
        <f>SUM(M203:M206)</f>
        <v>0</v>
      </c>
      <c r="N202" s="166"/>
      <c r="O202" s="166">
        <f>SUM(O203:O206)</f>
        <v>0</v>
      </c>
      <c r="P202" s="166"/>
      <c r="Q202" s="166">
        <f>SUM(Q203:Q206)</f>
        <v>0</v>
      </c>
      <c r="R202" s="166"/>
      <c r="S202" s="166"/>
      <c r="T202" s="167"/>
      <c r="U202" s="161"/>
      <c r="V202" s="161">
        <f>SUM(V203:V206)</f>
        <v>17.54</v>
      </c>
      <c r="W202" s="161"/>
      <c r="X202" s="161"/>
      <c r="AG202" t="s">
        <v>142</v>
      </c>
    </row>
    <row r="203" spans="1:60" ht="40" outlineLevel="1" x14ac:dyDescent="0.25">
      <c r="A203" s="168">
        <v>46</v>
      </c>
      <c r="B203" s="169" t="s">
        <v>409</v>
      </c>
      <c r="C203" s="178" t="s">
        <v>410</v>
      </c>
      <c r="D203" s="170" t="s">
        <v>247</v>
      </c>
      <c r="E203" s="171">
        <v>407.80500000000001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3" t="s">
        <v>248</v>
      </c>
      <c r="S203" s="173" t="s">
        <v>146</v>
      </c>
      <c r="T203" s="174" t="s">
        <v>208</v>
      </c>
      <c r="U203" s="160">
        <v>4.2999999999999997E-2</v>
      </c>
      <c r="V203" s="160">
        <f>ROUND(E203*U203,2)</f>
        <v>17.54</v>
      </c>
      <c r="W203" s="160"/>
      <c r="X203" s="160" t="s">
        <v>209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210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5">
      <c r="A204" s="158"/>
      <c r="B204" s="159"/>
      <c r="C204" s="263" t="s">
        <v>399</v>
      </c>
      <c r="D204" s="264"/>
      <c r="E204" s="264"/>
      <c r="F204" s="264"/>
      <c r="G204" s="264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212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58"/>
      <c r="B205" s="159"/>
      <c r="C205" s="193" t="s">
        <v>411</v>
      </c>
      <c r="D205" s="182"/>
      <c r="E205" s="183">
        <v>388.55500000000001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214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5">
      <c r="A206" s="158"/>
      <c r="B206" s="159"/>
      <c r="C206" s="193" t="s">
        <v>412</v>
      </c>
      <c r="D206" s="182"/>
      <c r="E206" s="183">
        <v>19.25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214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13" x14ac:dyDescent="0.25">
      <c r="A207" s="162" t="s">
        <v>141</v>
      </c>
      <c r="B207" s="163" t="s">
        <v>76</v>
      </c>
      <c r="C207" s="177" t="s">
        <v>77</v>
      </c>
      <c r="D207" s="164"/>
      <c r="E207" s="165"/>
      <c r="F207" s="166"/>
      <c r="G207" s="166">
        <f>SUMIF(AG208:AG254,"&lt;&gt;NOR",G208:G254)</f>
        <v>0</v>
      </c>
      <c r="H207" s="166"/>
      <c r="I207" s="166">
        <f>SUM(I208:I254)</f>
        <v>0</v>
      </c>
      <c r="J207" s="166"/>
      <c r="K207" s="166">
        <f>SUM(K208:K254)</f>
        <v>0</v>
      </c>
      <c r="L207" s="166"/>
      <c r="M207" s="166">
        <f>SUM(M208:M254)</f>
        <v>0</v>
      </c>
      <c r="N207" s="166"/>
      <c r="O207" s="166">
        <f>SUM(O208:O254)</f>
        <v>815.7</v>
      </c>
      <c r="P207" s="166"/>
      <c r="Q207" s="166">
        <f>SUM(Q208:Q254)</f>
        <v>0</v>
      </c>
      <c r="R207" s="166"/>
      <c r="S207" s="166"/>
      <c r="T207" s="167"/>
      <c r="U207" s="161"/>
      <c r="V207" s="161">
        <f>SUM(V208:V254)</f>
        <v>723.34</v>
      </c>
      <c r="W207" s="161"/>
      <c r="X207" s="161"/>
      <c r="AG207" t="s">
        <v>142</v>
      </c>
    </row>
    <row r="208" spans="1:60" outlineLevel="1" x14ac:dyDescent="0.25">
      <c r="A208" s="168">
        <v>47</v>
      </c>
      <c r="B208" s="169" t="s">
        <v>413</v>
      </c>
      <c r="C208" s="178" t="s">
        <v>414</v>
      </c>
      <c r="D208" s="170" t="s">
        <v>206</v>
      </c>
      <c r="E208" s="171">
        <v>1240.7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3">
        <v>0</v>
      </c>
      <c r="O208" s="173">
        <f>ROUND(E208*N208,2)</f>
        <v>0</v>
      </c>
      <c r="P208" s="173">
        <v>0</v>
      </c>
      <c r="Q208" s="173">
        <f>ROUND(E208*P208,2)</f>
        <v>0</v>
      </c>
      <c r="R208" s="173" t="s">
        <v>369</v>
      </c>
      <c r="S208" s="173" t="s">
        <v>146</v>
      </c>
      <c r="T208" s="174" t="s">
        <v>208</v>
      </c>
      <c r="U208" s="160">
        <v>0.06</v>
      </c>
      <c r="V208" s="160">
        <f>ROUND(E208*U208,2)</f>
        <v>74.44</v>
      </c>
      <c r="W208" s="160"/>
      <c r="X208" s="160" t="s">
        <v>209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210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58"/>
      <c r="B209" s="159"/>
      <c r="C209" s="263" t="s">
        <v>415</v>
      </c>
      <c r="D209" s="264"/>
      <c r="E209" s="264"/>
      <c r="F209" s="264"/>
      <c r="G209" s="264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212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5">
      <c r="A210" s="158"/>
      <c r="B210" s="159"/>
      <c r="C210" s="254" t="s">
        <v>416</v>
      </c>
      <c r="D210" s="255"/>
      <c r="E210" s="255"/>
      <c r="F210" s="255"/>
      <c r="G210" s="255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151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5">
      <c r="A211" s="158"/>
      <c r="B211" s="159"/>
      <c r="C211" s="193" t="s">
        <v>417</v>
      </c>
      <c r="D211" s="182"/>
      <c r="E211" s="183">
        <v>1205.7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214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5">
      <c r="A212" s="158"/>
      <c r="B212" s="159"/>
      <c r="C212" s="193" t="s">
        <v>418</v>
      </c>
      <c r="D212" s="182"/>
      <c r="E212" s="183">
        <v>35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214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5">
      <c r="A213" s="168">
        <v>48</v>
      </c>
      <c r="B213" s="169" t="s">
        <v>419</v>
      </c>
      <c r="C213" s="178" t="s">
        <v>420</v>
      </c>
      <c r="D213" s="170" t="s">
        <v>206</v>
      </c>
      <c r="E213" s="171">
        <v>1240.7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3" t="s">
        <v>248</v>
      </c>
      <c r="S213" s="173" t="s">
        <v>146</v>
      </c>
      <c r="T213" s="174" t="s">
        <v>208</v>
      </c>
      <c r="U213" s="160">
        <v>1.2999999999999999E-2</v>
      </c>
      <c r="V213" s="160">
        <f>ROUND(E213*U213,2)</f>
        <v>16.13</v>
      </c>
      <c r="W213" s="160"/>
      <c r="X213" s="160" t="s">
        <v>209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210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5">
      <c r="A214" s="158"/>
      <c r="B214" s="159"/>
      <c r="C214" s="263" t="s">
        <v>421</v>
      </c>
      <c r="D214" s="264"/>
      <c r="E214" s="264"/>
      <c r="F214" s="264"/>
      <c r="G214" s="264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212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5">
      <c r="A215" s="158"/>
      <c r="B215" s="159"/>
      <c r="C215" s="193" t="s">
        <v>422</v>
      </c>
      <c r="D215" s="182"/>
      <c r="E215" s="183">
        <v>1240.7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214</v>
      </c>
      <c r="AH215" s="151">
        <v>5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5">
      <c r="A216" s="168">
        <v>49</v>
      </c>
      <c r="B216" s="169" t="s">
        <v>423</v>
      </c>
      <c r="C216" s="178" t="s">
        <v>424</v>
      </c>
      <c r="D216" s="170" t="s">
        <v>206</v>
      </c>
      <c r="E216" s="171">
        <v>8251.5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3" t="s">
        <v>248</v>
      </c>
      <c r="S216" s="173" t="s">
        <v>146</v>
      </c>
      <c r="T216" s="174" t="s">
        <v>208</v>
      </c>
      <c r="U216" s="160">
        <v>1.7999999999999999E-2</v>
      </c>
      <c r="V216" s="160">
        <f>ROUND(E216*U216,2)</f>
        <v>148.53</v>
      </c>
      <c r="W216" s="160"/>
      <c r="X216" s="160" t="s">
        <v>209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210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5">
      <c r="A217" s="158"/>
      <c r="B217" s="159"/>
      <c r="C217" s="263" t="s">
        <v>421</v>
      </c>
      <c r="D217" s="264"/>
      <c r="E217" s="264"/>
      <c r="F217" s="264"/>
      <c r="G217" s="264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212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5">
      <c r="A218" s="158"/>
      <c r="B218" s="159"/>
      <c r="C218" s="193" t="s">
        <v>425</v>
      </c>
      <c r="D218" s="182"/>
      <c r="E218" s="183">
        <v>3030.4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214</v>
      </c>
      <c r="AH218" s="151">
        <v>5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5">
      <c r="A219" s="158"/>
      <c r="B219" s="159"/>
      <c r="C219" s="193" t="s">
        <v>426</v>
      </c>
      <c r="D219" s="182"/>
      <c r="E219" s="183">
        <v>5221.1000000000004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214</v>
      </c>
      <c r="AH219" s="151">
        <v>5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0" outlineLevel="1" x14ac:dyDescent="0.25">
      <c r="A220" s="168">
        <v>50</v>
      </c>
      <c r="B220" s="169" t="s">
        <v>427</v>
      </c>
      <c r="C220" s="178" t="s">
        <v>428</v>
      </c>
      <c r="D220" s="170" t="s">
        <v>206</v>
      </c>
      <c r="E220" s="171">
        <v>1240.7</v>
      </c>
      <c r="F220" s="172"/>
      <c r="G220" s="173">
        <f>ROUND(E220*F220,2)</f>
        <v>0</v>
      </c>
      <c r="H220" s="172"/>
      <c r="I220" s="173">
        <f>ROUND(E220*H220,2)</f>
        <v>0</v>
      </c>
      <c r="J220" s="172"/>
      <c r="K220" s="173">
        <f>ROUND(E220*J220,2)</f>
        <v>0</v>
      </c>
      <c r="L220" s="173">
        <v>21</v>
      </c>
      <c r="M220" s="173">
        <f>G220*(1+L220/100)</f>
        <v>0</v>
      </c>
      <c r="N220" s="173">
        <v>0</v>
      </c>
      <c r="O220" s="173">
        <f>ROUND(E220*N220,2)</f>
        <v>0</v>
      </c>
      <c r="P220" s="173">
        <v>0</v>
      </c>
      <c r="Q220" s="173">
        <f>ROUND(E220*P220,2)</f>
        <v>0</v>
      </c>
      <c r="R220" s="173" t="s">
        <v>248</v>
      </c>
      <c r="S220" s="173" t="s">
        <v>146</v>
      </c>
      <c r="T220" s="174" t="s">
        <v>208</v>
      </c>
      <c r="U220" s="160">
        <v>0.17699999999999999</v>
      </c>
      <c r="V220" s="160">
        <f>ROUND(E220*U220,2)</f>
        <v>219.6</v>
      </c>
      <c r="W220" s="160"/>
      <c r="X220" s="160" t="s">
        <v>209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210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5">
      <c r="A221" s="158"/>
      <c r="B221" s="159"/>
      <c r="C221" s="263" t="s">
        <v>429</v>
      </c>
      <c r="D221" s="264"/>
      <c r="E221" s="264"/>
      <c r="F221" s="264"/>
      <c r="G221" s="264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212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75" t="str">
        <f>C221</f>
        <v>s případným nutným přemístěním hromad nebo dočasných skládek na místo potřeby ze vzdálenosti do 30 m, v rovině nebo ve svahu do 1 : 5,</v>
      </c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5">
      <c r="A222" s="158"/>
      <c r="B222" s="159"/>
      <c r="C222" s="193" t="s">
        <v>422</v>
      </c>
      <c r="D222" s="182"/>
      <c r="E222" s="183">
        <v>1240.7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214</v>
      </c>
      <c r="AH222" s="151">
        <v>5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5">
      <c r="A223" s="168">
        <v>51</v>
      </c>
      <c r="B223" s="169" t="s">
        <v>430</v>
      </c>
      <c r="C223" s="178" t="s">
        <v>431</v>
      </c>
      <c r="D223" s="170" t="s">
        <v>206</v>
      </c>
      <c r="E223" s="171">
        <v>1240.7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21</v>
      </c>
      <c r="M223" s="173">
        <f>G223*(1+L223/100)</f>
        <v>0</v>
      </c>
      <c r="N223" s="173">
        <v>0</v>
      </c>
      <c r="O223" s="173">
        <f>ROUND(E223*N223,2)</f>
        <v>0</v>
      </c>
      <c r="P223" s="173">
        <v>0</v>
      </c>
      <c r="Q223" s="173">
        <f>ROUND(E223*P223,2)</f>
        <v>0</v>
      </c>
      <c r="R223" s="173" t="s">
        <v>369</v>
      </c>
      <c r="S223" s="173" t="s">
        <v>146</v>
      </c>
      <c r="T223" s="174" t="s">
        <v>208</v>
      </c>
      <c r="U223" s="160">
        <v>0.09</v>
      </c>
      <c r="V223" s="160">
        <f>ROUND(E223*U223,2)</f>
        <v>111.66</v>
      </c>
      <c r="W223" s="160"/>
      <c r="X223" s="160" t="s">
        <v>209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210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5">
      <c r="A224" s="158"/>
      <c r="B224" s="159"/>
      <c r="C224" s="263" t="s">
        <v>432</v>
      </c>
      <c r="D224" s="264"/>
      <c r="E224" s="264"/>
      <c r="F224" s="264"/>
      <c r="G224" s="264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212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58"/>
      <c r="B225" s="159"/>
      <c r="C225" s="193" t="s">
        <v>422</v>
      </c>
      <c r="D225" s="182"/>
      <c r="E225" s="183">
        <v>1240.7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214</v>
      </c>
      <c r="AH225" s="151">
        <v>5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ht="20" outlineLevel="1" x14ac:dyDescent="0.25">
      <c r="A226" s="168">
        <v>52</v>
      </c>
      <c r="B226" s="169" t="s">
        <v>433</v>
      </c>
      <c r="C226" s="178" t="s">
        <v>434</v>
      </c>
      <c r="D226" s="170" t="s">
        <v>206</v>
      </c>
      <c r="E226" s="171">
        <v>1240.7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3" t="s">
        <v>369</v>
      </c>
      <c r="S226" s="173" t="s">
        <v>146</v>
      </c>
      <c r="T226" s="174" t="s">
        <v>208</v>
      </c>
      <c r="U226" s="160">
        <v>3.5000000000000001E-3</v>
      </c>
      <c r="V226" s="160">
        <f>ROUND(E226*U226,2)</f>
        <v>4.34</v>
      </c>
      <c r="W226" s="160"/>
      <c r="X226" s="160" t="s">
        <v>209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210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5">
      <c r="A227" s="158"/>
      <c r="B227" s="159"/>
      <c r="C227" s="263" t="s">
        <v>435</v>
      </c>
      <c r="D227" s="264"/>
      <c r="E227" s="264"/>
      <c r="F227" s="264"/>
      <c r="G227" s="264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212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5">
      <c r="A228" s="158"/>
      <c r="B228" s="159"/>
      <c r="C228" s="254" t="s">
        <v>436</v>
      </c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151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5">
      <c r="A229" s="158"/>
      <c r="B229" s="159"/>
      <c r="C229" s="193" t="s">
        <v>422</v>
      </c>
      <c r="D229" s="182"/>
      <c r="E229" s="183">
        <v>1240.7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214</v>
      </c>
      <c r="AH229" s="151">
        <v>5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5">
      <c r="A230" s="168">
        <v>53</v>
      </c>
      <c r="B230" s="169" t="s">
        <v>437</v>
      </c>
      <c r="C230" s="178" t="s">
        <v>438</v>
      </c>
      <c r="D230" s="170" t="s">
        <v>404</v>
      </c>
      <c r="E230" s="171">
        <v>3.7220000000000003E-2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3" t="s">
        <v>369</v>
      </c>
      <c r="S230" s="173" t="s">
        <v>146</v>
      </c>
      <c r="T230" s="174" t="s">
        <v>208</v>
      </c>
      <c r="U230" s="160">
        <v>21.428999999999998</v>
      </c>
      <c r="V230" s="160">
        <f>ROUND(E230*U230,2)</f>
        <v>0.8</v>
      </c>
      <c r="W230" s="160"/>
      <c r="X230" s="160" t="s">
        <v>209</v>
      </c>
      <c r="Y230" s="151"/>
      <c r="Z230" s="151"/>
      <c r="AA230" s="151"/>
      <c r="AB230" s="151"/>
      <c r="AC230" s="151"/>
      <c r="AD230" s="151"/>
      <c r="AE230" s="151"/>
      <c r="AF230" s="151"/>
      <c r="AG230" s="151" t="s">
        <v>439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5">
      <c r="A231" s="158"/>
      <c r="B231" s="159"/>
      <c r="C231" s="263" t="s">
        <v>440</v>
      </c>
      <c r="D231" s="264"/>
      <c r="E231" s="264"/>
      <c r="F231" s="264"/>
      <c r="G231" s="264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212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5">
      <c r="A232" s="158"/>
      <c r="B232" s="159"/>
      <c r="C232" s="193" t="s">
        <v>441</v>
      </c>
      <c r="D232" s="182"/>
      <c r="E232" s="183">
        <v>3.7220000000000003E-2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214</v>
      </c>
      <c r="AH232" s="151">
        <v>5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5">
      <c r="A233" s="158"/>
      <c r="B233" s="159"/>
      <c r="C233" s="194" t="s">
        <v>285</v>
      </c>
      <c r="D233" s="184"/>
      <c r="E233" s="185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214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5">
      <c r="A234" s="158"/>
      <c r="B234" s="159"/>
      <c r="C234" s="195" t="s">
        <v>442</v>
      </c>
      <c r="D234" s="184"/>
      <c r="E234" s="185">
        <v>9.7000000000000005E-4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214</v>
      </c>
      <c r="AH234" s="151">
        <v>2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5">
      <c r="A235" s="158"/>
      <c r="B235" s="159"/>
      <c r="C235" s="194" t="s">
        <v>287</v>
      </c>
      <c r="D235" s="184"/>
      <c r="E235" s="185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214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5">
      <c r="A236" s="168">
        <v>54</v>
      </c>
      <c r="B236" s="169" t="s">
        <v>443</v>
      </c>
      <c r="C236" s="178" t="s">
        <v>444</v>
      </c>
      <c r="D236" s="170" t="s">
        <v>206</v>
      </c>
      <c r="E236" s="171">
        <v>1240.7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21</v>
      </c>
      <c r="M236" s="173">
        <f>G236*(1+L236/100)</f>
        <v>0</v>
      </c>
      <c r="N236" s="173">
        <v>0</v>
      </c>
      <c r="O236" s="173">
        <f>ROUND(E236*N236,2)</f>
        <v>0</v>
      </c>
      <c r="P236" s="173">
        <v>0</v>
      </c>
      <c r="Q236" s="173">
        <f>ROUND(E236*P236,2)</f>
        <v>0</v>
      </c>
      <c r="R236" s="173" t="s">
        <v>369</v>
      </c>
      <c r="S236" s="173" t="s">
        <v>146</v>
      </c>
      <c r="T236" s="174" t="s">
        <v>208</v>
      </c>
      <c r="U236" s="160">
        <v>0.10199999999999999</v>
      </c>
      <c r="V236" s="160">
        <f>ROUND(E236*U236,2)</f>
        <v>126.55</v>
      </c>
      <c r="W236" s="160"/>
      <c r="X236" s="160" t="s">
        <v>209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210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5">
      <c r="A237" s="158"/>
      <c r="B237" s="159"/>
      <c r="C237" s="263" t="s">
        <v>445</v>
      </c>
      <c r="D237" s="264"/>
      <c r="E237" s="264"/>
      <c r="F237" s="264"/>
      <c r="G237" s="264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212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58"/>
      <c r="B238" s="159"/>
      <c r="C238" s="193" t="s">
        <v>422</v>
      </c>
      <c r="D238" s="182"/>
      <c r="E238" s="183">
        <v>1240.7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214</v>
      </c>
      <c r="AH238" s="151">
        <v>5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5">
      <c r="A239" s="168">
        <v>55</v>
      </c>
      <c r="B239" s="169" t="s">
        <v>446</v>
      </c>
      <c r="C239" s="178" t="s">
        <v>447</v>
      </c>
      <c r="D239" s="170" t="s">
        <v>247</v>
      </c>
      <c r="E239" s="171">
        <v>18.610499999999998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21</v>
      </c>
      <c r="M239" s="173">
        <f>G239*(1+L239/100)</f>
        <v>0</v>
      </c>
      <c r="N239" s="173">
        <v>0</v>
      </c>
      <c r="O239" s="173">
        <f>ROUND(E239*N239,2)</f>
        <v>0</v>
      </c>
      <c r="P239" s="173">
        <v>0</v>
      </c>
      <c r="Q239" s="173">
        <f>ROUND(E239*P239,2)</f>
        <v>0</v>
      </c>
      <c r="R239" s="173" t="s">
        <v>369</v>
      </c>
      <c r="S239" s="173" t="s">
        <v>146</v>
      </c>
      <c r="T239" s="174" t="s">
        <v>208</v>
      </c>
      <c r="U239" s="160">
        <v>0.26</v>
      </c>
      <c r="V239" s="160">
        <f>ROUND(E239*U239,2)</f>
        <v>4.84</v>
      </c>
      <c r="W239" s="160"/>
      <c r="X239" s="160" t="s">
        <v>209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210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5">
      <c r="A240" s="158"/>
      <c r="B240" s="159"/>
      <c r="C240" s="252" t="s">
        <v>448</v>
      </c>
      <c r="D240" s="253"/>
      <c r="E240" s="253"/>
      <c r="F240" s="253"/>
      <c r="G240" s="253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151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58"/>
      <c r="B241" s="159"/>
      <c r="C241" s="193" t="s">
        <v>449</v>
      </c>
      <c r="D241" s="182"/>
      <c r="E241" s="183">
        <v>18.610499999999998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214</v>
      </c>
      <c r="AH241" s="151">
        <v>5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5">
      <c r="A242" s="168">
        <v>56</v>
      </c>
      <c r="B242" s="169" t="s">
        <v>450</v>
      </c>
      <c r="C242" s="178" t="s">
        <v>451</v>
      </c>
      <c r="D242" s="170" t="s">
        <v>247</v>
      </c>
      <c r="E242" s="171">
        <v>18.610499999999998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3">
        <v>0</v>
      </c>
      <c r="O242" s="173">
        <f>ROUND(E242*N242,2)</f>
        <v>0</v>
      </c>
      <c r="P242" s="173">
        <v>0</v>
      </c>
      <c r="Q242" s="173">
        <f>ROUND(E242*P242,2)</f>
        <v>0</v>
      </c>
      <c r="R242" s="173" t="s">
        <v>369</v>
      </c>
      <c r="S242" s="173" t="s">
        <v>146</v>
      </c>
      <c r="T242" s="174" t="s">
        <v>208</v>
      </c>
      <c r="U242" s="160">
        <v>0.88400000000000001</v>
      </c>
      <c r="V242" s="160">
        <f>ROUND(E242*U242,2)</f>
        <v>16.45</v>
      </c>
      <c r="W242" s="160"/>
      <c r="X242" s="160" t="s">
        <v>209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210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5">
      <c r="A243" s="158"/>
      <c r="B243" s="159"/>
      <c r="C243" s="193" t="s">
        <v>452</v>
      </c>
      <c r="D243" s="182"/>
      <c r="E243" s="183">
        <v>18.610499999999998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214</v>
      </c>
      <c r="AH243" s="151">
        <v>5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5">
      <c r="A244" s="168">
        <v>57</v>
      </c>
      <c r="B244" s="169" t="s">
        <v>453</v>
      </c>
      <c r="C244" s="178" t="s">
        <v>454</v>
      </c>
      <c r="D244" s="170" t="s">
        <v>455</v>
      </c>
      <c r="E244" s="171">
        <v>32.568379999999998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3">
        <v>0</v>
      </c>
      <c r="O244" s="173">
        <f>ROUND(E244*N244,2)</f>
        <v>0</v>
      </c>
      <c r="P244" s="173">
        <v>0</v>
      </c>
      <c r="Q244" s="173">
        <f>ROUND(E244*P244,2)</f>
        <v>0</v>
      </c>
      <c r="R244" s="173" t="s">
        <v>405</v>
      </c>
      <c r="S244" s="173" t="s">
        <v>146</v>
      </c>
      <c r="T244" s="174" t="s">
        <v>208</v>
      </c>
      <c r="U244" s="160">
        <v>0</v>
      </c>
      <c r="V244" s="160">
        <f>ROUND(E244*U244,2)</f>
        <v>0</v>
      </c>
      <c r="W244" s="160"/>
      <c r="X244" s="160" t="s">
        <v>406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407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5">
      <c r="A245" s="158"/>
      <c r="B245" s="159"/>
      <c r="C245" s="252" t="s">
        <v>456</v>
      </c>
      <c r="D245" s="253"/>
      <c r="E245" s="253"/>
      <c r="F245" s="253"/>
      <c r="G245" s="253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151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5">
      <c r="A246" s="158"/>
      <c r="B246" s="159"/>
      <c r="C246" s="193" t="s">
        <v>457</v>
      </c>
      <c r="D246" s="182"/>
      <c r="E246" s="183">
        <v>32.568379999999998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214</v>
      </c>
      <c r="AH246" s="151">
        <v>5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5">
      <c r="A247" s="168">
        <v>58</v>
      </c>
      <c r="B247" s="169" t="s">
        <v>458</v>
      </c>
      <c r="C247" s="178" t="s">
        <v>459</v>
      </c>
      <c r="D247" s="170" t="s">
        <v>460</v>
      </c>
      <c r="E247" s="171">
        <v>38.337629999999997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21</v>
      </c>
      <c r="M247" s="173">
        <f>G247*(1+L247/100)</f>
        <v>0</v>
      </c>
      <c r="N247" s="173">
        <v>1E-3</v>
      </c>
      <c r="O247" s="173">
        <f>ROUND(E247*N247,2)</f>
        <v>0.04</v>
      </c>
      <c r="P247" s="173">
        <v>0</v>
      </c>
      <c r="Q247" s="173">
        <f>ROUND(E247*P247,2)</f>
        <v>0</v>
      </c>
      <c r="R247" s="173" t="s">
        <v>405</v>
      </c>
      <c r="S247" s="173" t="s">
        <v>146</v>
      </c>
      <c r="T247" s="174" t="s">
        <v>208</v>
      </c>
      <c r="U247" s="160">
        <v>0</v>
      </c>
      <c r="V247" s="160">
        <f>ROUND(E247*U247,2)</f>
        <v>0</v>
      </c>
      <c r="W247" s="160"/>
      <c r="X247" s="160" t="s">
        <v>406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407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5">
      <c r="A248" s="158"/>
      <c r="B248" s="159"/>
      <c r="C248" s="252" t="s">
        <v>461</v>
      </c>
      <c r="D248" s="253"/>
      <c r="E248" s="253"/>
      <c r="F248" s="253"/>
      <c r="G248" s="253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151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5">
      <c r="A249" s="158"/>
      <c r="B249" s="159"/>
      <c r="C249" s="193" t="s">
        <v>462</v>
      </c>
      <c r="D249" s="182"/>
      <c r="E249" s="183">
        <v>38.337629999999997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214</v>
      </c>
      <c r="AH249" s="151">
        <v>5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0" outlineLevel="1" x14ac:dyDescent="0.25">
      <c r="A250" s="168">
        <v>59</v>
      </c>
      <c r="B250" s="169" t="s">
        <v>463</v>
      </c>
      <c r="C250" s="178" t="s">
        <v>464</v>
      </c>
      <c r="D250" s="170" t="s">
        <v>465</v>
      </c>
      <c r="E250" s="171">
        <v>49.628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21</v>
      </c>
      <c r="M250" s="173">
        <f>G250*(1+L250/100)</f>
        <v>0</v>
      </c>
      <c r="N250" s="173">
        <v>1E-3</v>
      </c>
      <c r="O250" s="173">
        <f>ROUND(E250*N250,2)</f>
        <v>0.05</v>
      </c>
      <c r="P250" s="173">
        <v>0</v>
      </c>
      <c r="Q250" s="173">
        <f>ROUND(E250*P250,2)</f>
        <v>0</v>
      </c>
      <c r="R250" s="173" t="s">
        <v>405</v>
      </c>
      <c r="S250" s="173" t="s">
        <v>146</v>
      </c>
      <c r="T250" s="174" t="s">
        <v>208</v>
      </c>
      <c r="U250" s="160">
        <v>0</v>
      </c>
      <c r="V250" s="160">
        <f>ROUND(E250*U250,2)</f>
        <v>0</v>
      </c>
      <c r="W250" s="160"/>
      <c r="X250" s="160" t="s">
        <v>406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407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5">
      <c r="A251" s="158"/>
      <c r="B251" s="159"/>
      <c r="C251" s="252" t="s">
        <v>466</v>
      </c>
      <c r="D251" s="253"/>
      <c r="E251" s="253"/>
      <c r="F251" s="253"/>
      <c r="G251" s="253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151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5">
      <c r="A252" s="158"/>
      <c r="B252" s="159"/>
      <c r="C252" s="193" t="s">
        <v>467</v>
      </c>
      <c r="D252" s="182"/>
      <c r="E252" s="183">
        <v>49.628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214</v>
      </c>
      <c r="AH252" s="151">
        <v>5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5">
      <c r="A253" s="168">
        <v>60</v>
      </c>
      <c r="B253" s="169" t="s">
        <v>468</v>
      </c>
      <c r="C253" s="178" t="s">
        <v>469</v>
      </c>
      <c r="D253" s="170" t="s">
        <v>404</v>
      </c>
      <c r="E253" s="171">
        <v>815.61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73">
        <v>1</v>
      </c>
      <c r="O253" s="173">
        <f>ROUND(E253*N253,2)</f>
        <v>815.61</v>
      </c>
      <c r="P253" s="173">
        <v>0</v>
      </c>
      <c r="Q253" s="173">
        <f>ROUND(E253*P253,2)</f>
        <v>0</v>
      </c>
      <c r="R253" s="173" t="s">
        <v>405</v>
      </c>
      <c r="S253" s="173" t="s">
        <v>146</v>
      </c>
      <c r="T253" s="174" t="s">
        <v>208</v>
      </c>
      <c r="U253" s="160">
        <v>0</v>
      </c>
      <c r="V253" s="160">
        <f>ROUND(E253*U253,2)</f>
        <v>0</v>
      </c>
      <c r="W253" s="160"/>
      <c r="X253" s="160" t="s">
        <v>406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407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5">
      <c r="A254" s="158"/>
      <c r="B254" s="159"/>
      <c r="C254" s="193" t="s">
        <v>470</v>
      </c>
      <c r="D254" s="182"/>
      <c r="E254" s="183">
        <v>815.61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214</v>
      </c>
      <c r="AH254" s="151">
        <v>5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13" x14ac:dyDescent="0.25">
      <c r="A255" s="162" t="s">
        <v>141</v>
      </c>
      <c r="B255" s="163" t="s">
        <v>78</v>
      </c>
      <c r="C255" s="177" t="s">
        <v>79</v>
      </c>
      <c r="D255" s="164"/>
      <c r="E255" s="165"/>
      <c r="F255" s="166"/>
      <c r="G255" s="166">
        <f>SUMIF(AG256:AG280,"&lt;&gt;NOR",G256:G280)</f>
        <v>0</v>
      </c>
      <c r="H255" s="166"/>
      <c r="I255" s="166">
        <f>SUM(I256:I280)</f>
        <v>0</v>
      </c>
      <c r="J255" s="166"/>
      <c r="K255" s="166">
        <f>SUM(K256:K280)</f>
        <v>0</v>
      </c>
      <c r="L255" s="166"/>
      <c r="M255" s="166">
        <f>SUM(M256:M280)</f>
        <v>0</v>
      </c>
      <c r="N255" s="166"/>
      <c r="O255" s="166">
        <f>SUM(O256:O280)</f>
        <v>186.66</v>
      </c>
      <c r="P255" s="166"/>
      <c r="Q255" s="166">
        <f>SUM(Q256:Q280)</f>
        <v>0</v>
      </c>
      <c r="R255" s="166"/>
      <c r="S255" s="166"/>
      <c r="T255" s="167"/>
      <c r="U255" s="161"/>
      <c r="V255" s="161">
        <f>SUM(V256:V280)</f>
        <v>198.32</v>
      </c>
      <c r="W255" s="161"/>
      <c r="X255" s="161"/>
      <c r="AG255" t="s">
        <v>142</v>
      </c>
    </row>
    <row r="256" spans="1:60" outlineLevel="1" x14ac:dyDescent="0.25">
      <c r="A256" s="168">
        <v>61</v>
      </c>
      <c r="B256" s="169" t="s">
        <v>471</v>
      </c>
      <c r="C256" s="178" t="s">
        <v>472</v>
      </c>
      <c r="D256" s="170" t="s">
        <v>247</v>
      </c>
      <c r="E256" s="171">
        <v>20.5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3">
        <v>1.9205000000000001</v>
      </c>
      <c r="O256" s="173">
        <f>ROUND(E256*N256,2)</f>
        <v>39.369999999999997</v>
      </c>
      <c r="P256" s="173">
        <v>0</v>
      </c>
      <c r="Q256" s="173">
        <f>ROUND(E256*P256,2)</f>
        <v>0</v>
      </c>
      <c r="R256" s="173" t="s">
        <v>473</v>
      </c>
      <c r="S256" s="173" t="s">
        <v>146</v>
      </c>
      <c r="T256" s="174" t="s">
        <v>208</v>
      </c>
      <c r="U256" s="160">
        <v>1.2310000000000001</v>
      </c>
      <c r="V256" s="160">
        <f>ROUND(E256*U256,2)</f>
        <v>25.24</v>
      </c>
      <c r="W256" s="160"/>
      <c r="X256" s="160" t="s">
        <v>209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210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5">
      <c r="A257" s="158"/>
      <c r="B257" s="159"/>
      <c r="C257" s="252" t="s">
        <v>474</v>
      </c>
      <c r="D257" s="253"/>
      <c r="E257" s="253"/>
      <c r="F257" s="253"/>
      <c r="G257" s="253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151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5">
      <c r="A258" s="158"/>
      <c r="B258" s="159"/>
      <c r="C258" s="193" t="s">
        <v>475</v>
      </c>
      <c r="D258" s="182"/>
      <c r="E258" s="183">
        <v>20.875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214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5">
      <c r="A259" s="158"/>
      <c r="B259" s="159"/>
      <c r="C259" s="193" t="s">
        <v>476</v>
      </c>
      <c r="D259" s="182"/>
      <c r="E259" s="183">
        <v>-0.375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214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5">
      <c r="A260" s="168">
        <v>62</v>
      </c>
      <c r="B260" s="169" t="s">
        <v>477</v>
      </c>
      <c r="C260" s="178" t="s">
        <v>478</v>
      </c>
      <c r="D260" s="170" t="s">
        <v>247</v>
      </c>
      <c r="E260" s="171">
        <v>87.859740000000002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3">
        <v>1.665</v>
      </c>
      <c r="O260" s="173">
        <f>ROUND(E260*N260,2)</f>
        <v>146.29</v>
      </c>
      <c r="P260" s="173">
        <v>0</v>
      </c>
      <c r="Q260" s="173">
        <f>ROUND(E260*P260,2)</f>
        <v>0</v>
      </c>
      <c r="R260" s="173" t="s">
        <v>473</v>
      </c>
      <c r="S260" s="173" t="s">
        <v>146</v>
      </c>
      <c r="T260" s="174" t="s">
        <v>208</v>
      </c>
      <c r="U260" s="160">
        <v>0.92</v>
      </c>
      <c r="V260" s="160">
        <f>ROUND(E260*U260,2)</f>
        <v>80.83</v>
      </c>
      <c r="W260" s="160"/>
      <c r="X260" s="160" t="s">
        <v>209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210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5">
      <c r="A261" s="158"/>
      <c r="B261" s="159"/>
      <c r="C261" s="263" t="s">
        <v>479</v>
      </c>
      <c r="D261" s="264"/>
      <c r="E261" s="264"/>
      <c r="F261" s="264"/>
      <c r="G261" s="264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212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5">
      <c r="A262" s="158"/>
      <c r="B262" s="159"/>
      <c r="C262" s="254" t="s">
        <v>480</v>
      </c>
      <c r="D262" s="255"/>
      <c r="E262" s="255"/>
      <c r="F262" s="255"/>
      <c r="G262" s="255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151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5">
      <c r="A263" s="158"/>
      <c r="B263" s="159"/>
      <c r="C263" s="193" t="s">
        <v>481</v>
      </c>
      <c r="D263" s="182"/>
      <c r="E263" s="183">
        <v>89.466930000000005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214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5">
      <c r="A264" s="158"/>
      <c r="B264" s="159"/>
      <c r="C264" s="193" t="s">
        <v>482</v>
      </c>
      <c r="D264" s="182"/>
      <c r="E264" s="183">
        <v>-1.6071899999999999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214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5">
      <c r="A265" s="158"/>
      <c r="B265" s="159"/>
      <c r="C265" s="194" t="s">
        <v>285</v>
      </c>
      <c r="D265" s="184"/>
      <c r="E265" s="185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214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5">
      <c r="A266" s="158"/>
      <c r="B266" s="159"/>
      <c r="C266" s="195" t="s">
        <v>483</v>
      </c>
      <c r="D266" s="184"/>
      <c r="E266" s="185">
        <v>0.14000000000000001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214</v>
      </c>
      <c r="AH266" s="151">
        <v>2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5">
      <c r="A267" s="158"/>
      <c r="B267" s="159"/>
      <c r="C267" s="195" t="s">
        <v>484</v>
      </c>
      <c r="D267" s="184"/>
      <c r="E267" s="185">
        <v>2.5000000000000001E-2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214</v>
      </c>
      <c r="AH267" s="151">
        <v>2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5">
      <c r="A268" s="158"/>
      <c r="B268" s="159"/>
      <c r="C268" s="195" t="s">
        <v>485</v>
      </c>
      <c r="D268" s="184"/>
      <c r="E268" s="185">
        <v>7.8499999999999993E-3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214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5">
      <c r="A269" s="158"/>
      <c r="B269" s="159"/>
      <c r="C269" s="194" t="s">
        <v>287</v>
      </c>
      <c r="D269" s="184"/>
      <c r="E269" s="185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214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5">
      <c r="A270" s="168">
        <v>63</v>
      </c>
      <c r="B270" s="169" t="s">
        <v>486</v>
      </c>
      <c r="C270" s="178" t="s">
        <v>487</v>
      </c>
      <c r="D270" s="170" t="s">
        <v>206</v>
      </c>
      <c r="E270" s="171">
        <v>1230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3">
        <v>1.8000000000000001E-4</v>
      </c>
      <c r="O270" s="173">
        <f>ROUND(E270*N270,2)</f>
        <v>0.22</v>
      </c>
      <c r="P270" s="173">
        <v>0</v>
      </c>
      <c r="Q270" s="173">
        <f>ROUND(E270*P270,2)</f>
        <v>0</v>
      </c>
      <c r="R270" s="173" t="s">
        <v>473</v>
      </c>
      <c r="S270" s="173" t="s">
        <v>146</v>
      </c>
      <c r="T270" s="174" t="s">
        <v>208</v>
      </c>
      <c r="U270" s="160">
        <v>7.4999999999999997E-2</v>
      </c>
      <c r="V270" s="160">
        <f>ROUND(E270*U270,2)</f>
        <v>92.25</v>
      </c>
      <c r="W270" s="160"/>
      <c r="X270" s="160" t="s">
        <v>209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210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5">
      <c r="A271" s="158"/>
      <c r="B271" s="159"/>
      <c r="C271" s="263" t="s">
        <v>488</v>
      </c>
      <c r="D271" s="264"/>
      <c r="E271" s="264"/>
      <c r="F271" s="264"/>
      <c r="G271" s="264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212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5">
      <c r="A272" s="158"/>
      <c r="B272" s="159"/>
      <c r="C272" s="193" t="s">
        <v>489</v>
      </c>
      <c r="D272" s="182"/>
      <c r="E272" s="183">
        <v>1252.5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214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5">
      <c r="A273" s="158"/>
      <c r="B273" s="159"/>
      <c r="C273" s="193" t="s">
        <v>490</v>
      </c>
      <c r="D273" s="182"/>
      <c r="E273" s="183">
        <v>-22.5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214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5">
      <c r="A274" s="168">
        <v>64</v>
      </c>
      <c r="B274" s="169" t="s">
        <v>491</v>
      </c>
      <c r="C274" s="178" t="s">
        <v>492</v>
      </c>
      <c r="D274" s="170" t="s">
        <v>231</v>
      </c>
      <c r="E274" s="171">
        <v>828.2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73">
        <v>4.8000000000000001E-4</v>
      </c>
      <c r="O274" s="173">
        <f>ROUND(E274*N274,2)</f>
        <v>0.4</v>
      </c>
      <c r="P274" s="173">
        <v>0</v>
      </c>
      <c r="Q274" s="173">
        <f>ROUND(E274*P274,2)</f>
        <v>0</v>
      </c>
      <c r="R274" s="173" t="s">
        <v>405</v>
      </c>
      <c r="S274" s="173" t="s">
        <v>146</v>
      </c>
      <c r="T274" s="174" t="s">
        <v>208</v>
      </c>
      <c r="U274" s="160">
        <v>0</v>
      </c>
      <c r="V274" s="160">
        <f>ROUND(E274*U274,2)</f>
        <v>0</v>
      </c>
      <c r="W274" s="160"/>
      <c r="X274" s="160" t="s">
        <v>406</v>
      </c>
      <c r="Y274" s="151"/>
      <c r="Z274" s="151"/>
      <c r="AA274" s="151"/>
      <c r="AB274" s="151"/>
      <c r="AC274" s="151"/>
      <c r="AD274" s="151"/>
      <c r="AE274" s="151"/>
      <c r="AF274" s="151"/>
      <c r="AG274" s="151" t="s">
        <v>407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5">
      <c r="A275" s="158"/>
      <c r="B275" s="159"/>
      <c r="C275" s="193" t="s">
        <v>493</v>
      </c>
      <c r="D275" s="182"/>
      <c r="E275" s="183">
        <v>843.35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214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5">
      <c r="A276" s="158"/>
      <c r="B276" s="159"/>
      <c r="C276" s="193" t="s">
        <v>494</v>
      </c>
      <c r="D276" s="182"/>
      <c r="E276" s="183">
        <v>-15.15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214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5">
      <c r="A277" s="168">
        <v>65</v>
      </c>
      <c r="B277" s="169" t="s">
        <v>495</v>
      </c>
      <c r="C277" s="178" t="s">
        <v>496</v>
      </c>
      <c r="D277" s="170" t="s">
        <v>206</v>
      </c>
      <c r="E277" s="171">
        <v>1505.52</v>
      </c>
      <c r="F277" s="172"/>
      <c r="G277" s="173">
        <f>ROUND(E277*F277,2)</f>
        <v>0</v>
      </c>
      <c r="H277" s="172"/>
      <c r="I277" s="173">
        <f>ROUND(E277*H277,2)</f>
        <v>0</v>
      </c>
      <c r="J277" s="172"/>
      <c r="K277" s="173">
        <f>ROUND(E277*J277,2)</f>
        <v>0</v>
      </c>
      <c r="L277" s="173">
        <v>21</v>
      </c>
      <c r="M277" s="173">
        <f>G277*(1+L277/100)</f>
        <v>0</v>
      </c>
      <c r="N277" s="173">
        <v>2.5000000000000001E-4</v>
      </c>
      <c r="O277" s="173">
        <f>ROUND(E277*N277,2)</f>
        <v>0.38</v>
      </c>
      <c r="P277" s="173">
        <v>0</v>
      </c>
      <c r="Q277" s="173">
        <f>ROUND(E277*P277,2)</f>
        <v>0</v>
      </c>
      <c r="R277" s="173" t="s">
        <v>405</v>
      </c>
      <c r="S277" s="173" t="s">
        <v>146</v>
      </c>
      <c r="T277" s="174" t="s">
        <v>208</v>
      </c>
      <c r="U277" s="160">
        <v>0</v>
      </c>
      <c r="V277" s="160">
        <f>ROUND(E277*U277,2)</f>
        <v>0</v>
      </c>
      <c r="W277" s="160"/>
      <c r="X277" s="160" t="s">
        <v>406</v>
      </c>
      <c r="Y277" s="151"/>
      <c r="Z277" s="151"/>
      <c r="AA277" s="151"/>
      <c r="AB277" s="151"/>
      <c r="AC277" s="151"/>
      <c r="AD277" s="151"/>
      <c r="AE277" s="151"/>
      <c r="AF277" s="151"/>
      <c r="AG277" s="151" t="s">
        <v>407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5">
      <c r="A278" s="158"/>
      <c r="B278" s="159"/>
      <c r="C278" s="252" t="s">
        <v>497</v>
      </c>
      <c r="D278" s="253"/>
      <c r="E278" s="253"/>
      <c r="F278" s="253"/>
      <c r="G278" s="253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151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5">
      <c r="A279" s="158"/>
      <c r="B279" s="159"/>
      <c r="C279" s="193" t="s">
        <v>498</v>
      </c>
      <c r="D279" s="182"/>
      <c r="E279" s="183">
        <v>1533.06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214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5">
      <c r="A280" s="158"/>
      <c r="B280" s="159"/>
      <c r="C280" s="193" t="s">
        <v>499</v>
      </c>
      <c r="D280" s="182"/>
      <c r="E280" s="183">
        <v>-27.54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214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13" x14ac:dyDescent="0.25">
      <c r="A281" s="162" t="s">
        <v>141</v>
      </c>
      <c r="B281" s="163" t="s">
        <v>80</v>
      </c>
      <c r="C281" s="177" t="s">
        <v>81</v>
      </c>
      <c r="D281" s="164"/>
      <c r="E281" s="165"/>
      <c r="F281" s="166"/>
      <c r="G281" s="166">
        <f>SUMIF(AG282:AG298,"&lt;&gt;NOR",G282:G298)</f>
        <v>0</v>
      </c>
      <c r="H281" s="166"/>
      <c r="I281" s="166">
        <f>SUM(I282:I298)</f>
        <v>0</v>
      </c>
      <c r="J281" s="166"/>
      <c r="K281" s="166">
        <f>SUM(K282:K298)</f>
        <v>0</v>
      </c>
      <c r="L281" s="166"/>
      <c r="M281" s="166">
        <f>SUM(M282:M298)</f>
        <v>0</v>
      </c>
      <c r="N281" s="166"/>
      <c r="O281" s="166">
        <f>SUM(O282:O298)</f>
        <v>100.56</v>
      </c>
      <c r="P281" s="166"/>
      <c r="Q281" s="166">
        <f>SUM(Q282:Q298)</f>
        <v>0</v>
      </c>
      <c r="R281" s="166"/>
      <c r="S281" s="166"/>
      <c r="T281" s="167"/>
      <c r="U281" s="161"/>
      <c r="V281" s="161">
        <f>SUM(V282:V298)</f>
        <v>403.34</v>
      </c>
      <c r="W281" s="161"/>
      <c r="X281" s="161"/>
      <c r="AG281" t="s">
        <v>142</v>
      </c>
    </row>
    <row r="282" spans="1:60" outlineLevel="1" x14ac:dyDescent="0.25">
      <c r="A282" s="168">
        <v>66</v>
      </c>
      <c r="B282" s="169" t="s">
        <v>500</v>
      </c>
      <c r="C282" s="178" t="s">
        <v>501</v>
      </c>
      <c r="D282" s="170" t="s">
        <v>247</v>
      </c>
      <c r="E282" s="171">
        <v>6.2640000000000002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3">
        <v>1.8907700000000001</v>
      </c>
      <c r="O282" s="173">
        <f>ROUND(E282*N282,2)</f>
        <v>11.84</v>
      </c>
      <c r="P282" s="173">
        <v>0</v>
      </c>
      <c r="Q282" s="173">
        <f>ROUND(E282*P282,2)</f>
        <v>0</v>
      </c>
      <c r="R282" s="173" t="s">
        <v>502</v>
      </c>
      <c r="S282" s="173" t="s">
        <v>146</v>
      </c>
      <c r="T282" s="174" t="s">
        <v>208</v>
      </c>
      <c r="U282" s="160">
        <v>42.143999999999998</v>
      </c>
      <c r="V282" s="160">
        <f>ROUND(E282*U282,2)</f>
        <v>263.99</v>
      </c>
      <c r="W282" s="160"/>
      <c r="X282" s="160" t="s">
        <v>209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210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5">
      <c r="A283" s="158"/>
      <c r="B283" s="159"/>
      <c r="C283" s="263" t="s">
        <v>503</v>
      </c>
      <c r="D283" s="264"/>
      <c r="E283" s="264"/>
      <c r="F283" s="264"/>
      <c r="G283" s="264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212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5">
      <c r="A284" s="158"/>
      <c r="B284" s="159"/>
      <c r="C284" s="193" t="s">
        <v>504</v>
      </c>
      <c r="D284" s="182"/>
      <c r="E284" s="183">
        <v>6.48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214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5">
      <c r="A285" s="158"/>
      <c r="B285" s="159"/>
      <c r="C285" s="193" t="s">
        <v>505</v>
      </c>
      <c r="D285" s="182"/>
      <c r="E285" s="183">
        <v>-0.216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214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ht="20" outlineLevel="1" x14ac:dyDescent="0.25">
      <c r="A286" s="168">
        <v>67</v>
      </c>
      <c r="B286" s="169" t="s">
        <v>506</v>
      </c>
      <c r="C286" s="178" t="s">
        <v>507</v>
      </c>
      <c r="D286" s="170" t="s">
        <v>247</v>
      </c>
      <c r="E286" s="171">
        <v>6.2640000000000002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21</v>
      </c>
      <c r="M286" s="173">
        <f>G286*(1+L286/100)</f>
        <v>0</v>
      </c>
      <c r="N286" s="173">
        <v>2.5</v>
      </c>
      <c r="O286" s="173">
        <f>ROUND(E286*N286,2)</f>
        <v>15.66</v>
      </c>
      <c r="P286" s="173">
        <v>0</v>
      </c>
      <c r="Q286" s="173">
        <f>ROUND(E286*P286,2)</f>
        <v>0</v>
      </c>
      <c r="R286" s="173" t="s">
        <v>502</v>
      </c>
      <c r="S286" s="173" t="s">
        <v>146</v>
      </c>
      <c r="T286" s="174" t="s">
        <v>208</v>
      </c>
      <c r="U286" s="160">
        <v>1.4490000000000001</v>
      </c>
      <c r="V286" s="160">
        <f>ROUND(E286*U286,2)</f>
        <v>9.08</v>
      </c>
      <c r="W286" s="160"/>
      <c r="X286" s="160" t="s">
        <v>209</v>
      </c>
      <c r="Y286" s="151"/>
      <c r="Z286" s="151"/>
      <c r="AA286" s="151"/>
      <c r="AB286" s="151"/>
      <c r="AC286" s="151"/>
      <c r="AD286" s="151"/>
      <c r="AE286" s="151"/>
      <c r="AF286" s="151"/>
      <c r="AG286" s="151" t="s">
        <v>210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5">
      <c r="A287" s="158"/>
      <c r="B287" s="159"/>
      <c r="C287" s="263" t="s">
        <v>508</v>
      </c>
      <c r="D287" s="264"/>
      <c r="E287" s="264"/>
      <c r="F287" s="264"/>
      <c r="G287" s="264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212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5">
      <c r="A288" s="158"/>
      <c r="B288" s="159"/>
      <c r="C288" s="254" t="s">
        <v>509</v>
      </c>
      <c r="D288" s="255"/>
      <c r="E288" s="255"/>
      <c r="F288" s="255"/>
      <c r="G288" s="255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151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5">
      <c r="A289" s="158"/>
      <c r="B289" s="159"/>
      <c r="C289" s="193" t="s">
        <v>510</v>
      </c>
      <c r="D289" s="182"/>
      <c r="E289" s="183">
        <v>6.2640000000000002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214</v>
      </c>
      <c r="AH289" s="151">
        <v>5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5">
      <c r="A290" s="168">
        <v>68</v>
      </c>
      <c r="B290" s="169" t="s">
        <v>511</v>
      </c>
      <c r="C290" s="178" t="s">
        <v>512</v>
      </c>
      <c r="D290" s="170" t="s">
        <v>247</v>
      </c>
      <c r="E290" s="171">
        <v>29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21</v>
      </c>
      <c r="M290" s="173">
        <f>G290*(1+L290/100)</f>
        <v>0</v>
      </c>
      <c r="N290" s="173">
        <v>2.5</v>
      </c>
      <c r="O290" s="173">
        <f>ROUND(E290*N290,2)</f>
        <v>72.5</v>
      </c>
      <c r="P290" s="173">
        <v>0</v>
      </c>
      <c r="Q290" s="173">
        <f>ROUND(E290*P290,2)</f>
        <v>0</v>
      </c>
      <c r="R290" s="173" t="s">
        <v>502</v>
      </c>
      <c r="S290" s="173" t="s">
        <v>146</v>
      </c>
      <c r="T290" s="174" t="s">
        <v>208</v>
      </c>
      <c r="U290" s="160">
        <v>1.1919999999999999</v>
      </c>
      <c r="V290" s="160">
        <f>ROUND(E290*U290,2)</f>
        <v>34.57</v>
      </c>
      <c r="W290" s="160"/>
      <c r="X290" s="160" t="s">
        <v>209</v>
      </c>
      <c r="Y290" s="151"/>
      <c r="Z290" s="151"/>
      <c r="AA290" s="151"/>
      <c r="AB290" s="151"/>
      <c r="AC290" s="151"/>
      <c r="AD290" s="151"/>
      <c r="AE290" s="151"/>
      <c r="AF290" s="151"/>
      <c r="AG290" s="151" t="s">
        <v>210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5">
      <c r="A291" s="158"/>
      <c r="B291" s="159"/>
      <c r="C291" s="263" t="s">
        <v>508</v>
      </c>
      <c r="D291" s="264"/>
      <c r="E291" s="264"/>
      <c r="F291" s="264"/>
      <c r="G291" s="264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212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5">
      <c r="A292" s="158"/>
      <c r="B292" s="159"/>
      <c r="C292" s="254" t="s">
        <v>513</v>
      </c>
      <c r="D292" s="255"/>
      <c r="E292" s="255"/>
      <c r="F292" s="255"/>
      <c r="G292" s="255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151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5">
      <c r="A293" s="158"/>
      <c r="B293" s="159"/>
      <c r="C293" s="193" t="s">
        <v>514</v>
      </c>
      <c r="D293" s="182"/>
      <c r="E293" s="183">
        <v>30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214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5">
      <c r="A294" s="158"/>
      <c r="B294" s="159"/>
      <c r="C294" s="193" t="s">
        <v>515</v>
      </c>
      <c r="D294" s="182"/>
      <c r="E294" s="183">
        <v>-1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214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5">
      <c r="A295" s="168">
        <v>69</v>
      </c>
      <c r="B295" s="169" t="s">
        <v>516</v>
      </c>
      <c r="C295" s="178" t="s">
        <v>517</v>
      </c>
      <c r="D295" s="170" t="s">
        <v>206</v>
      </c>
      <c r="E295" s="171">
        <v>116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3">
        <v>4.7999999999999996E-3</v>
      </c>
      <c r="O295" s="173">
        <f>ROUND(E295*N295,2)</f>
        <v>0.56000000000000005</v>
      </c>
      <c r="P295" s="173">
        <v>0</v>
      </c>
      <c r="Q295" s="173">
        <f>ROUND(E295*P295,2)</f>
        <v>0</v>
      </c>
      <c r="R295" s="173" t="s">
        <v>502</v>
      </c>
      <c r="S295" s="173" t="s">
        <v>146</v>
      </c>
      <c r="T295" s="174" t="s">
        <v>208</v>
      </c>
      <c r="U295" s="160">
        <v>0.82499999999999996</v>
      </c>
      <c r="V295" s="160">
        <f>ROUND(E295*U295,2)</f>
        <v>95.7</v>
      </c>
      <c r="W295" s="160"/>
      <c r="X295" s="160" t="s">
        <v>209</v>
      </c>
      <c r="Y295" s="151"/>
      <c r="Z295" s="151"/>
      <c r="AA295" s="151"/>
      <c r="AB295" s="151"/>
      <c r="AC295" s="151"/>
      <c r="AD295" s="151"/>
      <c r="AE295" s="151"/>
      <c r="AF295" s="151"/>
      <c r="AG295" s="151" t="s">
        <v>210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5">
      <c r="A296" s="158"/>
      <c r="B296" s="159"/>
      <c r="C296" s="263" t="s">
        <v>503</v>
      </c>
      <c r="D296" s="264"/>
      <c r="E296" s="264"/>
      <c r="F296" s="264"/>
      <c r="G296" s="264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212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5">
      <c r="A297" s="158"/>
      <c r="B297" s="159"/>
      <c r="C297" s="193" t="s">
        <v>518</v>
      </c>
      <c r="D297" s="182"/>
      <c r="E297" s="183">
        <v>120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214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5">
      <c r="A298" s="158"/>
      <c r="B298" s="159"/>
      <c r="C298" s="193" t="s">
        <v>519</v>
      </c>
      <c r="D298" s="182"/>
      <c r="E298" s="183">
        <v>-4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214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13" x14ac:dyDescent="0.25">
      <c r="A299" s="162" t="s">
        <v>141</v>
      </c>
      <c r="B299" s="163" t="s">
        <v>82</v>
      </c>
      <c r="C299" s="177" t="s">
        <v>61</v>
      </c>
      <c r="D299" s="164"/>
      <c r="E299" s="165"/>
      <c r="F299" s="166"/>
      <c r="G299" s="166">
        <f>SUMIF(AG300:AG346,"&lt;&gt;NOR",G300:G346)</f>
        <v>0</v>
      </c>
      <c r="H299" s="166"/>
      <c r="I299" s="166">
        <f>SUM(I300:I346)</f>
        <v>0</v>
      </c>
      <c r="J299" s="166"/>
      <c r="K299" s="166">
        <f>SUM(K300:K346)</f>
        <v>0</v>
      </c>
      <c r="L299" s="166"/>
      <c r="M299" s="166">
        <f>SUM(M300:M346)</f>
        <v>0</v>
      </c>
      <c r="N299" s="166"/>
      <c r="O299" s="166">
        <f>SUM(O300:O346)</f>
        <v>8234.91</v>
      </c>
      <c r="P299" s="166"/>
      <c r="Q299" s="166">
        <f>SUM(Q300:Q346)</f>
        <v>6.67</v>
      </c>
      <c r="R299" s="166"/>
      <c r="S299" s="166"/>
      <c r="T299" s="167"/>
      <c r="U299" s="161"/>
      <c r="V299" s="161">
        <f>SUM(V300:V346)</f>
        <v>694.92</v>
      </c>
      <c r="W299" s="161"/>
      <c r="X299" s="161"/>
      <c r="AG299" t="s">
        <v>142</v>
      </c>
    </row>
    <row r="300" spans="1:60" outlineLevel="1" x14ac:dyDescent="0.25">
      <c r="A300" s="168">
        <v>70</v>
      </c>
      <c r="B300" s="169" t="s">
        <v>520</v>
      </c>
      <c r="C300" s="178" t="s">
        <v>521</v>
      </c>
      <c r="D300" s="170" t="s">
        <v>206</v>
      </c>
      <c r="E300" s="171">
        <v>2981.8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3">
        <v>0.28799999999999998</v>
      </c>
      <c r="O300" s="173">
        <f>ROUND(E300*N300,2)</f>
        <v>858.76</v>
      </c>
      <c r="P300" s="173">
        <v>0</v>
      </c>
      <c r="Q300" s="173">
        <f>ROUND(E300*P300,2)</f>
        <v>0</v>
      </c>
      <c r="R300" s="173" t="s">
        <v>207</v>
      </c>
      <c r="S300" s="173" t="s">
        <v>146</v>
      </c>
      <c r="T300" s="174" t="s">
        <v>208</v>
      </c>
      <c r="U300" s="160">
        <v>2.3E-2</v>
      </c>
      <c r="V300" s="160">
        <f>ROUND(E300*U300,2)</f>
        <v>68.58</v>
      </c>
      <c r="W300" s="160"/>
      <c r="X300" s="160" t="s">
        <v>209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210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5">
      <c r="A301" s="158"/>
      <c r="B301" s="159"/>
      <c r="C301" s="193" t="s">
        <v>522</v>
      </c>
      <c r="D301" s="182"/>
      <c r="E301" s="183">
        <v>2841.8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214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5">
      <c r="A302" s="158"/>
      <c r="B302" s="159"/>
      <c r="C302" s="193" t="s">
        <v>523</v>
      </c>
      <c r="D302" s="182"/>
      <c r="E302" s="183">
        <v>110.5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214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5">
      <c r="A303" s="158"/>
      <c r="B303" s="159"/>
      <c r="C303" s="193" t="s">
        <v>524</v>
      </c>
      <c r="D303" s="182"/>
      <c r="E303" s="183">
        <v>29.5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214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5">
      <c r="A304" s="168">
        <v>71</v>
      </c>
      <c r="B304" s="169" t="s">
        <v>525</v>
      </c>
      <c r="C304" s="178" t="s">
        <v>526</v>
      </c>
      <c r="D304" s="170" t="s">
        <v>206</v>
      </c>
      <c r="E304" s="171">
        <v>3030.4</v>
      </c>
      <c r="F304" s="172"/>
      <c r="G304" s="173">
        <f>ROUND(E304*F304,2)</f>
        <v>0</v>
      </c>
      <c r="H304" s="172"/>
      <c r="I304" s="173">
        <f>ROUND(E304*H304,2)</f>
        <v>0</v>
      </c>
      <c r="J304" s="172"/>
      <c r="K304" s="173">
        <f>ROUND(E304*J304,2)</f>
        <v>0</v>
      </c>
      <c r="L304" s="173">
        <v>21</v>
      </c>
      <c r="M304" s="173">
        <f>G304*(1+L304/100)</f>
        <v>0</v>
      </c>
      <c r="N304" s="173">
        <v>0.378</v>
      </c>
      <c r="O304" s="173">
        <f>ROUND(E304*N304,2)</f>
        <v>1145.49</v>
      </c>
      <c r="P304" s="173">
        <v>0</v>
      </c>
      <c r="Q304" s="173">
        <f>ROUND(E304*P304,2)</f>
        <v>0</v>
      </c>
      <c r="R304" s="173" t="s">
        <v>207</v>
      </c>
      <c r="S304" s="173" t="s">
        <v>146</v>
      </c>
      <c r="T304" s="174" t="s">
        <v>208</v>
      </c>
      <c r="U304" s="160">
        <v>2.5999999999999999E-2</v>
      </c>
      <c r="V304" s="160">
        <f>ROUND(E304*U304,2)</f>
        <v>78.790000000000006</v>
      </c>
      <c r="W304" s="160"/>
      <c r="X304" s="160" t="s">
        <v>209</v>
      </c>
      <c r="Y304" s="151"/>
      <c r="Z304" s="151"/>
      <c r="AA304" s="151"/>
      <c r="AB304" s="151"/>
      <c r="AC304" s="151"/>
      <c r="AD304" s="151"/>
      <c r="AE304" s="151"/>
      <c r="AF304" s="151"/>
      <c r="AG304" s="151" t="s">
        <v>210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5">
      <c r="A305" s="158"/>
      <c r="B305" s="159"/>
      <c r="C305" s="193" t="s">
        <v>527</v>
      </c>
      <c r="D305" s="182"/>
      <c r="E305" s="183">
        <v>2890.4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214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5">
      <c r="A306" s="158"/>
      <c r="B306" s="159"/>
      <c r="C306" s="193" t="s">
        <v>523</v>
      </c>
      <c r="D306" s="182"/>
      <c r="E306" s="183">
        <v>110.5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214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5">
      <c r="A307" s="158"/>
      <c r="B307" s="159"/>
      <c r="C307" s="193" t="s">
        <v>524</v>
      </c>
      <c r="D307" s="182"/>
      <c r="E307" s="183">
        <v>29.5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214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5">
      <c r="A308" s="168">
        <v>72</v>
      </c>
      <c r="B308" s="169" t="s">
        <v>528</v>
      </c>
      <c r="C308" s="178" t="s">
        <v>529</v>
      </c>
      <c r="D308" s="170" t="s">
        <v>206</v>
      </c>
      <c r="E308" s="171">
        <v>5221.1000000000004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3">
        <v>0.441</v>
      </c>
      <c r="O308" s="173">
        <f>ROUND(E308*N308,2)</f>
        <v>2302.5100000000002</v>
      </c>
      <c r="P308" s="173">
        <v>0</v>
      </c>
      <c r="Q308" s="173">
        <f>ROUND(E308*P308,2)</f>
        <v>0</v>
      </c>
      <c r="R308" s="173" t="s">
        <v>207</v>
      </c>
      <c r="S308" s="173" t="s">
        <v>146</v>
      </c>
      <c r="T308" s="174" t="s">
        <v>208</v>
      </c>
      <c r="U308" s="160">
        <v>2.9000000000000001E-2</v>
      </c>
      <c r="V308" s="160">
        <f>ROUND(E308*U308,2)</f>
        <v>151.41</v>
      </c>
      <c r="W308" s="160"/>
      <c r="X308" s="160" t="s">
        <v>209</v>
      </c>
      <c r="Y308" s="151"/>
      <c r="Z308" s="151"/>
      <c r="AA308" s="151"/>
      <c r="AB308" s="151"/>
      <c r="AC308" s="151"/>
      <c r="AD308" s="151"/>
      <c r="AE308" s="151"/>
      <c r="AF308" s="151"/>
      <c r="AG308" s="151" t="s">
        <v>210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5">
      <c r="A309" s="158"/>
      <c r="B309" s="159"/>
      <c r="C309" s="193" t="s">
        <v>530</v>
      </c>
      <c r="D309" s="182"/>
      <c r="E309" s="183">
        <v>4961.1000000000004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214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5">
      <c r="A310" s="158"/>
      <c r="B310" s="159"/>
      <c r="C310" s="193" t="s">
        <v>531</v>
      </c>
      <c r="D310" s="182"/>
      <c r="E310" s="183">
        <v>358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214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5">
      <c r="A311" s="158"/>
      <c r="B311" s="159"/>
      <c r="C311" s="193" t="s">
        <v>532</v>
      </c>
      <c r="D311" s="182"/>
      <c r="E311" s="183">
        <v>-98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214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0" outlineLevel="1" x14ac:dyDescent="0.25">
      <c r="A312" s="168">
        <v>73</v>
      </c>
      <c r="B312" s="169" t="s">
        <v>533</v>
      </c>
      <c r="C312" s="178" t="s">
        <v>534</v>
      </c>
      <c r="D312" s="170" t="s">
        <v>206</v>
      </c>
      <c r="E312" s="171">
        <v>72.5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3">
        <v>8.0960000000000004E-2</v>
      </c>
      <c r="O312" s="173">
        <f>ROUND(E312*N312,2)</f>
        <v>5.87</v>
      </c>
      <c r="P312" s="173">
        <v>0</v>
      </c>
      <c r="Q312" s="173">
        <f>ROUND(E312*P312,2)</f>
        <v>0</v>
      </c>
      <c r="R312" s="173" t="s">
        <v>207</v>
      </c>
      <c r="S312" s="173" t="s">
        <v>146</v>
      </c>
      <c r="T312" s="174" t="s">
        <v>208</v>
      </c>
      <c r="U312" s="160">
        <v>2.3E-2</v>
      </c>
      <c r="V312" s="160">
        <f>ROUND(E312*U312,2)</f>
        <v>1.67</v>
      </c>
      <c r="W312" s="160"/>
      <c r="X312" s="160" t="s">
        <v>209</v>
      </c>
      <c r="Y312" s="151"/>
      <c r="Z312" s="151"/>
      <c r="AA312" s="151"/>
      <c r="AB312" s="151"/>
      <c r="AC312" s="151"/>
      <c r="AD312" s="151"/>
      <c r="AE312" s="151"/>
      <c r="AF312" s="151"/>
      <c r="AG312" s="151" t="s">
        <v>210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5">
      <c r="A313" s="158"/>
      <c r="B313" s="159"/>
      <c r="C313" s="263" t="s">
        <v>535</v>
      </c>
      <c r="D313" s="264"/>
      <c r="E313" s="264"/>
      <c r="F313" s="264"/>
      <c r="G313" s="264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212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5">
      <c r="A314" s="158"/>
      <c r="B314" s="159"/>
      <c r="C314" s="193" t="s">
        <v>536</v>
      </c>
      <c r="D314" s="182"/>
      <c r="E314" s="183">
        <v>72.5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1"/>
      <c r="Z314" s="151"/>
      <c r="AA314" s="151"/>
      <c r="AB314" s="151"/>
      <c r="AC314" s="151"/>
      <c r="AD314" s="151"/>
      <c r="AE314" s="151"/>
      <c r="AF314" s="151"/>
      <c r="AG314" s="151" t="s">
        <v>214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ht="20" outlineLevel="1" x14ac:dyDescent="0.25">
      <c r="A315" s="168">
        <v>74</v>
      </c>
      <c r="B315" s="169" t="s">
        <v>537</v>
      </c>
      <c r="C315" s="178" t="s">
        <v>538</v>
      </c>
      <c r="D315" s="170" t="s">
        <v>206</v>
      </c>
      <c r="E315" s="171">
        <v>3904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3">
        <v>0.21099999999999999</v>
      </c>
      <c r="O315" s="173">
        <f>ROUND(E315*N315,2)</f>
        <v>823.74</v>
      </c>
      <c r="P315" s="173">
        <v>0</v>
      </c>
      <c r="Q315" s="173">
        <f>ROUND(E315*P315,2)</f>
        <v>0</v>
      </c>
      <c r="R315" s="173" t="s">
        <v>207</v>
      </c>
      <c r="S315" s="173" t="s">
        <v>146</v>
      </c>
      <c r="T315" s="174" t="s">
        <v>208</v>
      </c>
      <c r="U315" s="160">
        <v>3.2000000000000001E-2</v>
      </c>
      <c r="V315" s="160">
        <f>ROUND(E315*U315,2)</f>
        <v>124.93</v>
      </c>
      <c r="W315" s="160"/>
      <c r="X315" s="160" t="s">
        <v>209</v>
      </c>
      <c r="Y315" s="151"/>
      <c r="Z315" s="151"/>
      <c r="AA315" s="151"/>
      <c r="AB315" s="151"/>
      <c r="AC315" s="151"/>
      <c r="AD315" s="151"/>
      <c r="AE315" s="151"/>
      <c r="AF315" s="151"/>
      <c r="AG315" s="151" t="s">
        <v>210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5">
      <c r="A316" s="158"/>
      <c r="B316" s="159"/>
      <c r="C316" s="263" t="s">
        <v>535</v>
      </c>
      <c r="D316" s="264"/>
      <c r="E316" s="264"/>
      <c r="F316" s="264"/>
      <c r="G316" s="264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212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5">
      <c r="A317" s="158"/>
      <c r="B317" s="159"/>
      <c r="C317" s="193" t="s">
        <v>539</v>
      </c>
      <c r="D317" s="182"/>
      <c r="E317" s="183">
        <v>3644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1"/>
      <c r="Z317" s="151"/>
      <c r="AA317" s="151"/>
      <c r="AB317" s="151"/>
      <c r="AC317" s="151"/>
      <c r="AD317" s="151"/>
      <c r="AE317" s="151"/>
      <c r="AF317" s="151"/>
      <c r="AG317" s="151" t="s">
        <v>214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5">
      <c r="A318" s="158"/>
      <c r="B318" s="159"/>
      <c r="C318" s="193" t="s">
        <v>540</v>
      </c>
      <c r="D318" s="182"/>
      <c r="E318" s="183">
        <v>358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214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5">
      <c r="A319" s="158"/>
      <c r="B319" s="159"/>
      <c r="C319" s="193" t="s">
        <v>532</v>
      </c>
      <c r="D319" s="182"/>
      <c r="E319" s="183">
        <v>-98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1"/>
      <c r="Z319" s="151"/>
      <c r="AA319" s="151"/>
      <c r="AB319" s="151"/>
      <c r="AC319" s="151"/>
      <c r="AD319" s="151"/>
      <c r="AE319" s="151"/>
      <c r="AF319" s="151"/>
      <c r="AG319" s="151" t="s">
        <v>214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5">
      <c r="A320" s="168">
        <v>75</v>
      </c>
      <c r="B320" s="169" t="s">
        <v>541</v>
      </c>
      <c r="C320" s="178" t="s">
        <v>542</v>
      </c>
      <c r="D320" s="170" t="s">
        <v>206</v>
      </c>
      <c r="E320" s="171">
        <v>1365.7</v>
      </c>
      <c r="F320" s="172"/>
      <c r="G320" s="173">
        <f>ROUND(E320*F320,2)</f>
        <v>0</v>
      </c>
      <c r="H320" s="172"/>
      <c r="I320" s="173">
        <f>ROUND(E320*H320,2)</f>
        <v>0</v>
      </c>
      <c r="J320" s="172"/>
      <c r="K320" s="173">
        <f>ROUND(E320*J320,2)</f>
        <v>0</v>
      </c>
      <c r="L320" s="173">
        <v>21</v>
      </c>
      <c r="M320" s="173">
        <f>G320*(1+L320/100)</f>
        <v>0</v>
      </c>
      <c r="N320" s="173">
        <v>0.38313999999999998</v>
      </c>
      <c r="O320" s="173">
        <f>ROUND(E320*N320,2)</f>
        <v>523.25</v>
      </c>
      <c r="P320" s="173">
        <v>0</v>
      </c>
      <c r="Q320" s="173">
        <f>ROUND(E320*P320,2)</f>
        <v>0</v>
      </c>
      <c r="R320" s="173" t="s">
        <v>207</v>
      </c>
      <c r="S320" s="173" t="s">
        <v>146</v>
      </c>
      <c r="T320" s="174" t="s">
        <v>208</v>
      </c>
      <c r="U320" s="160">
        <v>2.5999999999999999E-2</v>
      </c>
      <c r="V320" s="160">
        <f>ROUND(E320*U320,2)</f>
        <v>35.51</v>
      </c>
      <c r="W320" s="160"/>
      <c r="X320" s="160" t="s">
        <v>209</v>
      </c>
      <c r="Y320" s="151"/>
      <c r="Z320" s="151"/>
      <c r="AA320" s="151"/>
      <c r="AB320" s="151"/>
      <c r="AC320" s="151"/>
      <c r="AD320" s="151"/>
      <c r="AE320" s="151"/>
      <c r="AF320" s="151"/>
      <c r="AG320" s="151" t="s">
        <v>210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5">
      <c r="A321" s="158"/>
      <c r="B321" s="159"/>
      <c r="C321" s="263" t="s">
        <v>543</v>
      </c>
      <c r="D321" s="264"/>
      <c r="E321" s="264"/>
      <c r="F321" s="264"/>
      <c r="G321" s="264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212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5">
      <c r="A322" s="158"/>
      <c r="B322" s="159"/>
      <c r="C322" s="254" t="s">
        <v>943</v>
      </c>
      <c r="D322" s="255"/>
      <c r="E322" s="255"/>
      <c r="F322" s="255"/>
      <c r="G322" s="255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151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5">
      <c r="A323" s="158"/>
      <c r="B323" s="159"/>
      <c r="C323" s="254" t="s">
        <v>544</v>
      </c>
      <c r="D323" s="255"/>
      <c r="E323" s="255"/>
      <c r="F323" s="255"/>
      <c r="G323" s="255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151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5">
      <c r="A324" s="158"/>
      <c r="B324" s="159"/>
      <c r="C324" s="193" t="s">
        <v>545</v>
      </c>
      <c r="D324" s="182"/>
      <c r="E324" s="183">
        <v>1365.7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214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5">
      <c r="A325" s="168">
        <v>76</v>
      </c>
      <c r="B325" s="169" t="s">
        <v>546</v>
      </c>
      <c r="C325" s="178" t="s">
        <v>547</v>
      </c>
      <c r="D325" s="170" t="s">
        <v>206</v>
      </c>
      <c r="E325" s="171">
        <v>3904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21</v>
      </c>
      <c r="M325" s="173">
        <f>G325*(1+L325/100)</f>
        <v>0</v>
      </c>
      <c r="N325" s="173">
        <v>0.45977000000000001</v>
      </c>
      <c r="O325" s="173">
        <f>ROUND(E325*N325,2)</f>
        <v>1794.94</v>
      </c>
      <c r="P325" s="173">
        <v>0</v>
      </c>
      <c r="Q325" s="173">
        <f>ROUND(E325*P325,2)</f>
        <v>0</v>
      </c>
      <c r="R325" s="173" t="s">
        <v>207</v>
      </c>
      <c r="S325" s="173" t="s">
        <v>146</v>
      </c>
      <c r="T325" s="174" t="s">
        <v>208</v>
      </c>
      <c r="U325" s="160">
        <v>2.5999999999999999E-2</v>
      </c>
      <c r="V325" s="160">
        <f>ROUND(E325*U325,2)</f>
        <v>101.5</v>
      </c>
      <c r="W325" s="160"/>
      <c r="X325" s="160" t="s">
        <v>209</v>
      </c>
      <c r="Y325" s="151"/>
      <c r="Z325" s="151"/>
      <c r="AA325" s="151"/>
      <c r="AB325" s="151"/>
      <c r="AC325" s="151"/>
      <c r="AD325" s="151"/>
      <c r="AE325" s="151"/>
      <c r="AF325" s="151"/>
      <c r="AG325" s="151" t="s">
        <v>210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5">
      <c r="A326" s="158"/>
      <c r="B326" s="159"/>
      <c r="C326" s="263" t="s">
        <v>543</v>
      </c>
      <c r="D326" s="264"/>
      <c r="E326" s="264"/>
      <c r="F326" s="264"/>
      <c r="G326" s="264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212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5">
      <c r="A327" s="158"/>
      <c r="B327" s="159"/>
      <c r="C327" s="254" t="s">
        <v>544</v>
      </c>
      <c r="D327" s="255"/>
      <c r="E327" s="255"/>
      <c r="F327" s="255"/>
      <c r="G327" s="255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151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5">
      <c r="A328" s="158"/>
      <c r="B328" s="159"/>
      <c r="C328" s="193" t="s">
        <v>539</v>
      </c>
      <c r="D328" s="182"/>
      <c r="E328" s="183">
        <v>3644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214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5">
      <c r="A329" s="158"/>
      <c r="B329" s="159"/>
      <c r="C329" s="193" t="s">
        <v>540</v>
      </c>
      <c r="D329" s="182"/>
      <c r="E329" s="183">
        <v>358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214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5">
      <c r="A330" s="158"/>
      <c r="B330" s="159"/>
      <c r="C330" s="193" t="s">
        <v>532</v>
      </c>
      <c r="D330" s="182"/>
      <c r="E330" s="183">
        <v>-98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214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5">
      <c r="A331" s="168">
        <v>77</v>
      </c>
      <c r="B331" s="169" t="s">
        <v>548</v>
      </c>
      <c r="C331" s="178" t="s">
        <v>549</v>
      </c>
      <c r="D331" s="170" t="s">
        <v>206</v>
      </c>
      <c r="E331" s="171">
        <v>3904</v>
      </c>
      <c r="F331" s="172"/>
      <c r="G331" s="173">
        <f>ROUND(E331*F331,2)</f>
        <v>0</v>
      </c>
      <c r="H331" s="172"/>
      <c r="I331" s="173">
        <f>ROUND(E331*H331,2)</f>
        <v>0</v>
      </c>
      <c r="J331" s="172"/>
      <c r="K331" s="173">
        <f>ROUND(E331*J331,2)</f>
        <v>0</v>
      </c>
      <c r="L331" s="173">
        <v>21</v>
      </c>
      <c r="M331" s="173">
        <f>G331*(1+L331/100)</f>
        <v>0</v>
      </c>
      <c r="N331" s="173">
        <v>0</v>
      </c>
      <c r="O331" s="173">
        <f>ROUND(E331*N331,2)</f>
        <v>0</v>
      </c>
      <c r="P331" s="173">
        <v>0</v>
      </c>
      <c r="Q331" s="173">
        <f>ROUND(E331*P331,2)</f>
        <v>0</v>
      </c>
      <c r="R331" s="173" t="s">
        <v>207</v>
      </c>
      <c r="S331" s="173" t="s">
        <v>146</v>
      </c>
      <c r="T331" s="174" t="s">
        <v>208</v>
      </c>
      <c r="U331" s="160">
        <v>4.0000000000000001E-3</v>
      </c>
      <c r="V331" s="160">
        <f>ROUND(E331*U331,2)</f>
        <v>15.62</v>
      </c>
      <c r="W331" s="160"/>
      <c r="X331" s="160" t="s">
        <v>209</v>
      </c>
      <c r="Y331" s="151"/>
      <c r="Z331" s="151"/>
      <c r="AA331" s="151"/>
      <c r="AB331" s="151"/>
      <c r="AC331" s="151"/>
      <c r="AD331" s="151"/>
      <c r="AE331" s="151"/>
      <c r="AF331" s="151"/>
      <c r="AG331" s="151" t="s">
        <v>210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5">
      <c r="A332" s="158"/>
      <c r="B332" s="159"/>
      <c r="C332" s="263" t="s">
        <v>550</v>
      </c>
      <c r="D332" s="264"/>
      <c r="E332" s="264"/>
      <c r="F332" s="264"/>
      <c r="G332" s="264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212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5">
      <c r="A333" s="158"/>
      <c r="B333" s="159"/>
      <c r="C333" s="193" t="s">
        <v>551</v>
      </c>
      <c r="D333" s="182"/>
      <c r="E333" s="183">
        <v>3904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214</v>
      </c>
      <c r="AH333" s="151">
        <v>5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5">
      <c r="A334" s="168">
        <v>78</v>
      </c>
      <c r="B334" s="169" t="s">
        <v>552</v>
      </c>
      <c r="C334" s="178" t="s">
        <v>553</v>
      </c>
      <c r="D334" s="170" t="s">
        <v>206</v>
      </c>
      <c r="E334" s="171">
        <v>3904</v>
      </c>
      <c r="F334" s="172"/>
      <c r="G334" s="173">
        <f>ROUND(E334*F334,2)</f>
        <v>0</v>
      </c>
      <c r="H334" s="172"/>
      <c r="I334" s="173">
        <f>ROUND(E334*H334,2)</f>
        <v>0</v>
      </c>
      <c r="J334" s="172"/>
      <c r="K334" s="173">
        <f>ROUND(E334*J334,2)</f>
        <v>0</v>
      </c>
      <c r="L334" s="173">
        <v>21</v>
      </c>
      <c r="M334" s="173">
        <f>G334*(1+L334/100)</f>
        <v>0</v>
      </c>
      <c r="N334" s="173">
        <v>0</v>
      </c>
      <c r="O334" s="173">
        <f>ROUND(E334*N334,2)</f>
        <v>0</v>
      </c>
      <c r="P334" s="173">
        <v>0</v>
      </c>
      <c r="Q334" s="173">
        <f>ROUND(E334*P334,2)</f>
        <v>0</v>
      </c>
      <c r="R334" s="173" t="s">
        <v>207</v>
      </c>
      <c r="S334" s="173" t="s">
        <v>146</v>
      </c>
      <c r="T334" s="174" t="s">
        <v>208</v>
      </c>
      <c r="U334" s="160">
        <v>2E-3</v>
      </c>
      <c r="V334" s="160">
        <f>ROUND(E334*U334,2)</f>
        <v>7.81</v>
      </c>
      <c r="W334" s="160"/>
      <c r="X334" s="160" t="s">
        <v>209</v>
      </c>
      <c r="Y334" s="151"/>
      <c r="Z334" s="151"/>
      <c r="AA334" s="151"/>
      <c r="AB334" s="151"/>
      <c r="AC334" s="151"/>
      <c r="AD334" s="151"/>
      <c r="AE334" s="151"/>
      <c r="AF334" s="151"/>
      <c r="AG334" s="151" t="s">
        <v>210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5">
      <c r="A335" s="158"/>
      <c r="B335" s="159"/>
      <c r="C335" s="193" t="s">
        <v>551</v>
      </c>
      <c r="D335" s="182"/>
      <c r="E335" s="183">
        <v>3904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51"/>
      <c r="Z335" s="151"/>
      <c r="AA335" s="151"/>
      <c r="AB335" s="151"/>
      <c r="AC335" s="151"/>
      <c r="AD335" s="151"/>
      <c r="AE335" s="151"/>
      <c r="AF335" s="151"/>
      <c r="AG335" s="151" t="s">
        <v>214</v>
      </c>
      <c r="AH335" s="151">
        <v>5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ht="20" outlineLevel="1" x14ac:dyDescent="0.25">
      <c r="A336" s="168">
        <v>79</v>
      </c>
      <c r="B336" s="169" t="s">
        <v>554</v>
      </c>
      <c r="C336" s="178" t="s">
        <v>555</v>
      </c>
      <c r="D336" s="170" t="s">
        <v>206</v>
      </c>
      <c r="E336" s="171">
        <v>3904</v>
      </c>
      <c r="F336" s="172"/>
      <c r="G336" s="173">
        <f>ROUND(E336*F336,2)</f>
        <v>0</v>
      </c>
      <c r="H336" s="172"/>
      <c r="I336" s="173">
        <f>ROUND(E336*H336,2)</f>
        <v>0</v>
      </c>
      <c r="J336" s="172"/>
      <c r="K336" s="173">
        <f>ROUND(E336*J336,2)</f>
        <v>0</v>
      </c>
      <c r="L336" s="173">
        <v>21</v>
      </c>
      <c r="M336" s="173">
        <f>G336*(1+L336/100)</f>
        <v>0</v>
      </c>
      <c r="N336" s="173">
        <v>0.12966</v>
      </c>
      <c r="O336" s="173">
        <f>ROUND(E336*N336,2)</f>
        <v>506.19</v>
      </c>
      <c r="P336" s="173">
        <v>0</v>
      </c>
      <c r="Q336" s="173">
        <f>ROUND(E336*P336,2)</f>
        <v>0</v>
      </c>
      <c r="R336" s="173" t="s">
        <v>207</v>
      </c>
      <c r="S336" s="173" t="s">
        <v>146</v>
      </c>
      <c r="T336" s="174" t="s">
        <v>208</v>
      </c>
      <c r="U336" s="160">
        <v>0.02</v>
      </c>
      <c r="V336" s="160">
        <f>ROUND(E336*U336,2)</f>
        <v>78.08</v>
      </c>
      <c r="W336" s="160"/>
      <c r="X336" s="160" t="s">
        <v>209</v>
      </c>
      <c r="Y336" s="151"/>
      <c r="Z336" s="151"/>
      <c r="AA336" s="151"/>
      <c r="AB336" s="151"/>
      <c r="AC336" s="151"/>
      <c r="AD336" s="151"/>
      <c r="AE336" s="151"/>
      <c r="AF336" s="151"/>
      <c r="AG336" s="151" t="s">
        <v>210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5">
      <c r="A337" s="158"/>
      <c r="B337" s="159"/>
      <c r="C337" s="193" t="s">
        <v>539</v>
      </c>
      <c r="D337" s="182"/>
      <c r="E337" s="183">
        <v>3644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214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5">
      <c r="A338" s="158"/>
      <c r="B338" s="159"/>
      <c r="C338" s="193" t="s">
        <v>540</v>
      </c>
      <c r="D338" s="182"/>
      <c r="E338" s="183">
        <v>358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51"/>
      <c r="Z338" s="151"/>
      <c r="AA338" s="151"/>
      <c r="AB338" s="151"/>
      <c r="AC338" s="151"/>
      <c r="AD338" s="151"/>
      <c r="AE338" s="151"/>
      <c r="AF338" s="151"/>
      <c r="AG338" s="151" t="s">
        <v>214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5">
      <c r="A339" s="158"/>
      <c r="B339" s="159"/>
      <c r="C339" s="193" t="s">
        <v>532</v>
      </c>
      <c r="D339" s="182"/>
      <c r="E339" s="183">
        <v>-98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214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ht="20" outlineLevel="1" x14ac:dyDescent="0.25">
      <c r="A340" s="168">
        <v>80</v>
      </c>
      <c r="B340" s="169" t="s">
        <v>556</v>
      </c>
      <c r="C340" s="178" t="s">
        <v>557</v>
      </c>
      <c r="D340" s="170" t="s">
        <v>231</v>
      </c>
      <c r="E340" s="171">
        <v>3</v>
      </c>
      <c r="F340" s="172"/>
      <c r="G340" s="173">
        <f>ROUND(E340*F340,2)</f>
        <v>0</v>
      </c>
      <c r="H340" s="172"/>
      <c r="I340" s="173">
        <f>ROUND(E340*H340,2)</f>
        <v>0</v>
      </c>
      <c r="J340" s="172"/>
      <c r="K340" s="173">
        <f>ROUND(E340*J340,2)</f>
        <v>0</v>
      </c>
      <c r="L340" s="173">
        <v>21</v>
      </c>
      <c r="M340" s="173">
        <f>G340*(1+L340/100)</f>
        <v>0</v>
      </c>
      <c r="N340" s="173">
        <v>0.25207000000000002</v>
      </c>
      <c r="O340" s="173">
        <f>ROUND(E340*N340,2)</f>
        <v>0.76</v>
      </c>
      <c r="P340" s="173">
        <v>0</v>
      </c>
      <c r="Q340" s="173">
        <f>ROUND(E340*P340,2)</f>
        <v>0</v>
      </c>
      <c r="R340" s="173" t="s">
        <v>207</v>
      </c>
      <c r="S340" s="173" t="s">
        <v>146</v>
      </c>
      <c r="T340" s="174" t="s">
        <v>208</v>
      </c>
      <c r="U340" s="160">
        <v>0.64159999999999995</v>
      </c>
      <c r="V340" s="160">
        <f>ROUND(E340*U340,2)</f>
        <v>1.92</v>
      </c>
      <c r="W340" s="160"/>
      <c r="X340" s="160" t="s">
        <v>209</v>
      </c>
      <c r="Y340" s="151"/>
      <c r="Z340" s="151"/>
      <c r="AA340" s="151"/>
      <c r="AB340" s="151"/>
      <c r="AC340" s="151"/>
      <c r="AD340" s="151"/>
      <c r="AE340" s="151"/>
      <c r="AF340" s="151"/>
      <c r="AG340" s="151" t="s">
        <v>210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5">
      <c r="A341" s="158"/>
      <c r="B341" s="159"/>
      <c r="C341" s="193" t="s">
        <v>558</v>
      </c>
      <c r="D341" s="182"/>
      <c r="E341" s="183">
        <v>3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51"/>
      <c r="Z341" s="151"/>
      <c r="AA341" s="151"/>
      <c r="AB341" s="151"/>
      <c r="AC341" s="151"/>
      <c r="AD341" s="151"/>
      <c r="AE341" s="151"/>
      <c r="AF341" s="151"/>
      <c r="AG341" s="151" t="s">
        <v>214</v>
      </c>
      <c r="AH341" s="151">
        <v>5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5">
      <c r="A342" s="168">
        <v>81</v>
      </c>
      <c r="B342" s="169" t="s">
        <v>559</v>
      </c>
      <c r="C342" s="178" t="s">
        <v>560</v>
      </c>
      <c r="D342" s="170" t="s">
        <v>206</v>
      </c>
      <c r="E342" s="171">
        <v>16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21</v>
      </c>
      <c r="M342" s="173">
        <f>G342*(1+L342/100)</f>
        <v>0</v>
      </c>
      <c r="N342" s="173">
        <v>0.11</v>
      </c>
      <c r="O342" s="173">
        <f>ROUND(E342*N342,2)</f>
        <v>1.76</v>
      </c>
      <c r="P342" s="173">
        <v>0.41699999999999998</v>
      </c>
      <c r="Q342" s="173">
        <f>ROUND(E342*P342,2)</f>
        <v>6.67</v>
      </c>
      <c r="R342" s="173"/>
      <c r="S342" s="173" t="s">
        <v>146</v>
      </c>
      <c r="T342" s="174" t="s">
        <v>561</v>
      </c>
      <c r="U342" s="160">
        <v>1.8186800000000001</v>
      </c>
      <c r="V342" s="160">
        <f>ROUND(E342*U342,2)</f>
        <v>29.1</v>
      </c>
      <c r="W342" s="160"/>
      <c r="X342" s="160" t="s">
        <v>562</v>
      </c>
      <c r="Y342" s="151"/>
      <c r="Z342" s="151"/>
      <c r="AA342" s="151"/>
      <c r="AB342" s="151"/>
      <c r="AC342" s="151"/>
      <c r="AD342" s="151"/>
      <c r="AE342" s="151"/>
      <c r="AF342" s="151"/>
      <c r="AG342" s="151" t="s">
        <v>563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5">
      <c r="A343" s="158"/>
      <c r="B343" s="159"/>
      <c r="C343" s="193" t="s">
        <v>564</v>
      </c>
      <c r="D343" s="182"/>
      <c r="E343" s="183">
        <v>16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214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ht="20" outlineLevel="1" x14ac:dyDescent="0.25">
      <c r="A344" s="186">
        <v>82</v>
      </c>
      <c r="B344" s="187" t="s">
        <v>565</v>
      </c>
      <c r="C344" s="196" t="s">
        <v>566</v>
      </c>
      <c r="D344" s="188" t="s">
        <v>567</v>
      </c>
      <c r="E344" s="189">
        <v>3</v>
      </c>
      <c r="F344" s="190"/>
      <c r="G344" s="191">
        <f>ROUND(E344*F344,2)</f>
        <v>0</v>
      </c>
      <c r="H344" s="190"/>
      <c r="I344" s="191">
        <f>ROUND(E344*H344,2)</f>
        <v>0</v>
      </c>
      <c r="J344" s="190"/>
      <c r="K344" s="191">
        <f>ROUND(E344*J344,2)</f>
        <v>0</v>
      </c>
      <c r="L344" s="191">
        <v>21</v>
      </c>
      <c r="M344" s="191">
        <f>G344*(1+L344/100)</f>
        <v>0</v>
      </c>
      <c r="N344" s="191">
        <v>5.1999999999999998E-3</v>
      </c>
      <c r="O344" s="191">
        <f>ROUND(E344*N344,2)</f>
        <v>0.02</v>
      </c>
      <c r="P344" s="191">
        <v>0</v>
      </c>
      <c r="Q344" s="191">
        <f>ROUND(E344*P344,2)</f>
        <v>0</v>
      </c>
      <c r="R344" s="191" t="s">
        <v>405</v>
      </c>
      <c r="S344" s="191" t="s">
        <v>146</v>
      </c>
      <c r="T344" s="192" t="s">
        <v>208</v>
      </c>
      <c r="U344" s="160">
        <v>0</v>
      </c>
      <c r="V344" s="160">
        <f>ROUND(E344*U344,2)</f>
        <v>0</v>
      </c>
      <c r="W344" s="160"/>
      <c r="X344" s="160" t="s">
        <v>406</v>
      </c>
      <c r="Y344" s="151"/>
      <c r="Z344" s="151"/>
      <c r="AA344" s="151"/>
      <c r="AB344" s="151"/>
      <c r="AC344" s="151"/>
      <c r="AD344" s="151"/>
      <c r="AE344" s="151"/>
      <c r="AF344" s="151"/>
      <c r="AG344" s="151" t="s">
        <v>407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5">
      <c r="A345" s="168">
        <v>83</v>
      </c>
      <c r="B345" s="169" t="s">
        <v>568</v>
      </c>
      <c r="C345" s="178" t="s">
        <v>569</v>
      </c>
      <c r="D345" s="170" t="s">
        <v>404</v>
      </c>
      <c r="E345" s="171">
        <v>271.62432000000001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21</v>
      </c>
      <c r="M345" s="173">
        <f>G345*(1+L345/100)</f>
        <v>0</v>
      </c>
      <c r="N345" s="173">
        <v>1</v>
      </c>
      <c r="O345" s="173">
        <f>ROUND(E345*N345,2)</f>
        <v>271.62</v>
      </c>
      <c r="P345" s="173">
        <v>0</v>
      </c>
      <c r="Q345" s="173">
        <f>ROUND(E345*P345,2)</f>
        <v>0</v>
      </c>
      <c r="R345" s="173" t="s">
        <v>405</v>
      </c>
      <c r="S345" s="173" t="s">
        <v>146</v>
      </c>
      <c r="T345" s="174" t="s">
        <v>208</v>
      </c>
      <c r="U345" s="160">
        <v>0</v>
      </c>
      <c r="V345" s="160">
        <f>ROUND(E345*U345,2)</f>
        <v>0</v>
      </c>
      <c r="W345" s="160"/>
      <c r="X345" s="160" t="s">
        <v>406</v>
      </c>
      <c r="Y345" s="151"/>
      <c r="Z345" s="151"/>
      <c r="AA345" s="151"/>
      <c r="AB345" s="151"/>
      <c r="AC345" s="151"/>
      <c r="AD345" s="151"/>
      <c r="AE345" s="151"/>
      <c r="AF345" s="151"/>
      <c r="AG345" s="151" t="s">
        <v>407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5">
      <c r="A346" s="158"/>
      <c r="B346" s="159"/>
      <c r="C346" s="193" t="s">
        <v>570</v>
      </c>
      <c r="D346" s="182"/>
      <c r="E346" s="183">
        <v>271.62432000000001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51"/>
      <c r="Z346" s="151"/>
      <c r="AA346" s="151"/>
      <c r="AB346" s="151"/>
      <c r="AC346" s="151"/>
      <c r="AD346" s="151"/>
      <c r="AE346" s="151"/>
      <c r="AF346" s="151"/>
      <c r="AG346" s="151" t="s">
        <v>214</v>
      </c>
      <c r="AH346" s="151">
        <v>5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ht="13" x14ac:dyDescent="0.25">
      <c r="A347" s="162" t="s">
        <v>141</v>
      </c>
      <c r="B347" s="163" t="s">
        <v>83</v>
      </c>
      <c r="C347" s="177" t="s">
        <v>84</v>
      </c>
      <c r="D347" s="164"/>
      <c r="E347" s="165"/>
      <c r="F347" s="166"/>
      <c r="G347" s="166">
        <f>SUMIF(AG348:AG377,"&lt;&gt;NOR",G348:G377)</f>
        <v>0</v>
      </c>
      <c r="H347" s="166"/>
      <c r="I347" s="166">
        <f>SUM(I348:I377)</f>
        <v>0</v>
      </c>
      <c r="J347" s="166"/>
      <c r="K347" s="166">
        <f>SUM(K348:K377)</f>
        <v>0</v>
      </c>
      <c r="L347" s="166"/>
      <c r="M347" s="166">
        <f>SUM(M348:M377)</f>
        <v>0</v>
      </c>
      <c r="N347" s="166"/>
      <c r="O347" s="166">
        <f>SUM(O348:O377)</f>
        <v>968.55000000000007</v>
      </c>
      <c r="P347" s="166"/>
      <c r="Q347" s="166">
        <f>SUM(Q348:Q377)</f>
        <v>0</v>
      </c>
      <c r="R347" s="166"/>
      <c r="S347" s="166"/>
      <c r="T347" s="167"/>
      <c r="U347" s="161"/>
      <c r="V347" s="161">
        <f>SUM(V348:V377)</f>
        <v>2056.8200000000002</v>
      </c>
      <c r="W347" s="161"/>
      <c r="X347" s="161"/>
      <c r="AG347" t="s">
        <v>142</v>
      </c>
    </row>
    <row r="348" spans="1:60" outlineLevel="1" x14ac:dyDescent="0.25">
      <c r="A348" s="168">
        <v>84</v>
      </c>
      <c r="B348" s="169" t="s">
        <v>571</v>
      </c>
      <c r="C348" s="178" t="s">
        <v>572</v>
      </c>
      <c r="D348" s="170" t="s">
        <v>206</v>
      </c>
      <c r="E348" s="171">
        <v>2909.30476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21</v>
      </c>
      <c r="M348" s="173">
        <f>G348*(1+L348/100)</f>
        <v>0</v>
      </c>
      <c r="N348" s="173">
        <v>7.3899999999999993E-2</v>
      </c>
      <c r="O348" s="173">
        <f>ROUND(E348*N348,2)</f>
        <v>215</v>
      </c>
      <c r="P348" s="173">
        <v>0</v>
      </c>
      <c r="Q348" s="173">
        <f>ROUND(E348*P348,2)</f>
        <v>0</v>
      </c>
      <c r="R348" s="173" t="s">
        <v>207</v>
      </c>
      <c r="S348" s="173" t="s">
        <v>146</v>
      </c>
      <c r="T348" s="174" t="s">
        <v>208</v>
      </c>
      <c r="U348" s="160">
        <v>0.45200000000000001</v>
      </c>
      <c r="V348" s="160">
        <f>ROUND(E348*U348,2)</f>
        <v>1315.01</v>
      </c>
      <c r="W348" s="160"/>
      <c r="X348" s="160" t="s">
        <v>209</v>
      </c>
      <c r="Y348" s="151"/>
      <c r="Z348" s="151"/>
      <c r="AA348" s="151"/>
      <c r="AB348" s="151"/>
      <c r="AC348" s="151"/>
      <c r="AD348" s="151"/>
      <c r="AE348" s="151"/>
      <c r="AF348" s="151"/>
      <c r="AG348" s="151" t="s">
        <v>210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ht="20.5" outlineLevel="1" x14ac:dyDescent="0.25">
      <c r="A349" s="158"/>
      <c r="B349" s="159"/>
      <c r="C349" s="263" t="s">
        <v>573</v>
      </c>
      <c r="D349" s="264"/>
      <c r="E349" s="264"/>
      <c r="F349" s="264"/>
      <c r="G349" s="264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212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75" t="str">
        <f>C349</f>
        <v>s provedením lože z kameniva drceného, s vyplněním spár, s dvojitým hutněním a se smetením přebytečného materiálu na krajnici. S dodáním hmot pro lože a výplň spár.</v>
      </c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5">
      <c r="A350" s="158"/>
      <c r="B350" s="159"/>
      <c r="C350" s="193" t="s">
        <v>574</v>
      </c>
      <c r="D350" s="182"/>
      <c r="E350" s="183">
        <v>2769.30476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51"/>
      <c r="Z350" s="151"/>
      <c r="AA350" s="151"/>
      <c r="AB350" s="151"/>
      <c r="AC350" s="151"/>
      <c r="AD350" s="151"/>
      <c r="AE350" s="151"/>
      <c r="AF350" s="151"/>
      <c r="AG350" s="151" t="s">
        <v>214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5">
      <c r="A351" s="158"/>
      <c r="B351" s="159"/>
      <c r="C351" s="193" t="s">
        <v>575</v>
      </c>
      <c r="D351" s="182"/>
      <c r="E351" s="183">
        <v>110.50476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51"/>
      <c r="Z351" s="151"/>
      <c r="AA351" s="151"/>
      <c r="AB351" s="151"/>
      <c r="AC351" s="151"/>
      <c r="AD351" s="151"/>
      <c r="AE351" s="151"/>
      <c r="AF351" s="151"/>
      <c r="AG351" s="151" t="s">
        <v>214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5">
      <c r="A352" s="158"/>
      <c r="B352" s="159"/>
      <c r="C352" s="193" t="s">
        <v>576</v>
      </c>
      <c r="D352" s="182"/>
      <c r="E352" s="183">
        <v>29.495239999999999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51"/>
      <c r="Z352" s="151"/>
      <c r="AA352" s="151"/>
      <c r="AB352" s="151"/>
      <c r="AC352" s="151"/>
      <c r="AD352" s="151"/>
      <c r="AE352" s="151"/>
      <c r="AF352" s="151"/>
      <c r="AG352" s="151" t="s">
        <v>214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5">
      <c r="A353" s="168">
        <v>85</v>
      </c>
      <c r="B353" s="169" t="s">
        <v>577</v>
      </c>
      <c r="C353" s="178" t="s">
        <v>578</v>
      </c>
      <c r="D353" s="170" t="s">
        <v>206</v>
      </c>
      <c r="E353" s="171">
        <v>1365.7047600000001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3">
        <v>7.3899999999999993E-2</v>
      </c>
      <c r="O353" s="173">
        <f>ROUND(E353*N353,2)</f>
        <v>100.93</v>
      </c>
      <c r="P353" s="173">
        <v>0</v>
      </c>
      <c r="Q353" s="173">
        <f>ROUND(E353*P353,2)</f>
        <v>0</v>
      </c>
      <c r="R353" s="173" t="s">
        <v>207</v>
      </c>
      <c r="S353" s="173" t="s">
        <v>146</v>
      </c>
      <c r="T353" s="174" t="s">
        <v>208</v>
      </c>
      <c r="U353" s="160">
        <v>0.47799999999999998</v>
      </c>
      <c r="V353" s="160">
        <f>ROUND(E353*U353,2)</f>
        <v>652.80999999999995</v>
      </c>
      <c r="W353" s="160"/>
      <c r="X353" s="160" t="s">
        <v>209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210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0.5" outlineLevel="1" x14ac:dyDescent="0.25">
      <c r="A354" s="158"/>
      <c r="B354" s="159"/>
      <c r="C354" s="263" t="s">
        <v>573</v>
      </c>
      <c r="D354" s="264"/>
      <c r="E354" s="264"/>
      <c r="F354" s="264"/>
      <c r="G354" s="264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212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75" t="str">
        <f>C354</f>
        <v>s provedením lože z kameniva drceného, s vyplněním spár, s dvojitým hutněním a se smetením přebytečného materiálu na krajnici. S dodáním hmot pro lože a výplň spár.</v>
      </c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5">
      <c r="A355" s="158"/>
      <c r="B355" s="159"/>
      <c r="C355" s="193" t="s">
        <v>579</v>
      </c>
      <c r="D355" s="182"/>
      <c r="E355" s="183">
        <v>1365.7047600000001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214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5">
      <c r="A356" s="168">
        <v>86</v>
      </c>
      <c r="B356" s="169" t="s">
        <v>580</v>
      </c>
      <c r="C356" s="178" t="s">
        <v>581</v>
      </c>
      <c r="D356" s="170" t="s">
        <v>231</v>
      </c>
      <c r="E356" s="171">
        <v>145.46523999999999</v>
      </c>
      <c r="F356" s="172"/>
      <c r="G356" s="173">
        <f>ROUND(E356*F356,2)</f>
        <v>0</v>
      </c>
      <c r="H356" s="172"/>
      <c r="I356" s="173">
        <f>ROUND(E356*H356,2)</f>
        <v>0</v>
      </c>
      <c r="J356" s="172"/>
      <c r="K356" s="173">
        <f>ROUND(E356*J356,2)</f>
        <v>0</v>
      </c>
      <c r="L356" s="173">
        <v>21</v>
      </c>
      <c r="M356" s="173">
        <f>G356*(1+L356/100)</f>
        <v>0</v>
      </c>
      <c r="N356" s="173">
        <v>3.3E-4</v>
      </c>
      <c r="O356" s="173">
        <f>ROUND(E356*N356,2)</f>
        <v>0.05</v>
      </c>
      <c r="P356" s="173">
        <v>0</v>
      </c>
      <c r="Q356" s="173">
        <f>ROUND(E356*P356,2)</f>
        <v>0</v>
      </c>
      <c r="R356" s="173" t="s">
        <v>207</v>
      </c>
      <c r="S356" s="173" t="s">
        <v>146</v>
      </c>
      <c r="T356" s="174" t="s">
        <v>208</v>
      </c>
      <c r="U356" s="160">
        <v>0.41</v>
      </c>
      <c r="V356" s="160">
        <f>ROUND(E356*U356,2)</f>
        <v>59.64</v>
      </c>
      <c r="W356" s="160"/>
      <c r="X356" s="160" t="s">
        <v>209</v>
      </c>
      <c r="Y356" s="151"/>
      <c r="Z356" s="151"/>
      <c r="AA356" s="151"/>
      <c r="AB356" s="151"/>
      <c r="AC356" s="151"/>
      <c r="AD356" s="151"/>
      <c r="AE356" s="151"/>
      <c r="AF356" s="151"/>
      <c r="AG356" s="151" t="s">
        <v>210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5">
      <c r="A357" s="158"/>
      <c r="B357" s="159"/>
      <c r="C357" s="193" t="s">
        <v>582</v>
      </c>
      <c r="D357" s="182"/>
      <c r="E357" s="183">
        <v>145.46523999999999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214</v>
      </c>
      <c r="AH357" s="151">
        <v>5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5">
      <c r="A358" s="158"/>
      <c r="B358" s="159"/>
      <c r="C358" s="194" t="s">
        <v>285</v>
      </c>
      <c r="D358" s="184"/>
      <c r="E358" s="185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51"/>
      <c r="Z358" s="151"/>
      <c r="AA358" s="151"/>
      <c r="AB358" s="151"/>
      <c r="AC358" s="151"/>
      <c r="AD358" s="151"/>
      <c r="AE358" s="151"/>
      <c r="AF358" s="151"/>
      <c r="AG358" s="151" t="s">
        <v>214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5">
      <c r="A359" s="158"/>
      <c r="B359" s="159"/>
      <c r="C359" s="195" t="s">
        <v>583</v>
      </c>
      <c r="D359" s="184"/>
      <c r="E359" s="185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214</v>
      </c>
      <c r="AH359" s="151">
        <v>2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5">
      <c r="A360" s="158"/>
      <c r="B360" s="159"/>
      <c r="C360" s="194" t="s">
        <v>287</v>
      </c>
      <c r="D360" s="184"/>
      <c r="E360" s="185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214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5">
      <c r="A361" s="168">
        <v>87</v>
      </c>
      <c r="B361" s="169" t="s">
        <v>584</v>
      </c>
      <c r="C361" s="178" t="s">
        <v>585</v>
      </c>
      <c r="D361" s="170" t="s">
        <v>231</v>
      </c>
      <c r="E361" s="171">
        <v>68.285240000000002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21</v>
      </c>
      <c r="M361" s="173">
        <f>G361*(1+L361/100)</f>
        <v>0</v>
      </c>
      <c r="N361" s="173">
        <v>3.6000000000000002E-4</v>
      </c>
      <c r="O361" s="173">
        <f>ROUND(E361*N361,2)</f>
        <v>0.02</v>
      </c>
      <c r="P361" s="173">
        <v>0</v>
      </c>
      <c r="Q361" s="173">
        <f>ROUND(E361*P361,2)</f>
        <v>0</v>
      </c>
      <c r="R361" s="173" t="s">
        <v>207</v>
      </c>
      <c r="S361" s="173" t="s">
        <v>146</v>
      </c>
      <c r="T361" s="174" t="s">
        <v>208</v>
      </c>
      <c r="U361" s="160">
        <v>0.43</v>
      </c>
      <c r="V361" s="160">
        <f>ROUND(E361*U361,2)</f>
        <v>29.36</v>
      </c>
      <c r="W361" s="160"/>
      <c r="X361" s="160" t="s">
        <v>209</v>
      </c>
      <c r="Y361" s="151"/>
      <c r="Z361" s="151"/>
      <c r="AA361" s="151"/>
      <c r="AB361" s="151"/>
      <c r="AC361" s="151"/>
      <c r="AD361" s="151"/>
      <c r="AE361" s="151"/>
      <c r="AF361" s="151"/>
      <c r="AG361" s="151" t="s">
        <v>210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5">
      <c r="A362" s="158"/>
      <c r="B362" s="159"/>
      <c r="C362" s="193" t="s">
        <v>586</v>
      </c>
      <c r="D362" s="182"/>
      <c r="E362" s="183">
        <v>68.285240000000002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214</v>
      </c>
      <c r="AH362" s="151">
        <v>5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5">
      <c r="A363" s="158"/>
      <c r="B363" s="159"/>
      <c r="C363" s="193" t="s">
        <v>587</v>
      </c>
      <c r="D363" s="182"/>
      <c r="E363" s="183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51"/>
      <c r="Z363" s="151"/>
      <c r="AA363" s="151"/>
      <c r="AB363" s="151"/>
      <c r="AC363" s="151"/>
      <c r="AD363" s="151"/>
      <c r="AE363" s="151"/>
      <c r="AF363" s="151"/>
      <c r="AG363" s="151" t="s">
        <v>214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5">
      <c r="A364" s="168">
        <v>88</v>
      </c>
      <c r="B364" s="169" t="s">
        <v>588</v>
      </c>
      <c r="C364" s="178" t="s">
        <v>589</v>
      </c>
      <c r="D364" s="170" t="s">
        <v>206</v>
      </c>
      <c r="E364" s="171">
        <v>3018.0149999999999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0.13100000000000001</v>
      </c>
      <c r="O364" s="173">
        <f>ROUND(E364*N364,2)</f>
        <v>395.36</v>
      </c>
      <c r="P364" s="173">
        <v>0</v>
      </c>
      <c r="Q364" s="173">
        <f>ROUND(E364*P364,2)</f>
        <v>0</v>
      </c>
      <c r="R364" s="173" t="s">
        <v>405</v>
      </c>
      <c r="S364" s="173" t="s">
        <v>146</v>
      </c>
      <c r="T364" s="174" t="s">
        <v>208</v>
      </c>
      <c r="U364" s="160">
        <v>0</v>
      </c>
      <c r="V364" s="160">
        <f>ROUND(E364*U364,2)</f>
        <v>0</v>
      </c>
      <c r="W364" s="160"/>
      <c r="X364" s="160" t="s">
        <v>406</v>
      </c>
      <c r="Y364" s="151"/>
      <c r="Z364" s="151"/>
      <c r="AA364" s="151"/>
      <c r="AB364" s="151"/>
      <c r="AC364" s="151"/>
      <c r="AD364" s="151"/>
      <c r="AE364" s="151"/>
      <c r="AF364" s="151"/>
      <c r="AG364" s="151" t="s">
        <v>407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5">
      <c r="A365" s="158"/>
      <c r="B365" s="159"/>
      <c r="C365" s="193" t="s">
        <v>590</v>
      </c>
      <c r="D365" s="182"/>
      <c r="E365" s="183">
        <v>2871.0149999999999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214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5">
      <c r="A366" s="158"/>
      <c r="B366" s="159"/>
      <c r="C366" s="193" t="s">
        <v>591</v>
      </c>
      <c r="D366" s="182"/>
      <c r="E366" s="183">
        <v>116.02500000000001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51"/>
      <c r="Z366" s="151"/>
      <c r="AA366" s="151"/>
      <c r="AB366" s="151"/>
      <c r="AC366" s="151"/>
      <c r="AD366" s="151"/>
      <c r="AE366" s="151"/>
      <c r="AF366" s="151"/>
      <c r="AG366" s="151" t="s">
        <v>214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5">
      <c r="A367" s="158"/>
      <c r="B367" s="159"/>
      <c r="C367" s="193" t="s">
        <v>592</v>
      </c>
      <c r="D367" s="182"/>
      <c r="E367" s="183">
        <v>30.975000000000001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1"/>
      <c r="Z367" s="151"/>
      <c r="AA367" s="151"/>
      <c r="AB367" s="151"/>
      <c r="AC367" s="151"/>
      <c r="AD367" s="151"/>
      <c r="AE367" s="151"/>
      <c r="AF367" s="151"/>
      <c r="AG367" s="151" t="s">
        <v>214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ht="20" outlineLevel="1" x14ac:dyDescent="0.25">
      <c r="A368" s="168">
        <v>89</v>
      </c>
      <c r="B368" s="169" t="s">
        <v>593</v>
      </c>
      <c r="C368" s="178" t="s">
        <v>594</v>
      </c>
      <c r="D368" s="170" t="s">
        <v>206</v>
      </c>
      <c r="E368" s="171">
        <v>22.47</v>
      </c>
      <c r="F368" s="172"/>
      <c r="G368" s="173">
        <f>ROUND(E368*F368,2)</f>
        <v>0</v>
      </c>
      <c r="H368" s="172"/>
      <c r="I368" s="173">
        <f>ROUND(E368*H368,2)</f>
        <v>0</v>
      </c>
      <c r="J368" s="172"/>
      <c r="K368" s="173">
        <f>ROUND(E368*J368,2)</f>
        <v>0</v>
      </c>
      <c r="L368" s="173">
        <v>21</v>
      </c>
      <c r="M368" s="173">
        <f>G368*(1+L368/100)</f>
        <v>0</v>
      </c>
      <c r="N368" s="173">
        <v>0.17599999999999999</v>
      </c>
      <c r="O368" s="173">
        <f>ROUND(E368*N368,2)</f>
        <v>3.95</v>
      </c>
      <c r="P368" s="173">
        <v>0</v>
      </c>
      <c r="Q368" s="173">
        <f>ROUND(E368*P368,2)</f>
        <v>0</v>
      </c>
      <c r="R368" s="173" t="s">
        <v>405</v>
      </c>
      <c r="S368" s="173" t="s">
        <v>146</v>
      </c>
      <c r="T368" s="174" t="s">
        <v>208</v>
      </c>
      <c r="U368" s="160">
        <v>0</v>
      </c>
      <c r="V368" s="160">
        <f>ROUND(E368*U368,2)</f>
        <v>0</v>
      </c>
      <c r="W368" s="160"/>
      <c r="X368" s="160" t="s">
        <v>406</v>
      </c>
      <c r="Y368" s="151"/>
      <c r="Z368" s="151"/>
      <c r="AA368" s="151"/>
      <c r="AB368" s="151"/>
      <c r="AC368" s="151"/>
      <c r="AD368" s="151"/>
      <c r="AE368" s="151"/>
      <c r="AF368" s="151"/>
      <c r="AG368" s="151" t="s">
        <v>407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5">
      <c r="A369" s="158"/>
      <c r="B369" s="159"/>
      <c r="C369" s="193" t="s">
        <v>595</v>
      </c>
      <c r="D369" s="182"/>
      <c r="E369" s="183">
        <v>22.47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1"/>
      <c r="Z369" s="151"/>
      <c r="AA369" s="151"/>
      <c r="AB369" s="151"/>
      <c r="AC369" s="151"/>
      <c r="AD369" s="151"/>
      <c r="AE369" s="151"/>
      <c r="AF369" s="151"/>
      <c r="AG369" s="151" t="s">
        <v>214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5">
      <c r="A370" s="168">
        <v>90</v>
      </c>
      <c r="B370" s="169" t="s">
        <v>596</v>
      </c>
      <c r="C370" s="178" t="s">
        <v>597</v>
      </c>
      <c r="D370" s="170" t="s">
        <v>206</v>
      </c>
      <c r="E370" s="171">
        <v>1240.68</v>
      </c>
      <c r="F370" s="172"/>
      <c r="G370" s="173">
        <f>ROUND(E370*F370,2)</f>
        <v>0</v>
      </c>
      <c r="H370" s="172"/>
      <c r="I370" s="173">
        <f>ROUND(E370*H370,2)</f>
        <v>0</v>
      </c>
      <c r="J370" s="172"/>
      <c r="K370" s="173">
        <f>ROUND(E370*J370,2)</f>
        <v>0</v>
      </c>
      <c r="L370" s="173">
        <v>21</v>
      </c>
      <c r="M370" s="173">
        <f>G370*(1+L370/100)</f>
        <v>0</v>
      </c>
      <c r="N370" s="173">
        <v>0.17599999999999999</v>
      </c>
      <c r="O370" s="173">
        <f>ROUND(E370*N370,2)</f>
        <v>218.36</v>
      </c>
      <c r="P370" s="173">
        <v>0</v>
      </c>
      <c r="Q370" s="173">
        <f>ROUND(E370*P370,2)</f>
        <v>0</v>
      </c>
      <c r="R370" s="173" t="s">
        <v>405</v>
      </c>
      <c r="S370" s="173" t="s">
        <v>146</v>
      </c>
      <c r="T370" s="174" t="s">
        <v>208</v>
      </c>
      <c r="U370" s="160">
        <v>0</v>
      </c>
      <c r="V370" s="160">
        <f>ROUND(E370*U370,2)</f>
        <v>0</v>
      </c>
      <c r="W370" s="160"/>
      <c r="X370" s="160" t="s">
        <v>406</v>
      </c>
      <c r="Y370" s="151"/>
      <c r="Z370" s="151"/>
      <c r="AA370" s="151"/>
      <c r="AB370" s="151"/>
      <c r="AC370" s="151"/>
      <c r="AD370" s="151"/>
      <c r="AE370" s="151"/>
      <c r="AF370" s="151"/>
      <c r="AG370" s="151" t="s">
        <v>407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5">
      <c r="A371" s="158"/>
      <c r="B371" s="159"/>
      <c r="C371" s="193" t="s">
        <v>598</v>
      </c>
      <c r="D371" s="182"/>
      <c r="E371" s="183">
        <v>1240.68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51"/>
      <c r="Z371" s="151"/>
      <c r="AA371" s="151"/>
      <c r="AB371" s="151"/>
      <c r="AC371" s="151"/>
      <c r="AD371" s="151"/>
      <c r="AE371" s="151"/>
      <c r="AF371" s="151"/>
      <c r="AG371" s="151" t="s">
        <v>214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5">
      <c r="A372" s="168">
        <v>91</v>
      </c>
      <c r="B372" s="169" t="s">
        <v>599</v>
      </c>
      <c r="C372" s="178" t="s">
        <v>600</v>
      </c>
      <c r="D372" s="170" t="s">
        <v>206</v>
      </c>
      <c r="E372" s="171">
        <v>170.83500000000001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3">
        <v>0.17599999999999999</v>
      </c>
      <c r="O372" s="173">
        <f>ROUND(E372*N372,2)</f>
        <v>30.07</v>
      </c>
      <c r="P372" s="173">
        <v>0</v>
      </c>
      <c r="Q372" s="173">
        <f>ROUND(E372*P372,2)</f>
        <v>0</v>
      </c>
      <c r="R372" s="173" t="s">
        <v>405</v>
      </c>
      <c r="S372" s="173" t="s">
        <v>146</v>
      </c>
      <c r="T372" s="174" t="s">
        <v>208</v>
      </c>
      <c r="U372" s="160">
        <v>0</v>
      </c>
      <c r="V372" s="160">
        <f>ROUND(E372*U372,2)</f>
        <v>0</v>
      </c>
      <c r="W372" s="160"/>
      <c r="X372" s="160" t="s">
        <v>406</v>
      </c>
      <c r="Y372" s="151"/>
      <c r="Z372" s="151"/>
      <c r="AA372" s="151"/>
      <c r="AB372" s="151"/>
      <c r="AC372" s="151"/>
      <c r="AD372" s="151"/>
      <c r="AE372" s="151"/>
      <c r="AF372" s="151"/>
      <c r="AG372" s="151" t="s">
        <v>407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5">
      <c r="A373" s="158"/>
      <c r="B373" s="159"/>
      <c r="C373" s="252" t="s">
        <v>601</v>
      </c>
      <c r="D373" s="253"/>
      <c r="E373" s="253"/>
      <c r="F373" s="253"/>
      <c r="G373" s="253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151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5">
      <c r="A374" s="158"/>
      <c r="B374" s="159"/>
      <c r="C374" s="193" t="s">
        <v>602</v>
      </c>
      <c r="D374" s="182"/>
      <c r="E374" s="183">
        <v>104.685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214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5">
      <c r="A375" s="158"/>
      <c r="B375" s="159"/>
      <c r="C375" s="193" t="s">
        <v>603</v>
      </c>
      <c r="D375" s="182"/>
      <c r="E375" s="183">
        <v>66.150000000000006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51"/>
      <c r="Z375" s="151"/>
      <c r="AA375" s="151"/>
      <c r="AB375" s="151"/>
      <c r="AC375" s="151"/>
      <c r="AD375" s="151"/>
      <c r="AE375" s="151"/>
      <c r="AF375" s="151"/>
      <c r="AG375" s="151" t="s">
        <v>214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0" outlineLevel="1" x14ac:dyDescent="0.25">
      <c r="A376" s="168">
        <v>92</v>
      </c>
      <c r="B376" s="169" t="s">
        <v>604</v>
      </c>
      <c r="C376" s="178" t="s">
        <v>605</v>
      </c>
      <c r="D376" s="170" t="s">
        <v>206</v>
      </c>
      <c r="E376" s="171">
        <v>36.75</v>
      </c>
      <c r="F376" s="172"/>
      <c r="G376" s="173">
        <f>ROUND(E376*F376,2)</f>
        <v>0</v>
      </c>
      <c r="H376" s="172"/>
      <c r="I376" s="173">
        <f>ROUND(E376*H376,2)</f>
        <v>0</v>
      </c>
      <c r="J376" s="172"/>
      <c r="K376" s="173">
        <f>ROUND(E376*J376,2)</f>
        <v>0</v>
      </c>
      <c r="L376" s="173">
        <v>21</v>
      </c>
      <c r="M376" s="173">
        <f>G376*(1+L376/100)</f>
        <v>0</v>
      </c>
      <c r="N376" s="173">
        <v>0.13100000000000001</v>
      </c>
      <c r="O376" s="173">
        <f>ROUND(E376*N376,2)</f>
        <v>4.8099999999999996</v>
      </c>
      <c r="P376" s="173">
        <v>0</v>
      </c>
      <c r="Q376" s="173">
        <f>ROUND(E376*P376,2)</f>
        <v>0</v>
      </c>
      <c r="R376" s="173" t="s">
        <v>405</v>
      </c>
      <c r="S376" s="173" t="s">
        <v>146</v>
      </c>
      <c r="T376" s="174" t="s">
        <v>208</v>
      </c>
      <c r="U376" s="160">
        <v>0</v>
      </c>
      <c r="V376" s="160">
        <f>ROUND(E376*U376,2)</f>
        <v>0</v>
      </c>
      <c r="W376" s="160"/>
      <c r="X376" s="160" t="s">
        <v>406</v>
      </c>
      <c r="Y376" s="151"/>
      <c r="Z376" s="151"/>
      <c r="AA376" s="151"/>
      <c r="AB376" s="151"/>
      <c r="AC376" s="151"/>
      <c r="AD376" s="151"/>
      <c r="AE376" s="151"/>
      <c r="AF376" s="151"/>
      <c r="AG376" s="151" t="s">
        <v>407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5">
      <c r="A377" s="158"/>
      <c r="B377" s="159"/>
      <c r="C377" s="193" t="s">
        <v>606</v>
      </c>
      <c r="D377" s="182"/>
      <c r="E377" s="183">
        <v>36.75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214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13" x14ac:dyDescent="0.25">
      <c r="A378" s="162" t="s">
        <v>141</v>
      </c>
      <c r="B378" s="163" t="s">
        <v>85</v>
      </c>
      <c r="C378" s="177" t="s">
        <v>86</v>
      </c>
      <c r="D378" s="164"/>
      <c r="E378" s="165"/>
      <c r="F378" s="166"/>
      <c r="G378" s="166">
        <f>SUMIF(AG379:AG381,"&lt;&gt;NOR",G379:G381)</f>
        <v>0</v>
      </c>
      <c r="H378" s="166"/>
      <c r="I378" s="166">
        <f>SUM(I379:I381)</f>
        <v>0</v>
      </c>
      <c r="J378" s="166"/>
      <c r="K378" s="166">
        <f>SUM(K379:K381)</f>
        <v>0</v>
      </c>
      <c r="L378" s="166"/>
      <c r="M378" s="166">
        <f>SUM(M379:M381)</f>
        <v>0</v>
      </c>
      <c r="N378" s="166"/>
      <c r="O378" s="166">
        <f>SUM(O379:O381)</f>
        <v>1.79</v>
      </c>
      <c r="P378" s="166"/>
      <c r="Q378" s="166">
        <f>SUM(Q379:Q381)</f>
        <v>0</v>
      </c>
      <c r="R378" s="166"/>
      <c r="S378" s="166"/>
      <c r="T378" s="167"/>
      <c r="U378" s="161"/>
      <c r="V378" s="161">
        <f>SUM(V379:V381)</f>
        <v>241.88</v>
      </c>
      <c r="W378" s="161"/>
      <c r="X378" s="161"/>
      <c r="AG378" t="s">
        <v>142</v>
      </c>
    </row>
    <row r="379" spans="1:60" outlineLevel="1" x14ac:dyDescent="0.25">
      <c r="A379" s="168">
        <v>93</v>
      </c>
      <c r="B379" s="169" t="s">
        <v>607</v>
      </c>
      <c r="C379" s="178" t="s">
        <v>608</v>
      </c>
      <c r="D379" s="170" t="s">
        <v>206</v>
      </c>
      <c r="E379" s="171">
        <v>105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21</v>
      </c>
      <c r="M379" s="173">
        <f>G379*(1+L379/100)</f>
        <v>0</v>
      </c>
      <c r="N379" s="173">
        <v>1.7000000000000001E-2</v>
      </c>
      <c r="O379" s="173">
        <f>ROUND(E379*N379,2)</f>
        <v>1.79</v>
      </c>
      <c r="P379" s="173">
        <v>0</v>
      </c>
      <c r="Q379" s="173">
        <f>ROUND(E379*P379,2)</f>
        <v>0</v>
      </c>
      <c r="R379" s="173"/>
      <c r="S379" s="173" t="s">
        <v>185</v>
      </c>
      <c r="T379" s="174" t="s">
        <v>147</v>
      </c>
      <c r="U379" s="160">
        <v>2.3035899999999998</v>
      </c>
      <c r="V379" s="160">
        <f>ROUND(E379*U379,2)</f>
        <v>241.88</v>
      </c>
      <c r="W379" s="160"/>
      <c r="X379" s="160" t="s">
        <v>209</v>
      </c>
      <c r="Y379" s="151"/>
      <c r="Z379" s="151"/>
      <c r="AA379" s="151"/>
      <c r="AB379" s="151"/>
      <c r="AC379" s="151"/>
      <c r="AD379" s="151"/>
      <c r="AE379" s="151"/>
      <c r="AF379" s="151"/>
      <c r="AG379" s="151" t="s">
        <v>210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5">
      <c r="A380" s="158"/>
      <c r="B380" s="159"/>
      <c r="C380" s="252" t="s">
        <v>609</v>
      </c>
      <c r="D380" s="253"/>
      <c r="E380" s="253"/>
      <c r="F380" s="253"/>
      <c r="G380" s="253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51"/>
      <c r="Z380" s="151"/>
      <c r="AA380" s="151"/>
      <c r="AB380" s="151"/>
      <c r="AC380" s="151"/>
      <c r="AD380" s="151"/>
      <c r="AE380" s="151"/>
      <c r="AF380" s="151"/>
      <c r="AG380" s="151" t="s">
        <v>151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5">
      <c r="A381" s="158"/>
      <c r="B381" s="159"/>
      <c r="C381" s="193" t="s">
        <v>610</v>
      </c>
      <c r="D381" s="182"/>
      <c r="E381" s="183">
        <v>105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214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ht="13" x14ac:dyDescent="0.25">
      <c r="A382" s="162" t="s">
        <v>141</v>
      </c>
      <c r="B382" s="163" t="s">
        <v>87</v>
      </c>
      <c r="C382" s="177" t="s">
        <v>88</v>
      </c>
      <c r="D382" s="164"/>
      <c r="E382" s="165"/>
      <c r="F382" s="166"/>
      <c r="G382" s="166">
        <f>SUMIF(AG383:AG513,"&lt;&gt;NOR",G383:G513)</f>
        <v>0</v>
      </c>
      <c r="H382" s="166"/>
      <c r="I382" s="166">
        <f>SUM(I383:I513)</f>
        <v>0</v>
      </c>
      <c r="J382" s="166"/>
      <c r="K382" s="166">
        <f>SUM(K383:K513)</f>
        <v>0</v>
      </c>
      <c r="L382" s="166"/>
      <c r="M382" s="166">
        <f>SUM(M383:M513)</f>
        <v>0</v>
      </c>
      <c r="N382" s="166"/>
      <c r="O382" s="166">
        <f>SUM(O383:O513)</f>
        <v>224.37999999999997</v>
      </c>
      <c r="P382" s="166"/>
      <c r="Q382" s="166">
        <f>SUM(Q383:Q513)</f>
        <v>3.3</v>
      </c>
      <c r="R382" s="166"/>
      <c r="S382" s="166"/>
      <c r="T382" s="167"/>
      <c r="U382" s="161"/>
      <c r="V382" s="161">
        <f>SUM(V383:V513)</f>
        <v>33407.590000000004</v>
      </c>
      <c r="W382" s="161"/>
      <c r="X382" s="161"/>
      <c r="AG382" t="s">
        <v>142</v>
      </c>
    </row>
    <row r="383" spans="1:60" ht="20" outlineLevel="1" x14ac:dyDescent="0.25">
      <c r="A383" s="168">
        <v>94</v>
      </c>
      <c r="B383" s="169" t="s">
        <v>611</v>
      </c>
      <c r="C383" s="178" t="s">
        <v>612</v>
      </c>
      <c r="D383" s="170" t="s">
        <v>567</v>
      </c>
      <c r="E383" s="171">
        <v>30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3">
        <v>7.3349999999999999E-2</v>
      </c>
      <c r="O383" s="173">
        <f>ROUND(E383*N383,2)</f>
        <v>2.2000000000000002</v>
      </c>
      <c r="P383" s="173">
        <v>0</v>
      </c>
      <c r="Q383" s="173">
        <f>ROUND(E383*P383,2)</f>
        <v>0</v>
      </c>
      <c r="R383" s="173" t="s">
        <v>502</v>
      </c>
      <c r="S383" s="173" t="s">
        <v>146</v>
      </c>
      <c r="T383" s="174" t="s">
        <v>208</v>
      </c>
      <c r="U383" s="160">
        <v>399.36</v>
      </c>
      <c r="V383" s="160">
        <f>ROUND(E383*U383,2)</f>
        <v>11980.8</v>
      </c>
      <c r="W383" s="160"/>
      <c r="X383" s="160" t="s">
        <v>209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210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5">
      <c r="A384" s="158"/>
      <c r="B384" s="159"/>
      <c r="C384" s="263" t="s">
        <v>613</v>
      </c>
      <c r="D384" s="264"/>
      <c r="E384" s="264"/>
      <c r="F384" s="264"/>
      <c r="G384" s="264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212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5">
      <c r="A385" s="158"/>
      <c r="B385" s="159"/>
      <c r="C385" s="254" t="s">
        <v>614</v>
      </c>
      <c r="D385" s="255"/>
      <c r="E385" s="255"/>
      <c r="F385" s="255"/>
      <c r="G385" s="255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151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5">
      <c r="A386" s="158"/>
      <c r="B386" s="159"/>
      <c r="C386" s="193" t="s">
        <v>615</v>
      </c>
      <c r="D386" s="182"/>
      <c r="E386" s="183">
        <v>29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51"/>
      <c r="Z386" s="151"/>
      <c r="AA386" s="151"/>
      <c r="AB386" s="151"/>
      <c r="AC386" s="151"/>
      <c r="AD386" s="151"/>
      <c r="AE386" s="151"/>
      <c r="AF386" s="151"/>
      <c r="AG386" s="151" t="s">
        <v>214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5">
      <c r="A387" s="158"/>
      <c r="B387" s="159"/>
      <c r="C387" s="193" t="s">
        <v>616</v>
      </c>
      <c r="D387" s="182"/>
      <c r="E387" s="183">
        <v>2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51"/>
      <c r="Z387" s="151"/>
      <c r="AA387" s="151"/>
      <c r="AB387" s="151"/>
      <c r="AC387" s="151"/>
      <c r="AD387" s="151"/>
      <c r="AE387" s="151"/>
      <c r="AF387" s="151"/>
      <c r="AG387" s="151" t="s">
        <v>214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5">
      <c r="A388" s="158"/>
      <c r="B388" s="159"/>
      <c r="C388" s="193" t="s">
        <v>617</v>
      </c>
      <c r="D388" s="182"/>
      <c r="E388" s="183">
        <v>-1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51"/>
      <c r="Z388" s="151"/>
      <c r="AA388" s="151"/>
      <c r="AB388" s="151"/>
      <c r="AC388" s="151"/>
      <c r="AD388" s="151"/>
      <c r="AE388" s="151"/>
      <c r="AF388" s="151"/>
      <c r="AG388" s="151" t="s">
        <v>214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5">
      <c r="A389" s="168">
        <v>95</v>
      </c>
      <c r="B389" s="169" t="s">
        <v>618</v>
      </c>
      <c r="C389" s="178" t="s">
        <v>619</v>
      </c>
      <c r="D389" s="170" t="s">
        <v>567</v>
      </c>
      <c r="E389" s="171">
        <v>29</v>
      </c>
      <c r="F389" s="172"/>
      <c r="G389" s="173">
        <f>ROUND(E389*F389,2)</f>
        <v>0</v>
      </c>
      <c r="H389" s="172"/>
      <c r="I389" s="173">
        <f>ROUND(E389*H389,2)</f>
        <v>0</v>
      </c>
      <c r="J389" s="172"/>
      <c r="K389" s="173">
        <f>ROUND(E389*J389,2)</f>
        <v>0</v>
      </c>
      <c r="L389" s="173">
        <v>21</v>
      </c>
      <c r="M389" s="173">
        <f>G389*(1+L389/100)</f>
        <v>0</v>
      </c>
      <c r="N389" s="173">
        <v>5.0000000000000002E-5</v>
      </c>
      <c r="O389" s="173">
        <f>ROUND(E389*N389,2)</f>
        <v>0</v>
      </c>
      <c r="P389" s="173">
        <v>0</v>
      </c>
      <c r="Q389" s="173">
        <f>ROUND(E389*P389,2)</f>
        <v>0</v>
      </c>
      <c r="R389" s="173" t="s">
        <v>502</v>
      </c>
      <c r="S389" s="173" t="s">
        <v>146</v>
      </c>
      <c r="T389" s="174" t="s">
        <v>208</v>
      </c>
      <c r="U389" s="160">
        <v>0.23599999999999999</v>
      </c>
      <c r="V389" s="160">
        <f>ROUND(E389*U389,2)</f>
        <v>6.84</v>
      </c>
      <c r="W389" s="160"/>
      <c r="X389" s="160" t="s">
        <v>209</v>
      </c>
      <c r="Y389" s="151"/>
      <c r="Z389" s="151"/>
      <c r="AA389" s="151"/>
      <c r="AB389" s="151"/>
      <c r="AC389" s="151"/>
      <c r="AD389" s="151"/>
      <c r="AE389" s="151"/>
      <c r="AF389" s="151"/>
      <c r="AG389" s="151" t="s">
        <v>210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5">
      <c r="A390" s="158"/>
      <c r="B390" s="159"/>
      <c r="C390" s="263" t="s">
        <v>620</v>
      </c>
      <c r="D390" s="264"/>
      <c r="E390" s="264"/>
      <c r="F390" s="264"/>
      <c r="G390" s="264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51"/>
      <c r="Z390" s="151"/>
      <c r="AA390" s="151"/>
      <c r="AB390" s="151"/>
      <c r="AC390" s="151"/>
      <c r="AD390" s="151"/>
      <c r="AE390" s="151"/>
      <c r="AF390" s="151"/>
      <c r="AG390" s="151" t="s">
        <v>212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5">
      <c r="A391" s="158"/>
      <c r="B391" s="159"/>
      <c r="C391" s="193" t="s">
        <v>621</v>
      </c>
      <c r="D391" s="182"/>
      <c r="E391" s="183">
        <v>29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214</v>
      </c>
      <c r="AH391" s="151">
        <v>5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5">
      <c r="A392" s="168">
        <v>96</v>
      </c>
      <c r="B392" s="169" t="s">
        <v>622</v>
      </c>
      <c r="C392" s="178" t="s">
        <v>623</v>
      </c>
      <c r="D392" s="170" t="s">
        <v>567</v>
      </c>
      <c r="E392" s="171">
        <v>203</v>
      </c>
      <c r="F392" s="172"/>
      <c r="G392" s="173">
        <f>ROUND(E392*F392,2)</f>
        <v>0</v>
      </c>
      <c r="H392" s="172"/>
      <c r="I392" s="173">
        <f>ROUND(E392*H392,2)</f>
        <v>0</v>
      </c>
      <c r="J392" s="172"/>
      <c r="K392" s="173">
        <f>ROUND(E392*J392,2)</f>
        <v>0</v>
      </c>
      <c r="L392" s="173">
        <v>21</v>
      </c>
      <c r="M392" s="173">
        <f>G392*(1+L392/100)</f>
        <v>0</v>
      </c>
      <c r="N392" s="173">
        <v>2.0000000000000002E-5</v>
      </c>
      <c r="O392" s="173">
        <f>ROUND(E392*N392,2)</f>
        <v>0</v>
      </c>
      <c r="P392" s="173">
        <v>0</v>
      </c>
      <c r="Q392" s="173">
        <f>ROUND(E392*P392,2)</f>
        <v>0</v>
      </c>
      <c r="R392" s="173" t="s">
        <v>502</v>
      </c>
      <c r="S392" s="173" t="s">
        <v>146</v>
      </c>
      <c r="T392" s="174" t="s">
        <v>208</v>
      </c>
      <c r="U392" s="160">
        <v>60.415999999999997</v>
      </c>
      <c r="V392" s="160">
        <f>ROUND(E392*U392,2)</f>
        <v>12264.45</v>
      </c>
      <c r="W392" s="160"/>
      <c r="X392" s="160" t="s">
        <v>209</v>
      </c>
      <c r="Y392" s="151"/>
      <c r="Z392" s="151"/>
      <c r="AA392" s="151"/>
      <c r="AB392" s="151"/>
      <c r="AC392" s="151"/>
      <c r="AD392" s="151"/>
      <c r="AE392" s="151"/>
      <c r="AF392" s="151"/>
      <c r="AG392" s="151" t="s">
        <v>210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5">
      <c r="A393" s="158"/>
      <c r="B393" s="159"/>
      <c r="C393" s="263" t="s">
        <v>620</v>
      </c>
      <c r="D393" s="264"/>
      <c r="E393" s="264"/>
      <c r="F393" s="264"/>
      <c r="G393" s="264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1"/>
      <c r="Z393" s="151"/>
      <c r="AA393" s="151"/>
      <c r="AB393" s="151"/>
      <c r="AC393" s="151"/>
      <c r="AD393" s="151"/>
      <c r="AE393" s="151"/>
      <c r="AF393" s="151"/>
      <c r="AG393" s="151" t="s">
        <v>212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5">
      <c r="A394" s="158"/>
      <c r="B394" s="159"/>
      <c r="C394" s="193" t="s">
        <v>624</v>
      </c>
      <c r="D394" s="182"/>
      <c r="E394" s="183">
        <v>145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214</v>
      </c>
      <c r="AH394" s="151">
        <v>5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5">
      <c r="A395" s="158"/>
      <c r="B395" s="159"/>
      <c r="C395" s="193" t="s">
        <v>625</v>
      </c>
      <c r="D395" s="182"/>
      <c r="E395" s="183">
        <v>29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51"/>
      <c r="Z395" s="151"/>
      <c r="AA395" s="151"/>
      <c r="AB395" s="151"/>
      <c r="AC395" s="151"/>
      <c r="AD395" s="151"/>
      <c r="AE395" s="151"/>
      <c r="AF395" s="151"/>
      <c r="AG395" s="151" t="s">
        <v>214</v>
      </c>
      <c r="AH395" s="151">
        <v>5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5">
      <c r="A396" s="158"/>
      <c r="B396" s="159"/>
      <c r="C396" s="193" t="s">
        <v>626</v>
      </c>
      <c r="D396" s="182"/>
      <c r="E396" s="183">
        <v>29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51"/>
      <c r="Z396" s="151"/>
      <c r="AA396" s="151"/>
      <c r="AB396" s="151"/>
      <c r="AC396" s="151"/>
      <c r="AD396" s="151"/>
      <c r="AE396" s="151"/>
      <c r="AF396" s="151"/>
      <c r="AG396" s="151" t="s">
        <v>214</v>
      </c>
      <c r="AH396" s="151">
        <v>5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5">
      <c r="A397" s="168">
        <v>97</v>
      </c>
      <c r="B397" s="169" t="s">
        <v>627</v>
      </c>
      <c r="C397" s="178" t="s">
        <v>628</v>
      </c>
      <c r="D397" s="170" t="s">
        <v>567</v>
      </c>
      <c r="E397" s="171">
        <v>30</v>
      </c>
      <c r="F397" s="172"/>
      <c r="G397" s="173">
        <f>ROUND(E397*F397,2)</f>
        <v>0</v>
      </c>
      <c r="H397" s="172"/>
      <c r="I397" s="173">
        <f>ROUND(E397*H397,2)</f>
        <v>0</v>
      </c>
      <c r="J397" s="172"/>
      <c r="K397" s="173">
        <f>ROUND(E397*J397,2)</f>
        <v>0</v>
      </c>
      <c r="L397" s="173">
        <v>21</v>
      </c>
      <c r="M397" s="173">
        <f>G397*(1+L397/100)</f>
        <v>0</v>
      </c>
      <c r="N397" s="173">
        <v>0</v>
      </c>
      <c r="O397" s="173">
        <f>ROUND(E397*N397,2)</f>
        <v>0</v>
      </c>
      <c r="P397" s="173">
        <v>0</v>
      </c>
      <c r="Q397" s="173">
        <f>ROUND(E397*P397,2)</f>
        <v>0</v>
      </c>
      <c r="R397" s="173"/>
      <c r="S397" s="173" t="s">
        <v>185</v>
      </c>
      <c r="T397" s="174" t="s">
        <v>629</v>
      </c>
      <c r="U397" s="160">
        <v>0</v>
      </c>
      <c r="V397" s="160">
        <f>ROUND(E397*U397,2)</f>
        <v>0</v>
      </c>
      <c r="W397" s="160"/>
      <c r="X397" s="160" t="s">
        <v>209</v>
      </c>
      <c r="Y397" s="151"/>
      <c r="Z397" s="151"/>
      <c r="AA397" s="151"/>
      <c r="AB397" s="151"/>
      <c r="AC397" s="151"/>
      <c r="AD397" s="151"/>
      <c r="AE397" s="151"/>
      <c r="AF397" s="151"/>
      <c r="AG397" s="151" t="s">
        <v>210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5">
      <c r="A398" s="158"/>
      <c r="B398" s="159"/>
      <c r="C398" s="252" t="s">
        <v>630</v>
      </c>
      <c r="D398" s="253"/>
      <c r="E398" s="253"/>
      <c r="F398" s="253"/>
      <c r="G398" s="253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151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5">
      <c r="A399" s="158"/>
      <c r="B399" s="159"/>
      <c r="C399" s="193" t="s">
        <v>631</v>
      </c>
      <c r="D399" s="182"/>
      <c r="E399" s="183">
        <v>30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214</v>
      </c>
      <c r="AH399" s="151">
        <v>5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5">
      <c r="A400" s="168">
        <v>98</v>
      </c>
      <c r="B400" s="169" t="s">
        <v>632</v>
      </c>
      <c r="C400" s="178" t="s">
        <v>633</v>
      </c>
      <c r="D400" s="170" t="s">
        <v>231</v>
      </c>
      <c r="E400" s="171">
        <v>819.99999000000003</v>
      </c>
      <c r="F400" s="172"/>
      <c r="G400" s="173">
        <f>ROUND(E400*F400,2)</f>
        <v>0</v>
      </c>
      <c r="H400" s="172"/>
      <c r="I400" s="173">
        <f>ROUND(E400*H400,2)</f>
        <v>0</v>
      </c>
      <c r="J400" s="172"/>
      <c r="K400" s="173">
        <f>ROUND(E400*J400,2)</f>
        <v>0</v>
      </c>
      <c r="L400" s="173">
        <v>21</v>
      </c>
      <c r="M400" s="173">
        <f>G400*(1+L400/100)</f>
        <v>0</v>
      </c>
      <c r="N400" s="173">
        <v>0</v>
      </c>
      <c r="O400" s="173">
        <f>ROUND(E400*N400,2)</f>
        <v>0</v>
      </c>
      <c r="P400" s="173">
        <v>0</v>
      </c>
      <c r="Q400" s="173">
        <f>ROUND(E400*P400,2)</f>
        <v>0</v>
      </c>
      <c r="R400" s="173"/>
      <c r="S400" s="173" t="s">
        <v>146</v>
      </c>
      <c r="T400" s="174" t="s">
        <v>208</v>
      </c>
      <c r="U400" s="160">
        <v>3.3000000000000002E-2</v>
      </c>
      <c r="V400" s="160">
        <f>ROUND(E400*U400,2)</f>
        <v>27.06</v>
      </c>
      <c r="W400" s="160"/>
      <c r="X400" s="160" t="s">
        <v>209</v>
      </c>
      <c r="Y400" s="151"/>
      <c r="Z400" s="151"/>
      <c r="AA400" s="151"/>
      <c r="AB400" s="151"/>
      <c r="AC400" s="151"/>
      <c r="AD400" s="151"/>
      <c r="AE400" s="151"/>
      <c r="AF400" s="151"/>
      <c r="AG400" s="151" t="s">
        <v>210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5">
      <c r="A401" s="158"/>
      <c r="B401" s="159"/>
      <c r="C401" s="193" t="s">
        <v>634</v>
      </c>
      <c r="D401" s="182"/>
      <c r="E401" s="183">
        <v>819.99999000000003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1"/>
      <c r="Z401" s="151"/>
      <c r="AA401" s="151"/>
      <c r="AB401" s="151"/>
      <c r="AC401" s="151"/>
      <c r="AD401" s="151"/>
      <c r="AE401" s="151"/>
      <c r="AF401" s="151"/>
      <c r="AG401" s="151" t="s">
        <v>214</v>
      </c>
      <c r="AH401" s="151">
        <v>5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5">
      <c r="A402" s="158"/>
      <c r="B402" s="159"/>
      <c r="C402" s="194" t="s">
        <v>285</v>
      </c>
      <c r="D402" s="184"/>
      <c r="E402" s="185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51"/>
      <c r="Z402" s="151"/>
      <c r="AA402" s="151"/>
      <c r="AB402" s="151"/>
      <c r="AC402" s="151"/>
      <c r="AD402" s="151"/>
      <c r="AE402" s="151"/>
      <c r="AF402" s="151"/>
      <c r="AG402" s="151" t="s">
        <v>214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5">
      <c r="A403" s="158"/>
      <c r="B403" s="159"/>
      <c r="C403" s="195" t="s">
        <v>635</v>
      </c>
      <c r="D403" s="184"/>
      <c r="E403" s="185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214</v>
      </c>
      <c r="AH403" s="151">
        <v>2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5">
      <c r="A404" s="158"/>
      <c r="B404" s="159"/>
      <c r="C404" s="194" t="s">
        <v>287</v>
      </c>
      <c r="D404" s="184"/>
      <c r="E404" s="185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51"/>
      <c r="Z404" s="151"/>
      <c r="AA404" s="151"/>
      <c r="AB404" s="151"/>
      <c r="AC404" s="151"/>
      <c r="AD404" s="151"/>
      <c r="AE404" s="151"/>
      <c r="AF404" s="151"/>
      <c r="AG404" s="151" t="s">
        <v>214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0" outlineLevel="1" x14ac:dyDescent="0.25">
      <c r="A405" s="168">
        <v>99</v>
      </c>
      <c r="B405" s="169" t="s">
        <v>636</v>
      </c>
      <c r="C405" s="178" t="s">
        <v>637</v>
      </c>
      <c r="D405" s="170" t="s">
        <v>231</v>
      </c>
      <c r="E405" s="171">
        <v>136.19999999999999</v>
      </c>
      <c r="F405" s="172"/>
      <c r="G405" s="173">
        <f>ROUND(E405*F405,2)</f>
        <v>0</v>
      </c>
      <c r="H405" s="172"/>
      <c r="I405" s="173">
        <f>ROUND(E405*H405,2)</f>
        <v>0</v>
      </c>
      <c r="J405" s="172"/>
      <c r="K405" s="173">
        <f>ROUND(E405*J405,2)</f>
        <v>0</v>
      </c>
      <c r="L405" s="173">
        <v>21</v>
      </c>
      <c r="M405" s="173">
        <f>G405*(1+L405/100)</f>
        <v>0</v>
      </c>
      <c r="N405" s="173">
        <v>0</v>
      </c>
      <c r="O405" s="173">
        <f>ROUND(E405*N405,2)</f>
        <v>0</v>
      </c>
      <c r="P405" s="173">
        <v>0</v>
      </c>
      <c r="Q405" s="173">
        <f>ROUND(E405*P405,2)</f>
        <v>0</v>
      </c>
      <c r="R405" s="173" t="s">
        <v>502</v>
      </c>
      <c r="S405" s="173" t="s">
        <v>146</v>
      </c>
      <c r="T405" s="174" t="s">
        <v>208</v>
      </c>
      <c r="U405" s="160">
        <v>5.8999999999999997E-2</v>
      </c>
      <c r="V405" s="160">
        <f>ROUND(E405*U405,2)</f>
        <v>8.0399999999999991</v>
      </c>
      <c r="W405" s="160"/>
      <c r="X405" s="160" t="s">
        <v>209</v>
      </c>
      <c r="Y405" s="151"/>
      <c r="Z405" s="151"/>
      <c r="AA405" s="151"/>
      <c r="AB405" s="151"/>
      <c r="AC405" s="151"/>
      <c r="AD405" s="151"/>
      <c r="AE405" s="151"/>
      <c r="AF405" s="151"/>
      <c r="AG405" s="151" t="s">
        <v>210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5">
      <c r="A406" s="158"/>
      <c r="B406" s="159"/>
      <c r="C406" s="263" t="s">
        <v>638</v>
      </c>
      <c r="D406" s="264"/>
      <c r="E406" s="264"/>
      <c r="F406" s="264"/>
      <c r="G406" s="264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51"/>
      <c r="Z406" s="151"/>
      <c r="AA406" s="151"/>
      <c r="AB406" s="151"/>
      <c r="AC406" s="151"/>
      <c r="AD406" s="151"/>
      <c r="AE406" s="151"/>
      <c r="AF406" s="151"/>
      <c r="AG406" s="151" t="s">
        <v>212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5">
      <c r="A407" s="158"/>
      <c r="B407" s="159"/>
      <c r="C407" s="193" t="s">
        <v>639</v>
      </c>
      <c r="D407" s="182"/>
      <c r="E407" s="183">
        <v>136.19999999999999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51"/>
      <c r="Z407" s="151"/>
      <c r="AA407" s="151"/>
      <c r="AB407" s="151"/>
      <c r="AC407" s="151"/>
      <c r="AD407" s="151"/>
      <c r="AE407" s="151"/>
      <c r="AF407" s="151"/>
      <c r="AG407" s="151" t="s">
        <v>214</v>
      </c>
      <c r="AH407" s="151">
        <v>5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ht="20" outlineLevel="1" x14ac:dyDescent="0.25">
      <c r="A408" s="168">
        <v>100</v>
      </c>
      <c r="B408" s="169" t="s">
        <v>640</v>
      </c>
      <c r="C408" s="178" t="s">
        <v>641</v>
      </c>
      <c r="D408" s="170" t="s">
        <v>642</v>
      </c>
      <c r="E408" s="171">
        <v>30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21</v>
      </c>
      <c r="M408" s="173">
        <f>G408*(1+L408/100)</f>
        <v>0</v>
      </c>
      <c r="N408" s="173">
        <v>2.0000000000000002E-5</v>
      </c>
      <c r="O408" s="173">
        <f>ROUND(E408*N408,2)</f>
        <v>0</v>
      </c>
      <c r="P408" s="173">
        <v>0</v>
      </c>
      <c r="Q408" s="173">
        <f>ROUND(E408*P408,2)</f>
        <v>0</v>
      </c>
      <c r="R408" s="173" t="s">
        <v>502</v>
      </c>
      <c r="S408" s="173" t="s">
        <v>146</v>
      </c>
      <c r="T408" s="174" t="s">
        <v>208</v>
      </c>
      <c r="U408" s="160">
        <v>0.31</v>
      </c>
      <c r="V408" s="160">
        <f>ROUND(E408*U408,2)</f>
        <v>9.3000000000000007</v>
      </c>
      <c r="W408" s="160"/>
      <c r="X408" s="160" t="s">
        <v>209</v>
      </c>
      <c r="Y408" s="151"/>
      <c r="Z408" s="151"/>
      <c r="AA408" s="151"/>
      <c r="AB408" s="151"/>
      <c r="AC408" s="151"/>
      <c r="AD408" s="151"/>
      <c r="AE408" s="151"/>
      <c r="AF408" s="151"/>
      <c r="AG408" s="151" t="s">
        <v>210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5">
      <c r="A409" s="158"/>
      <c r="B409" s="159"/>
      <c r="C409" s="263" t="s">
        <v>638</v>
      </c>
      <c r="D409" s="264"/>
      <c r="E409" s="264"/>
      <c r="F409" s="264"/>
      <c r="G409" s="264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1"/>
      <c r="Z409" s="151"/>
      <c r="AA409" s="151"/>
      <c r="AB409" s="151"/>
      <c r="AC409" s="151"/>
      <c r="AD409" s="151"/>
      <c r="AE409" s="151"/>
      <c r="AF409" s="151"/>
      <c r="AG409" s="151" t="s">
        <v>212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5">
      <c r="A410" s="158"/>
      <c r="B410" s="159"/>
      <c r="C410" s="193" t="s">
        <v>631</v>
      </c>
      <c r="D410" s="182"/>
      <c r="E410" s="183">
        <v>30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214</v>
      </c>
      <c r="AH410" s="151">
        <v>5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5">
      <c r="A411" s="168">
        <v>101</v>
      </c>
      <c r="B411" s="169" t="s">
        <v>643</v>
      </c>
      <c r="C411" s="178" t="s">
        <v>644</v>
      </c>
      <c r="D411" s="170" t="s">
        <v>567</v>
      </c>
      <c r="E411" s="171">
        <v>1</v>
      </c>
      <c r="F411" s="172"/>
      <c r="G411" s="173">
        <f>ROUND(E411*F411,2)</f>
        <v>0</v>
      </c>
      <c r="H411" s="172"/>
      <c r="I411" s="173">
        <f>ROUND(E411*H411,2)</f>
        <v>0</v>
      </c>
      <c r="J411" s="172"/>
      <c r="K411" s="173">
        <f>ROUND(E411*J411,2)</f>
        <v>0</v>
      </c>
      <c r="L411" s="173">
        <v>21</v>
      </c>
      <c r="M411" s="173">
        <f>G411*(1+L411/100)</f>
        <v>0</v>
      </c>
      <c r="N411" s="173">
        <v>0.51066</v>
      </c>
      <c r="O411" s="173">
        <f>ROUND(E411*N411,2)</f>
        <v>0.51</v>
      </c>
      <c r="P411" s="173">
        <v>0</v>
      </c>
      <c r="Q411" s="173">
        <f>ROUND(E411*P411,2)</f>
        <v>0</v>
      </c>
      <c r="R411" s="173" t="s">
        <v>645</v>
      </c>
      <c r="S411" s="173" t="s">
        <v>146</v>
      </c>
      <c r="T411" s="174" t="s">
        <v>208</v>
      </c>
      <c r="U411" s="160">
        <v>1.0986</v>
      </c>
      <c r="V411" s="160">
        <f>ROUND(E411*U411,2)</f>
        <v>1.1000000000000001</v>
      </c>
      <c r="W411" s="160"/>
      <c r="X411" s="160" t="s">
        <v>209</v>
      </c>
      <c r="Y411" s="151"/>
      <c r="Z411" s="151"/>
      <c r="AA411" s="151"/>
      <c r="AB411" s="151"/>
      <c r="AC411" s="151"/>
      <c r="AD411" s="151"/>
      <c r="AE411" s="151"/>
      <c r="AF411" s="151"/>
      <c r="AG411" s="151" t="s">
        <v>210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5">
      <c r="A412" s="158"/>
      <c r="B412" s="159"/>
      <c r="C412" s="252" t="s">
        <v>646</v>
      </c>
      <c r="D412" s="253"/>
      <c r="E412" s="253"/>
      <c r="F412" s="253"/>
      <c r="G412" s="253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151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5">
      <c r="A413" s="158"/>
      <c r="B413" s="159"/>
      <c r="C413" s="254" t="s">
        <v>647</v>
      </c>
      <c r="D413" s="255"/>
      <c r="E413" s="255"/>
      <c r="F413" s="255"/>
      <c r="G413" s="255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51"/>
      <c r="Z413" s="151"/>
      <c r="AA413" s="151"/>
      <c r="AB413" s="151"/>
      <c r="AC413" s="151"/>
      <c r="AD413" s="151"/>
      <c r="AE413" s="151"/>
      <c r="AF413" s="151"/>
      <c r="AG413" s="151" t="s">
        <v>151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5">
      <c r="A414" s="158"/>
      <c r="B414" s="159"/>
      <c r="C414" s="193" t="s">
        <v>648</v>
      </c>
      <c r="D414" s="182"/>
      <c r="E414" s="183">
        <v>1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1"/>
      <c r="Z414" s="151"/>
      <c r="AA414" s="151"/>
      <c r="AB414" s="151"/>
      <c r="AC414" s="151"/>
      <c r="AD414" s="151"/>
      <c r="AE414" s="151"/>
      <c r="AF414" s="151"/>
      <c r="AG414" s="151" t="s">
        <v>214</v>
      </c>
      <c r="AH414" s="151">
        <v>5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5">
      <c r="A415" s="168">
        <v>102</v>
      </c>
      <c r="B415" s="169" t="s">
        <v>649</v>
      </c>
      <c r="C415" s="178" t="s">
        <v>650</v>
      </c>
      <c r="D415" s="170" t="s">
        <v>567</v>
      </c>
      <c r="E415" s="171">
        <v>267</v>
      </c>
      <c r="F415" s="172"/>
      <c r="G415" s="173">
        <f>ROUND(E415*F415,2)</f>
        <v>0</v>
      </c>
      <c r="H415" s="172"/>
      <c r="I415" s="173">
        <f>ROUND(E415*H415,2)</f>
        <v>0</v>
      </c>
      <c r="J415" s="172"/>
      <c r="K415" s="173">
        <f>ROUND(E415*J415,2)</f>
        <v>0</v>
      </c>
      <c r="L415" s="173">
        <v>21</v>
      </c>
      <c r="M415" s="173">
        <f>G415*(1+L415/100)</f>
        <v>0</v>
      </c>
      <c r="N415" s="173">
        <v>1.17E-2</v>
      </c>
      <c r="O415" s="173">
        <f>ROUND(E415*N415,2)</f>
        <v>3.12</v>
      </c>
      <c r="P415" s="173">
        <v>0</v>
      </c>
      <c r="Q415" s="173">
        <f>ROUND(E415*P415,2)</f>
        <v>0</v>
      </c>
      <c r="R415" s="173"/>
      <c r="S415" s="173" t="s">
        <v>146</v>
      </c>
      <c r="T415" s="174" t="s">
        <v>208</v>
      </c>
      <c r="U415" s="160">
        <v>1.41</v>
      </c>
      <c r="V415" s="160">
        <f>ROUND(E415*U415,2)</f>
        <v>376.47</v>
      </c>
      <c r="W415" s="160"/>
      <c r="X415" s="160" t="s">
        <v>209</v>
      </c>
      <c r="Y415" s="151"/>
      <c r="Z415" s="151"/>
      <c r="AA415" s="151"/>
      <c r="AB415" s="151"/>
      <c r="AC415" s="151"/>
      <c r="AD415" s="151"/>
      <c r="AE415" s="151"/>
      <c r="AF415" s="151"/>
      <c r="AG415" s="151" t="s">
        <v>210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5">
      <c r="A416" s="158"/>
      <c r="B416" s="159"/>
      <c r="C416" s="252" t="s">
        <v>651</v>
      </c>
      <c r="D416" s="253"/>
      <c r="E416" s="253"/>
      <c r="F416" s="253"/>
      <c r="G416" s="253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51"/>
      <c r="Z416" s="151"/>
      <c r="AA416" s="151"/>
      <c r="AB416" s="151"/>
      <c r="AC416" s="151"/>
      <c r="AD416" s="151"/>
      <c r="AE416" s="151"/>
      <c r="AF416" s="151"/>
      <c r="AG416" s="151" t="s">
        <v>151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5">
      <c r="A417" s="158"/>
      <c r="B417" s="159"/>
      <c r="C417" s="254" t="s">
        <v>652</v>
      </c>
      <c r="D417" s="255"/>
      <c r="E417" s="255"/>
      <c r="F417" s="255"/>
      <c r="G417" s="255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51"/>
      <c r="Z417" s="151"/>
      <c r="AA417" s="151"/>
      <c r="AB417" s="151"/>
      <c r="AC417" s="151"/>
      <c r="AD417" s="151"/>
      <c r="AE417" s="151"/>
      <c r="AF417" s="151"/>
      <c r="AG417" s="151" t="s">
        <v>151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5">
      <c r="A418" s="158"/>
      <c r="B418" s="159"/>
      <c r="C418" s="254" t="s">
        <v>653</v>
      </c>
      <c r="D418" s="255"/>
      <c r="E418" s="255"/>
      <c r="F418" s="255"/>
      <c r="G418" s="255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51"/>
      <c r="Z418" s="151"/>
      <c r="AA418" s="151"/>
      <c r="AB418" s="151"/>
      <c r="AC418" s="151"/>
      <c r="AD418" s="151"/>
      <c r="AE418" s="151"/>
      <c r="AF418" s="151"/>
      <c r="AG418" s="151" t="s">
        <v>151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5">
      <c r="A419" s="158"/>
      <c r="B419" s="159"/>
      <c r="C419" s="254" t="s">
        <v>654</v>
      </c>
      <c r="D419" s="255"/>
      <c r="E419" s="255"/>
      <c r="F419" s="255"/>
      <c r="G419" s="255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51"/>
      <c r="Z419" s="151"/>
      <c r="AA419" s="151"/>
      <c r="AB419" s="151"/>
      <c r="AC419" s="151"/>
      <c r="AD419" s="151"/>
      <c r="AE419" s="151"/>
      <c r="AF419" s="151"/>
      <c r="AG419" s="151" t="s">
        <v>151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5">
      <c r="A420" s="158"/>
      <c r="B420" s="159"/>
      <c r="C420" s="193" t="s">
        <v>655</v>
      </c>
      <c r="D420" s="182"/>
      <c r="E420" s="183">
        <v>29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1"/>
      <c r="Z420" s="151"/>
      <c r="AA420" s="151"/>
      <c r="AB420" s="151"/>
      <c r="AC420" s="151"/>
      <c r="AD420" s="151"/>
      <c r="AE420" s="151"/>
      <c r="AF420" s="151"/>
      <c r="AG420" s="151" t="s">
        <v>214</v>
      </c>
      <c r="AH420" s="151">
        <v>5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5">
      <c r="A421" s="158"/>
      <c r="B421" s="159"/>
      <c r="C421" s="193" t="s">
        <v>656</v>
      </c>
      <c r="D421" s="182"/>
      <c r="E421" s="183">
        <v>29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51"/>
      <c r="Z421" s="151"/>
      <c r="AA421" s="151"/>
      <c r="AB421" s="151"/>
      <c r="AC421" s="151"/>
      <c r="AD421" s="151"/>
      <c r="AE421" s="151"/>
      <c r="AF421" s="151"/>
      <c r="AG421" s="151" t="s">
        <v>214</v>
      </c>
      <c r="AH421" s="151">
        <v>5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5">
      <c r="A422" s="158"/>
      <c r="B422" s="159"/>
      <c r="C422" s="193" t="s">
        <v>657</v>
      </c>
      <c r="D422" s="182"/>
      <c r="E422" s="183">
        <v>32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51"/>
      <c r="Z422" s="151"/>
      <c r="AA422" s="151"/>
      <c r="AB422" s="151"/>
      <c r="AC422" s="151"/>
      <c r="AD422" s="151"/>
      <c r="AE422" s="151"/>
      <c r="AF422" s="151"/>
      <c r="AG422" s="151" t="s">
        <v>214</v>
      </c>
      <c r="AH422" s="151">
        <v>5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5">
      <c r="A423" s="158"/>
      <c r="B423" s="159"/>
      <c r="C423" s="193" t="s">
        <v>658</v>
      </c>
      <c r="D423" s="182"/>
      <c r="E423" s="183">
        <v>50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51"/>
      <c r="Z423" s="151"/>
      <c r="AA423" s="151"/>
      <c r="AB423" s="151"/>
      <c r="AC423" s="151"/>
      <c r="AD423" s="151"/>
      <c r="AE423" s="151"/>
      <c r="AF423" s="151"/>
      <c r="AG423" s="151" t="s">
        <v>214</v>
      </c>
      <c r="AH423" s="151">
        <v>5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5">
      <c r="A424" s="158"/>
      <c r="B424" s="159"/>
      <c r="C424" s="193" t="s">
        <v>659</v>
      </c>
      <c r="D424" s="182"/>
      <c r="E424" s="183">
        <v>69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51"/>
      <c r="Z424" s="151"/>
      <c r="AA424" s="151"/>
      <c r="AB424" s="151"/>
      <c r="AC424" s="151"/>
      <c r="AD424" s="151"/>
      <c r="AE424" s="151"/>
      <c r="AF424" s="151"/>
      <c r="AG424" s="151" t="s">
        <v>214</v>
      </c>
      <c r="AH424" s="151">
        <v>5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5">
      <c r="A425" s="158"/>
      <c r="B425" s="159"/>
      <c r="C425" s="193" t="s">
        <v>660</v>
      </c>
      <c r="D425" s="182"/>
      <c r="E425" s="183">
        <v>29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51"/>
      <c r="Z425" s="151"/>
      <c r="AA425" s="151"/>
      <c r="AB425" s="151"/>
      <c r="AC425" s="151"/>
      <c r="AD425" s="151"/>
      <c r="AE425" s="151"/>
      <c r="AF425" s="151"/>
      <c r="AG425" s="151" t="s">
        <v>214</v>
      </c>
      <c r="AH425" s="151">
        <v>5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5">
      <c r="A426" s="158"/>
      <c r="B426" s="159"/>
      <c r="C426" s="193" t="s">
        <v>661</v>
      </c>
      <c r="D426" s="182"/>
      <c r="E426" s="183">
        <v>29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51"/>
      <c r="Z426" s="151"/>
      <c r="AA426" s="151"/>
      <c r="AB426" s="151"/>
      <c r="AC426" s="151"/>
      <c r="AD426" s="151"/>
      <c r="AE426" s="151"/>
      <c r="AF426" s="151"/>
      <c r="AG426" s="151" t="s">
        <v>214</v>
      </c>
      <c r="AH426" s="151">
        <v>5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0" outlineLevel="1" x14ac:dyDescent="0.25">
      <c r="A427" s="168">
        <v>103</v>
      </c>
      <c r="B427" s="169" t="s">
        <v>662</v>
      </c>
      <c r="C427" s="178" t="s">
        <v>663</v>
      </c>
      <c r="D427" s="170" t="s">
        <v>567</v>
      </c>
      <c r="E427" s="171">
        <v>29</v>
      </c>
      <c r="F427" s="172"/>
      <c r="G427" s="173">
        <f>ROUND(E427*F427,2)</f>
        <v>0</v>
      </c>
      <c r="H427" s="172"/>
      <c r="I427" s="173">
        <f>ROUND(E427*H427,2)</f>
        <v>0</v>
      </c>
      <c r="J427" s="172"/>
      <c r="K427" s="173">
        <f>ROUND(E427*J427,2)</f>
        <v>0</v>
      </c>
      <c r="L427" s="173">
        <v>21</v>
      </c>
      <c r="M427" s="173">
        <f>G427*(1+L427/100)</f>
        <v>0</v>
      </c>
      <c r="N427" s="173">
        <v>0.14494000000000001</v>
      </c>
      <c r="O427" s="173">
        <f>ROUND(E427*N427,2)</f>
        <v>4.2</v>
      </c>
      <c r="P427" s="173">
        <v>0</v>
      </c>
      <c r="Q427" s="173">
        <f>ROUND(E427*P427,2)</f>
        <v>0</v>
      </c>
      <c r="R427" s="173" t="s">
        <v>502</v>
      </c>
      <c r="S427" s="173" t="s">
        <v>146</v>
      </c>
      <c r="T427" s="174" t="s">
        <v>208</v>
      </c>
      <c r="U427" s="160">
        <v>5.024</v>
      </c>
      <c r="V427" s="160">
        <f>ROUND(E427*U427,2)</f>
        <v>145.69999999999999</v>
      </c>
      <c r="W427" s="160"/>
      <c r="X427" s="160" t="s">
        <v>209</v>
      </c>
      <c r="Y427" s="151"/>
      <c r="Z427" s="151"/>
      <c r="AA427" s="151"/>
      <c r="AB427" s="151"/>
      <c r="AC427" s="151"/>
      <c r="AD427" s="151"/>
      <c r="AE427" s="151"/>
      <c r="AF427" s="151"/>
      <c r="AG427" s="151" t="s">
        <v>210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5">
      <c r="A428" s="158"/>
      <c r="B428" s="159"/>
      <c r="C428" s="263" t="s">
        <v>664</v>
      </c>
      <c r="D428" s="264"/>
      <c r="E428" s="264"/>
      <c r="F428" s="264"/>
      <c r="G428" s="264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51"/>
      <c r="Z428" s="151"/>
      <c r="AA428" s="151"/>
      <c r="AB428" s="151"/>
      <c r="AC428" s="151"/>
      <c r="AD428" s="151"/>
      <c r="AE428" s="151"/>
      <c r="AF428" s="151"/>
      <c r="AG428" s="151" t="s">
        <v>212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5">
      <c r="A429" s="158"/>
      <c r="B429" s="159"/>
      <c r="C429" s="193" t="s">
        <v>665</v>
      </c>
      <c r="D429" s="182"/>
      <c r="E429" s="183">
        <v>30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51"/>
      <c r="Z429" s="151"/>
      <c r="AA429" s="151"/>
      <c r="AB429" s="151"/>
      <c r="AC429" s="151"/>
      <c r="AD429" s="151"/>
      <c r="AE429" s="151"/>
      <c r="AF429" s="151"/>
      <c r="AG429" s="151" t="s">
        <v>214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5">
      <c r="A430" s="158"/>
      <c r="B430" s="159"/>
      <c r="C430" s="193" t="s">
        <v>617</v>
      </c>
      <c r="D430" s="182"/>
      <c r="E430" s="183">
        <v>-1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51"/>
      <c r="Z430" s="151"/>
      <c r="AA430" s="151"/>
      <c r="AB430" s="151"/>
      <c r="AC430" s="151"/>
      <c r="AD430" s="151"/>
      <c r="AE430" s="151"/>
      <c r="AF430" s="151"/>
      <c r="AG430" s="151" t="s">
        <v>214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5">
      <c r="A431" s="168">
        <v>104</v>
      </c>
      <c r="B431" s="169" t="s">
        <v>666</v>
      </c>
      <c r="C431" s="178" t="s">
        <v>667</v>
      </c>
      <c r="D431" s="170" t="s">
        <v>567</v>
      </c>
      <c r="E431" s="171">
        <v>1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21</v>
      </c>
      <c r="M431" s="173">
        <f>G431*(1+L431/100)</f>
        <v>0</v>
      </c>
      <c r="N431" s="173">
        <v>0.43381999999999998</v>
      </c>
      <c r="O431" s="173">
        <f>ROUND(E431*N431,2)</f>
        <v>0.43</v>
      </c>
      <c r="P431" s="173">
        <v>0</v>
      </c>
      <c r="Q431" s="173">
        <f>ROUND(E431*P431,2)</f>
        <v>0</v>
      </c>
      <c r="R431" s="173" t="s">
        <v>207</v>
      </c>
      <c r="S431" s="173" t="s">
        <v>146</v>
      </c>
      <c r="T431" s="174" t="s">
        <v>208</v>
      </c>
      <c r="U431" s="160">
        <v>3.839</v>
      </c>
      <c r="V431" s="160">
        <f>ROUND(E431*U431,2)</f>
        <v>3.84</v>
      </c>
      <c r="W431" s="160"/>
      <c r="X431" s="160" t="s">
        <v>209</v>
      </c>
      <c r="Y431" s="151"/>
      <c r="Z431" s="151"/>
      <c r="AA431" s="151"/>
      <c r="AB431" s="151"/>
      <c r="AC431" s="151"/>
      <c r="AD431" s="151"/>
      <c r="AE431" s="151"/>
      <c r="AF431" s="151"/>
      <c r="AG431" s="151" t="s">
        <v>210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30.5" outlineLevel="1" x14ac:dyDescent="0.25">
      <c r="A432" s="158"/>
      <c r="B432" s="159"/>
      <c r="C432" s="263" t="s">
        <v>668</v>
      </c>
      <c r="D432" s="264"/>
      <c r="E432" s="264"/>
      <c r="F432" s="264"/>
      <c r="G432" s="264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51"/>
      <c r="Z432" s="151"/>
      <c r="AA432" s="151"/>
      <c r="AB432" s="151"/>
      <c r="AC432" s="151"/>
      <c r="AD432" s="151"/>
      <c r="AE432" s="151"/>
      <c r="AF432" s="151"/>
      <c r="AG432" s="151" t="s">
        <v>212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75" t="str">
        <f>C432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5">
      <c r="A433" s="158"/>
      <c r="B433" s="159"/>
      <c r="C433" s="254" t="s">
        <v>669</v>
      </c>
      <c r="D433" s="255"/>
      <c r="E433" s="255"/>
      <c r="F433" s="255"/>
      <c r="G433" s="255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151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5">
      <c r="A434" s="158"/>
      <c r="B434" s="159"/>
      <c r="C434" s="193" t="s">
        <v>670</v>
      </c>
      <c r="D434" s="182"/>
      <c r="E434" s="183">
        <v>1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51"/>
      <c r="Z434" s="151"/>
      <c r="AA434" s="151"/>
      <c r="AB434" s="151"/>
      <c r="AC434" s="151"/>
      <c r="AD434" s="151"/>
      <c r="AE434" s="151"/>
      <c r="AF434" s="151"/>
      <c r="AG434" s="151" t="s">
        <v>214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5">
      <c r="A435" s="168">
        <v>105</v>
      </c>
      <c r="B435" s="169" t="s">
        <v>671</v>
      </c>
      <c r="C435" s="178" t="s">
        <v>672</v>
      </c>
      <c r="D435" s="170" t="s">
        <v>567</v>
      </c>
      <c r="E435" s="171">
        <v>40</v>
      </c>
      <c r="F435" s="172"/>
      <c r="G435" s="173">
        <f>ROUND(E435*F435,2)</f>
        <v>0</v>
      </c>
      <c r="H435" s="172"/>
      <c r="I435" s="173">
        <f>ROUND(E435*H435,2)</f>
        <v>0</v>
      </c>
      <c r="J435" s="172"/>
      <c r="K435" s="173">
        <f>ROUND(E435*J435,2)</f>
        <v>0</v>
      </c>
      <c r="L435" s="173">
        <v>21</v>
      </c>
      <c r="M435" s="173">
        <f>G435*(1+L435/100)</f>
        <v>0</v>
      </c>
      <c r="N435" s="173">
        <v>0.43093999999999999</v>
      </c>
      <c r="O435" s="173">
        <f>ROUND(E435*N435,2)</f>
        <v>17.239999999999998</v>
      </c>
      <c r="P435" s="173">
        <v>0</v>
      </c>
      <c r="Q435" s="173">
        <f>ROUND(E435*P435,2)</f>
        <v>0</v>
      </c>
      <c r="R435" s="173" t="s">
        <v>207</v>
      </c>
      <c r="S435" s="173" t="s">
        <v>146</v>
      </c>
      <c r="T435" s="174" t="s">
        <v>208</v>
      </c>
      <c r="U435" s="160">
        <v>3.8170000000000002</v>
      </c>
      <c r="V435" s="160">
        <f>ROUND(E435*U435,2)</f>
        <v>152.68</v>
      </c>
      <c r="W435" s="160"/>
      <c r="X435" s="160" t="s">
        <v>209</v>
      </c>
      <c r="Y435" s="151"/>
      <c r="Z435" s="151"/>
      <c r="AA435" s="151"/>
      <c r="AB435" s="151"/>
      <c r="AC435" s="151"/>
      <c r="AD435" s="151"/>
      <c r="AE435" s="151"/>
      <c r="AF435" s="151"/>
      <c r="AG435" s="151" t="s">
        <v>210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ht="30.5" outlineLevel="1" x14ac:dyDescent="0.25">
      <c r="A436" s="158"/>
      <c r="B436" s="159"/>
      <c r="C436" s="263" t="s">
        <v>668</v>
      </c>
      <c r="D436" s="264"/>
      <c r="E436" s="264"/>
      <c r="F436" s="264"/>
      <c r="G436" s="264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51"/>
      <c r="Z436" s="151"/>
      <c r="AA436" s="151"/>
      <c r="AB436" s="151"/>
      <c r="AC436" s="151"/>
      <c r="AD436" s="151"/>
      <c r="AE436" s="151"/>
      <c r="AF436" s="151"/>
      <c r="AG436" s="151" t="s">
        <v>212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75" t="str">
        <f>C436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5">
      <c r="A437" s="158"/>
      <c r="B437" s="159"/>
      <c r="C437" s="254" t="s">
        <v>669</v>
      </c>
      <c r="D437" s="255"/>
      <c r="E437" s="255"/>
      <c r="F437" s="255"/>
      <c r="G437" s="255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151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5">
      <c r="A438" s="158"/>
      <c r="B438" s="159"/>
      <c r="C438" s="193" t="s">
        <v>673</v>
      </c>
      <c r="D438" s="182"/>
      <c r="E438" s="183">
        <v>14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51"/>
      <c r="Z438" s="151"/>
      <c r="AA438" s="151"/>
      <c r="AB438" s="151"/>
      <c r="AC438" s="151"/>
      <c r="AD438" s="151"/>
      <c r="AE438" s="151"/>
      <c r="AF438" s="151"/>
      <c r="AG438" s="151" t="s">
        <v>214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5">
      <c r="A439" s="158"/>
      <c r="B439" s="159"/>
      <c r="C439" s="193" t="s">
        <v>674</v>
      </c>
      <c r="D439" s="182"/>
      <c r="E439" s="183">
        <v>25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51"/>
      <c r="Z439" s="151"/>
      <c r="AA439" s="151"/>
      <c r="AB439" s="151"/>
      <c r="AC439" s="151"/>
      <c r="AD439" s="151"/>
      <c r="AE439" s="151"/>
      <c r="AF439" s="151"/>
      <c r="AG439" s="151" t="s">
        <v>214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5">
      <c r="A440" s="158"/>
      <c r="B440" s="159"/>
      <c r="C440" s="193" t="s">
        <v>675</v>
      </c>
      <c r="D440" s="182"/>
      <c r="E440" s="183">
        <v>-1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51"/>
      <c r="Z440" s="151"/>
      <c r="AA440" s="151"/>
      <c r="AB440" s="151"/>
      <c r="AC440" s="151"/>
      <c r="AD440" s="151"/>
      <c r="AE440" s="151"/>
      <c r="AF440" s="151"/>
      <c r="AG440" s="151" t="s">
        <v>214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5">
      <c r="A441" s="158"/>
      <c r="B441" s="159"/>
      <c r="C441" s="193" t="s">
        <v>676</v>
      </c>
      <c r="D441" s="182"/>
      <c r="E441" s="183">
        <v>2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51"/>
      <c r="Z441" s="151"/>
      <c r="AA441" s="151"/>
      <c r="AB441" s="151"/>
      <c r="AC441" s="151"/>
      <c r="AD441" s="151"/>
      <c r="AE441" s="151"/>
      <c r="AF441" s="151"/>
      <c r="AG441" s="151" t="s">
        <v>214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5">
      <c r="A442" s="168">
        <v>106</v>
      </c>
      <c r="B442" s="169" t="s">
        <v>677</v>
      </c>
      <c r="C442" s="178" t="s">
        <v>678</v>
      </c>
      <c r="D442" s="170" t="s">
        <v>567</v>
      </c>
      <c r="E442" s="171">
        <v>41</v>
      </c>
      <c r="F442" s="172"/>
      <c r="G442" s="173">
        <f>ROUND(E442*F442,2)</f>
        <v>0</v>
      </c>
      <c r="H442" s="172"/>
      <c r="I442" s="173">
        <f>ROUND(E442*H442,2)</f>
        <v>0</v>
      </c>
      <c r="J442" s="172"/>
      <c r="K442" s="173">
        <f>ROUND(E442*J442,2)</f>
        <v>0</v>
      </c>
      <c r="L442" s="173">
        <v>21</v>
      </c>
      <c r="M442" s="173">
        <f>G442*(1+L442/100)</f>
        <v>0</v>
      </c>
      <c r="N442" s="173">
        <v>0.31590000000000001</v>
      </c>
      <c r="O442" s="173">
        <f>ROUND(E442*N442,2)</f>
        <v>12.95</v>
      </c>
      <c r="P442" s="173">
        <v>0</v>
      </c>
      <c r="Q442" s="173">
        <f>ROUND(E442*P442,2)</f>
        <v>0</v>
      </c>
      <c r="R442" s="173" t="s">
        <v>207</v>
      </c>
      <c r="S442" s="173" t="s">
        <v>146</v>
      </c>
      <c r="T442" s="174" t="s">
        <v>208</v>
      </c>
      <c r="U442" s="160">
        <v>1.5509999999999999</v>
      </c>
      <c r="V442" s="160">
        <f>ROUND(E442*U442,2)</f>
        <v>63.59</v>
      </c>
      <c r="W442" s="160"/>
      <c r="X442" s="160" t="s">
        <v>209</v>
      </c>
      <c r="Y442" s="151"/>
      <c r="Z442" s="151"/>
      <c r="AA442" s="151"/>
      <c r="AB442" s="151"/>
      <c r="AC442" s="151"/>
      <c r="AD442" s="151"/>
      <c r="AE442" s="151"/>
      <c r="AF442" s="151"/>
      <c r="AG442" s="151" t="s">
        <v>210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ht="30.5" outlineLevel="1" x14ac:dyDescent="0.25">
      <c r="A443" s="158"/>
      <c r="B443" s="159"/>
      <c r="C443" s="263" t="s">
        <v>668</v>
      </c>
      <c r="D443" s="264"/>
      <c r="E443" s="264"/>
      <c r="F443" s="264"/>
      <c r="G443" s="264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51"/>
      <c r="Z443" s="151"/>
      <c r="AA443" s="151"/>
      <c r="AB443" s="151"/>
      <c r="AC443" s="151"/>
      <c r="AD443" s="151"/>
      <c r="AE443" s="151"/>
      <c r="AF443" s="151"/>
      <c r="AG443" s="151" t="s">
        <v>212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75" t="str">
        <f>C443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5">
      <c r="A444" s="158"/>
      <c r="B444" s="159"/>
      <c r="C444" s="254" t="s">
        <v>669</v>
      </c>
      <c r="D444" s="255"/>
      <c r="E444" s="255"/>
      <c r="F444" s="255"/>
      <c r="G444" s="255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51"/>
      <c r="Z444" s="151"/>
      <c r="AA444" s="151"/>
      <c r="AB444" s="151"/>
      <c r="AC444" s="151"/>
      <c r="AD444" s="151"/>
      <c r="AE444" s="151"/>
      <c r="AF444" s="151"/>
      <c r="AG444" s="151" t="s">
        <v>151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5">
      <c r="A445" s="158"/>
      <c r="B445" s="159"/>
      <c r="C445" s="193" t="s">
        <v>679</v>
      </c>
      <c r="D445" s="182"/>
      <c r="E445" s="183">
        <v>24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51"/>
      <c r="Z445" s="151"/>
      <c r="AA445" s="151"/>
      <c r="AB445" s="151"/>
      <c r="AC445" s="151"/>
      <c r="AD445" s="151"/>
      <c r="AE445" s="151"/>
      <c r="AF445" s="151"/>
      <c r="AG445" s="151" t="s">
        <v>214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5">
      <c r="A446" s="158"/>
      <c r="B446" s="159"/>
      <c r="C446" s="193" t="s">
        <v>680</v>
      </c>
      <c r="D446" s="182"/>
      <c r="E446" s="183">
        <v>13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51"/>
      <c r="Z446" s="151"/>
      <c r="AA446" s="151"/>
      <c r="AB446" s="151"/>
      <c r="AC446" s="151"/>
      <c r="AD446" s="151"/>
      <c r="AE446" s="151"/>
      <c r="AF446" s="151"/>
      <c r="AG446" s="151" t="s">
        <v>214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5">
      <c r="A447" s="158"/>
      <c r="B447" s="159"/>
      <c r="C447" s="193" t="s">
        <v>675</v>
      </c>
      <c r="D447" s="182"/>
      <c r="E447" s="183">
        <v>-1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51"/>
      <c r="Z447" s="151"/>
      <c r="AA447" s="151"/>
      <c r="AB447" s="151"/>
      <c r="AC447" s="151"/>
      <c r="AD447" s="151"/>
      <c r="AE447" s="151"/>
      <c r="AF447" s="151"/>
      <c r="AG447" s="151" t="s">
        <v>214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5">
      <c r="A448" s="158"/>
      <c r="B448" s="159"/>
      <c r="C448" s="193" t="s">
        <v>681</v>
      </c>
      <c r="D448" s="182"/>
      <c r="E448" s="183">
        <v>5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51"/>
      <c r="Z448" s="151"/>
      <c r="AA448" s="151"/>
      <c r="AB448" s="151"/>
      <c r="AC448" s="151"/>
      <c r="AD448" s="151"/>
      <c r="AE448" s="151"/>
      <c r="AF448" s="151"/>
      <c r="AG448" s="151" t="s">
        <v>214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5">
      <c r="A449" s="168">
        <v>107</v>
      </c>
      <c r="B449" s="169" t="s">
        <v>682</v>
      </c>
      <c r="C449" s="178" t="s">
        <v>683</v>
      </c>
      <c r="D449" s="170" t="s">
        <v>567</v>
      </c>
      <c r="E449" s="171">
        <v>29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21</v>
      </c>
      <c r="M449" s="173">
        <f>G449*(1+L449/100)</f>
        <v>0</v>
      </c>
      <c r="N449" s="173">
        <v>9.3600000000000003E-3</v>
      </c>
      <c r="O449" s="173">
        <f>ROUND(E449*N449,2)</f>
        <v>0.27</v>
      </c>
      <c r="P449" s="173">
        <v>0</v>
      </c>
      <c r="Q449" s="173">
        <f>ROUND(E449*P449,2)</f>
        <v>0</v>
      </c>
      <c r="R449" s="173" t="s">
        <v>502</v>
      </c>
      <c r="S449" s="173" t="s">
        <v>146</v>
      </c>
      <c r="T449" s="174" t="s">
        <v>208</v>
      </c>
      <c r="U449" s="160">
        <v>1.3140000000000001</v>
      </c>
      <c r="V449" s="160">
        <f>ROUND(E449*U449,2)</f>
        <v>38.11</v>
      </c>
      <c r="W449" s="160"/>
      <c r="X449" s="160" t="s">
        <v>209</v>
      </c>
      <c r="Y449" s="151"/>
      <c r="Z449" s="151"/>
      <c r="AA449" s="151"/>
      <c r="AB449" s="151"/>
      <c r="AC449" s="151"/>
      <c r="AD449" s="151"/>
      <c r="AE449" s="151"/>
      <c r="AF449" s="151"/>
      <c r="AG449" s="151" t="s">
        <v>210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5">
      <c r="A450" s="158"/>
      <c r="B450" s="159"/>
      <c r="C450" s="263" t="s">
        <v>684</v>
      </c>
      <c r="D450" s="264"/>
      <c r="E450" s="264"/>
      <c r="F450" s="264"/>
      <c r="G450" s="264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51"/>
      <c r="Z450" s="151"/>
      <c r="AA450" s="151"/>
      <c r="AB450" s="151"/>
      <c r="AC450" s="151"/>
      <c r="AD450" s="151"/>
      <c r="AE450" s="151"/>
      <c r="AF450" s="151"/>
      <c r="AG450" s="151" t="s">
        <v>212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5">
      <c r="A451" s="158"/>
      <c r="B451" s="159"/>
      <c r="C451" s="254" t="s">
        <v>685</v>
      </c>
      <c r="D451" s="255"/>
      <c r="E451" s="255"/>
      <c r="F451" s="255"/>
      <c r="G451" s="255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51"/>
      <c r="Z451" s="151"/>
      <c r="AA451" s="151"/>
      <c r="AB451" s="151"/>
      <c r="AC451" s="151"/>
      <c r="AD451" s="151"/>
      <c r="AE451" s="151"/>
      <c r="AF451" s="151"/>
      <c r="AG451" s="151" t="s">
        <v>151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5">
      <c r="A452" s="158"/>
      <c r="B452" s="159"/>
      <c r="C452" s="193" t="s">
        <v>686</v>
      </c>
      <c r="D452" s="182"/>
      <c r="E452" s="183">
        <v>30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51"/>
      <c r="Z452" s="151"/>
      <c r="AA452" s="151"/>
      <c r="AB452" s="151"/>
      <c r="AC452" s="151"/>
      <c r="AD452" s="151"/>
      <c r="AE452" s="151"/>
      <c r="AF452" s="151"/>
      <c r="AG452" s="151" t="s">
        <v>214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5">
      <c r="A453" s="158"/>
      <c r="B453" s="159"/>
      <c r="C453" s="193" t="s">
        <v>617</v>
      </c>
      <c r="D453" s="182"/>
      <c r="E453" s="183">
        <v>-1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51"/>
      <c r="Z453" s="151"/>
      <c r="AA453" s="151"/>
      <c r="AB453" s="151"/>
      <c r="AC453" s="151"/>
      <c r="AD453" s="151"/>
      <c r="AE453" s="151"/>
      <c r="AF453" s="151"/>
      <c r="AG453" s="151" t="s">
        <v>214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5">
      <c r="A454" s="168">
        <v>108</v>
      </c>
      <c r="B454" s="169" t="s">
        <v>687</v>
      </c>
      <c r="C454" s="178" t="s">
        <v>688</v>
      </c>
      <c r="D454" s="170" t="s">
        <v>247</v>
      </c>
      <c r="E454" s="171">
        <v>33.303600000000003</v>
      </c>
      <c r="F454" s="172"/>
      <c r="G454" s="173">
        <f>ROUND(E454*F454,2)</f>
        <v>0</v>
      </c>
      <c r="H454" s="172"/>
      <c r="I454" s="173">
        <f>ROUND(E454*H454,2)</f>
        <v>0</v>
      </c>
      <c r="J454" s="172"/>
      <c r="K454" s="173">
        <f>ROUND(E454*J454,2)</f>
        <v>0</v>
      </c>
      <c r="L454" s="173">
        <v>21</v>
      </c>
      <c r="M454" s="173">
        <f>G454*(1+L454/100)</f>
        <v>0</v>
      </c>
      <c r="N454" s="173">
        <v>2.5249999999999999</v>
      </c>
      <c r="O454" s="173">
        <f>ROUND(E454*N454,2)</f>
        <v>84.09</v>
      </c>
      <c r="P454" s="173">
        <v>0</v>
      </c>
      <c r="Q454" s="173">
        <f>ROUND(E454*P454,2)</f>
        <v>0</v>
      </c>
      <c r="R454" s="173" t="s">
        <v>502</v>
      </c>
      <c r="S454" s="173" t="s">
        <v>146</v>
      </c>
      <c r="T454" s="174" t="s">
        <v>208</v>
      </c>
      <c r="U454" s="160">
        <v>1.3029999999999999</v>
      </c>
      <c r="V454" s="160">
        <f>ROUND(E454*U454,2)</f>
        <v>43.39</v>
      </c>
      <c r="W454" s="160"/>
      <c r="X454" s="160" t="s">
        <v>209</v>
      </c>
      <c r="Y454" s="151"/>
      <c r="Z454" s="151"/>
      <c r="AA454" s="151"/>
      <c r="AB454" s="151"/>
      <c r="AC454" s="151"/>
      <c r="AD454" s="151"/>
      <c r="AE454" s="151"/>
      <c r="AF454" s="151"/>
      <c r="AG454" s="151" t="s">
        <v>210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5">
      <c r="A455" s="158"/>
      <c r="B455" s="159"/>
      <c r="C455" s="263" t="s">
        <v>508</v>
      </c>
      <c r="D455" s="264"/>
      <c r="E455" s="264"/>
      <c r="F455" s="264"/>
      <c r="G455" s="264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51"/>
      <c r="Z455" s="151"/>
      <c r="AA455" s="151"/>
      <c r="AB455" s="151"/>
      <c r="AC455" s="151"/>
      <c r="AD455" s="151"/>
      <c r="AE455" s="151"/>
      <c r="AF455" s="151"/>
      <c r="AG455" s="151" t="s">
        <v>212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5">
      <c r="A456" s="158"/>
      <c r="B456" s="159"/>
      <c r="C456" s="193" t="s">
        <v>689</v>
      </c>
      <c r="D456" s="182"/>
      <c r="E456" s="183">
        <v>34.451999999999998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51"/>
      <c r="Z456" s="151"/>
      <c r="AA456" s="151"/>
      <c r="AB456" s="151"/>
      <c r="AC456" s="151"/>
      <c r="AD456" s="151"/>
      <c r="AE456" s="151"/>
      <c r="AF456" s="151"/>
      <c r="AG456" s="151" t="s">
        <v>214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5">
      <c r="A457" s="158"/>
      <c r="B457" s="159"/>
      <c r="C457" s="193" t="s">
        <v>366</v>
      </c>
      <c r="D457" s="182"/>
      <c r="E457" s="183">
        <v>-1.1484000000000001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51"/>
      <c r="Z457" s="151"/>
      <c r="AA457" s="151"/>
      <c r="AB457" s="151"/>
      <c r="AC457" s="151"/>
      <c r="AD457" s="151"/>
      <c r="AE457" s="151"/>
      <c r="AF457" s="151"/>
      <c r="AG457" s="151" t="s">
        <v>214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5">
      <c r="A458" s="168">
        <v>109</v>
      </c>
      <c r="B458" s="169" t="s">
        <v>690</v>
      </c>
      <c r="C458" s="178" t="s">
        <v>691</v>
      </c>
      <c r="D458" s="170" t="s">
        <v>206</v>
      </c>
      <c r="E458" s="171">
        <v>166.518</v>
      </c>
      <c r="F458" s="172"/>
      <c r="G458" s="173">
        <f>ROUND(E458*F458,2)</f>
        <v>0</v>
      </c>
      <c r="H458" s="172"/>
      <c r="I458" s="173">
        <f>ROUND(E458*H458,2)</f>
        <v>0</v>
      </c>
      <c r="J458" s="172"/>
      <c r="K458" s="173">
        <f>ROUND(E458*J458,2)</f>
        <v>0</v>
      </c>
      <c r="L458" s="173">
        <v>21</v>
      </c>
      <c r="M458" s="173">
        <f>G458*(1+L458/100)</f>
        <v>0</v>
      </c>
      <c r="N458" s="173">
        <v>4.1799999999999997E-3</v>
      </c>
      <c r="O458" s="173">
        <f>ROUND(E458*N458,2)</f>
        <v>0.7</v>
      </c>
      <c r="P458" s="173">
        <v>0</v>
      </c>
      <c r="Q458" s="173">
        <f>ROUND(E458*P458,2)</f>
        <v>0</v>
      </c>
      <c r="R458" s="173" t="s">
        <v>502</v>
      </c>
      <c r="S458" s="173" t="s">
        <v>146</v>
      </c>
      <c r="T458" s="174" t="s">
        <v>208</v>
      </c>
      <c r="U458" s="160">
        <v>15.407999999999999</v>
      </c>
      <c r="V458" s="160">
        <f>ROUND(E458*U458,2)</f>
        <v>2565.71</v>
      </c>
      <c r="W458" s="160"/>
      <c r="X458" s="160" t="s">
        <v>209</v>
      </c>
      <c r="Y458" s="151"/>
      <c r="Z458" s="151"/>
      <c r="AA458" s="151"/>
      <c r="AB458" s="151"/>
      <c r="AC458" s="151"/>
      <c r="AD458" s="151"/>
      <c r="AE458" s="151"/>
      <c r="AF458" s="151"/>
      <c r="AG458" s="151" t="s">
        <v>210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5">
      <c r="A459" s="158"/>
      <c r="B459" s="159"/>
      <c r="C459" s="193" t="s">
        <v>692</v>
      </c>
      <c r="D459" s="182"/>
      <c r="E459" s="183">
        <v>172.26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51"/>
      <c r="Z459" s="151"/>
      <c r="AA459" s="151"/>
      <c r="AB459" s="151"/>
      <c r="AC459" s="151"/>
      <c r="AD459" s="151"/>
      <c r="AE459" s="151"/>
      <c r="AF459" s="151"/>
      <c r="AG459" s="151" t="s">
        <v>214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5">
      <c r="A460" s="158"/>
      <c r="B460" s="159"/>
      <c r="C460" s="193" t="s">
        <v>693</v>
      </c>
      <c r="D460" s="182"/>
      <c r="E460" s="183">
        <v>-5.742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51"/>
      <c r="Z460" s="151"/>
      <c r="AA460" s="151"/>
      <c r="AB460" s="151"/>
      <c r="AC460" s="151"/>
      <c r="AD460" s="151"/>
      <c r="AE460" s="151"/>
      <c r="AF460" s="151"/>
      <c r="AG460" s="151" t="s">
        <v>214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5">
      <c r="A461" s="168">
        <v>110</v>
      </c>
      <c r="B461" s="169" t="s">
        <v>694</v>
      </c>
      <c r="C461" s="178" t="s">
        <v>695</v>
      </c>
      <c r="D461" s="170" t="s">
        <v>567</v>
      </c>
      <c r="E461" s="171">
        <v>33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21</v>
      </c>
      <c r="M461" s="173">
        <f>G461*(1+L461/100)</f>
        <v>0</v>
      </c>
      <c r="N461" s="173">
        <v>0</v>
      </c>
      <c r="O461" s="173">
        <f>ROUND(E461*N461,2)</f>
        <v>0</v>
      </c>
      <c r="P461" s="173">
        <v>0.1</v>
      </c>
      <c r="Q461" s="173">
        <f>ROUND(E461*P461,2)</f>
        <v>3.3</v>
      </c>
      <c r="R461" s="173"/>
      <c r="S461" s="173" t="s">
        <v>185</v>
      </c>
      <c r="T461" s="174" t="s">
        <v>147</v>
      </c>
      <c r="U461" s="160">
        <v>0</v>
      </c>
      <c r="V461" s="160">
        <f>ROUND(E461*U461,2)</f>
        <v>0</v>
      </c>
      <c r="W461" s="160"/>
      <c r="X461" s="160" t="s">
        <v>209</v>
      </c>
      <c r="Y461" s="151"/>
      <c r="Z461" s="151"/>
      <c r="AA461" s="151"/>
      <c r="AB461" s="151"/>
      <c r="AC461" s="151"/>
      <c r="AD461" s="151"/>
      <c r="AE461" s="151"/>
      <c r="AF461" s="151"/>
      <c r="AG461" s="151" t="s">
        <v>210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5">
      <c r="A462" s="158"/>
      <c r="B462" s="159"/>
      <c r="C462" s="252" t="s">
        <v>696</v>
      </c>
      <c r="D462" s="253"/>
      <c r="E462" s="253"/>
      <c r="F462" s="253"/>
      <c r="G462" s="253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51"/>
      <c r="Z462" s="151"/>
      <c r="AA462" s="151"/>
      <c r="AB462" s="151"/>
      <c r="AC462" s="151"/>
      <c r="AD462" s="151"/>
      <c r="AE462" s="151"/>
      <c r="AF462" s="151"/>
      <c r="AG462" s="151" t="s">
        <v>151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5">
      <c r="A463" s="158"/>
      <c r="B463" s="159"/>
      <c r="C463" s="193" t="s">
        <v>697</v>
      </c>
      <c r="D463" s="182"/>
      <c r="E463" s="183">
        <v>34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51"/>
      <c r="Z463" s="151"/>
      <c r="AA463" s="151"/>
      <c r="AB463" s="151"/>
      <c r="AC463" s="151"/>
      <c r="AD463" s="151"/>
      <c r="AE463" s="151"/>
      <c r="AF463" s="151"/>
      <c r="AG463" s="151" t="s">
        <v>214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5">
      <c r="A464" s="158"/>
      <c r="B464" s="159"/>
      <c r="C464" s="193" t="s">
        <v>617</v>
      </c>
      <c r="D464" s="182"/>
      <c r="E464" s="183">
        <v>-1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51"/>
      <c r="Z464" s="151"/>
      <c r="AA464" s="151"/>
      <c r="AB464" s="151"/>
      <c r="AC464" s="151"/>
      <c r="AD464" s="151"/>
      <c r="AE464" s="151"/>
      <c r="AF464" s="151"/>
      <c r="AG464" s="151" t="s">
        <v>214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5">
      <c r="A465" s="168">
        <v>111</v>
      </c>
      <c r="B465" s="169" t="s">
        <v>698</v>
      </c>
      <c r="C465" s="178" t="s">
        <v>699</v>
      </c>
      <c r="D465" s="170" t="s">
        <v>231</v>
      </c>
      <c r="E465" s="171">
        <v>136.19999999999999</v>
      </c>
      <c r="F465" s="172"/>
      <c r="G465" s="173">
        <f>ROUND(E465*F465,2)</f>
        <v>0</v>
      </c>
      <c r="H465" s="172"/>
      <c r="I465" s="173">
        <f>ROUND(E465*H465,2)</f>
        <v>0</v>
      </c>
      <c r="J465" s="172"/>
      <c r="K465" s="173">
        <f>ROUND(E465*J465,2)</f>
        <v>0</v>
      </c>
      <c r="L465" s="173">
        <v>21</v>
      </c>
      <c r="M465" s="173">
        <f>G465*(1+L465/100)</f>
        <v>0</v>
      </c>
      <c r="N465" s="173">
        <v>0.48873</v>
      </c>
      <c r="O465" s="173">
        <f>ROUND(E465*N465,2)</f>
        <v>66.569999999999993</v>
      </c>
      <c r="P465" s="173">
        <v>0</v>
      </c>
      <c r="Q465" s="173">
        <f>ROUND(E465*P465,2)</f>
        <v>0</v>
      </c>
      <c r="R465" s="173" t="s">
        <v>700</v>
      </c>
      <c r="S465" s="173" t="s">
        <v>146</v>
      </c>
      <c r="T465" s="174" t="s">
        <v>208</v>
      </c>
      <c r="U465" s="160">
        <v>42.000839999999997</v>
      </c>
      <c r="V465" s="160">
        <f>ROUND(E465*U465,2)</f>
        <v>5720.51</v>
      </c>
      <c r="W465" s="160"/>
      <c r="X465" s="160" t="s">
        <v>562</v>
      </c>
      <c r="Y465" s="151"/>
      <c r="Z465" s="151"/>
      <c r="AA465" s="151"/>
      <c r="AB465" s="151"/>
      <c r="AC465" s="151"/>
      <c r="AD465" s="151"/>
      <c r="AE465" s="151"/>
      <c r="AF465" s="151"/>
      <c r="AG465" s="151" t="s">
        <v>563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ht="60.5" outlineLevel="1" x14ac:dyDescent="0.25">
      <c r="A466" s="158"/>
      <c r="B466" s="159"/>
      <c r="C466" s="263" t="s">
        <v>701</v>
      </c>
      <c r="D466" s="264"/>
      <c r="E466" s="264"/>
      <c r="F466" s="264"/>
      <c r="G466" s="264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51"/>
      <c r="Z466" s="151"/>
      <c r="AA466" s="151"/>
      <c r="AB466" s="151"/>
      <c r="AC466" s="151"/>
      <c r="AD466" s="151"/>
      <c r="AE466" s="151"/>
      <c r="AF466" s="151"/>
      <c r="AG466" s="151" t="s">
        <v>212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75" t="str">
        <f>C466</f>
        <v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v>
      </c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5">
      <c r="A467" s="158"/>
      <c r="B467" s="159"/>
      <c r="C467" s="193" t="s">
        <v>702</v>
      </c>
      <c r="D467" s="182"/>
      <c r="E467" s="183">
        <v>128.19999999999999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51"/>
      <c r="Z467" s="151"/>
      <c r="AA467" s="151"/>
      <c r="AB467" s="151"/>
      <c r="AC467" s="151"/>
      <c r="AD467" s="151"/>
      <c r="AE467" s="151"/>
      <c r="AF467" s="151"/>
      <c r="AG467" s="151" t="s">
        <v>214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5">
      <c r="A468" s="158"/>
      <c r="B468" s="159"/>
      <c r="C468" s="193" t="s">
        <v>703</v>
      </c>
      <c r="D468" s="182"/>
      <c r="E468" s="183">
        <v>10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51"/>
      <c r="Z468" s="151"/>
      <c r="AA468" s="151"/>
      <c r="AB468" s="151"/>
      <c r="AC468" s="151"/>
      <c r="AD468" s="151"/>
      <c r="AE468" s="151"/>
      <c r="AF468" s="151"/>
      <c r="AG468" s="151" t="s">
        <v>214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5">
      <c r="A469" s="158"/>
      <c r="B469" s="159"/>
      <c r="C469" s="193" t="s">
        <v>704</v>
      </c>
      <c r="D469" s="182"/>
      <c r="E469" s="183">
        <v>-2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51"/>
      <c r="Z469" s="151"/>
      <c r="AA469" s="151"/>
      <c r="AB469" s="151"/>
      <c r="AC469" s="151"/>
      <c r="AD469" s="151"/>
      <c r="AE469" s="151"/>
      <c r="AF469" s="151"/>
      <c r="AG469" s="151" t="s">
        <v>214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5">
      <c r="A470" s="168">
        <v>112</v>
      </c>
      <c r="B470" s="169" t="s">
        <v>705</v>
      </c>
      <c r="C470" s="178" t="s">
        <v>706</v>
      </c>
      <c r="D470" s="170" t="s">
        <v>567</v>
      </c>
      <c r="E470" s="171">
        <v>29</v>
      </c>
      <c r="F470" s="172"/>
      <c r="G470" s="173">
        <f>ROUND(E470*F470,2)</f>
        <v>0</v>
      </c>
      <c r="H470" s="172"/>
      <c r="I470" s="173">
        <f>ROUND(E470*H470,2)</f>
        <v>0</v>
      </c>
      <c r="J470" s="172"/>
      <c r="K470" s="173">
        <f>ROUND(E470*J470,2)</f>
        <v>0</v>
      </c>
      <c r="L470" s="173">
        <v>21</v>
      </c>
      <c r="M470" s="173">
        <f>G470*(1+L470/100)</f>
        <v>0</v>
      </c>
      <c r="N470" s="173">
        <v>3.7999999999999999E-2</v>
      </c>
      <c r="O470" s="173">
        <f>ROUND(E470*N470,2)</f>
        <v>1.1000000000000001</v>
      </c>
      <c r="P470" s="173">
        <v>0</v>
      </c>
      <c r="Q470" s="173">
        <f>ROUND(E470*P470,2)</f>
        <v>0</v>
      </c>
      <c r="R470" s="173" t="s">
        <v>405</v>
      </c>
      <c r="S470" s="173" t="s">
        <v>146</v>
      </c>
      <c r="T470" s="174" t="s">
        <v>208</v>
      </c>
      <c r="U470" s="160">
        <v>0</v>
      </c>
      <c r="V470" s="160">
        <f>ROUND(E470*U470,2)</f>
        <v>0</v>
      </c>
      <c r="W470" s="160"/>
      <c r="X470" s="160" t="s">
        <v>406</v>
      </c>
      <c r="Y470" s="151"/>
      <c r="Z470" s="151"/>
      <c r="AA470" s="151"/>
      <c r="AB470" s="151"/>
      <c r="AC470" s="151"/>
      <c r="AD470" s="151"/>
      <c r="AE470" s="151"/>
      <c r="AF470" s="151"/>
      <c r="AG470" s="151" t="s">
        <v>407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5">
      <c r="A471" s="158"/>
      <c r="B471" s="159"/>
      <c r="C471" s="193" t="s">
        <v>707</v>
      </c>
      <c r="D471" s="182"/>
      <c r="E471" s="183">
        <v>29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51"/>
      <c r="Z471" s="151"/>
      <c r="AA471" s="151"/>
      <c r="AB471" s="151"/>
      <c r="AC471" s="151"/>
      <c r="AD471" s="151"/>
      <c r="AE471" s="151"/>
      <c r="AF471" s="151"/>
      <c r="AG471" s="151" t="s">
        <v>214</v>
      </c>
      <c r="AH471" s="151">
        <v>5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ht="20" outlineLevel="1" x14ac:dyDescent="0.25">
      <c r="A472" s="186">
        <v>113</v>
      </c>
      <c r="B472" s="187" t="s">
        <v>708</v>
      </c>
      <c r="C472" s="196" t="s">
        <v>709</v>
      </c>
      <c r="D472" s="188" t="s">
        <v>567</v>
      </c>
      <c r="E472" s="189">
        <v>1</v>
      </c>
      <c r="F472" s="190"/>
      <c r="G472" s="191">
        <f>ROUND(E472*F472,2)</f>
        <v>0</v>
      </c>
      <c r="H472" s="190"/>
      <c r="I472" s="191">
        <f>ROUND(E472*H472,2)</f>
        <v>0</v>
      </c>
      <c r="J472" s="190"/>
      <c r="K472" s="191">
        <f>ROUND(E472*J472,2)</f>
        <v>0</v>
      </c>
      <c r="L472" s="191">
        <v>21</v>
      </c>
      <c r="M472" s="191">
        <f>G472*(1+L472/100)</f>
        <v>0</v>
      </c>
      <c r="N472" s="191">
        <v>0.05</v>
      </c>
      <c r="O472" s="191">
        <f>ROUND(E472*N472,2)</f>
        <v>0.05</v>
      </c>
      <c r="P472" s="191">
        <v>0</v>
      </c>
      <c r="Q472" s="191">
        <f>ROUND(E472*P472,2)</f>
        <v>0</v>
      </c>
      <c r="R472" s="191" t="s">
        <v>405</v>
      </c>
      <c r="S472" s="191" t="s">
        <v>146</v>
      </c>
      <c r="T472" s="192" t="s">
        <v>208</v>
      </c>
      <c r="U472" s="160">
        <v>0</v>
      </c>
      <c r="V472" s="160">
        <f>ROUND(E472*U472,2)</f>
        <v>0</v>
      </c>
      <c r="W472" s="160"/>
      <c r="X472" s="160" t="s">
        <v>406</v>
      </c>
      <c r="Y472" s="151"/>
      <c r="Z472" s="151"/>
      <c r="AA472" s="151"/>
      <c r="AB472" s="151"/>
      <c r="AC472" s="151"/>
      <c r="AD472" s="151"/>
      <c r="AE472" s="151"/>
      <c r="AF472" s="151"/>
      <c r="AG472" s="151" t="s">
        <v>407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5">
      <c r="A473" s="168">
        <v>114</v>
      </c>
      <c r="B473" s="169" t="s">
        <v>710</v>
      </c>
      <c r="C473" s="178" t="s">
        <v>711</v>
      </c>
      <c r="D473" s="170" t="s">
        <v>567</v>
      </c>
      <c r="E473" s="171">
        <v>29</v>
      </c>
      <c r="F473" s="172"/>
      <c r="G473" s="173">
        <f>ROUND(E473*F473,2)</f>
        <v>0</v>
      </c>
      <c r="H473" s="172"/>
      <c r="I473" s="173">
        <f>ROUND(E473*H473,2)</f>
        <v>0</v>
      </c>
      <c r="J473" s="172"/>
      <c r="K473" s="173">
        <f>ROUND(E473*J473,2)</f>
        <v>0</v>
      </c>
      <c r="L473" s="173">
        <v>21</v>
      </c>
      <c r="M473" s="173">
        <f>G473*(1+L473/100)</f>
        <v>0</v>
      </c>
      <c r="N473" s="173">
        <v>6.4999999999999997E-3</v>
      </c>
      <c r="O473" s="173">
        <f>ROUND(E473*N473,2)</f>
        <v>0.19</v>
      </c>
      <c r="P473" s="173">
        <v>0</v>
      </c>
      <c r="Q473" s="173">
        <f>ROUND(E473*P473,2)</f>
        <v>0</v>
      </c>
      <c r="R473" s="173" t="s">
        <v>405</v>
      </c>
      <c r="S473" s="173" t="s">
        <v>146</v>
      </c>
      <c r="T473" s="174" t="s">
        <v>208</v>
      </c>
      <c r="U473" s="160">
        <v>0</v>
      </c>
      <c r="V473" s="160">
        <f>ROUND(E473*U473,2)</f>
        <v>0</v>
      </c>
      <c r="W473" s="160"/>
      <c r="X473" s="160" t="s">
        <v>406</v>
      </c>
      <c r="Y473" s="151"/>
      <c r="Z473" s="151"/>
      <c r="AA473" s="151"/>
      <c r="AB473" s="151"/>
      <c r="AC473" s="151"/>
      <c r="AD473" s="151"/>
      <c r="AE473" s="151"/>
      <c r="AF473" s="151"/>
      <c r="AG473" s="151" t="s">
        <v>407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5">
      <c r="A474" s="158"/>
      <c r="B474" s="159"/>
      <c r="C474" s="193" t="s">
        <v>712</v>
      </c>
      <c r="D474" s="182"/>
      <c r="E474" s="183">
        <v>29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51"/>
      <c r="Z474" s="151"/>
      <c r="AA474" s="151"/>
      <c r="AB474" s="151"/>
      <c r="AC474" s="151"/>
      <c r="AD474" s="151"/>
      <c r="AE474" s="151"/>
      <c r="AF474" s="151"/>
      <c r="AG474" s="151" t="s">
        <v>214</v>
      </c>
      <c r="AH474" s="151">
        <v>5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ht="20" outlineLevel="1" x14ac:dyDescent="0.25">
      <c r="A475" s="168">
        <v>115</v>
      </c>
      <c r="B475" s="169" t="s">
        <v>713</v>
      </c>
      <c r="C475" s="178" t="s">
        <v>714</v>
      </c>
      <c r="D475" s="170" t="s">
        <v>567</v>
      </c>
      <c r="E475" s="171">
        <v>29</v>
      </c>
      <c r="F475" s="172"/>
      <c r="G475" s="173">
        <f>ROUND(E475*F475,2)</f>
        <v>0</v>
      </c>
      <c r="H475" s="172"/>
      <c r="I475" s="173">
        <f>ROUND(E475*H475,2)</f>
        <v>0</v>
      </c>
      <c r="J475" s="172"/>
      <c r="K475" s="173">
        <f>ROUND(E475*J475,2)</f>
        <v>0</v>
      </c>
      <c r="L475" s="173">
        <v>21</v>
      </c>
      <c r="M475" s="173">
        <f>G475*(1+L475/100)</f>
        <v>0</v>
      </c>
      <c r="N475" s="173">
        <v>7.0000000000000007E-2</v>
      </c>
      <c r="O475" s="173">
        <f>ROUND(E475*N475,2)</f>
        <v>2.0299999999999998</v>
      </c>
      <c r="P475" s="173">
        <v>0</v>
      </c>
      <c r="Q475" s="173">
        <f>ROUND(E475*P475,2)</f>
        <v>0</v>
      </c>
      <c r="R475" s="173" t="s">
        <v>405</v>
      </c>
      <c r="S475" s="173" t="s">
        <v>146</v>
      </c>
      <c r="T475" s="174" t="s">
        <v>208</v>
      </c>
      <c r="U475" s="160">
        <v>0</v>
      </c>
      <c r="V475" s="160">
        <f>ROUND(E475*U475,2)</f>
        <v>0</v>
      </c>
      <c r="W475" s="160"/>
      <c r="X475" s="160" t="s">
        <v>406</v>
      </c>
      <c r="Y475" s="151"/>
      <c r="Z475" s="151"/>
      <c r="AA475" s="151"/>
      <c r="AB475" s="151"/>
      <c r="AC475" s="151"/>
      <c r="AD475" s="151"/>
      <c r="AE475" s="151"/>
      <c r="AF475" s="151"/>
      <c r="AG475" s="151" t="s">
        <v>407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5">
      <c r="A476" s="158"/>
      <c r="B476" s="159"/>
      <c r="C476" s="193" t="s">
        <v>712</v>
      </c>
      <c r="D476" s="182"/>
      <c r="E476" s="183">
        <v>29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51"/>
      <c r="Z476" s="151"/>
      <c r="AA476" s="151"/>
      <c r="AB476" s="151"/>
      <c r="AC476" s="151"/>
      <c r="AD476" s="151"/>
      <c r="AE476" s="151"/>
      <c r="AF476" s="151"/>
      <c r="AG476" s="151" t="s">
        <v>214</v>
      </c>
      <c r="AH476" s="151">
        <v>5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5">
      <c r="A477" s="168">
        <v>116</v>
      </c>
      <c r="B477" s="169" t="s">
        <v>715</v>
      </c>
      <c r="C477" s="178" t="s">
        <v>716</v>
      </c>
      <c r="D477" s="170" t="s">
        <v>567</v>
      </c>
      <c r="E477" s="171">
        <v>29</v>
      </c>
      <c r="F477" s="172"/>
      <c r="G477" s="173">
        <f>ROUND(E477*F477,2)</f>
        <v>0</v>
      </c>
      <c r="H477" s="172"/>
      <c r="I477" s="173">
        <f>ROUND(E477*H477,2)</f>
        <v>0</v>
      </c>
      <c r="J477" s="172"/>
      <c r="K477" s="173">
        <f>ROUND(E477*J477,2)</f>
        <v>0</v>
      </c>
      <c r="L477" s="173">
        <v>21</v>
      </c>
      <c r="M477" s="173">
        <f>G477*(1+L477/100)</f>
        <v>0</v>
      </c>
      <c r="N477" s="173">
        <v>0.04</v>
      </c>
      <c r="O477" s="173">
        <f>ROUND(E477*N477,2)</f>
        <v>1.1599999999999999</v>
      </c>
      <c r="P477" s="173">
        <v>0</v>
      </c>
      <c r="Q477" s="173">
        <f>ROUND(E477*P477,2)</f>
        <v>0</v>
      </c>
      <c r="R477" s="173"/>
      <c r="S477" s="173" t="s">
        <v>185</v>
      </c>
      <c r="T477" s="174" t="s">
        <v>147</v>
      </c>
      <c r="U477" s="160">
        <v>0</v>
      </c>
      <c r="V477" s="160">
        <f>ROUND(E477*U477,2)</f>
        <v>0</v>
      </c>
      <c r="W477" s="160"/>
      <c r="X477" s="160" t="s">
        <v>406</v>
      </c>
      <c r="Y477" s="151"/>
      <c r="Z477" s="151"/>
      <c r="AA477" s="151"/>
      <c r="AB477" s="151"/>
      <c r="AC477" s="151"/>
      <c r="AD477" s="151"/>
      <c r="AE477" s="151"/>
      <c r="AF477" s="151"/>
      <c r="AG477" s="151" t="s">
        <v>407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5">
      <c r="A478" s="158"/>
      <c r="B478" s="159"/>
      <c r="C478" s="252" t="s">
        <v>717</v>
      </c>
      <c r="D478" s="253"/>
      <c r="E478" s="253"/>
      <c r="F478" s="253"/>
      <c r="G478" s="253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51"/>
      <c r="Z478" s="151"/>
      <c r="AA478" s="151"/>
      <c r="AB478" s="151"/>
      <c r="AC478" s="151"/>
      <c r="AD478" s="151"/>
      <c r="AE478" s="151"/>
      <c r="AF478" s="151"/>
      <c r="AG478" s="151" t="s">
        <v>151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5">
      <c r="A479" s="158"/>
      <c r="B479" s="159"/>
      <c r="C479" s="193" t="s">
        <v>665</v>
      </c>
      <c r="D479" s="182"/>
      <c r="E479" s="183">
        <v>30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51"/>
      <c r="Z479" s="151"/>
      <c r="AA479" s="151"/>
      <c r="AB479" s="151"/>
      <c r="AC479" s="151"/>
      <c r="AD479" s="151"/>
      <c r="AE479" s="151"/>
      <c r="AF479" s="151"/>
      <c r="AG479" s="151" t="s">
        <v>214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5">
      <c r="A480" s="158"/>
      <c r="B480" s="159"/>
      <c r="C480" s="193" t="s">
        <v>617</v>
      </c>
      <c r="D480" s="182"/>
      <c r="E480" s="183">
        <v>-1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51"/>
      <c r="Z480" s="151"/>
      <c r="AA480" s="151"/>
      <c r="AB480" s="151"/>
      <c r="AC480" s="151"/>
      <c r="AD480" s="151"/>
      <c r="AE480" s="151"/>
      <c r="AF480" s="151"/>
      <c r="AG480" s="151" t="s">
        <v>214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5">
      <c r="A481" s="168">
        <v>117</v>
      </c>
      <c r="B481" s="169" t="s">
        <v>718</v>
      </c>
      <c r="C481" s="178" t="s">
        <v>719</v>
      </c>
      <c r="D481" s="170" t="s">
        <v>567</v>
      </c>
      <c r="E481" s="171">
        <v>32</v>
      </c>
      <c r="F481" s="172"/>
      <c r="G481" s="173">
        <f>ROUND(E481*F481,2)</f>
        <v>0</v>
      </c>
      <c r="H481" s="172"/>
      <c r="I481" s="173">
        <f>ROUND(E481*H481,2)</f>
        <v>0</v>
      </c>
      <c r="J481" s="172"/>
      <c r="K481" s="173">
        <f>ROUND(E481*J481,2)</f>
        <v>0</v>
      </c>
      <c r="L481" s="173">
        <v>21</v>
      </c>
      <c r="M481" s="173">
        <f>G481*(1+L481/100)</f>
        <v>0</v>
      </c>
      <c r="N481" s="173">
        <v>0.05</v>
      </c>
      <c r="O481" s="173">
        <f>ROUND(E481*N481,2)</f>
        <v>1.6</v>
      </c>
      <c r="P481" s="173">
        <v>0</v>
      </c>
      <c r="Q481" s="173">
        <f>ROUND(E481*P481,2)</f>
        <v>0</v>
      </c>
      <c r="R481" s="173"/>
      <c r="S481" s="173" t="s">
        <v>185</v>
      </c>
      <c r="T481" s="174" t="s">
        <v>147</v>
      </c>
      <c r="U481" s="160">
        <v>0</v>
      </c>
      <c r="V481" s="160">
        <f>ROUND(E481*U481,2)</f>
        <v>0</v>
      </c>
      <c r="W481" s="160"/>
      <c r="X481" s="160" t="s">
        <v>406</v>
      </c>
      <c r="Y481" s="151"/>
      <c r="Z481" s="151"/>
      <c r="AA481" s="151"/>
      <c r="AB481" s="151"/>
      <c r="AC481" s="151"/>
      <c r="AD481" s="151"/>
      <c r="AE481" s="151"/>
      <c r="AF481" s="151"/>
      <c r="AG481" s="151" t="s">
        <v>407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5">
      <c r="A482" s="158"/>
      <c r="B482" s="159"/>
      <c r="C482" s="252" t="s">
        <v>717</v>
      </c>
      <c r="D482" s="253"/>
      <c r="E482" s="253"/>
      <c r="F482" s="253"/>
      <c r="G482" s="253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51"/>
      <c r="Z482" s="151"/>
      <c r="AA482" s="151"/>
      <c r="AB482" s="151"/>
      <c r="AC482" s="151"/>
      <c r="AD482" s="151"/>
      <c r="AE482" s="151"/>
      <c r="AF482" s="151"/>
      <c r="AG482" s="151" t="s">
        <v>151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5">
      <c r="A483" s="158"/>
      <c r="B483" s="159"/>
      <c r="C483" s="193" t="s">
        <v>720</v>
      </c>
      <c r="D483" s="182"/>
      <c r="E483" s="183">
        <v>33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51"/>
      <c r="Z483" s="151"/>
      <c r="AA483" s="151"/>
      <c r="AB483" s="151"/>
      <c r="AC483" s="151"/>
      <c r="AD483" s="151"/>
      <c r="AE483" s="151"/>
      <c r="AF483" s="151"/>
      <c r="AG483" s="151" t="s">
        <v>214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5">
      <c r="A484" s="158"/>
      <c r="B484" s="159"/>
      <c r="C484" s="193" t="s">
        <v>617</v>
      </c>
      <c r="D484" s="182"/>
      <c r="E484" s="183">
        <v>-1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51"/>
      <c r="Z484" s="151"/>
      <c r="AA484" s="151"/>
      <c r="AB484" s="151"/>
      <c r="AC484" s="151"/>
      <c r="AD484" s="151"/>
      <c r="AE484" s="151"/>
      <c r="AF484" s="151"/>
      <c r="AG484" s="151" t="s">
        <v>214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5">
      <c r="A485" s="168">
        <v>118</v>
      </c>
      <c r="B485" s="169" t="s">
        <v>721</v>
      </c>
      <c r="C485" s="178" t="s">
        <v>722</v>
      </c>
      <c r="D485" s="170" t="s">
        <v>567</v>
      </c>
      <c r="E485" s="171">
        <v>50</v>
      </c>
      <c r="F485" s="172"/>
      <c r="G485" s="173">
        <f>ROUND(E485*F485,2)</f>
        <v>0</v>
      </c>
      <c r="H485" s="172"/>
      <c r="I485" s="173">
        <f>ROUND(E485*H485,2)</f>
        <v>0</v>
      </c>
      <c r="J485" s="172"/>
      <c r="K485" s="173">
        <f>ROUND(E485*J485,2)</f>
        <v>0</v>
      </c>
      <c r="L485" s="173">
        <v>21</v>
      </c>
      <c r="M485" s="173">
        <f>G485*(1+L485/100)</f>
        <v>0</v>
      </c>
      <c r="N485" s="173">
        <v>7.1999999999999995E-2</v>
      </c>
      <c r="O485" s="173">
        <f>ROUND(E485*N485,2)</f>
        <v>3.6</v>
      </c>
      <c r="P485" s="173">
        <v>0</v>
      </c>
      <c r="Q485" s="173">
        <f>ROUND(E485*P485,2)</f>
        <v>0</v>
      </c>
      <c r="R485" s="173"/>
      <c r="S485" s="173" t="s">
        <v>185</v>
      </c>
      <c r="T485" s="174" t="s">
        <v>147</v>
      </c>
      <c r="U485" s="160">
        <v>0</v>
      </c>
      <c r="V485" s="160">
        <f>ROUND(E485*U485,2)</f>
        <v>0</v>
      </c>
      <c r="W485" s="160"/>
      <c r="X485" s="160" t="s">
        <v>406</v>
      </c>
      <c r="Y485" s="151"/>
      <c r="Z485" s="151"/>
      <c r="AA485" s="151"/>
      <c r="AB485" s="151"/>
      <c r="AC485" s="151"/>
      <c r="AD485" s="151"/>
      <c r="AE485" s="151"/>
      <c r="AF485" s="151"/>
      <c r="AG485" s="151" t="s">
        <v>407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5">
      <c r="A486" s="158"/>
      <c r="B486" s="159"/>
      <c r="C486" s="252" t="s">
        <v>717</v>
      </c>
      <c r="D486" s="253"/>
      <c r="E486" s="253"/>
      <c r="F486" s="253"/>
      <c r="G486" s="253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51"/>
      <c r="Z486" s="151"/>
      <c r="AA486" s="151"/>
      <c r="AB486" s="151"/>
      <c r="AC486" s="151"/>
      <c r="AD486" s="151"/>
      <c r="AE486" s="151"/>
      <c r="AF486" s="151"/>
      <c r="AG486" s="151" t="s">
        <v>151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5">
      <c r="A487" s="158"/>
      <c r="B487" s="159"/>
      <c r="C487" s="193" t="s">
        <v>723</v>
      </c>
      <c r="D487" s="182"/>
      <c r="E487" s="183">
        <v>51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51"/>
      <c r="Z487" s="151"/>
      <c r="AA487" s="151"/>
      <c r="AB487" s="151"/>
      <c r="AC487" s="151"/>
      <c r="AD487" s="151"/>
      <c r="AE487" s="151"/>
      <c r="AF487" s="151"/>
      <c r="AG487" s="151" t="s">
        <v>214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5">
      <c r="A488" s="158"/>
      <c r="B488" s="159"/>
      <c r="C488" s="193" t="s">
        <v>617</v>
      </c>
      <c r="D488" s="182"/>
      <c r="E488" s="183">
        <v>-1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51"/>
      <c r="Z488" s="151"/>
      <c r="AA488" s="151"/>
      <c r="AB488" s="151"/>
      <c r="AC488" s="151"/>
      <c r="AD488" s="151"/>
      <c r="AE488" s="151"/>
      <c r="AF488" s="151"/>
      <c r="AG488" s="151" t="s">
        <v>214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5">
      <c r="A489" s="168">
        <v>119</v>
      </c>
      <c r="B489" s="169" t="s">
        <v>724</v>
      </c>
      <c r="C489" s="178" t="s">
        <v>725</v>
      </c>
      <c r="D489" s="170" t="s">
        <v>567</v>
      </c>
      <c r="E489" s="171">
        <v>69</v>
      </c>
      <c r="F489" s="172"/>
      <c r="G489" s="173">
        <f>ROUND(E489*F489,2)</f>
        <v>0</v>
      </c>
      <c r="H489" s="172"/>
      <c r="I489" s="173">
        <f>ROUND(E489*H489,2)</f>
        <v>0</v>
      </c>
      <c r="J489" s="172"/>
      <c r="K489" s="173">
        <f>ROUND(E489*J489,2)</f>
        <v>0</v>
      </c>
      <c r="L489" s="173">
        <v>21</v>
      </c>
      <c r="M489" s="173">
        <f>G489*(1+L489/100)</f>
        <v>0</v>
      </c>
      <c r="N489" s="173">
        <v>0.14499999999999999</v>
      </c>
      <c r="O489" s="173">
        <f>ROUND(E489*N489,2)</f>
        <v>10.01</v>
      </c>
      <c r="P489" s="173">
        <v>0</v>
      </c>
      <c r="Q489" s="173">
        <f>ROUND(E489*P489,2)</f>
        <v>0</v>
      </c>
      <c r="R489" s="173"/>
      <c r="S489" s="173" t="s">
        <v>185</v>
      </c>
      <c r="T489" s="174" t="s">
        <v>147</v>
      </c>
      <c r="U489" s="160">
        <v>0</v>
      </c>
      <c r="V489" s="160">
        <f>ROUND(E489*U489,2)</f>
        <v>0</v>
      </c>
      <c r="W489" s="160"/>
      <c r="X489" s="160" t="s">
        <v>406</v>
      </c>
      <c r="Y489" s="151"/>
      <c r="Z489" s="151"/>
      <c r="AA489" s="151"/>
      <c r="AB489" s="151"/>
      <c r="AC489" s="151"/>
      <c r="AD489" s="151"/>
      <c r="AE489" s="151"/>
      <c r="AF489" s="151"/>
      <c r="AG489" s="151" t="s">
        <v>407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5">
      <c r="A490" s="158"/>
      <c r="B490" s="159"/>
      <c r="C490" s="252" t="s">
        <v>717</v>
      </c>
      <c r="D490" s="253"/>
      <c r="E490" s="253"/>
      <c r="F490" s="253"/>
      <c r="G490" s="253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51"/>
      <c r="Z490" s="151"/>
      <c r="AA490" s="151"/>
      <c r="AB490" s="151"/>
      <c r="AC490" s="151"/>
      <c r="AD490" s="151"/>
      <c r="AE490" s="151"/>
      <c r="AF490" s="151"/>
      <c r="AG490" s="151" t="s">
        <v>151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5">
      <c r="A491" s="158"/>
      <c r="B491" s="159"/>
      <c r="C491" s="193" t="s">
        <v>726</v>
      </c>
      <c r="D491" s="182"/>
      <c r="E491" s="183">
        <v>70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51"/>
      <c r="Z491" s="151"/>
      <c r="AA491" s="151"/>
      <c r="AB491" s="151"/>
      <c r="AC491" s="151"/>
      <c r="AD491" s="151"/>
      <c r="AE491" s="151"/>
      <c r="AF491" s="151"/>
      <c r="AG491" s="151" t="s">
        <v>214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5">
      <c r="A492" s="158"/>
      <c r="B492" s="159"/>
      <c r="C492" s="193" t="s">
        <v>617</v>
      </c>
      <c r="D492" s="182"/>
      <c r="E492" s="183">
        <v>-1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51"/>
      <c r="Z492" s="151"/>
      <c r="AA492" s="151"/>
      <c r="AB492" s="151"/>
      <c r="AC492" s="151"/>
      <c r="AD492" s="151"/>
      <c r="AE492" s="151"/>
      <c r="AF492" s="151"/>
      <c r="AG492" s="151" t="s">
        <v>214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ht="20" outlineLevel="1" x14ac:dyDescent="0.25">
      <c r="A493" s="168">
        <v>120</v>
      </c>
      <c r="B493" s="169" t="s">
        <v>727</v>
      </c>
      <c r="C493" s="178" t="s">
        <v>728</v>
      </c>
      <c r="D493" s="170" t="s">
        <v>567</v>
      </c>
      <c r="E493" s="171">
        <v>29</v>
      </c>
      <c r="F493" s="172"/>
      <c r="G493" s="173">
        <f>ROUND(E493*F493,2)</f>
        <v>0</v>
      </c>
      <c r="H493" s="172"/>
      <c r="I493" s="173">
        <f>ROUND(E493*H493,2)</f>
        <v>0</v>
      </c>
      <c r="J493" s="172"/>
      <c r="K493" s="173">
        <f>ROUND(E493*J493,2)</f>
        <v>0</v>
      </c>
      <c r="L493" s="173">
        <v>21</v>
      </c>
      <c r="M493" s="173">
        <f>G493*(1+L493/100)</f>
        <v>0</v>
      </c>
      <c r="N493" s="173">
        <v>0.155</v>
      </c>
      <c r="O493" s="173">
        <f>ROUND(E493*N493,2)</f>
        <v>4.5</v>
      </c>
      <c r="P493" s="173">
        <v>0</v>
      </c>
      <c r="Q493" s="173">
        <f>ROUND(E493*P493,2)</f>
        <v>0</v>
      </c>
      <c r="R493" s="173"/>
      <c r="S493" s="173" t="s">
        <v>185</v>
      </c>
      <c r="T493" s="174" t="s">
        <v>147</v>
      </c>
      <c r="U493" s="160">
        <v>0</v>
      </c>
      <c r="V493" s="160">
        <f>ROUND(E493*U493,2)</f>
        <v>0</v>
      </c>
      <c r="W493" s="160"/>
      <c r="X493" s="160" t="s">
        <v>406</v>
      </c>
      <c r="Y493" s="151"/>
      <c r="Z493" s="151"/>
      <c r="AA493" s="151"/>
      <c r="AB493" s="151"/>
      <c r="AC493" s="151"/>
      <c r="AD493" s="151"/>
      <c r="AE493" s="151"/>
      <c r="AF493" s="151"/>
      <c r="AG493" s="151" t="s">
        <v>407</v>
      </c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5">
      <c r="A494" s="158"/>
      <c r="B494" s="159"/>
      <c r="C494" s="252" t="s">
        <v>717</v>
      </c>
      <c r="D494" s="253"/>
      <c r="E494" s="253"/>
      <c r="F494" s="253"/>
      <c r="G494" s="253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51"/>
      <c r="Z494" s="151"/>
      <c r="AA494" s="151"/>
      <c r="AB494" s="151"/>
      <c r="AC494" s="151"/>
      <c r="AD494" s="151"/>
      <c r="AE494" s="151"/>
      <c r="AF494" s="151"/>
      <c r="AG494" s="151" t="s">
        <v>151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5">
      <c r="A495" s="158"/>
      <c r="B495" s="159"/>
      <c r="C495" s="193" t="s">
        <v>665</v>
      </c>
      <c r="D495" s="182"/>
      <c r="E495" s="183">
        <v>30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51"/>
      <c r="Z495" s="151"/>
      <c r="AA495" s="151"/>
      <c r="AB495" s="151"/>
      <c r="AC495" s="151"/>
      <c r="AD495" s="151"/>
      <c r="AE495" s="151"/>
      <c r="AF495" s="151"/>
      <c r="AG495" s="151" t="s">
        <v>214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5">
      <c r="A496" s="158"/>
      <c r="B496" s="159"/>
      <c r="C496" s="193" t="s">
        <v>617</v>
      </c>
      <c r="D496" s="182"/>
      <c r="E496" s="183">
        <v>-1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51"/>
      <c r="Z496" s="151"/>
      <c r="AA496" s="151"/>
      <c r="AB496" s="151"/>
      <c r="AC496" s="151"/>
      <c r="AD496" s="151"/>
      <c r="AE496" s="151"/>
      <c r="AF496" s="151"/>
      <c r="AG496" s="151" t="s">
        <v>214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ht="20" outlineLevel="1" x14ac:dyDescent="0.25">
      <c r="A497" s="168">
        <v>121</v>
      </c>
      <c r="B497" s="169" t="s">
        <v>729</v>
      </c>
      <c r="C497" s="178" t="s">
        <v>730</v>
      </c>
      <c r="D497" s="170" t="s">
        <v>567</v>
      </c>
      <c r="E497" s="171">
        <v>29</v>
      </c>
      <c r="F497" s="172"/>
      <c r="G497" s="173">
        <f>ROUND(E497*F497,2)</f>
        <v>0</v>
      </c>
      <c r="H497" s="172"/>
      <c r="I497" s="173">
        <f>ROUND(E497*H497,2)</f>
        <v>0</v>
      </c>
      <c r="J497" s="172"/>
      <c r="K497" s="173">
        <f>ROUND(E497*J497,2)</f>
        <v>0</v>
      </c>
      <c r="L497" s="173">
        <v>21</v>
      </c>
      <c r="M497" s="173">
        <f>G497*(1+L497/100)</f>
        <v>0</v>
      </c>
      <c r="N497" s="173">
        <v>0.185</v>
      </c>
      <c r="O497" s="173">
        <f>ROUND(E497*N497,2)</f>
        <v>5.37</v>
      </c>
      <c r="P497" s="173">
        <v>0</v>
      </c>
      <c r="Q497" s="173">
        <f>ROUND(E497*P497,2)</f>
        <v>0</v>
      </c>
      <c r="R497" s="173"/>
      <c r="S497" s="173" t="s">
        <v>185</v>
      </c>
      <c r="T497" s="174" t="s">
        <v>147</v>
      </c>
      <c r="U497" s="160">
        <v>0</v>
      </c>
      <c r="V497" s="160">
        <f>ROUND(E497*U497,2)</f>
        <v>0</v>
      </c>
      <c r="W497" s="160"/>
      <c r="X497" s="160" t="s">
        <v>406</v>
      </c>
      <c r="Y497" s="151"/>
      <c r="Z497" s="151"/>
      <c r="AA497" s="151"/>
      <c r="AB497" s="151"/>
      <c r="AC497" s="151"/>
      <c r="AD497" s="151"/>
      <c r="AE497" s="151"/>
      <c r="AF497" s="151"/>
      <c r="AG497" s="151" t="s">
        <v>407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5">
      <c r="A498" s="158"/>
      <c r="B498" s="159"/>
      <c r="C498" s="252" t="s">
        <v>717</v>
      </c>
      <c r="D498" s="253"/>
      <c r="E498" s="253"/>
      <c r="F498" s="253"/>
      <c r="G498" s="253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51"/>
      <c r="Z498" s="151"/>
      <c r="AA498" s="151"/>
      <c r="AB498" s="151"/>
      <c r="AC498" s="151"/>
      <c r="AD498" s="151"/>
      <c r="AE498" s="151"/>
      <c r="AF498" s="151"/>
      <c r="AG498" s="151" t="s">
        <v>151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5">
      <c r="A499" s="158"/>
      <c r="B499" s="159"/>
      <c r="C499" s="193" t="s">
        <v>665</v>
      </c>
      <c r="D499" s="182"/>
      <c r="E499" s="183">
        <v>30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51"/>
      <c r="Z499" s="151"/>
      <c r="AA499" s="151"/>
      <c r="AB499" s="151"/>
      <c r="AC499" s="151"/>
      <c r="AD499" s="151"/>
      <c r="AE499" s="151"/>
      <c r="AF499" s="151"/>
      <c r="AG499" s="151" t="s">
        <v>214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5">
      <c r="A500" s="158"/>
      <c r="B500" s="159"/>
      <c r="C500" s="193" t="s">
        <v>617</v>
      </c>
      <c r="D500" s="182"/>
      <c r="E500" s="183">
        <v>-1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51"/>
      <c r="Z500" s="151"/>
      <c r="AA500" s="151"/>
      <c r="AB500" s="151"/>
      <c r="AC500" s="151"/>
      <c r="AD500" s="151"/>
      <c r="AE500" s="151"/>
      <c r="AF500" s="151"/>
      <c r="AG500" s="151" t="s">
        <v>214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5">
      <c r="A501" s="168">
        <v>122</v>
      </c>
      <c r="B501" s="169" t="s">
        <v>731</v>
      </c>
      <c r="C501" s="178" t="s">
        <v>732</v>
      </c>
      <c r="D501" s="170" t="s">
        <v>567</v>
      </c>
      <c r="E501" s="171">
        <v>145</v>
      </c>
      <c r="F501" s="172"/>
      <c r="G501" s="173">
        <f>ROUND(E501*F501,2)</f>
        <v>0</v>
      </c>
      <c r="H501" s="172"/>
      <c r="I501" s="173">
        <f>ROUND(E501*H501,2)</f>
        <v>0</v>
      </c>
      <c r="J501" s="172"/>
      <c r="K501" s="173">
        <f>ROUND(E501*J501,2)</f>
        <v>0</v>
      </c>
      <c r="L501" s="173">
        <v>21</v>
      </c>
      <c r="M501" s="173">
        <f>G501*(1+L501/100)</f>
        <v>0</v>
      </c>
      <c r="N501" s="173">
        <v>0.01</v>
      </c>
      <c r="O501" s="173">
        <f>ROUND(E501*N501,2)</f>
        <v>1.45</v>
      </c>
      <c r="P501" s="173">
        <v>0</v>
      </c>
      <c r="Q501" s="173">
        <f>ROUND(E501*P501,2)</f>
        <v>0</v>
      </c>
      <c r="R501" s="173" t="s">
        <v>405</v>
      </c>
      <c r="S501" s="173" t="s">
        <v>146</v>
      </c>
      <c r="T501" s="174" t="s">
        <v>208</v>
      </c>
      <c r="U501" s="160">
        <v>0</v>
      </c>
      <c r="V501" s="160">
        <f>ROUND(E501*U501,2)</f>
        <v>0</v>
      </c>
      <c r="W501" s="160"/>
      <c r="X501" s="160" t="s">
        <v>406</v>
      </c>
      <c r="Y501" s="151"/>
      <c r="Z501" s="151"/>
      <c r="AA501" s="151"/>
      <c r="AB501" s="151"/>
      <c r="AC501" s="151"/>
      <c r="AD501" s="151"/>
      <c r="AE501" s="151"/>
      <c r="AF501" s="151"/>
      <c r="AG501" s="151" t="s">
        <v>407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5">
      <c r="A502" s="158"/>
      <c r="B502" s="159"/>
      <c r="C502" s="193" t="s">
        <v>733</v>
      </c>
      <c r="D502" s="182"/>
      <c r="E502" s="183">
        <v>150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51"/>
      <c r="Z502" s="151"/>
      <c r="AA502" s="151"/>
      <c r="AB502" s="151"/>
      <c r="AC502" s="151"/>
      <c r="AD502" s="151"/>
      <c r="AE502" s="151"/>
      <c r="AF502" s="151"/>
      <c r="AG502" s="151" t="s">
        <v>214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5">
      <c r="A503" s="158"/>
      <c r="B503" s="159"/>
      <c r="C503" s="193" t="s">
        <v>734</v>
      </c>
      <c r="D503" s="182"/>
      <c r="E503" s="183">
        <v>-5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51"/>
      <c r="Z503" s="151"/>
      <c r="AA503" s="151"/>
      <c r="AB503" s="151"/>
      <c r="AC503" s="151"/>
      <c r="AD503" s="151"/>
      <c r="AE503" s="151"/>
      <c r="AF503" s="151"/>
      <c r="AG503" s="151" t="s">
        <v>214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5">
      <c r="A504" s="168">
        <v>123</v>
      </c>
      <c r="B504" s="169" t="s">
        <v>735</v>
      </c>
      <c r="C504" s="178" t="s">
        <v>736</v>
      </c>
      <c r="D504" s="170" t="s">
        <v>567</v>
      </c>
      <c r="E504" s="171">
        <v>29</v>
      </c>
      <c r="F504" s="172"/>
      <c r="G504" s="173">
        <f>ROUND(E504*F504,2)</f>
        <v>0</v>
      </c>
      <c r="H504" s="172"/>
      <c r="I504" s="173">
        <f>ROUND(E504*H504,2)</f>
        <v>0</v>
      </c>
      <c r="J504" s="172"/>
      <c r="K504" s="173">
        <f>ROUND(E504*J504,2)</f>
        <v>0</v>
      </c>
      <c r="L504" s="173">
        <v>21</v>
      </c>
      <c r="M504" s="173">
        <f>G504*(1+L504/100)</f>
        <v>0</v>
      </c>
      <c r="N504" s="173">
        <v>0.01</v>
      </c>
      <c r="O504" s="173">
        <f>ROUND(E504*N504,2)</f>
        <v>0.28999999999999998</v>
      </c>
      <c r="P504" s="173">
        <v>0</v>
      </c>
      <c r="Q504" s="173">
        <f>ROUND(E504*P504,2)</f>
        <v>0</v>
      </c>
      <c r="R504" s="173" t="s">
        <v>405</v>
      </c>
      <c r="S504" s="173" t="s">
        <v>146</v>
      </c>
      <c r="T504" s="174" t="s">
        <v>208</v>
      </c>
      <c r="U504" s="160">
        <v>0</v>
      </c>
      <c r="V504" s="160">
        <f>ROUND(E504*U504,2)</f>
        <v>0</v>
      </c>
      <c r="W504" s="160"/>
      <c r="X504" s="160" t="s">
        <v>406</v>
      </c>
      <c r="Y504" s="151"/>
      <c r="Z504" s="151"/>
      <c r="AA504" s="151"/>
      <c r="AB504" s="151"/>
      <c r="AC504" s="151"/>
      <c r="AD504" s="151"/>
      <c r="AE504" s="151"/>
      <c r="AF504" s="151"/>
      <c r="AG504" s="151" t="s">
        <v>407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5">
      <c r="A505" s="158"/>
      <c r="B505" s="159"/>
      <c r="C505" s="193" t="s">
        <v>665</v>
      </c>
      <c r="D505" s="182"/>
      <c r="E505" s="183">
        <v>30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51"/>
      <c r="Z505" s="151"/>
      <c r="AA505" s="151"/>
      <c r="AB505" s="151"/>
      <c r="AC505" s="151"/>
      <c r="AD505" s="151"/>
      <c r="AE505" s="151"/>
      <c r="AF505" s="151"/>
      <c r="AG505" s="151" t="s">
        <v>214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5">
      <c r="A506" s="158"/>
      <c r="B506" s="159"/>
      <c r="C506" s="193" t="s">
        <v>617</v>
      </c>
      <c r="D506" s="182"/>
      <c r="E506" s="183">
        <v>-1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51"/>
      <c r="Z506" s="151"/>
      <c r="AA506" s="151"/>
      <c r="AB506" s="151"/>
      <c r="AC506" s="151"/>
      <c r="AD506" s="151"/>
      <c r="AE506" s="151"/>
      <c r="AF506" s="151"/>
      <c r="AG506" s="151" t="s">
        <v>214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5">
      <c r="A507" s="168">
        <v>124</v>
      </c>
      <c r="B507" s="169" t="s">
        <v>737</v>
      </c>
      <c r="C507" s="178" t="s">
        <v>738</v>
      </c>
      <c r="D507" s="170" t="s">
        <v>567</v>
      </c>
      <c r="E507" s="171">
        <v>29</v>
      </c>
      <c r="F507" s="172"/>
      <c r="G507" s="173">
        <f>ROUND(E507*F507,2)</f>
        <v>0</v>
      </c>
      <c r="H507" s="172"/>
      <c r="I507" s="173">
        <f>ROUND(E507*H507,2)</f>
        <v>0</v>
      </c>
      <c r="J507" s="172"/>
      <c r="K507" s="173">
        <f>ROUND(E507*J507,2)</f>
        <v>0</v>
      </c>
      <c r="L507" s="173">
        <v>21</v>
      </c>
      <c r="M507" s="173">
        <f>G507*(1+L507/100)</f>
        <v>0</v>
      </c>
      <c r="N507" s="173">
        <v>0.01</v>
      </c>
      <c r="O507" s="173">
        <f>ROUND(E507*N507,2)</f>
        <v>0.28999999999999998</v>
      </c>
      <c r="P507" s="173">
        <v>0</v>
      </c>
      <c r="Q507" s="173">
        <f>ROUND(E507*P507,2)</f>
        <v>0</v>
      </c>
      <c r="R507" s="173" t="s">
        <v>405</v>
      </c>
      <c r="S507" s="173" t="s">
        <v>146</v>
      </c>
      <c r="T507" s="174" t="s">
        <v>208</v>
      </c>
      <c r="U507" s="160">
        <v>0</v>
      </c>
      <c r="V507" s="160">
        <f>ROUND(E507*U507,2)</f>
        <v>0</v>
      </c>
      <c r="W507" s="160"/>
      <c r="X507" s="160" t="s">
        <v>406</v>
      </c>
      <c r="Y507" s="151"/>
      <c r="Z507" s="151"/>
      <c r="AA507" s="151"/>
      <c r="AB507" s="151"/>
      <c r="AC507" s="151"/>
      <c r="AD507" s="151"/>
      <c r="AE507" s="151"/>
      <c r="AF507" s="151"/>
      <c r="AG507" s="151" t="s">
        <v>407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5">
      <c r="A508" s="158"/>
      <c r="B508" s="159"/>
      <c r="C508" s="193" t="s">
        <v>665</v>
      </c>
      <c r="D508" s="182"/>
      <c r="E508" s="183">
        <v>30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51"/>
      <c r="Z508" s="151"/>
      <c r="AA508" s="151"/>
      <c r="AB508" s="151"/>
      <c r="AC508" s="151"/>
      <c r="AD508" s="151"/>
      <c r="AE508" s="151"/>
      <c r="AF508" s="151"/>
      <c r="AG508" s="151" t="s">
        <v>214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5">
      <c r="A509" s="158"/>
      <c r="B509" s="159"/>
      <c r="C509" s="193" t="s">
        <v>617</v>
      </c>
      <c r="D509" s="182"/>
      <c r="E509" s="183">
        <v>-1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51"/>
      <c r="Z509" s="151"/>
      <c r="AA509" s="151"/>
      <c r="AB509" s="151"/>
      <c r="AC509" s="151"/>
      <c r="AD509" s="151"/>
      <c r="AE509" s="151"/>
      <c r="AF509" s="151"/>
      <c r="AG509" s="151" t="s">
        <v>214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ht="20" outlineLevel="1" x14ac:dyDescent="0.25">
      <c r="A510" s="168">
        <v>125</v>
      </c>
      <c r="B510" s="169" t="s">
        <v>739</v>
      </c>
      <c r="C510" s="178" t="s">
        <v>740</v>
      </c>
      <c r="D510" s="170" t="s">
        <v>567</v>
      </c>
      <c r="E510" s="171">
        <v>29</v>
      </c>
      <c r="F510" s="172"/>
      <c r="G510" s="173">
        <f>ROUND(E510*F510,2)</f>
        <v>0</v>
      </c>
      <c r="H510" s="172"/>
      <c r="I510" s="173">
        <f>ROUND(E510*H510,2)</f>
        <v>0</v>
      </c>
      <c r="J510" s="172"/>
      <c r="K510" s="173">
        <f>ROUND(E510*J510,2)</f>
        <v>0</v>
      </c>
      <c r="L510" s="173">
        <v>21</v>
      </c>
      <c r="M510" s="173">
        <f>G510*(1+L510/100)</f>
        <v>0</v>
      </c>
      <c r="N510" s="173">
        <v>1.6E-2</v>
      </c>
      <c r="O510" s="173">
        <f>ROUND(E510*N510,2)</f>
        <v>0.46</v>
      </c>
      <c r="P510" s="173">
        <v>0</v>
      </c>
      <c r="Q510" s="173">
        <f>ROUND(E510*P510,2)</f>
        <v>0</v>
      </c>
      <c r="R510" s="173" t="s">
        <v>405</v>
      </c>
      <c r="S510" s="173" t="s">
        <v>146</v>
      </c>
      <c r="T510" s="174" t="s">
        <v>208</v>
      </c>
      <c r="U510" s="160">
        <v>0</v>
      </c>
      <c r="V510" s="160">
        <f>ROUND(E510*U510,2)</f>
        <v>0</v>
      </c>
      <c r="W510" s="160"/>
      <c r="X510" s="160" t="s">
        <v>406</v>
      </c>
      <c r="Y510" s="151"/>
      <c r="Z510" s="151"/>
      <c r="AA510" s="151"/>
      <c r="AB510" s="151"/>
      <c r="AC510" s="151"/>
      <c r="AD510" s="151"/>
      <c r="AE510" s="151"/>
      <c r="AF510" s="151"/>
      <c r="AG510" s="151" t="s">
        <v>407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5">
      <c r="A511" s="158"/>
      <c r="B511" s="159"/>
      <c r="C511" s="252" t="s">
        <v>741</v>
      </c>
      <c r="D511" s="253"/>
      <c r="E511" s="253"/>
      <c r="F511" s="253"/>
      <c r="G511" s="253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51"/>
      <c r="Z511" s="151"/>
      <c r="AA511" s="151"/>
      <c r="AB511" s="151"/>
      <c r="AC511" s="151"/>
      <c r="AD511" s="151"/>
      <c r="AE511" s="151"/>
      <c r="AF511" s="151"/>
      <c r="AG511" s="151" t="s">
        <v>151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5">
      <c r="A512" s="158"/>
      <c r="B512" s="159"/>
      <c r="C512" s="193" t="s">
        <v>665</v>
      </c>
      <c r="D512" s="182"/>
      <c r="E512" s="183">
        <v>30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51"/>
      <c r="Z512" s="151"/>
      <c r="AA512" s="151"/>
      <c r="AB512" s="151"/>
      <c r="AC512" s="151"/>
      <c r="AD512" s="151"/>
      <c r="AE512" s="151"/>
      <c r="AF512" s="151"/>
      <c r="AG512" s="151" t="s">
        <v>214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5">
      <c r="A513" s="158"/>
      <c r="B513" s="159"/>
      <c r="C513" s="193" t="s">
        <v>617</v>
      </c>
      <c r="D513" s="182"/>
      <c r="E513" s="183">
        <v>-1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51"/>
      <c r="Z513" s="151"/>
      <c r="AA513" s="151"/>
      <c r="AB513" s="151"/>
      <c r="AC513" s="151"/>
      <c r="AD513" s="151"/>
      <c r="AE513" s="151"/>
      <c r="AF513" s="151"/>
      <c r="AG513" s="151" t="s">
        <v>214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ht="13" x14ac:dyDescent="0.25">
      <c r="A514" s="162" t="s">
        <v>141</v>
      </c>
      <c r="B514" s="163" t="s">
        <v>89</v>
      </c>
      <c r="C514" s="177" t="s">
        <v>90</v>
      </c>
      <c r="D514" s="164"/>
      <c r="E514" s="165"/>
      <c r="F514" s="166"/>
      <c r="G514" s="166">
        <f>SUMIF(AG515:AG601,"&lt;&gt;NOR",G515:G601)</f>
        <v>0</v>
      </c>
      <c r="H514" s="166"/>
      <c r="I514" s="166">
        <f>SUM(I515:I601)</f>
        <v>0</v>
      </c>
      <c r="J514" s="166"/>
      <c r="K514" s="166">
        <f>SUM(K515:K601)</f>
        <v>0</v>
      </c>
      <c r="L514" s="166"/>
      <c r="M514" s="166">
        <f>SUM(M515:M601)</f>
        <v>0</v>
      </c>
      <c r="N514" s="166"/>
      <c r="O514" s="166">
        <f>SUM(O515:O601)</f>
        <v>599.96999999999969</v>
      </c>
      <c r="P514" s="166"/>
      <c r="Q514" s="166">
        <f>SUM(Q515:Q601)</f>
        <v>0</v>
      </c>
      <c r="R514" s="166"/>
      <c r="S514" s="166"/>
      <c r="T514" s="167"/>
      <c r="U514" s="161"/>
      <c r="V514" s="161">
        <f>SUM(V515:V601)</f>
        <v>829.36999999999989</v>
      </c>
      <c r="W514" s="161"/>
      <c r="X514" s="161"/>
      <c r="AG514" t="s">
        <v>142</v>
      </c>
    </row>
    <row r="515" spans="1:60" outlineLevel="1" x14ac:dyDescent="0.25">
      <c r="A515" s="168">
        <v>126</v>
      </c>
      <c r="B515" s="169" t="s">
        <v>742</v>
      </c>
      <c r="C515" s="178" t="s">
        <v>743</v>
      </c>
      <c r="D515" s="170" t="s">
        <v>567</v>
      </c>
      <c r="E515" s="171">
        <v>15</v>
      </c>
      <c r="F515" s="172"/>
      <c r="G515" s="173">
        <f>ROUND(E515*F515,2)</f>
        <v>0</v>
      </c>
      <c r="H515" s="172"/>
      <c r="I515" s="173">
        <f>ROUND(E515*H515,2)</f>
        <v>0</v>
      </c>
      <c r="J515" s="172"/>
      <c r="K515" s="173">
        <f>ROUND(E515*J515,2)</f>
        <v>0</v>
      </c>
      <c r="L515" s="173">
        <v>21</v>
      </c>
      <c r="M515" s="173">
        <f>G515*(1+L515/100)</f>
        <v>0</v>
      </c>
      <c r="N515" s="173">
        <v>0.1125</v>
      </c>
      <c r="O515" s="173">
        <f>ROUND(E515*N515,2)</f>
        <v>1.69</v>
      </c>
      <c r="P515" s="173">
        <v>0</v>
      </c>
      <c r="Q515" s="173">
        <f>ROUND(E515*P515,2)</f>
        <v>0</v>
      </c>
      <c r="R515" s="173" t="s">
        <v>207</v>
      </c>
      <c r="S515" s="173" t="s">
        <v>146</v>
      </c>
      <c r="T515" s="174" t="s">
        <v>208</v>
      </c>
      <c r="U515" s="160">
        <v>0.91800000000000004</v>
      </c>
      <c r="V515" s="160">
        <f>ROUND(E515*U515,2)</f>
        <v>13.77</v>
      </c>
      <c r="W515" s="160"/>
      <c r="X515" s="160" t="s">
        <v>209</v>
      </c>
      <c r="Y515" s="151"/>
      <c r="Z515" s="151"/>
      <c r="AA515" s="151"/>
      <c r="AB515" s="151"/>
      <c r="AC515" s="151"/>
      <c r="AD515" s="151"/>
      <c r="AE515" s="151"/>
      <c r="AF515" s="151"/>
      <c r="AG515" s="151" t="s">
        <v>210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5">
      <c r="A516" s="158"/>
      <c r="B516" s="159"/>
      <c r="C516" s="193" t="s">
        <v>744</v>
      </c>
      <c r="D516" s="182"/>
      <c r="E516" s="183">
        <v>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51"/>
      <c r="Z516" s="151"/>
      <c r="AA516" s="151"/>
      <c r="AB516" s="151"/>
      <c r="AC516" s="151"/>
      <c r="AD516" s="151"/>
      <c r="AE516" s="151"/>
      <c r="AF516" s="151"/>
      <c r="AG516" s="151" t="s">
        <v>214</v>
      </c>
      <c r="AH516" s="151">
        <v>5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5">
      <c r="A517" s="158"/>
      <c r="B517" s="159"/>
      <c r="C517" s="193" t="s">
        <v>745</v>
      </c>
      <c r="D517" s="182"/>
      <c r="E517" s="183">
        <v>9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51"/>
      <c r="Z517" s="151"/>
      <c r="AA517" s="151"/>
      <c r="AB517" s="151"/>
      <c r="AC517" s="151"/>
      <c r="AD517" s="151"/>
      <c r="AE517" s="151"/>
      <c r="AF517" s="151"/>
      <c r="AG517" s="151" t="s">
        <v>214</v>
      </c>
      <c r="AH517" s="151">
        <v>5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5">
      <c r="A518" s="186">
        <v>127</v>
      </c>
      <c r="B518" s="187" t="s">
        <v>746</v>
      </c>
      <c r="C518" s="196" t="s">
        <v>747</v>
      </c>
      <c r="D518" s="188" t="s">
        <v>567</v>
      </c>
      <c r="E518" s="189">
        <v>12</v>
      </c>
      <c r="F518" s="190"/>
      <c r="G518" s="191">
        <f>ROUND(E518*F518,2)</f>
        <v>0</v>
      </c>
      <c r="H518" s="190"/>
      <c r="I518" s="191">
        <f>ROUND(E518*H518,2)</f>
        <v>0</v>
      </c>
      <c r="J518" s="190"/>
      <c r="K518" s="191">
        <f>ROUND(E518*J518,2)</f>
        <v>0</v>
      </c>
      <c r="L518" s="191">
        <v>21</v>
      </c>
      <c r="M518" s="191">
        <f>G518*(1+L518/100)</f>
        <v>0</v>
      </c>
      <c r="N518" s="191">
        <v>0</v>
      </c>
      <c r="O518" s="191">
        <f>ROUND(E518*N518,2)</f>
        <v>0</v>
      </c>
      <c r="P518" s="191">
        <v>0</v>
      </c>
      <c r="Q518" s="191">
        <f>ROUND(E518*P518,2)</f>
        <v>0</v>
      </c>
      <c r="R518" s="191" t="s">
        <v>207</v>
      </c>
      <c r="S518" s="191" t="s">
        <v>146</v>
      </c>
      <c r="T518" s="192" t="s">
        <v>208</v>
      </c>
      <c r="U518" s="160">
        <v>0.2</v>
      </c>
      <c r="V518" s="160">
        <f>ROUND(E518*U518,2)</f>
        <v>2.4</v>
      </c>
      <c r="W518" s="160"/>
      <c r="X518" s="160" t="s">
        <v>209</v>
      </c>
      <c r="Y518" s="151"/>
      <c r="Z518" s="151"/>
      <c r="AA518" s="151"/>
      <c r="AB518" s="151"/>
      <c r="AC518" s="151"/>
      <c r="AD518" s="151"/>
      <c r="AE518" s="151"/>
      <c r="AF518" s="151"/>
      <c r="AG518" s="151" t="s">
        <v>210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5">
      <c r="A519" s="186">
        <v>128</v>
      </c>
      <c r="B519" s="187" t="s">
        <v>748</v>
      </c>
      <c r="C519" s="196" t="s">
        <v>749</v>
      </c>
      <c r="D519" s="188" t="s">
        <v>567</v>
      </c>
      <c r="E519" s="189">
        <v>4</v>
      </c>
      <c r="F519" s="190"/>
      <c r="G519" s="191">
        <f>ROUND(E519*F519,2)</f>
        <v>0</v>
      </c>
      <c r="H519" s="190"/>
      <c r="I519" s="191">
        <f>ROUND(E519*H519,2)</f>
        <v>0</v>
      </c>
      <c r="J519" s="190"/>
      <c r="K519" s="191">
        <f>ROUND(E519*J519,2)</f>
        <v>0</v>
      </c>
      <c r="L519" s="191">
        <v>21</v>
      </c>
      <c r="M519" s="191">
        <f>G519*(1+L519/100)</f>
        <v>0</v>
      </c>
      <c r="N519" s="191">
        <v>0</v>
      </c>
      <c r="O519" s="191">
        <f>ROUND(E519*N519,2)</f>
        <v>0</v>
      </c>
      <c r="P519" s="191">
        <v>0</v>
      </c>
      <c r="Q519" s="191">
        <f>ROUND(E519*P519,2)</f>
        <v>0</v>
      </c>
      <c r="R519" s="191" t="s">
        <v>207</v>
      </c>
      <c r="S519" s="191" t="s">
        <v>146</v>
      </c>
      <c r="T519" s="192" t="s">
        <v>208</v>
      </c>
      <c r="U519" s="160">
        <v>0.2</v>
      </c>
      <c r="V519" s="160">
        <f>ROUND(E519*U519,2)</f>
        <v>0.8</v>
      </c>
      <c r="W519" s="160"/>
      <c r="X519" s="160" t="s">
        <v>209</v>
      </c>
      <c r="Y519" s="151"/>
      <c r="Z519" s="151"/>
      <c r="AA519" s="151"/>
      <c r="AB519" s="151"/>
      <c r="AC519" s="151"/>
      <c r="AD519" s="151"/>
      <c r="AE519" s="151"/>
      <c r="AF519" s="151"/>
      <c r="AG519" s="151" t="s">
        <v>210</v>
      </c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20" outlineLevel="1" x14ac:dyDescent="0.25">
      <c r="A520" s="168">
        <v>129</v>
      </c>
      <c r="B520" s="169" t="s">
        <v>750</v>
      </c>
      <c r="C520" s="178" t="s">
        <v>751</v>
      </c>
      <c r="D520" s="170" t="s">
        <v>567</v>
      </c>
      <c r="E520" s="171">
        <v>10</v>
      </c>
      <c r="F520" s="172"/>
      <c r="G520" s="173">
        <f>ROUND(E520*F520,2)</f>
        <v>0</v>
      </c>
      <c r="H520" s="172"/>
      <c r="I520" s="173">
        <f>ROUND(E520*H520,2)</f>
        <v>0</v>
      </c>
      <c r="J520" s="172"/>
      <c r="K520" s="173">
        <f>ROUND(E520*J520,2)</f>
        <v>0</v>
      </c>
      <c r="L520" s="173">
        <v>21</v>
      </c>
      <c r="M520" s="173">
        <f>G520*(1+L520/100)</f>
        <v>0</v>
      </c>
      <c r="N520" s="173">
        <v>1.2830999999999999</v>
      </c>
      <c r="O520" s="173">
        <f>ROUND(E520*N520,2)</f>
        <v>12.83</v>
      </c>
      <c r="P520" s="173">
        <v>0</v>
      </c>
      <c r="Q520" s="173">
        <f>ROUND(E520*P520,2)</f>
        <v>0</v>
      </c>
      <c r="R520" s="173" t="s">
        <v>207</v>
      </c>
      <c r="S520" s="173" t="s">
        <v>146</v>
      </c>
      <c r="T520" s="174" t="s">
        <v>208</v>
      </c>
      <c r="U520" s="160">
        <v>6.0609999999999999</v>
      </c>
      <c r="V520" s="160">
        <f>ROUND(E520*U520,2)</f>
        <v>60.61</v>
      </c>
      <c r="W520" s="160"/>
      <c r="X520" s="160" t="s">
        <v>209</v>
      </c>
      <c r="Y520" s="151"/>
      <c r="Z520" s="151"/>
      <c r="AA520" s="151"/>
      <c r="AB520" s="151"/>
      <c r="AC520" s="151"/>
      <c r="AD520" s="151"/>
      <c r="AE520" s="151"/>
      <c r="AF520" s="151"/>
      <c r="AG520" s="151" t="s">
        <v>210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5">
      <c r="A521" s="158"/>
      <c r="B521" s="159"/>
      <c r="C521" s="263" t="s">
        <v>752</v>
      </c>
      <c r="D521" s="264"/>
      <c r="E521" s="264"/>
      <c r="F521" s="264"/>
      <c r="G521" s="264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51"/>
      <c r="Z521" s="151"/>
      <c r="AA521" s="151"/>
      <c r="AB521" s="151"/>
      <c r="AC521" s="151"/>
      <c r="AD521" s="151"/>
      <c r="AE521" s="151"/>
      <c r="AF521" s="151"/>
      <c r="AG521" s="151" t="s">
        <v>212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75" t="str">
        <f>C521</f>
        <v>s případnými zemními prcemi s odhozem výkopku na vzdálenost do 3 m, zabetonování patek nosné konstrukce,</v>
      </c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5">
      <c r="A522" s="168">
        <v>130</v>
      </c>
      <c r="B522" s="169" t="s">
        <v>753</v>
      </c>
      <c r="C522" s="178" t="s">
        <v>754</v>
      </c>
      <c r="D522" s="170" t="s">
        <v>231</v>
      </c>
      <c r="E522" s="171">
        <v>207</v>
      </c>
      <c r="F522" s="172"/>
      <c r="G522" s="173">
        <f>ROUND(E522*F522,2)</f>
        <v>0</v>
      </c>
      <c r="H522" s="172"/>
      <c r="I522" s="173">
        <f>ROUND(E522*H522,2)</f>
        <v>0</v>
      </c>
      <c r="J522" s="172"/>
      <c r="K522" s="173">
        <f>ROUND(E522*J522,2)</f>
        <v>0</v>
      </c>
      <c r="L522" s="173">
        <v>21</v>
      </c>
      <c r="M522" s="173">
        <f>G522*(1+L522/100)</f>
        <v>0</v>
      </c>
      <c r="N522" s="173">
        <v>9.0000000000000006E-5</v>
      </c>
      <c r="O522" s="173">
        <f>ROUND(E522*N522,2)</f>
        <v>0.02</v>
      </c>
      <c r="P522" s="173">
        <v>0</v>
      </c>
      <c r="Q522" s="173">
        <f>ROUND(E522*P522,2)</f>
        <v>0</v>
      </c>
      <c r="R522" s="173" t="s">
        <v>207</v>
      </c>
      <c r="S522" s="173" t="s">
        <v>146</v>
      </c>
      <c r="T522" s="174" t="s">
        <v>208</v>
      </c>
      <c r="U522" s="160">
        <v>2.1999999999999999E-2</v>
      </c>
      <c r="V522" s="160">
        <f>ROUND(E522*U522,2)</f>
        <v>4.55</v>
      </c>
      <c r="W522" s="160"/>
      <c r="X522" s="160" t="s">
        <v>209</v>
      </c>
      <c r="Y522" s="151"/>
      <c r="Z522" s="151"/>
      <c r="AA522" s="151"/>
      <c r="AB522" s="151"/>
      <c r="AC522" s="151"/>
      <c r="AD522" s="151"/>
      <c r="AE522" s="151"/>
      <c r="AF522" s="151"/>
      <c r="AG522" s="151" t="s">
        <v>210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5">
      <c r="A523" s="158"/>
      <c r="B523" s="159"/>
      <c r="C523" s="252" t="s">
        <v>755</v>
      </c>
      <c r="D523" s="253"/>
      <c r="E523" s="253"/>
      <c r="F523" s="253"/>
      <c r="G523" s="253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51"/>
      <c r="Z523" s="151"/>
      <c r="AA523" s="151"/>
      <c r="AB523" s="151"/>
      <c r="AC523" s="151"/>
      <c r="AD523" s="151"/>
      <c r="AE523" s="151"/>
      <c r="AF523" s="151"/>
      <c r="AG523" s="151" t="s">
        <v>151</v>
      </c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5">
      <c r="A524" s="158"/>
      <c r="B524" s="159"/>
      <c r="C524" s="193" t="s">
        <v>756</v>
      </c>
      <c r="D524" s="182"/>
      <c r="E524" s="183">
        <v>23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51"/>
      <c r="Z524" s="151"/>
      <c r="AA524" s="151"/>
      <c r="AB524" s="151"/>
      <c r="AC524" s="151"/>
      <c r="AD524" s="151"/>
      <c r="AE524" s="151"/>
      <c r="AF524" s="151"/>
      <c r="AG524" s="151" t="s">
        <v>214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5">
      <c r="A525" s="158"/>
      <c r="B525" s="159"/>
      <c r="C525" s="193" t="s">
        <v>757</v>
      </c>
      <c r="D525" s="182"/>
      <c r="E525" s="183">
        <v>184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51"/>
      <c r="Z525" s="151"/>
      <c r="AA525" s="151"/>
      <c r="AB525" s="151"/>
      <c r="AC525" s="151"/>
      <c r="AD525" s="151"/>
      <c r="AE525" s="151"/>
      <c r="AF525" s="151"/>
      <c r="AG525" s="151" t="s">
        <v>214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5">
      <c r="A526" s="168">
        <v>131</v>
      </c>
      <c r="B526" s="169" t="s">
        <v>758</v>
      </c>
      <c r="C526" s="178" t="s">
        <v>759</v>
      </c>
      <c r="D526" s="170" t="s">
        <v>206</v>
      </c>
      <c r="E526" s="171">
        <v>17</v>
      </c>
      <c r="F526" s="172"/>
      <c r="G526" s="173">
        <f>ROUND(E526*F526,2)</f>
        <v>0</v>
      </c>
      <c r="H526" s="172"/>
      <c r="I526" s="173">
        <f>ROUND(E526*H526,2)</f>
        <v>0</v>
      </c>
      <c r="J526" s="172"/>
      <c r="K526" s="173">
        <f>ROUND(E526*J526,2)</f>
        <v>0</v>
      </c>
      <c r="L526" s="173">
        <v>21</v>
      </c>
      <c r="M526" s="173">
        <f>G526*(1+L526/100)</f>
        <v>0</v>
      </c>
      <c r="N526" s="173">
        <v>7.6000000000000004E-4</v>
      </c>
      <c r="O526" s="173">
        <f>ROUND(E526*N526,2)</f>
        <v>0.01</v>
      </c>
      <c r="P526" s="173">
        <v>0</v>
      </c>
      <c r="Q526" s="173">
        <f>ROUND(E526*P526,2)</f>
        <v>0</v>
      </c>
      <c r="R526" s="173" t="s">
        <v>207</v>
      </c>
      <c r="S526" s="173" t="s">
        <v>146</v>
      </c>
      <c r="T526" s="174" t="s">
        <v>208</v>
      </c>
      <c r="U526" s="160">
        <v>0.311</v>
      </c>
      <c r="V526" s="160">
        <f>ROUND(E526*U526,2)</f>
        <v>5.29</v>
      </c>
      <c r="W526" s="160"/>
      <c r="X526" s="160" t="s">
        <v>209</v>
      </c>
      <c r="Y526" s="151"/>
      <c r="Z526" s="151"/>
      <c r="AA526" s="151"/>
      <c r="AB526" s="151"/>
      <c r="AC526" s="151"/>
      <c r="AD526" s="151"/>
      <c r="AE526" s="151"/>
      <c r="AF526" s="151"/>
      <c r="AG526" s="151" t="s">
        <v>210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5">
      <c r="A527" s="158"/>
      <c r="B527" s="159"/>
      <c r="C527" s="252" t="s">
        <v>755</v>
      </c>
      <c r="D527" s="253"/>
      <c r="E527" s="253"/>
      <c r="F527" s="253"/>
      <c r="G527" s="253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51"/>
      <c r="Z527" s="151"/>
      <c r="AA527" s="151"/>
      <c r="AB527" s="151"/>
      <c r="AC527" s="151"/>
      <c r="AD527" s="151"/>
      <c r="AE527" s="151"/>
      <c r="AF527" s="151"/>
      <c r="AG527" s="151" t="s">
        <v>151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5">
      <c r="A528" s="158"/>
      <c r="B528" s="159"/>
      <c r="C528" s="193" t="s">
        <v>760</v>
      </c>
      <c r="D528" s="182"/>
      <c r="E528" s="183">
        <v>5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51"/>
      <c r="Z528" s="151"/>
      <c r="AA528" s="151"/>
      <c r="AB528" s="151"/>
      <c r="AC528" s="151"/>
      <c r="AD528" s="151"/>
      <c r="AE528" s="151"/>
      <c r="AF528" s="151"/>
      <c r="AG528" s="151" t="s">
        <v>214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5">
      <c r="A529" s="158"/>
      <c r="B529" s="159"/>
      <c r="C529" s="193" t="s">
        <v>761</v>
      </c>
      <c r="D529" s="182"/>
      <c r="E529" s="183">
        <v>12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51"/>
      <c r="Z529" s="151"/>
      <c r="AA529" s="151"/>
      <c r="AB529" s="151"/>
      <c r="AC529" s="151"/>
      <c r="AD529" s="151"/>
      <c r="AE529" s="151"/>
      <c r="AF529" s="151"/>
      <c r="AG529" s="151" t="s">
        <v>214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5">
      <c r="A530" s="168">
        <v>132</v>
      </c>
      <c r="B530" s="169" t="s">
        <v>762</v>
      </c>
      <c r="C530" s="178" t="s">
        <v>763</v>
      </c>
      <c r="D530" s="170" t="s">
        <v>206</v>
      </c>
      <c r="E530" s="171">
        <v>12</v>
      </c>
      <c r="F530" s="172"/>
      <c r="G530" s="173">
        <f>ROUND(E530*F530,2)</f>
        <v>0</v>
      </c>
      <c r="H530" s="172"/>
      <c r="I530" s="173">
        <f>ROUND(E530*H530,2)</f>
        <v>0</v>
      </c>
      <c r="J530" s="172"/>
      <c r="K530" s="173">
        <f>ROUND(E530*J530,2)</f>
        <v>0</v>
      </c>
      <c r="L530" s="173">
        <v>21</v>
      </c>
      <c r="M530" s="173">
        <f>G530*(1+L530/100)</f>
        <v>0</v>
      </c>
      <c r="N530" s="173">
        <v>3.7000000000000002E-3</v>
      </c>
      <c r="O530" s="173">
        <f>ROUND(E530*N530,2)</f>
        <v>0.04</v>
      </c>
      <c r="P530" s="173">
        <v>0</v>
      </c>
      <c r="Q530" s="173">
        <f>ROUND(E530*P530,2)</f>
        <v>0</v>
      </c>
      <c r="R530" s="173" t="s">
        <v>207</v>
      </c>
      <c r="S530" s="173" t="s">
        <v>146</v>
      </c>
      <c r="T530" s="174" t="s">
        <v>208</v>
      </c>
      <c r="U530" s="160">
        <v>0.36099999999999999</v>
      </c>
      <c r="V530" s="160">
        <f>ROUND(E530*U530,2)</f>
        <v>4.33</v>
      </c>
      <c r="W530" s="160"/>
      <c r="X530" s="160" t="s">
        <v>209</v>
      </c>
      <c r="Y530" s="151"/>
      <c r="Z530" s="151"/>
      <c r="AA530" s="151"/>
      <c r="AB530" s="151"/>
      <c r="AC530" s="151"/>
      <c r="AD530" s="151"/>
      <c r="AE530" s="151"/>
      <c r="AF530" s="151"/>
      <c r="AG530" s="151" t="s">
        <v>210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5">
      <c r="A531" s="158"/>
      <c r="B531" s="159"/>
      <c r="C531" s="252" t="s">
        <v>755</v>
      </c>
      <c r="D531" s="253"/>
      <c r="E531" s="253"/>
      <c r="F531" s="253"/>
      <c r="G531" s="253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51"/>
      <c r="Z531" s="151"/>
      <c r="AA531" s="151"/>
      <c r="AB531" s="151"/>
      <c r="AC531" s="151"/>
      <c r="AD531" s="151"/>
      <c r="AE531" s="151"/>
      <c r="AF531" s="151"/>
      <c r="AG531" s="151" t="s">
        <v>151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5">
      <c r="A532" s="158"/>
      <c r="B532" s="159"/>
      <c r="C532" s="193" t="s">
        <v>761</v>
      </c>
      <c r="D532" s="182"/>
      <c r="E532" s="183">
        <v>12</v>
      </c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51"/>
      <c r="Z532" s="151"/>
      <c r="AA532" s="151"/>
      <c r="AB532" s="151"/>
      <c r="AC532" s="151"/>
      <c r="AD532" s="151"/>
      <c r="AE532" s="151"/>
      <c r="AF532" s="151"/>
      <c r="AG532" s="151" t="s">
        <v>214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ht="20" outlineLevel="1" x14ac:dyDescent="0.25">
      <c r="A533" s="168">
        <v>133</v>
      </c>
      <c r="B533" s="169" t="s">
        <v>764</v>
      </c>
      <c r="C533" s="178" t="s">
        <v>765</v>
      </c>
      <c r="D533" s="170" t="s">
        <v>231</v>
      </c>
      <c r="E533" s="171">
        <v>207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21</v>
      </c>
      <c r="M533" s="173">
        <f>G533*(1+L533/100)</f>
        <v>0</v>
      </c>
      <c r="N533" s="173">
        <v>4.0000000000000003E-5</v>
      </c>
      <c r="O533" s="173">
        <f>ROUND(E533*N533,2)</f>
        <v>0.01</v>
      </c>
      <c r="P533" s="173">
        <v>0</v>
      </c>
      <c r="Q533" s="173">
        <f>ROUND(E533*P533,2)</f>
        <v>0</v>
      </c>
      <c r="R533" s="173" t="s">
        <v>207</v>
      </c>
      <c r="S533" s="173" t="s">
        <v>146</v>
      </c>
      <c r="T533" s="174" t="s">
        <v>208</v>
      </c>
      <c r="U533" s="160">
        <v>8.9999999999999993E-3</v>
      </c>
      <c r="V533" s="160">
        <f>ROUND(E533*U533,2)</f>
        <v>1.86</v>
      </c>
      <c r="W533" s="160"/>
      <c r="X533" s="160" t="s">
        <v>209</v>
      </c>
      <c r="Y533" s="151"/>
      <c r="Z533" s="151"/>
      <c r="AA533" s="151"/>
      <c r="AB533" s="151"/>
      <c r="AC533" s="151"/>
      <c r="AD533" s="151"/>
      <c r="AE533" s="151"/>
      <c r="AF533" s="151"/>
      <c r="AG533" s="151" t="s">
        <v>210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5">
      <c r="A534" s="158"/>
      <c r="B534" s="159"/>
      <c r="C534" s="252" t="s">
        <v>755</v>
      </c>
      <c r="D534" s="253"/>
      <c r="E534" s="253"/>
      <c r="F534" s="253"/>
      <c r="G534" s="253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51"/>
      <c r="Z534" s="151"/>
      <c r="AA534" s="151"/>
      <c r="AB534" s="151"/>
      <c r="AC534" s="151"/>
      <c r="AD534" s="151"/>
      <c r="AE534" s="151"/>
      <c r="AF534" s="151"/>
      <c r="AG534" s="151" t="s">
        <v>151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5">
      <c r="A535" s="158"/>
      <c r="B535" s="159"/>
      <c r="C535" s="193" t="s">
        <v>766</v>
      </c>
      <c r="D535" s="182"/>
      <c r="E535" s="183">
        <v>207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51"/>
      <c r="Z535" s="151"/>
      <c r="AA535" s="151"/>
      <c r="AB535" s="151"/>
      <c r="AC535" s="151"/>
      <c r="AD535" s="151"/>
      <c r="AE535" s="151"/>
      <c r="AF535" s="151"/>
      <c r="AG535" s="151" t="s">
        <v>214</v>
      </c>
      <c r="AH535" s="151">
        <v>5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ht="20" outlineLevel="1" x14ac:dyDescent="0.25">
      <c r="A536" s="168">
        <v>134</v>
      </c>
      <c r="B536" s="169" t="s">
        <v>767</v>
      </c>
      <c r="C536" s="178" t="s">
        <v>768</v>
      </c>
      <c r="D536" s="170" t="s">
        <v>206</v>
      </c>
      <c r="E536" s="171">
        <v>17</v>
      </c>
      <c r="F536" s="172"/>
      <c r="G536" s="173">
        <f>ROUND(E536*F536,2)</f>
        <v>0</v>
      </c>
      <c r="H536" s="172"/>
      <c r="I536" s="173">
        <f>ROUND(E536*H536,2)</f>
        <v>0</v>
      </c>
      <c r="J536" s="172"/>
      <c r="K536" s="173">
        <f>ROUND(E536*J536,2)</f>
        <v>0</v>
      </c>
      <c r="L536" s="173">
        <v>21</v>
      </c>
      <c r="M536" s="173">
        <f>G536*(1+L536/100)</f>
        <v>0</v>
      </c>
      <c r="N536" s="173">
        <v>3.2000000000000003E-4</v>
      </c>
      <c r="O536" s="173">
        <f>ROUND(E536*N536,2)</f>
        <v>0.01</v>
      </c>
      <c r="P536" s="173">
        <v>0</v>
      </c>
      <c r="Q536" s="173">
        <f>ROUND(E536*P536,2)</f>
        <v>0</v>
      </c>
      <c r="R536" s="173" t="s">
        <v>207</v>
      </c>
      <c r="S536" s="173" t="s">
        <v>146</v>
      </c>
      <c r="T536" s="174" t="s">
        <v>208</v>
      </c>
      <c r="U536" s="160">
        <v>8.9999999999999993E-3</v>
      </c>
      <c r="V536" s="160">
        <f>ROUND(E536*U536,2)</f>
        <v>0.15</v>
      </c>
      <c r="W536" s="160"/>
      <c r="X536" s="160" t="s">
        <v>209</v>
      </c>
      <c r="Y536" s="151"/>
      <c r="Z536" s="151"/>
      <c r="AA536" s="151"/>
      <c r="AB536" s="151"/>
      <c r="AC536" s="151"/>
      <c r="AD536" s="151"/>
      <c r="AE536" s="151"/>
      <c r="AF536" s="151"/>
      <c r="AG536" s="151" t="s">
        <v>210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5">
      <c r="A537" s="158"/>
      <c r="B537" s="159"/>
      <c r="C537" s="252" t="s">
        <v>755</v>
      </c>
      <c r="D537" s="253"/>
      <c r="E537" s="253"/>
      <c r="F537" s="253"/>
      <c r="G537" s="253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51"/>
      <c r="Z537" s="151"/>
      <c r="AA537" s="151"/>
      <c r="AB537" s="151"/>
      <c r="AC537" s="151"/>
      <c r="AD537" s="151"/>
      <c r="AE537" s="151"/>
      <c r="AF537" s="151"/>
      <c r="AG537" s="151" t="s">
        <v>151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5">
      <c r="A538" s="158"/>
      <c r="B538" s="159"/>
      <c r="C538" s="193" t="s">
        <v>769</v>
      </c>
      <c r="D538" s="182"/>
      <c r="E538" s="183">
        <v>17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51"/>
      <c r="Z538" s="151"/>
      <c r="AA538" s="151"/>
      <c r="AB538" s="151"/>
      <c r="AC538" s="151"/>
      <c r="AD538" s="151"/>
      <c r="AE538" s="151"/>
      <c r="AF538" s="151"/>
      <c r="AG538" s="151" t="s">
        <v>214</v>
      </c>
      <c r="AH538" s="151">
        <v>5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5">
      <c r="A539" s="168">
        <v>135</v>
      </c>
      <c r="B539" s="169" t="s">
        <v>770</v>
      </c>
      <c r="C539" s="178" t="s">
        <v>771</v>
      </c>
      <c r="D539" s="170" t="s">
        <v>231</v>
      </c>
      <c r="E539" s="171">
        <v>207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21</v>
      </c>
      <c r="M539" s="173">
        <f>G539*(1+L539/100)</f>
        <v>0</v>
      </c>
      <c r="N539" s="173">
        <v>0</v>
      </c>
      <c r="O539" s="173">
        <f>ROUND(E539*N539,2)</f>
        <v>0</v>
      </c>
      <c r="P539" s="173">
        <v>0</v>
      </c>
      <c r="Q539" s="173">
        <f>ROUND(E539*P539,2)</f>
        <v>0</v>
      </c>
      <c r="R539" s="173" t="s">
        <v>207</v>
      </c>
      <c r="S539" s="173" t="s">
        <v>146</v>
      </c>
      <c r="T539" s="174" t="s">
        <v>208</v>
      </c>
      <c r="U539" s="160">
        <v>1.2E-2</v>
      </c>
      <c r="V539" s="160">
        <f>ROUND(E539*U539,2)</f>
        <v>2.48</v>
      </c>
      <c r="W539" s="160"/>
      <c r="X539" s="160" t="s">
        <v>209</v>
      </c>
      <c r="Y539" s="151"/>
      <c r="Z539" s="151"/>
      <c r="AA539" s="151"/>
      <c r="AB539" s="151"/>
      <c r="AC539" s="151"/>
      <c r="AD539" s="151"/>
      <c r="AE539" s="151"/>
      <c r="AF539" s="151"/>
      <c r="AG539" s="151" t="s">
        <v>210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5">
      <c r="A540" s="158"/>
      <c r="B540" s="159"/>
      <c r="C540" s="263" t="s">
        <v>772</v>
      </c>
      <c r="D540" s="264"/>
      <c r="E540" s="264"/>
      <c r="F540" s="264"/>
      <c r="G540" s="264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51"/>
      <c r="Z540" s="151"/>
      <c r="AA540" s="151"/>
      <c r="AB540" s="151"/>
      <c r="AC540" s="151"/>
      <c r="AD540" s="151"/>
      <c r="AE540" s="151"/>
      <c r="AF540" s="151"/>
      <c r="AG540" s="151" t="s">
        <v>212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5">
      <c r="A541" s="158"/>
      <c r="B541" s="159"/>
      <c r="C541" s="254" t="s">
        <v>755</v>
      </c>
      <c r="D541" s="255"/>
      <c r="E541" s="255"/>
      <c r="F541" s="255"/>
      <c r="G541" s="255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51"/>
      <c r="Z541" s="151"/>
      <c r="AA541" s="151"/>
      <c r="AB541" s="151"/>
      <c r="AC541" s="151"/>
      <c r="AD541" s="151"/>
      <c r="AE541" s="151"/>
      <c r="AF541" s="151"/>
      <c r="AG541" s="151" t="s">
        <v>151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5">
      <c r="A542" s="158"/>
      <c r="B542" s="159"/>
      <c r="C542" s="193" t="s">
        <v>756</v>
      </c>
      <c r="D542" s="182"/>
      <c r="E542" s="183">
        <v>23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51"/>
      <c r="Z542" s="151"/>
      <c r="AA542" s="151"/>
      <c r="AB542" s="151"/>
      <c r="AC542" s="151"/>
      <c r="AD542" s="151"/>
      <c r="AE542" s="151"/>
      <c r="AF542" s="151"/>
      <c r="AG542" s="151" t="s">
        <v>214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5">
      <c r="A543" s="158"/>
      <c r="B543" s="159"/>
      <c r="C543" s="193" t="s">
        <v>757</v>
      </c>
      <c r="D543" s="182"/>
      <c r="E543" s="183">
        <v>184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51"/>
      <c r="Z543" s="151"/>
      <c r="AA543" s="151"/>
      <c r="AB543" s="151"/>
      <c r="AC543" s="151"/>
      <c r="AD543" s="151"/>
      <c r="AE543" s="151"/>
      <c r="AF543" s="151"/>
      <c r="AG543" s="151" t="s">
        <v>214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5">
      <c r="A544" s="168">
        <v>136</v>
      </c>
      <c r="B544" s="169" t="s">
        <v>773</v>
      </c>
      <c r="C544" s="178" t="s">
        <v>774</v>
      </c>
      <c r="D544" s="170" t="s">
        <v>206</v>
      </c>
      <c r="E544" s="171">
        <v>27</v>
      </c>
      <c r="F544" s="172"/>
      <c r="G544" s="173">
        <f>ROUND(E544*F544,2)</f>
        <v>0</v>
      </c>
      <c r="H544" s="172"/>
      <c r="I544" s="173">
        <f>ROUND(E544*H544,2)</f>
        <v>0</v>
      </c>
      <c r="J544" s="172"/>
      <c r="K544" s="173">
        <f>ROUND(E544*J544,2)</f>
        <v>0</v>
      </c>
      <c r="L544" s="173">
        <v>21</v>
      </c>
      <c r="M544" s="173">
        <f>G544*(1+L544/100)</f>
        <v>0</v>
      </c>
      <c r="N544" s="173">
        <v>0</v>
      </c>
      <c r="O544" s="173">
        <f>ROUND(E544*N544,2)</f>
        <v>0</v>
      </c>
      <c r="P544" s="173">
        <v>0</v>
      </c>
      <c r="Q544" s="173">
        <f>ROUND(E544*P544,2)</f>
        <v>0</v>
      </c>
      <c r="R544" s="173" t="s">
        <v>207</v>
      </c>
      <c r="S544" s="173" t="s">
        <v>146</v>
      </c>
      <c r="T544" s="174" t="s">
        <v>208</v>
      </c>
      <c r="U544" s="160">
        <v>0.125</v>
      </c>
      <c r="V544" s="160">
        <f>ROUND(E544*U544,2)</f>
        <v>3.38</v>
      </c>
      <c r="W544" s="160"/>
      <c r="X544" s="160" t="s">
        <v>209</v>
      </c>
      <c r="Y544" s="151"/>
      <c r="Z544" s="151"/>
      <c r="AA544" s="151"/>
      <c r="AB544" s="151"/>
      <c r="AC544" s="151"/>
      <c r="AD544" s="151"/>
      <c r="AE544" s="151"/>
      <c r="AF544" s="151"/>
      <c r="AG544" s="151" t="s">
        <v>210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5">
      <c r="A545" s="158"/>
      <c r="B545" s="159"/>
      <c r="C545" s="263" t="s">
        <v>772</v>
      </c>
      <c r="D545" s="264"/>
      <c r="E545" s="264"/>
      <c r="F545" s="264"/>
      <c r="G545" s="264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51"/>
      <c r="Z545" s="151"/>
      <c r="AA545" s="151"/>
      <c r="AB545" s="151"/>
      <c r="AC545" s="151"/>
      <c r="AD545" s="151"/>
      <c r="AE545" s="151"/>
      <c r="AF545" s="151"/>
      <c r="AG545" s="151" t="s">
        <v>212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5">
      <c r="A546" s="158"/>
      <c r="B546" s="159"/>
      <c r="C546" s="254" t="s">
        <v>755</v>
      </c>
      <c r="D546" s="255"/>
      <c r="E546" s="255"/>
      <c r="F546" s="255"/>
      <c r="G546" s="255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51"/>
      <c r="Z546" s="151"/>
      <c r="AA546" s="151"/>
      <c r="AB546" s="151"/>
      <c r="AC546" s="151"/>
      <c r="AD546" s="151"/>
      <c r="AE546" s="151"/>
      <c r="AF546" s="151"/>
      <c r="AG546" s="151" t="s">
        <v>151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5">
      <c r="A547" s="158"/>
      <c r="B547" s="159"/>
      <c r="C547" s="193" t="s">
        <v>760</v>
      </c>
      <c r="D547" s="182"/>
      <c r="E547" s="183">
        <v>5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51"/>
      <c r="Z547" s="151"/>
      <c r="AA547" s="151"/>
      <c r="AB547" s="151"/>
      <c r="AC547" s="151"/>
      <c r="AD547" s="151"/>
      <c r="AE547" s="151"/>
      <c r="AF547" s="151"/>
      <c r="AG547" s="151" t="s">
        <v>214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5">
      <c r="A548" s="158"/>
      <c r="B548" s="159"/>
      <c r="C548" s="193" t="s">
        <v>775</v>
      </c>
      <c r="D548" s="182"/>
      <c r="E548" s="183">
        <v>22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51"/>
      <c r="Z548" s="151"/>
      <c r="AA548" s="151"/>
      <c r="AB548" s="151"/>
      <c r="AC548" s="151"/>
      <c r="AD548" s="151"/>
      <c r="AE548" s="151"/>
      <c r="AF548" s="151"/>
      <c r="AG548" s="151" t="s">
        <v>214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30" outlineLevel="1" x14ac:dyDescent="0.25">
      <c r="A549" s="168">
        <v>137</v>
      </c>
      <c r="B549" s="169" t="s">
        <v>776</v>
      </c>
      <c r="C549" s="178" t="s">
        <v>777</v>
      </c>
      <c r="D549" s="170" t="s">
        <v>231</v>
      </c>
      <c r="E549" s="171">
        <v>1066</v>
      </c>
      <c r="F549" s="172"/>
      <c r="G549" s="173">
        <f>ROUND(E549*F549,2)</f>
        <v>0</v>
      </c>
      <c r="H549" s="172"/>
      <c r="I549" s="173">
        <f>ROUND(E549*H549,2)</f>
        <v>0</v>
      </c>
      <c r="J549" s="172"/>
      <c r="K549" s="173">
        <f>ROUND(E549*J549,2)</f>
        <v>0</v>
      </c>
      <c r="L549" s="173">
        <v>21</v>
      </c>
      <c r="M549" s="173">
        <f>G549*(1+L549/100)</f>
        <v>0</v>
      </c>
      <c r="N549" s="173">
        <v>0.22133</v>
      </c>
      <c r="O549" s="173">
        <f>ROUND(E549*N549,2)</f>
        <v>235.94</v>
      </c>
      <c r="P549" s="173">
        <v>0</v>
      </c>
      <c r="Q549" s="173">
        <f>ROUND(E549*P549,2)</f>
        <v>0</v>
      </c>
      <c r="R549" s="173" t="s">
        <v>207</v>
      </c>
      <c r="S549" s="173" t="s">
        <v>146</v>
      </c>
      <c r="T549" s="174" t="s">
        <v>208</v>
      </c>
      <c r="U549" s="160">
        <v>0.27200000000000002</v>
      </c>
      <c r="V549" s="160">
        <f>ROUND(E549*U549,2)</f>
        <v>289.95</v>
      </c>
      <c r="W549" s="160"/>
      <c r="X549" s="160" t="s">
        <v>209</v>
      </c>
      <c r="Y549" s="151"/>
      <c r="Z549" s="151"/>
      <c r="AA549" s="151"/>
      <c r="AB549" s="151"/>
      <c r="AC549" s="151"/>
      <c r="AD549" s="151"/>
      <c r="AE549" s="151"/>
      <c r="AF549" s="151"/>
      <c r="AG549" s="151" t="s">
        <v>210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5">
      <c r="A550" s="158"/>
      <c r="B550" s="159"/>
      <c r="C550" s="263" t="s">
        <v>778</v>
      </c>
      <c r="D550" s="264"/>
      <c r="E550" s="264"/>
      <c r="F550" s="264"/>
      <c r="G550" s="264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51"/>
      <c r="Z550" s="151"/>
      <c r="AA550" s="151"/>
      <c r="AB550" s="151"/>
      <c r="AC550" s="151"/>
      <c r="AD550" s="151"/>
      <c r="AE550" s="151"/>
      <c r="AF550" s="151"/>
      <c r="AG550" s="151" t="s">
        <v>212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5">
      <c r="A551" s="158"/>
      <c r="B551" s="159"/>
      <c r="C551" s="254" t="s">
        <v>779</v>
      </c>
      <c r="D551" s="255"/>
      <c r="E551" s="255"/>
      <c r="F551" s="255"/>
      <c r="G551" s="255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51"/>
      <c r="Z551" s="151"/>
      <c r="AA551" s="151"/>
      <c r="AB551" s="151"/>
      <c r="AC551" s="151"/>
      <c r="AD551" s="151"/>
      <c r="AE551" s="151"/>
      <c r="AF551" s="151"/>
      <c r="AG551" s="151" t="s">
        <v>151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5">
      <c r="A552" s="158"/>
      <c r="B552" s="159"/>
      <c r="C552" s="193" t="s">
        <v>780</v>
      </c>
      <c r="D552" s="182"/>
      <c r="E552" s="183">
        <v>762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51"/>
      <c r="Z552" s="151"/>
      <c r="AA552" s="151"/>
      <c r="AB552" s="151"/>
      <c r="AC552" s="151"/>
      <c r="AD552" s="151"/>
      <c r="AE552" s="151"/>
      <c r="AF552" s="151"/>
      <c r="AG552" s="151" t="s">
        <v>214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5">
      <c r="A553" s="158"/>
      <c r="B553" s="159"/>
      <c r="C553" s="193" t="s">
        <v>781</v>
      </c>
      <c r="D553" s="182"/>
      <c r="E553" s="183">
        <v>30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51"/>
      <c r="Z553" s="151"/>
      <c r="AA553" s="151"/>
      <c r="AB553" s="151"/>
      <c r="AC553" s="151"/>
      <c r="AD553" s="151"/>
      <c r="AE553" s="151"/>
      <c r="AF553" s="151"/>
      <c r="AG553" s="151" t="s">
        <v>214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5">
      <c r="A554" s="158"/>
      <c r="B554" s="159"/>
      <c r="C554" s="193" t="s">
        <v>782</v>
      </c>
      <c r="D554" s="182"/>
      <c r="E554" s="183">
        <v>274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51"/>
      <c r="Z554" s="151"/>
      <c r="AA554" s="151"/>
      <c r="AB554" s="151"/>
      <c r="AC554" s="151"/>
      <c r="AD554" s="151"/>
      <c r="AE554" s="151"/>
      <c r="AF554" s="151"/>
      <c r="AG554" s="151" t="s">
        <v>214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ht="30" outlineLevel="1" x14ac:dyDescent="0.25">
      <c r="A555" s="168">
        <v>138</v>
      </c>
      <c r="B555" s="169" t="s">
        <v>783</v>
      </c>
      <c r="C555" s="178" t="s">
        <v>784</v>
      </c>
      <c r="D555" s="170" t="s">
        <v>231</v>
      </c>
      <c r="E555" s="171">
        <v>986</v>
      </c>
      <c r="F555" s="172"/>
      <c r="G555" s="173">
        <f>ROUND(E555*F555,2)</f>
        <v>0</v>
      </c>
      <c r="H555" s="172"/>
      <c r="I555" s="173">
        <f>ROUND(E555*H555,2)</f>
        <v>0</v>
      </c>
      <c r="J555" s="172"/>
      <c r="K555" s="173">
        <f>ROUND(E555*J555,2)</f>
        <v>0</v>
      </c>
      <c r="L555" s="173">
        <v>21</v>
      </c>
      <c r="M555" s="173">
        <f>G555*(1+L555/100)</f>
        <v>0</v>
      </c>
      <c r="N555" s="173">
        <v>0.26980999999999999</v>
      </c>
      <c r="O555" s="173">
        <f>ROUND(E555*N555,2)</f>
        <v>266.02999999999997</v>
      </c>
      <c r="P555" s="173">
        <v>0</v>
      </c>
      <c r="Q555" s="173">
        <f>ROUND(E555*P555,2)</f>
        <v>0</v>
      </c>
      <c r="R555" s="173" t="s">
        <v>207</v>
      </c>
      <c r="S555" s="173" t="s">
        <v>146</v>
      </c>
      <c r="T555" s="174" t="s">
        <v>208</v>
      </c>
      <c r="U555" s="160">
        <v>0.27200000000000002</v>
      </c>
      <c r="V555" s="160">
        <f>ROUND(E555*U555,2)</f>
        <v>268.19</v>
      </c>
      <c r="W555" s="160"/>
      <c r="X555" s="160" t="s">
        <v>209</v>
      </c>
      <c r="Y555" s="151"/>
      <c r="Z555" s="151"/>
      <c r="AA555" s="151"/>
      <c r="AB555" s="151"/>
      <c r="AC555" s="151"/>
      <c r="AD555" s="151"/>
      <c r="AE555" s="151"/>
      <c r="AF555" s="151"/>
      <c r="AG555" s="151" t="s">
        <v>210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5">
      <c r="A556" s="158"/>
      <c r="B556" s="159"/>
      <c r="C556" s="263" t="s">
        <v>778</v>
      </c>
      <c r="D556" s="264"/>
      <c r="E556" s="264"/>
      <c r="F556" s="264"/>
      <c r="G556" s="264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51"/>
      <c r="Z556" s="151"/>
      <c r="AA556" s="151"/>
      <c r="AB556" s="151"/>
      <c r="AC556" s="151"/>
      <c r="AD556" s="151"/>
      <c r="AE556" s="151"/>
      <c r="AF556" s="151"/>
      <c r="AG556" s="151" t="s">
        <v>212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5">
      <c r="A557" s="158"/>
      <c r="B557" s="159"/>
      <c r="C557" s="254" t="s">
        <v>779</v>
      </c>
      <c r="D557" s="255"/>
      <c r="E557" s="255"/>
      <c r="F557" s="255"/>
      <c r="G557" s="255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51"/>
      <c r="Z557" s="151"/>
      <c r="AA557" s="151"/>
      <c r="AB557" s="151"/>
      <c r="AC557" s="151"/>
      <c r="AD557" s="151"/>
      <c r="AE557" s="151"/>
      <c r="AF557" s="151"/>
      <c r="AG557" s="151" t="s">
        <v>151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5">
      <c r="A558" s="158"/>
      <c r="B558" s="159"/>
      <c r="C558" s="193" t="s">
        <v>785</v>
      </c>
      <c r="D558" s="182"/>
      <c r="E558" s="183">
        <v>931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51"/>
      <c r="Z558" s="151"/>
      <c r="AA558" s="151"/>
      <c r="AB558" s="151"/>
      <c r="AC558" s="151"/>
      <c r="AD558" s="151"/>
      <c r="AE558" s="151"/>
      <c r="AF558" s="151"/>
      <c r="AG558" s="151" t="s">
        <v>214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5">
      <c r="A559" s="158"/>
      <c r="B559" s="159"/>
      <c r="C559" s="193" t="s">
        <v>786</v>
      </c>
      <c r="D559" s="182"/>
      <c r="E559" s="183">
        <v>55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51"/>
      <c r="Z559" s="151"/>
      <c r="AA559" s="151"/>
      <c r="AB559" s="151"/>
      <c r="AC559" s="151"/>
      <c r="AD559" s="151"/>
      <c r="AE559" s="151"/>
      <c r="AF559" s="151"/>
      <c r="AG559" s="151" t="s">
        <v>214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ht="30" outlineLevel="1" x14ac:dyDescent="0.25">
      <c r="A560" s="168">
        <v>139</v>
      </c>
      <c r="B560" s="169" t="s">
        <v>787</v>
      </c>
      <c r="C560" s="178" t="s">
        <v>788</v>
      </c>
      <c r="D560" s="170" t="s">
        <v>231</v>
      </c>
      <c r="E560" s="171">
        <v>15</v>
      </c>
      <c r="F560" s="172"/>
      <c r="G560" s="173">
        <f>ROUND(E560*F560,2)</f>
        <v>0</v>
      </c>
      <c r="H560" s="172"/>
      <c r="I560" s="173">
        <f>ROUND(E560*H560,2)</f>
        <v>0</v>
      </c>
      <c r="J560" s="172"/>
      <c r="K560" s="173">
        <f>ROUND(E560*J560,2)</f>
        <v>0</v>
      </c>
      <c r="L560" s="173">
        <v>21</v>
      </c>
      <c r="M560" s="173">
        <f>G560*(1+L560/100)</f>
        <v>0</v>
      </c>
      <c r="N560" s="173">
        <v>0.28123999999999999</v>
      </c>
      <c r="O560" s="173">
        <f>ROUND(E560*N560,2)</f>
        <v>4.22</v>
      </c>
      <c r="P560" s="173">
        <v>0</v>
      </c>
      <c r="Q560" s="173">
        <f>ROUND(E560*P560,2)</f>
        <v>0</v>
      </c>
      <c r="R560" s="173" t="s">
        <v>207</v>
      </c>
      <c r="S560" s="173" t="s">
        <v>146</v>
      </c>
      <c r="T560" s="174" t="s">
        <v>208</v>
      </c>
      <c r="U560" s="160">
        <v>0.27200000000000002</v>
      </c>
      <c r="V560" s="160">
        <f>ROUND(E560*U560,2)</f>
        <v>4.08</v>
      </c>
      <c r="W560" s="160"/>
      <c r="X560" s="160" t="s">
        <v>209</v>
      </c>
      <c r="Y560" s="151"/>
      <c r="Z560" s="151"/>
      <c r="AA560" s="151"/>
      <c r="AB560" s="151"/>
      <c r="AC560" s="151"/>
      <c r="AD560" s="151"/>
      <c r="AE560" s="151"/>
      <c r="AF560" s="151"/>
      <c r="AG560" s="151" t="s">
        <v>210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5">
      <c r="A561" s="158"/>
      <c r="B561" s="159"/>
      <c r="C561" s="263" t="s">
        <v>778</v>
      </c>
      <c r="D561" s="264"/>
      <c r="E561" s="264"/>
      <c r="F561" s="264"/>
      <c r="G561" s="264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51"/>
      <c r="Z561" s="151"/>
      <c r="AA561" s="151"/>
      <c r="AB561" s="151"/>
      <c r="AC561" s="151"/>
      <c r="AD561" s="151"/>
      <c r="AE561" s="151"/>
      <c r="AF561" s="151"/>
      <c r="AG561" s="151" t="s">
        <v>212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5">
      <c r="A562" s="158"/>
      <c r="B562" s="159"/>
      <c r="C562" s="254" t="s">
        <v>779</v>
      </c>
      <c r="D562" s="255"/>
      <c r="E562" s="255"/>
      <c r="F562" s="255"/>
      <c r="G562" s="25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51"/>
      <c r="Z562" s="151"/>
      <c r="AA562" s="151"/>
      <c r="AB562" s="151"/>
      <c r="AC562" s="151"/>
      <c r="AD562" s="151"/>
      <c r="AE562" s="151"/>
      <c r="AF562" s="151"/>
      <c r="AG562" s="151" t="s">
        <v>151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5">
      <c r="A563" s="158"/>
      <c r="B563" s="159"/>
      <c r="C563" s="193" t="s">
        <v>789</v>
      </c>
      <c r="D563" s="182"/>
      <c r="E563" s="183">
        <v>15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51"/>
      <c r="Z563" s="151"/>
      <c r="AA563" s="151"/>
      <c r="AB563" s="151"/>
      <c r="AC563" s="151"/>
      <c r="AD563" s="151"/>
      <c r="AE563" s="151"/>
      <c r="AF563" s="151"/>
      <c r="AG563" s="151" t="s">
        <v>214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30" outlineLevel="1" x14ac:dyDescent="0.25">
      <c r="A564" s="168">
        <v>140</v>
      </c>
      <c r="B564" s="169" t="s">
        <v>790</v>
      </c>
      <c r="C564" s="178" t="s">
        <v>791</v>
      </c>
      <c r="D564" s="170" t="s">
        <v>231</v>
      </c>
      <c r="E564" s="171">
        <v>81</v>
      </c>
      <c r="F564" s="172"/>
      <c r="G564" s="173">
        <f>ROUND(E564*F564,2)</f>
        <v>0</v>
      </c>
      <c r="H564" s="172"/>
      <c r="I564" s="173">
        <f>ROUND(E564*H564,2)</f>
        <v>0</v>
      </c>
      <c r="J564" s="172"/>
      <c r="K564" s="173">
        <f>ROUND(E564*J564,2)</f>
        <v>0</v>
      </c>
      <c r="L564" s="173">
        <v>21</v>
      </c>
      <c r="M564" s="173">
        <f>G564*(1+L564/100)</f>
        <v>0</v>
      </c>
      <c r="N564" s="173">
        <v>0.19520000000000001</v>
      </c>
      <c r="O564" s="173">
        <f>ROUND(E564*N564,2)</f>
        <v>15.81</v>
      </c>
      <c r="P564" s="173">
        <v>0</v>
      </c>
      <c r="Q564" s="173">
        <f>ROUND(E564*P564,2)</f>
        <v>0</v>
      </c>
      <c r="R564" s="173" t="s">
        <v>207</v>
      </c>
      <c r="S564" s="173" t="s">
        <v>146</v>
      </c>
      <c r="T564" s="174" t="s">
        <v>208</v>
      </c>
      <c r="U564" s="160">
        <v>0.27200000000000002</v>
      </c>
      <c r="V564" s="160">
        <f>ROUND(E564*U564,2)</f>
        <v>22.03</v>
      </c>
      <c r="W564" s="160"/>
      <c r="X564" s="160" t="s">
        <v>209</v>
      </c>
      <c r="Y564" s="151"/>
      <c r="Z564" s="151"/>
      <c r="AA564" s="151"/>
      <c r="AB564" s="151"/>
      <c r="AC564" s="151"/>
      <c r="AD564" s="151"/>
      <c r="AE564" s="151"/>
      <c r="AF564" s="151"/>
      <c r="AG564" s="151" t="s">
        <v>210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5">
      <c r="A565" s="158"/>
      <c r="B565" s="159"/>
      <c r="C565" s="263" t="s">
        <v>778</v>
      </c>
      <c r="D565" s="264"/>
      <c r="E565" s="264"/>
      <c r="F565" s="264"/>
      <c r="G565" s="264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51"/>
      <c r="Z565" s="151"/>
      <c r="AA565" s="151"/>
      <c r="AB565" s="151"/>
      <c r="AC565" s="151"/>
      <c r="AD565" s="151"/>
      <c r="AE565" s="151"/>
      <c r="AF565" s="151"/>
      <c r="AG565" s="151" t="s">
        <v>212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5">
      <c r="A566" s="158"/>
      <c r="B566" s="159"/>
      <c r="C566" s="254" t="s">
        <v>779</v>
      </c>
      <c r="D566" s="255"/>
      <c r="E566" s="255"/>
      <c r="F566" s="255"/>
      <c r="G566" s="255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51"/>
      <c r="Z566" s="151"/>
      <c r="AA566" s="151"/>
      <c r="AB566" s="151"/>
      <c r="AC566" s="151"/>
      <c r="AD566" s="151"/>
      <c r="AE566" s="151"/>
      <c r="AF566" s="151"/>
      <c r="AG566" s="151" t="s">
        <v>151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ht="30" outlineLevel="1" x14ac:dyDescent="0.25">
      <c r="A567" s="168">
        <v>141</v>
      </c>
      <c r="B567" s="169" t="s">
        <v>792</v>
      </c>
      <c r="C567" s="178" t="s">
        <v>793</v>
      </c>
      <c r="D567" s="170" t="s">
        <v>231</v>
      </c>
      <c r="E567" s="171">
        <v>25</v>
      </c>
      <c r="F567" s="172"/>
      <c r="G567" s="173">
        <f>ROUND(E567*F567,2)</f>
        <v>0</v>
      </c>
      <c r="H567" s="172"/>
      <c r="I567" s="173">
        <f>ROUND(E567*H567,2)</f>
        <v>0</v>
      </c>
      <c r="J567" s="172"/>
      <c r="K567" s="173">
        <f>ROUND(E567*J567,2)</f>
        <v>0</v>
      </c>
      <c r="L567" s="173">
        <v>21</v>
      </c>
      <c r="M567" s="173">
        <f>G567*(1+L567/100)</f>
        <v>0</v>
      </c>
      <c r="N567" s="173">
        <v>0.21115999999999999</v>
      </c>
      <c r="O567" s="173">
        <f>ROUND(E567*N567,2)</f>
        <v>5.28</v>
      </c>
      <c r="P567" s="173">
        <v>0</v>
      </c>
      <c r="Q567" s="173">
        <f>ROUND(E567*P567,2)</f>
        <v>0</v>
      </c>
      <c r="R567" s="173" t="s">
        <v>207</v>
      </c>
      <c r="S567" s="173" t="s">
        <v>146</v>
      </c>
      <c r="T567" s="174" t="s">
        <v>208</v>
      </c>
      <c r="U567" s="160">
        <v>0.27200000000000002</v>
      </c>
      <c r="V567" s="160">
        <f>ROUND(E567*U567,2)</f>
        <v>6.8</v>
      </c>
      <c r="W567" s="160"/>
      <c r="X567" s="160" t="s">
        <v>209</v>
      </c>
      <c r="Y567" s="151"/>
      <c r="Z567" s="151"/>
      <c r="AA567" s="151"/>
      <c r="AB567" s="151"/>
      <c r="AC567" s="151"/>
      <c r="AD567" s="151"/>
      <c r="AE567" s="151"/>
      <c r="AF567" s="151"/>
      <c r="AG567" s="151" t="s">
        <v>210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5">
      <c r="A568" s="158"/>
      <c r="B568" s="159"/>
      <c r="C568" s="263" t="s">
        <v>778</v>
      </c>
      <c r="D568" s="264"/>
      <c r="E568" s="264"/>
      <c r="F568" s="264"/>
      <c r="G568" s="264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51"/>
      <c r="Z568" s="151"/>
      <c r="AA568" s="151"/>
      <c r="AB568" s="151"/>
      <c r="AC568" s="151"/>
      <c r="AD568" s="151"/>
      <c r="AE568" s="151"/>
      <c r="AF568" s="151"/>
      <c r="AG568" s="151" t="s">
        <v>212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5">
      <c r="A569" s="158"/>
      <c r="B569" s="159"/>
      <c r="C569" s="254" t="s">
        <v>779</v>
      </c>
      <c r="D569" s="255"/>
      <c r="E569" s="255"/>
      <c r="F569" s="255"/>
      <c r="G569" s="255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51"/>
      <c r="Z569" s="151"/>
      <c r="AA569" s="151"/>
      <c r="AB569" s="151"/>
      <c r="AC569" s="151"/>
      <c r="AD569" s="151"/>
      <c r="AE569" s="151"/>
      <c r="AF569" s="151"/>
      <c r="AG569" s="151" t="s">
        <v>151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5">
      <c r="A570" s="168">
        <v>142</v>
      </c>
      <c r="B570" s="169" t="s">
        <v>794</v>
      </c>
      <c r="C570" s="178" t="s">
        <v>795</v>
      </c>
      <c r="D570" s="170" t="s">
        <v>231</v>
      </c>
      <c r="E570" s="171">
        <v>75</v>
      </c>
      <c r="F570" s="172"/>
      <c r="G570" s="173">
        <f>ROUND(E570*F570,2)</f>
        <v>0</v>
      </c>
      <c r="H570" s="172"/>
      <c r="I570" s="173">
        <f>ROUND(E570*H570,2)</f>
        <v>0</v>
      </c>
      <c r="J570" s="172"/>
      <c r="K570" s="173">
        <f>ROUND(E570*J570,2)</f>
        <v>0</v>
      </c>
      <c r="L570" s="173">
        <v>21</v>
      </c>
      <c r="M570" s="173">
        <f>G570*(1+L570/100)</f>
        <v>0</v>
      </c>
      <c r="N570" s="173">
        <v>0</v>
      </c>
      <c r="O570" s="173">
        <f>ROUND(E570*N570,2)</f>
        <v>0</v>
      </c>
      <c r="P570" s="173">
        <v>0</v>
      </c>
      <c r="Q570" s="173">
        <f>ROUND(E570*P570,2)</f>
        <v>0</v>
      </c>
      <c r="R570" s="173" t="s">
        <v>207</v>
      </c>
      <c r="S570" s="173" t="s">
        <v>146</v>
      </c>
      <c r="T570" s="174" t="s">
        <v>208</v>
      </c>
      <c r="U570" s="160">
        <v>0.12</v>
      </c>
      <c r="V570" s="160">
        <f>ROUND(E570*U570,2)</f>
        <v>9</v>
      </c>
      <c r="W570" s="160"/>
      <c r="X570" s="160" t="s">
        <v>209</v>
      </c>
      <c r="Y570" s="151"/>
      <c r="Z570" s="151"/>
      <c r="AA570" s="151"/>
      <c r="AB570" s="151"/>
      <c r="AC570" s="151"/>
      <c r="AD570" s="151"/>
      <c r="AE570" s="151"/>
      <c r="AF570" s="151"/>
      <c r="AG570" s="151" t="s">
        <v>210</v>
      </c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5">
      <c r="A571" s="158"/>
      <c r="B571" s="159"/>
      <c r="C571" s="263" t="s">
        <v>796</v>
      </c>
      <c r="D571" s="264"/>
      <c r="E571" s="264"/>
      <c r="F571" s="264"/>
      <c r="G571" s="264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51"/>
      <c r="Z571" s="151"/>
      <c r="AA571" s="151"/>
      <c r="AB571" s="151"/>
      <c r="AC571" s="151"/>
      <c r="AD571" s="151"/>
      <c r="AE571" s="151"/>
      <c r="AF571" s="151"/>
      <c r="AG571" s="151" t="s">
        <v>212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5">
      <c r="A572" s="158"/>
      <c r="B572" s="159"/>
      <c r="C572" s="193" t="s">
        <v>797</v>
      </c>
      <c r="D572" s="182"/>
      <c r="E572" s="183">
        <v>75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51"/>
      <c r="Z572" s="151"/>
      <c r="AA572" s="151"/>
      <c r="AB572" s="151"/>
      <c r="AC572" s="151"/>
      <c r="AD572" s="151"/>
      <c r="AE572" s="151"/>
      <c r="AF572" s="151"/>
      <c r="AG572" s="151" t="s">
        <v>214</v>
      </c>
      <c r="AH572" s="151">
        <v>5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5">
      <c r="A573" s="168">
        <v>143</v>
      </c>
      <c r="B573" s="169" t="s">
        <v>798</v>
      </c>
      <c r="C573" s="178" t="s">
        <v>799</v>
      </c>
      <c r="D573" s="170" t="s">
        <v>231</v>
      </c>
      <c r="E573" s="171">
        <v>75</v>
      </c>
      <c r="F573" s="172"/>
      <c r="G573" s="173">
        <f>ROUND(E573*F573,2)</f>
        <v>0</v>
      </c>
      <c r="H573" s="172"/>
      <c r="I573" s="173">
        <f>ROUND(E573*H573,2)</f>
        <v>0</v>
      </c>
      <c r="J573" s="172"/>
      <c r="K573" s="173">
        <f>ROUND(E573*J573,2)</f>
        <v>0</v>
      </c>
      <c r="L573" s="173">
        <v>21</v>
      </c>
      <c r="M573" s="173">
        <f>G573*(1+L573/100)</f>
        <v>0</v>
      </c>
      <c r="N573" s="173">
        <v>0</v>
      </c>
      <c r="O573" s="173">
        <f>ROUND(E573*N573,2)</f>
        <v>0</v>
      </c>
      <c r="P573" s="173">
        <v>0</v>
      </c>
      <c r="Q573" s="173">
        <f>ROUND(E573*P573,2)</f>
        <v>0</v>
      </c>
      <c r="R573" s="173" t="s">
        <v>207</v>
      </c>
      <c r="S573" s="173" t="s">
        <v>146</v>
      </c>
      <c r="T573" s="174" t="s">
        <v>208</v>
      </c>
      <c r="U573" s="160">
        <v>3.2000000000000001E-2</v>
      </c>
      <c r="V573" s="160">
        <f>ROUND(E573*U573,2)</f>
        <v>2.4</v>
      </c>
      <c r="W573" s="160"/>
      <c r="X573" s="160" t="s">
        <v>209</v>
      </c>
      <c r="Y573" s="151"/>
      <c r="Z573" s="151"/>
      <c r="AA573" s="151"/>
      <c r="AB573" s="151"/>
      <c r="AC573" s="151"/>
      <c r="AD573" s="151"/>
      <c r="AE573" s="151"/>
      <c r="AF573" s="151"/>
      <c r="AG573" s="151" t="s">
        <v>210</v>
      </c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5">
      <c r="A574" s="158"/>
      <c r="B574" s="159"/>
      <c r="C574" s="263" t="s">
        <v>800</v>
      </c>
      <c r="D574" s="264"/>
      <c r="E574" s="264"/>
      <c r="F574" s="264"/>
      <c r="G574" s="264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51"/>
      <c r="Z574" s="151"/>
      <c r="AA574" s="151"/>
      <c r="AB574" s="151"/>
      <c r="AC574" s="151"/>
      <c r="AD574" s="151"/>
      <c r="AE574" s="151"/>
      <c r="AF574" s="151"/>
      <c r="AG574" s="151" t="s">
        <v>212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5">
      <c r="A575" s="158"/>
      <c r="B575" s="159"/>
      <c r="C575" s="193" t="s">
        <v>797</v>
      </c>
      <c r="D575" s="182"/>
      <c r="E575" s="183">
        <v>75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51"/>
      <c r="Z575" s="151"/>
      <c r="AA575" s="151"/>
      <c r="AB575" s="151"/>
      <c r="AC575" s="151"/>
      <c r="AD575" s="151"/>
      <c r="AE575" s="151"/>
      <c r="AF575" s="151"/>
      <c r="AG575" s="151" t="s">
        <v>214</v>
      </c>
      <c r="AH575" s="151">
        <v>5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5">
      <c r="A576" s="158"/>
      <c r="B576" s="159"/>
      <c r="C576" s="194" t="s">
        <v>285</v>
      </c>
      <c r="D576" s="184"/>
      <c r="E576" s="185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51"/>
      <c r="Z576" s="151"/>
      <c r="AA576" s="151"/>
      <c r="AB576" s="151"/>
      <c r="AC576" s="151"/>
      <c r="AD576" s="151"/>
      <c r="AE576" s="151"/>
      <c r="AF576" s="151"/>
      <c r="AG576" s="151" t="s">
        <v>214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5">
      <c r="A577" s="158"/>
      <c r="B577" s="159"/>
      <c r="C577" s="195" t="s">
        <v>801</v>
      </c>
      <c r="D577" s="184"/>
      <c r="E577" s="185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51"/>
      <c r="Z577" s="151"/>
      <c r="AA577" s="151"/>
      <c r="AB577" s="151"/>
      <c r="AC577" s="151"/>
      <c r="AD577" s="151"/>
      <c r="AE577" s="151"/>
      <c r="AF577" s="151"/>
      <c r="AG577" s="151" t="s">
        <v>214</v>
      </c>
      <c r="AH577" s="151">
        <v>2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5">
      <c r="A578" s="158"/>
      <c r="B578" s="159"/>
      <c r="C578" s="194" t="s">
        <v>287</v>
      </c>
      <c r="D578" s="184"/>
      <c r="E578" s="185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51"/>
      <c r="Z578" s="151"/>
      <c r="AA578" s="151"/>
      <c r="AB578" s="151"/>
      <c r="AC578" s="151"/>
      <c r="AD578" s="151"/>
      <c r="AE578" s="151"/>
      <c r="AF578" s="151"/>
      <c r="AG578" s="151" t="s">
        <v>214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5">
      <c r="A579" s="168">
        <v>144</v>
      </c>
      <c r="B579" s="169" t="s">
        <v>802</v>
      </c>
      <c r="C579" s="178" t="s">
        <v>803</v>
      </c>
      <c r="D579" s="170" t="s">
        <v>231</v>
      </c>
      <c r="E579" s="171">
        <v>75</v>
      </c>
      <c r="F579" s="172"/>
      <c r="G579" s="173">
        <f>ROUND(E579*F579,2)</f>
        <v>0</v>
      </c>
      <c r="H579" s="172"/>
      <c r="I579" s="173">
        <f>ROUND(E579*H579,2)</f>
        <v>0</v>
      </c>
      <c r="J579" s="172"/>
      <c r="K579" s="173">
        <f>ROUND(E579*J579,2)</f>
        <v>0</v>
      </c>
      <c r="L579" s="173">
        <v>21</v>
      </c>
      <c r="M579" s="173">
        <f>G579*(1+L579/100)</f>
        <v>0</v>
      </c>
      <c r="N579" s="173">
        <v>0</v>
      </c>
      <c r="O579" s="173">
        <f>ROUND(E579*N579,2)</f>
        <v>0</v>
      </c>
      <c r="P579" s="173">
        <v>0</v>
      </c>
      <c r="Q579" s="173">
        <f>ROUND(E579*P579,2)</f>
        <v>0</v>
      </c>
      <c r="R579" s="173" t="s">
        <v>207</v>
      </c>
      <c r="S579" s="173" t="s">
        <v>146</v>
      </c>
      <c r="T579" s="174" t="s">
        <v>208</v>
      </c>
      <c r="U579" s="160">
        <v>7.3999999999999996E-2</v>
      </c>
      <c r="V579" s="160">
        <f>ROUND(E579*U579,2)</f>
        <v>5.55</v>
      </c>
      <c r="W579" s="160"/>
      <c r="X579" s="160" t="s">
        <v>209</v>
      </c>
      <c r="Y579" s="151"/>
      <c r="Z579" s="151"/>
      <c r="AA579" s="151"/>
      <c r="AB579" s="151"/>
      <c r="AC579" s="151"/>
      <c r="AD579" s="151"/>
      <c r="AE579" s="151"/>
      <c r="AF579" s="151"/>
      <c r="AG579" s="151" t="s">
        <v>210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5">
      <c r="A580" s="158"/>
      <c r="B580" s="159"/>
      <c r="C580" s="263" t="s">
        <v>800</v>
      </c>
      <c r="D580" s="264"/>
      <c r="E580" s="264"/>
      <c r="F580" s="264"/>
      <c r="G580" s="264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51"/>
      <c r="Z580" s="151"/>
      <c r="AA580" s="151"/>
      <c r="AB580" s="151"/>
      <c r="AC580" s="151"/>
      <c r="AD580" s="151"/>
      <c r="AE580" s="151"/>
      <c r="AF580" s="151"/>
      <c r="AG580" s="151" t="s">
        <v>212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5">
      <c r="A581" s="158"/>
      <c r="B581" s="159"/>
      <c r="C581" s="193" t="s">
        <v>804</v>
      </c>
      <c r="D581" s="182"/>
      <c r="E581" s="183">
        <v>75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51"/>
      <c r="Z581" s="151"/>
      <c r="AA581" s="151"/>
      <c r="AB581" s="151"/>
      <c r="AC581" s="151"/>
      <c r="AD581" s="151"/>
      <c r="AE581" s="151"/>
      <c r="AF581" s="151"/>
      <c r="AG581" s="151" t="s">
        <v>214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5">
      <c r="A582" s="168">
        <v>145</v>
      </c>
      <c r="B582" s="169" t="s">
        <v>805</v>
      </c>
      <c r="C582" s="178" t="s">
        <v>806</v>
      </c>
      <c r="D582" s="170" t="s">
        <v>231</v>
      </c>
      <c r="E582" s="171">
        <v>306</v>
      </c>
      <c r="F582" s="172"/>
      <c r="G582" s="173">
        <f>ROUND(E582*F582,2)</f>
        <v>0</v>
      </c>
      <c r="H582" s="172"/>
      <c r="I582" s="173">
        <f>ROUND(E582*H582,2)</f>
        <v>0</v>
      </c>
      <c r="J582" s="172"/>
      <c r="K582" s="173">
        <f>ROUND(E582*J582,2)</f>
        <v>0</v>
      </c>
      <c r="L582" s="173">
        <v>21</v>
      </c>
      <c r="M582" s="173">
        <f>G582*(1+L582/100)</f>
        <v>0</v>
      </c>
      <c r="N582" s="173">
        <v>0.18806</v>
      </c>
      <c r="O582" s="173">
        <f>ROUND(E582*N582,2)</f>
        <v>57.55</v>
      </c>
      <c r="P582" s="173">
        <v>0</v>
      </c>
      <c r="Q582" s="173">
        <f>ROUND(E582*P582,2)</f>
        <v>0</v>
      </c>
      <c r="R582" s="173"/>
      <c r="S582" s="173" t="s">
        <v>185</v>
      </c>
      <c r="T582" s="174" t="s">
        <v>384</v>
      </c>
      <c r="U582" s="160">
        <v>0.38661000000000001</v>
      </c>
      <c r="V582" s="160">
        <f>ROUND(E582*U582,2)</f>
        <v>118.3</v>
      </c>
      <c r="W582" s="160"/>
      <c r="X582" s="160" t="s">
        <v>209</v>
      </c>
      <c r="Y582" s="151"/>
      <c r="Z582" s="151"/>
      <c r="AA582" s="151"/>
      <c r="AB582" s="151"/>
      <c r="AC582" s="151"/>
      <c r="AD582" s="151"/>
      <c r="AE582" s="151"/>
      <c r="AF582" s="151"/>
      <c r="AG582" s="151" t="s">
        <v>210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5">
      <c r="A583" s="158"/>
      <c r="B583" s="159"/>
      <c r="C583" s="252" t="s">
        <v>807</v>
      </c>
      <c r="D583" s="253"/>
      <c r="E583" s="253"/>
      <c r="F583" s="253"/>
      <c r="G583" s="253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51"/>
      <c r="Z583" s="151"/>
      <c r="AA583" s="151"/>
      <c r="AB583" s="151"/>
      <c r="AC583" s="151"/>
      <c r="AD583" s="151"/>
      <c r="AE583" s="151"/>
      <c r="AF583" s="151"/>
      <c r="AG583" s="151" t="s">
        <v>151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5">
      <c r="A584" s="168">
        <v>146</v>
      </c>
      <c r="B584" s="169" t="s">
        <v>808</v>
      </c>
      <c r="C584" s="178" t="s">
        <v>809</v>
      </c>
      <c r="D584" s="170" t="s">
        <v>231</v>
      </c>
      <c r="E584" s="171">
        <v>75</v>
      </c>
      <c r="F584" s="172"/>
      <c r="G584" s="173">
        <f>ROUND(E584*F584,2)</f>
        <v>0</v>
      </c>
      <c r="H584" s="172"/>
      <c r="I584" s="173">
        <f>ROUND(E584*H584,2)</f>
        <v>0</v>
      </c>
      <c r="J584" s="172"/>
      <c r="K584" s="173">
        <f>ROUND(E584*J584,2)</f>
        <v>0</v>
      </c>
      <c r="L584" s="173">
        <v>21</v>
      </c>
      <c r="M584" s="173">
        <f>G584*(1+L584/100)</f>
        <v>0</v>
      </c>
      <c r="N584" s="173">
        <v>4.0000000000000001E-3</v>
      </c>
      <c r="O584" s="173">
        <f>ROUND(E584*N584,2)</f>
        <v>0.3</v>
      </c>
      <c r="P584" s="173">
        <v>0</v>
      </c>
      <c r="Q584" s="173">
        <f>ROUND(E584*P584,2)</f>
        <v>0</v>
      </c>
      <c r="R584" s="173"/>
      <c r="S584" s="173" t="s">
        <v>185</v>
      </c>
      <c r="T584" s="174" t="s">
        <v>147</v>
      </c>
      <c r="U584" s="160">
        <v>4.5999999999999999E-2</v>
      </c>
      <c r="V584" s="160">
        <f>ROUND(E584*U584,2)</f>
        <v>3.45</v>
      </c>
      <c r="W584" s="160"/>
      <c r="X584" s="160" t="s">
        <v>209</v>
      </c>
      <c r="Y584" s="151"/>
      <c r="Z584" s="151"/>
      <c r="AA584" s="151"/>
      <c r="AB584" s="151"/>
      <c r="AC584" s="151"/>
      <c r="AD584" s="151"/>
      <c r="AE584" s="151"/>
      <c r="AF584" s="151"/>
      <c r="AG584" s="151" t="s">
        <v>210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ht="20.5" outlineLevel="1" x14ac:dyDescent="0.25">
      <c r="A585" s="158"/>
      <c r="B585" s="159"/>
      <c r="C585" s="252" t="s">
        <v>810</v>
      </c>
      <c r="D585" s="253"/>
      <c r="E585" s="253"/>
      <c r="F585" s="253"/>
      <c r="G585" s="253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51"/>
      <c r="Z585" s="151"/>
      <c r="AA585" s="151"/>
      <c r="AB585" s="151"/>
      <c r="AC585" s="151"/>
      <c r="AD585" s="151"/>
      <c r="AE585" s="151"/>
      <c r="AF585" s="151"/>
      <c r="AG585" s="151" t="s">
        <v>151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75" t="str">
        <f>C585</f>
        <v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v>
      </c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5">
      <c r="A586" s="158"/>
      <c r="B586" s="159"/>
      <c r="C586" s="193" t="s">
        <v>811</v>
      </c>
      <c r="D586" s="182"/>
      <c r="E586" s="183">
        <v>75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51"/>
      <c r="Z586" s="151"/>
      <c r="AA586" s="151"/>
      <c r="AB586" s="151"/>
      <c r="AC586" s="151"/>
      <c r="AD586" s="151"/>
      <c r="AE586" s="151"/>
      <c r="AF586" s="151"/>
      <c r="AG586" s="151" t="s">
        <v>214</v>
      </c>
      <c r="AH586" s="151">
        <v>5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ht="20" outlineLevel="1" x14ac:dyDescent="0.25">
      <c r="A587" s="168">
        <v>147</v>
      </c>
      <c r="B587" s="169" t="s">
        <v>812</v>
      </c>
      <c r="C587" s="178" t="s">
        <v>813</v>
      </c>
      <c r="D587" s="170" t="s">
        <v>567</v>
      </c>
      <c r="E587" s="171">
        <v>1</v>
      </c>
      <c r="F587" s="172"/>
      <c r="G587" s="173">
        <f>ROUND(E587*F587,2)</f>
        <v>0</v>
      </c>
      <c r="H587" s="172"/>
      <c r="I587" s="173">
        <f>ROUND(E587*H587,2)</f>
        <v>0</v>
      </c>
      <c r="J587" s="172"/>
      <c r="K587" s="173">
        <f>ROUND(E587*J587,2)</f>
        <v>0</v>
      </c>
      <c r="L587" s="173">
        <v>21</v>
      </c>
      <c r="M587" s="173">
        <f>G587*(1+L587/100)</f>
        <v>0</v>
      </c>
      <c r="N587" s="173">
        <v>5.1000000000000004E-3</v>
      </c>
      <c r="O587" s="173">
        <f>ROUND(E587*N587,2)</f>
        <v>0.01</v>
      </c>
      <c r="P587" s="173">
        <v>0</v>
      </c>
      <c r="Q587" s="173">
        <f>ROUND(E587*P587,2)</f>
        <v>0</v>
      </c>
      <c r="R587" s="173" t="s">
        <v>405</v>
      </c>
      <c r="S587" s="173" t="s">
        <v>146</v>
      </c>
      <c r="T587" s="174" t="s">
        <v>814</v>
      </c>
      <c r="U587" s="160">
        <v>0</v>
      </c>
      <c r="V587" s="160">
        <f>ROUND(E587*U587,2)</f>
        <v>0</v>
      </c>
      <c r="W587" s="160"/>
      <c r="X587" s="160" t="s">
        <v>406</v>
      </c>
      <c r="Y587" s="151"/>
      <c r="Z587" s="151"/>
      <c r="AA587" s="151"/>
      <c r="AB587" s="151"/>
      <c r="AC587" s="151"/>
      <c r="AD587" s="151"/>
      <c r="AE587" s="151"/>
      <c r="AF587" s="151"/>
      <c r="AG587" s="151" t="s">
        <v>407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5">
      <c r="A588" s="158"/>
      <c r="B588" s="159"/>
      <c r="C588" s="193" t="s">
        <v>815</v>
      </c>
      <c r="D588" s="182"/>
      <c r="E588" s="183">
        <v>1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51"/>
      <c r="Z588" s="151"/>
      <c r="AA588" s="151"/>
      <c r="AB588" s="151"/>
      <c r="AC588" s="151"/>
      <c r="AD588" s="151"/>
      <c r="AE588" s="151"/>
      <c r="AF588" s="151"/>
      <c r="AG588" s="151" t="s">
        <v>214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ht="20" outlineLevel="1" x14ac:dyDescent="0.25">
      <c r="A589" s="168">
        <v>148</v>
      </c>
      <c r="B589" s="169" t="s">
        <v>816</v>
      </c>
      <c r="C589" s="178" t="s">
        <v>817</v>
      </c>
      <c r="D589" s="170" t="s">
        <v>567</v>
      </c>
      <c r="E589" s="171">
        <v>3</v>
      </c>
      <c r="F589" s="172"/>
      <c r="G589" s="173">
        <f>ROUND(E589*F589,2)</f>
        <v>0</v>
      </c>
      <c r="H589" s="172"/>
      <c r="I589" s="173">
        <f>ROUND(E589*H589,2)</f>
        <v>0</v>
      </c>
      <c r="J589" s="172"/>
      <c r="K589" s="173">
        <f>ROUND(E589*J589,2)</f>
        <v>0</v>
      </c>
      <c r="L589" s="173">
        <v>21</v>
      </c>
      <c r="M589" s="173">
        <f>G589*(1+L589/100)</f>
        <v>0</v>
      </c>
      <c r="N589" s="173">
        <v>5.1000000000000004E-3</v>
      </c>
      <c r="O589" s="173">
        <f>ROUND(E589*N589,2)</f>
        <v>0.02</v>
      </c>
      <c r="P589" s="173">
        <v>0</v>
      </c>
      <c r="Q589" s="173">
        <f>ROUND(E589*P589,2)</f>
        <v>0</v>
      </c>
      <c r="R589" s="173" t="s">
        <v>405</v>
      </c>
      <c r="S589" s="173" t="s">
        <v>146</v>
      </c>
      <c r="T589" s="174" t="s">
        <v>208</v>
      </c>
      <c r="U589" s="160">
        <v>0</v>
      </c>
      <c r="V589" s="160">
        <f>ROUND(E589*U589,2)</f>
        <v>0</v>
      </c>
      <c r="W589" s="160"/>
      <c r="X589" s="160" t="s">
        <v>406</v>
      </c>
      <c r="Y589" s="151"/>
      <c r="Z589" s="151"/>
      <c r="AA589" s="151"/>
      <c r="AB589" s="151"/>
      <c r="AC589" s="151"/>
      <c r="AD589" s="151"/>
      <c r="AE589" s="151"/>
      <c r="AF589" s="151"/>
      <c r="AG589" s="151" t="s">
        <v>407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5">
      <c r="A590" s="158"/>
      <c r="B590" s="159"/>
      <c r="C590" s="193" t="s">
        <v>818</v>
      </c>
      <c r="D590" s="182"/>
      <c r="E590" s="183">
        <v>1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51"/>
      <c r="Z590" s="151"/>
      <c r="AA590" s="151"/>
      <c r="AB590" s="151"/>
      <c r="AC590" s="151"/>
      <c r="AD590" s="151"/>
      <c r="AE590" s="151"/>
      <c r="AF590" s="151"/>
      <c r="AG590" s="151" t="s">
        <v>214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5">
      <c r="A591" s="158"/>
      <c r="B591" s="159"/>
      <c r="C591" s="193" t="s">
        <v>819</v>
      </c>
      <c r="D591" s="182"/>
      <c r="E591" s="183">
        <v>2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51"/>
      <c r="Z591" s="151"/>
      <c r="AA591" s="151"/>
      <c r="AB591" s="151"/>
      <c r="AC591" s="151"/>
      <c r="AD591" s="151"/>
      <c r="AE591" s="151"/>
      <c r="AF591" s="151"/>
      <c r="AG591" s="151" t="s">
        <v>214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0" outlineLevel="1" x14ac:dyDescent="0.25">
      <c r="A592" s="168">
        <v>149</v>
      </c>
      <c r="B592" s="169" t="s">
        <v>820</v>
      </c>
      <c r="C592" s="178" t="s">
        <v>821</v>
      </c>
      <c r="D592" s="170" t="s">
        <v>567</v>
      </c>
      <c r="E592" s="171">
        <v>4</v>
      </c>
      <c r="F592" s="172"/>
      <c r="G592" s="173">
        <f>ROUND(E592*F592,2)</f>
        <v>0</v>
      </c>
      <c r="H592" s="172"/>
      <c r="I592" s="173">
        <f>ROUND(E592*H592,2)</f>
        <v>0</v>
      </c>
      <c r="J592" s="172"/>
      <c r="K592" s="173">
        <f>ROUND(E592*J592,2)</f>
        <v>0</v>
      </c>
      <c r="L592" s="173">
        <v>21</v>
      </c>
      <c r="M592" s="173">
        <f>G592*(1+L592/100)</f>
        <v>0</v>
      </c>
      <c r="N592" s="173">
        <v>5.1000000000000004E-3</v>
      </c>
      <c r="O592" s="173">
        <f>ROUND(E592*N592,2)</f>
        <v>0.02</v>
      </c>
      <c r="P592" s="173">
        <v>0</v>
      </c>
      <c r="Q592" s="173">
        <f>ROUND(E592*P592,2)</f>
        <v>0</v>
      </c>
      <c r="R592" s="173" t="s">
        <v>405</v>
      </c>
      <c r="S592" s="173" t="s">
        <v>146</v>
      </c>
      <c r="T592" s="174" t="s">
        <v>208</v>
      </c>
      <c r="U592" s="160">
        <v>0</v>
      </c>
      <c r="V592" s="160">
        <f>ROUND(E592*U592,2)</f>
        <v>0</v>
      </c>
      <c r="W592" s="160"/>
      <c r="X592" s="160" t="s">
        <v>406</v>
      </c>
      <c r="Y592" s="151"/>
      <c r="Z592" s="151"/>
      <c r="AA592" s="151"/>
      <c r="AB592" s="151"/>
      <c r="AC592" s="151"/>
      <c r="AD592" s="151"/>
      <c r="AE592" s="151"/>
      <c r="AF592" s="151"/>
      <c r="AG592" s="151" t="s">
        <v>407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5">
      <c r="A593" s="158"/>
      <c r="B593" s="159"/>
      <c r="C593" s="193" t="s">
        <v>822</v>
      </c>
      <c r="D593" s="182"/>
      <c r="E593" s="183">
        <v>4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51"/>
      <c r="Z593" s="151"/>
      <c r="AA593" s="151"/>
      <c r="AB593" s="151"/>
      <c r="AC593" s="151"/>
      <c r="AD593" s="151"/>
      <c r="AE593" s="151"/>
      <c r="AF593" s="151"/>
      <c r="AG593" s="151" t="s">
        <v>214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ht="20" outlineLevel="1" x14ac:dyDescent="0.25">
      <c r="A594" s="168">
        <v>150</v>
      </c>
      <c r="B594" s="169" t="s">
        <v>823</v>
      </c>
      <c r="C594" s="178" t="s">
        <v>824</v>
      </c>
      <c r="D594" s="170" t="s">
        <v>567</v>
      </c>
      <c r="E594" s="171">
        <v>10</v>
      </c>
      <c r="F594" s="172"/>
      <c r="G594" s="173">
        <f>ROUND(E594*F594,2)</f>
        <v>0</v>
      </c>
      <c r="H594" s="172"/>
      <c r="I594" s="173">
        <f>ROUND(E594*H594,2)</f>
        <v>0</v>
      </c>
      <c r="J594" s="172"/>
      <c r="K594" s="173">
        <f>ROUND(E594*J594,2)</f>
        <v>0</v>
      </c>
      <c r="L594" s="173">
        <v>21</v>
      </c>
      <c r="M594" s="173">
        <f>G594*(1+L594/100)</f>
        <v>0</v>
      </c>
      <c r="N594" s="173">
        <v>1.5100000000000001E-2</v>
      </c>
      <c r="O594" s="173">
        <f>ROUND(E594*N594,2)</f>
        <v>0.15</v>
      </c>
      <c r="P594" s="173">
        <v>0</v>
      </c>
      <c r="Q594" s="173">
        <f>ROUND(E594*P594,2)</f>
        <v>0</v>
      </c>
      <c r="R594" s="173" t="s">
        <v>405</v>
      </c>
      <c r="S594" s="173" t="s">
        <v>146</v>
      </c>
      <c r="T594" s="174" t="s">
        <v>208</v>
      </c>
      <c r="U594" s="160">
        <v>0</v>
      </c>
      <c r="V594" s="160">
        <f>ROUND(E594*U594,2)</f>
        <v>0</v>
      </c>
      <c r="W594" s="160"/>
      <c r="X594" s="160" t="s">
        <v>406</v>
      </c>
      <c r="Y594" s="151"/>
      <c r="Z594" s="151"/>
      <c r="AA594" s="151"/>
      <c r="AB594" s="151"/>
      <c r="AC594" s="151"/>
      <c r="AD594" s="151"/>
      <c r="AE594" s="151"/>
      <c r="AF594" s="151"/>
      <c r="AG594" s="151" t="s">
        <v>407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5">
      <c r="A595" s="158"/>
      <c r="B595" s="159"/>
      <c r="C595" s="193" t="s">
        <v>825</v>
      </c>
      <c r="D595" s="182"/>
      <c r="E595" s="183">
        <v>5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51"/>
      <c r="Z595" s="151"/>
      <c r="AA595" s="151"/>
      <c r="AB595" s="151"/>
      <c r="AC595" s="151"/>
      <c r="AD595" s="151"/>
      <c r="AE595" s="151"/>
      <c r="AF595" s="151"/>
      <c r="AG595" s="151" t="s">
        <v>214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5">
      <c r="A596" s="158"/>
      <c r="B596" s="159"/>
      <c r="C596" s="193" t="s">
        <v>826</v>
      </c>
      <c r="D596" s="182"/>
      <c r="E596" s="183">
        <v>5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51"/>
      <c r="Z596" s="151"/>
      <c r="AA596" s="151"/>
      <c r="AB596" s="151"/>
      <c r="AC596" s="151"/>
      <c r="AD596" s="151"/>
      <c r="AE596" s="151"/>
      <c r="AF596" s="151"/>
      <c r="AG596" s="151" t="s">
        <v>214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ht="20" outlineLevel="1" x14ac:dyDescent="0.25">
      <c r="A597" s="168">
        <v>151</v>
      </c>
      <c r="B597" s="169" t="s">
        <v>827</v>
      </c>
      <c r="C597" s="178" t="s">
        <v>828</v>
      </c>
      <c r="D597" s="170" t="s">
        <v>567</v>
      </c>
      <c r="E597" s="171">
        <v>1</v>
      </c>
      <c r="F597" s="172"/>
      <c r="G597" s="173">
        <f>ROUND(E597*F597,2)</f>
        <v>0</v>
      </c>
      <c r="H597" s="172"/>
      <c r="I597" s="173">
        <f>ROUND(E597*H597,2)</f>
        <v>0</v>
      </c>
      <c r="J597" s="172"/>
      <c r="K597" s="173">
        <f>ROUND(E597*J597,2)</f>
        <v>0</v>
      </c>
      <c r="L597" s="173">
        <v>21</v>
      </c>
      <c r="M597" s="173">
        <f>G597*(1+L597/100)</f>
        <v>0</v>
      </c>
      <c r="N597" s="173">
        <v>5.1000000000000004E-3</v>
      </c>
      <c r="O597" s="173">
        <f>ROUND(E597*N597,2)</f>
        <v>0.01</v>
      </c>
      <c r="P597" s="173">
        <v>0</v>
      </c>
      <c r="Q597" s="173">
        <f>ROUND(E597*P597,2)</f>
        <v>0</v>
      </c>
      <c r="R597" s="173" t="s">
        <v>405</v>
      </c>
      <c r="S597" s="173" t="s">
        <v>146</v>
      </c>
      <c r="T597" s="174" t="s">
        <v>208</v>
      </c>
      <c r="U597" s="160">
        <v>0</v>
      </c>
      <c r="V597" s="160">
        <f>ROUND(E597*U597,2)</f>
        <v>0</v>
      </c>
      <c r="W597" s="160"/>
      <c r="X597" s="160" t="s">
        <v>406</v>
      </c>
      <c r="Y597" s="151"/>
      <c r="Z597" s="151"/>
      <c r="AA597" s="151"/>
      <c r="AB597" s="151"/>
      <c r="AC597" s="151"/>
      <c r="AD597" s="151"/>
      <c r="AE597" s="151"/>
      <c r="AF597" s="151"/>
      <c r="AG597" s="151" t="s">
        <v>407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5">
      <c r="A598" s="158"/>
      <c r="B598" s="159"/>
      <c r="C598" s="193" t="s">
        <v>829</v>
      </c>
      <c r="D598" s="182"/>
      <c r="E598" s="183">
        <v>1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51"/>
      <c r="Z598" s="151"/>
      <c r="AA598" s="151"/>
      <c r="AB598" s="151"/>
      <c r="AC598" s="151"/>
      <c r="AD598" s="151"/>
      <c r="AE598" s="151"/>
      <c r="AF598" s="151"/>
      <c r="AG598" s="151" t="s">
        <v>214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5">
      <c r="A599" s="186">
        <v>152</v>
      </c>
      <c r="B599" s="187" t="s">
        <v>830</v>
      </c>
      <c r="C599" s="196" t="s">
        <v>831</v>
      </c>
      <c r="D599" s="188" t="s">
        <v>567</v>
      </c>
      <c r="E599" s="189">
        <v>5</v>
      </c>
      <c r="F599" s="190"/>
      <c r="G599" s="191">
        <f>ROUND(E599*F599,2)</f>
        <v>0</v>
      </c>
      <c r="H599" s="190"/>
      <c r="I599" s="191">
        <f>ROUND(E599*H599,2)</f>
        <v>0</v>
      </c>
      <c r="J599" s="190"/>
      <c r="K599" s="191">
        <f>ROUND(E599*J599,2)</f>
        <v>0</v>
      </c>
      <c r="L599" s="191">
        <v>21</v>
      </c>
      <c r="M599" s="191">
        <f>G599*(1+L599/100)</f>
        <v>0</v>
      </c>
      <c r="N599" s="191">
        <v>3.0000000000000001E-3</v>
      </c>
      <c r="O599" s="191">
        <f>ROUND(E599*N599,2)</f>
        <v>0.02</v>
      </c>
      <c r="P599" s="191">
        <v>0</v>
      </c>
      <c r="Q599" s="191">
        <f>ROUND(E599*P599,2)</f>
        <v>0</v>
      </c>
      <c r="R599" s="191"/>
      <c r="S599" s="191" t="s">
        <v>185</v>
      </c>
      <c r="T599" s="192" t="s">
        <v>147</v>
      </c>
      <c r="U599" s="160">
        <v>0</v>
      </c>
      <c r="V599" s="160">
        <f>ROUND(E599*U599,2)</f>
        <v>0</v>
      </c>
      <c r="W599" s="160"/>
      <c r="X599" s="160" t="s">
        <v>406</v>
      </c>
      <c r="Y599" s="151"/>
      <c r="Z599" s="151"/>
      <c r="AA599" s="151"/>
      <c r="AB599" s="151"/>
      <c r="AC599" s="151"/>
      <c r="AD599" s="151"/>
      <c r="AE599" s="151"/>
      <c r="AF599" s="151"/>
      <c r="AG599" s="151" t="s">
        <v>407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5">
      <c r="A600" s="186">
        <v>153</v>
      </c>
      <c r="B600" s="187" t="s">
        <v>832</v>
      </c>
      <c r="C600" s="196" t="s">
        <v>833</v>
      </c>
      <c r="D600" s="188" t="s">
        <v>567</v>
      </c>
      <c r="E600" s="189">
        <v>6</v>
      </c>
      <c r="F600" s="190"/>
      <c r="G600" s="191">
        <f>ROUND(E600*F600,2)</f>
        <v>0</v>
      </c>
      <c r="H600" s="190"/>
      <c r="I600" s="191">
        <f>ROUND(E600*H600,2)</f>
        <v>0</v>
      </c>
      <c r="J600" s="190"/>
      <c r="K600" s="191">
        <f>ROUND(E600*J600,2)</f>
        <v>0</v>
      </c>
      <c r="L600" s="191">
        <v>21</v>
      </c>
      <c r="M600" s="191">
        <f>G600*(1+L600/100)</f>
        <v>0</v>
      </c>
      <c r="N600" s="191">
        <v>0</v>
      </c>
      <c r="O600" s="191">
        <f>ROUND(E600*N600,2)</f>
        <v>0</v>
      </c>
      <c r="P600" s="191">
        <v>0</v>
      </c>
      <c r="Q600" s="191">
        <f>ROUND(E600*P600,2)</f>
        <v>0</v>
      </c>
      <c r="R600" s="191" t="s">
        <v>405</v>
      </c>
      <c r="S600" s="191" t="s">
        <v>146</v>
      </c>
      <c r="T600" s="192" t="s">
        <v>208</v>
      </c>
      <c r="U600" s="160">
        <v>0</v>
      </c>
      <c r="V600" s="160">
        <f>ROUND(E600*U600,2)</f>
        <v>0</v>
      </c>
      <c r="W600" s="160"/>
      <c r="X600" s="160" t="s">
        <v>406</v>
      </c>
      <c r="Y600" s="151"/>
      <c r="Z600" s="151"/>
      <c r="AA600" s="151"/>
      <c r="AB600" s="151"/>
      <c r="AC600" s="151"/>
      <c r="AD600" s="151"/>
      <c r="AE600" s="151"/>
      <c r="AF600" s="151"/>
      <c r="AG600" s="151" t="s">
        <v>407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5">
      <c r="A601" s="186">
        <v>154</v>
      </c>
      <c r="B601" s="187" t="s">
        <v>834</v>
      </c>
      <c r="C601" s="196" t="s">
        <v>835</v>
      </c>
      <c r="D601" s="188" t="s">
        <v>567</v>
      </c>
      <c r="E601" s="189">
        <v>9</v>
      </c>
      <c r="F601" s="190"/>
      <c r="G601" s="191">
        <f>ROUND(E601*F601,2)</f>
        <v>0</v>
      </c>
      <c r="H601" s="190"/>
      <c r="I601" s="191">
        <f>ROUND(E601*H601,2)</f>
        <v>0</v>
      </c>
      <c r="J601" s="190"/>
      <c r="K601" s="191">
        <f>ROUND(E601*J601,2)</f>
        <v>0</v>
      </c>
      <c r="L601" s="191">
        <v>21</v>
      </c>
      <c r="M601" s="191">
        <f>G601*(1+L601/100)</f>
        <v>0</v>
      </c>
      <c r="N601" s="191">
        <v>0</v>
      </c>
      <c r="O601" s="191">
        <f>ROUND(E601*N601,2)</f>
        <v>0</v>
      </c>
      <c r="P601" s="191">
        <v>0</v>
      </c>
      <c r="Q601" s="191">
        <f>ROUND(E601*P601,2)</f>
        <v>0</v>
      </c>
      <c r="R601" s="191" t="s">
        <v>405</v>
      </c>
      <c r="S601" s="191" t="s">
        <v>146</v>
      </c>
      <c r="T601" s="192" t="s">
        <v>208</v>
      </c>
      <c r="U601" s="160">
        <v>0</v>
      </c>
      <c r="V601" s="160">
        <f>ROUND(E601*U601,2)</f>
        <v>0</v>
      </c>
      <c r="W601" s="160"/>
      <c r="X601" s="160" t="s">
        <v>406</v>
      </c>
      <c r="Y601" s="151"/>
      <c r="Z601" s="151"/>
      <c r="AA601" s="151"/>
      <c r="AB601" s="151"/>
      <c r="AC601" s="151"/>
      <c r="AD601" s="151"/>
      <c r="AE601" s="151"/>
      <c r="AF601" s="151"/>
      <c r="AG601" s="151" t="s">
        <v>407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ht="13" x14ac:dyDescent="0.25">
      <c r="A602" s="162" t="s">
        <v>141</v>
      </c>
      <c r="B602" s="163" t="s">
        <v>91</v>
      </c>
      <c r="C602" s="177" t="s">
        <v>92</v>
      </c>
      <c r="D602" s="164"/>
      <c r="E602" s="165"/>
      <c r="F602" s="166"/>
      <c r="G602" s="166">
        <f>SUMIF(AG603:AG610,"&lt;&gt;NOR",G603:G610)</f>
        <v>0</v>
      </c>
      <c r="H602" s="166"/>
      <c r="I602" s="166">
        <f>SUM(I603:I610)</f>
        <v>0</v>
      </c>
      <c r="J602" s="166"/>
      <c r="K602" s="166">
        <f>SUM(K603:K610)</f>
        <v>0</v>
      </c>
      <c r="L602" s="166"/>
      <c r="M602" s="166">
        <f>SUM(M603:M610)</f>
        <v>0</v>
      </c>
      <c r="N602" s="166"/>
      <c r="O602" s="166">
        <f>SUM(O603:O610)</f>
        <v>45.410000000000004</v>
      </c>
      <c r="P602" s="166"/>
      <c r="Q602" s="166">
        <f>SUM(Q603:Q610)</f>
        <v>0</v>
      </c>
      <c r="R602" s="166"/>
      <c r="S602" s="166"/>
      <c r="T602" s="167"/>
      <c r="U602" s="161"/>
      <c r="V602" s="161">
        <f>SUM(V603:V610)</f>
        <v>81.77</v>
      </c>
      <c r="W602" s="161"/>
      <c r="X602" s="161"/>
      <c r="AG602" t="s">
        <v>142</v>
      </c>
    </row>
    <row r="603" spans="1:60" outlineLevel="1" x14ac:dyDescent="0.25">
      <c r="A603" s="168">
        <v>155</v>
      </c>
      <c r="B603" s="169" t="s">
        <v>836</v>
      </c>
      <c r="C603" s="178" t="s">
        <v>837</v>
      </c>
      <c r="D603" s="170" t="s">
        <v>247</v>
      </c>
      <c r="E603" s="171">
        <v>22.192499999999999</v>
      </c>
      <c r="F603" s="172"/>
      <c r="G603" s="173">
        <f>ROUND(E603*F603,2)</f>
        <v>0</v>
      </c>
      <c r="H603" s="172"/>
      <c r="I603" s="173">
        <f>ROUND(E603*H603,2)</f>
        <v>0</v>
      </c>
      <c r="J603" s="172"/>
      <c r="K603" s="173">
        <f>ROUND(E603*J603,2)</f>
        <v>0</v>
      </c>
      <c r="L603" s="173">
        <v>21</v>
      </c>
      <c r="M603" s="173">
        <f>G603*(1+L603/100)</f>
        <v>0</v>
      </c>
      <c r="N603" s="173">
        <v>1.8050999999999999</v>
      </c>
      <c r="O603" s="173">
        <f>ROUND(E603*N603,2)</f>
        <v>40.06</v>
      </c>
      <c r="P603" s="173">
        <v>0</v>
      </c>
      <c r="Q603" s="173">
        <f>ROUND(E603*P603,2)</f>
        <v>0</v>
      </c>
      <c r="R603" s="173" t="s">
        <v>502</v>
      </c>
      <c r="S603" s="173" t="s">
        <v>146</v>
      </c>
      <c r="T603" s="174" t="s">
        <v>208</v>
      </c>
      <c r="U603" s="160">
        <v>2.68</v>
      </c>
      <c r="V603" s="160">
        <f>ROUND(E603*U603,2)</f>
        <v>59.48</v>
      </c>
      <c r="W603" s="160"/>
      <c r="X603" s="160" t="s">
        <v>209</v>
      </c>
      <c r="Y603" s="151"/>
      <c r="Z603" s="151"/>
      <c r="AA603" s="151"/>
      <c r="AB603" s="151"/>
      <c r="AC603" s="151"/>
      <c r="AD603" s="151"/>
      <c r="AE603" s="151"/>
      <c r="AF603" s="151"/>
      <c r="AG603" s="151" t="s">
        <v>210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5">
      <c r="A604" s="158"/>
      <c r="B604" s="159"/>
      <c r="C604" s="252" t="s">
        <v>838</v>
      </c>
      <c r="D604" s="253"/>
      <c r="E604" s="253"/>
      <c r="F604" s="253"/>
      <c r="G604" s="253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51"/>
      <c r="Z604" s="151"/>
      <c r="AA604" s="151"/>
      <c r="AB604" s="151"/>
      <c r="AC604" s="151"/>
      <c r="AD604" s="151"/>
      <c r="AE604" s="151"/>
      <c r="AF604" s="151"/>
      <c r="AG604" s="151" t="s">
        <v>151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75" t="str">
        <f>C604</f>
        <v>Výplň šachty suspenzí, případně zásyp vhodným kamenivem se zhutněním (Edef=45 Mpa) po úroveň zemní pláně.</v>
      </c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5">
      <c r="A605" s="158"/>
      <c r="B605" s="159"/>
      <c r="C605" s="193" t="s">
        <v>839</v>
      </c>
      <c r="D605" s="182"/>
      <c r="E605" s="183">
        <v>22.864999999999998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51"/>
      <c r="Z605" s="151"/>
      <c r="AA605" s="151"/>
      <c r="AB605" s="151"/>
      <c r="AC605" s="151"/>
      <c r="AD605" s="151"/>
      <c r="AE605" s="151"/>
      <c r="AF605" s="151"/>
      <c r="AG605" s="151" t="s">
        <v>214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5">
      <c r="A606" s="158"/>
      <c r="B606" s="159"/>
      <c r="C606" s="193" t="s">
        <v>840</v>
      </c>
      <c r="D606" s="182"/>
      <c r="E606" s="183">
        <v>-0.67249999999999999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51"/>
      <c r="Z606" s="151"/>
      <c r="AA606" s="151"/>
      <c r="AB606" s="151"/>
      <c r="AC606" s="151"/>
      <c r="AD606" s="151"/>
      <c r="AE606" s="151"/>
      <c r="AF606" s="151"/>
      <c r="AG606" s="151" t="s">
        <v>214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5">
      <c r="A607" s="168">
        <v>156</v>
      </c>
      <c r="B607" s="169" t="s">
        <v>841</v>
      </c>
      <c r="C607" s="178" t="s">
        <v>842</v>
      </c>
      <c r="D607" s="170" t="s">
        <v>843</v>
      </c>
      <c r="E607" s="171">
        <v>168</v>
      </c>
      <c r="F607" s="172"/>
      <c r="G607" s="173">
        <f>ROUND(E607*F607,2)</f>
        <v>0</v>
      </c>
      <c r="H607" s="172"/>
      <c r="I607" s="173">
        <f>ROUND(E607*H607,2)</f>
        <v>0</v>
      </c>
      <c r="J607" s="172"/>
      <c r="K607" s="173">
        <f>ROUND(E607*J607,2)</f>
        <v>0</v>
      </c>
      <c r="L607" s="173">
        <v>21</v>
      </c>
      <c r="M607" s="173">
        <f>G607*(1+L607/100)</f>
        <v>0</v>
      </c>
      <c r="N607" s="173">
        <v>3.184E-2</v>
      </c>
      <c r="O607" s="173">
        <f>ROUND(E607*N607,2)</f>
        <v>5.35</v>
      </c>
      <c r="P607" s="173">
        <v>0</v>
      </c>
      <c r="Q607" s="173">
        <f>ROUND(E607*P607,2)</f>
        <v>0</v>
      </c>
      <c r="R607" s="173" t="s">
        <v>502</v>
      </c>
      <c r="S607" s="173" t="s">
        <v>146</v>
      </c>
      <c r="T607" s="174" t="s">
        <v>208</v>
      </c>
      <c r="U607" s="160">
        <v>0.13269</v>
      </c>
      <c r="V607" s="160">
        <f>ROUND(E607*U607,2)</f>
        <v>22.29</v>
      </c>
      <c r="W607" s="160"/>
      <c r="X607" s="160" t="s">
        <v>209</v>
      </c>
      <c r="Y607" s="151"/>
      <c r="Z607" s="151"/>
      <c r="AA607" s="151"/>
      <c r="AB607" s="151"/>
      <c r="AC607" s="151"/>
      <c r="AD607" s="151"/>
      <c r="AE607" s="151"/>
      <c r="AF607" s="151"/>
      <c r="AG607" s="151" t="s">
        <v>210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5">
      <c r="A608" s="158"/>
      <c r="B608" s="159"/>
      <c r="C608" s="252" t="s">
        <v>844</v>
      </c>
      <c r="D608" s="253"/>
      <c r="E608" s="253"/>
      <c r="F608" s="253"/>
      <c r="G608" s="253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51"/>
      <c r="Z608" s="151"/>
      <c r="AA608" s="151"/>
      <c r="AB608" s="151"/>
      <c r="AC608" s="151"/>
      <c r="AD608" s="151"/>
      <c r="AE608" s="151"/>
      <c r="AF608" s="151"/>
      <c r="AG608" s="151" t="s">
        <v>151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5">
      <c r="A609" s="158"/>
      <c r="B609" s="159"/>
      <c r="C609" s="193" t="s">
        <v>845</v>
      </c>
      <c r="D609" s="182"/>
      <c r="E609" s="183">
        <v>170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51"/>
      <c r="Z609" s="151"/>
      <c r="AA609" s="151"/>
      <c r="AB609" s="151"/>
      <c r="AC609" s="151"/>
      <c r="AD609" s="151"/>
      <c r="AE609" s="151"/>
      <c r="AF609" s="151"/>
      <c r="AG609" s="151" t="s">
        <v>214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5">
      <c r="A610" s="158"/>
      <c r="B610" s="159"/>
      <c r="C610" s="193" t="s">
        <v>704</v>
      </c>
      <c r="D610" s="182"/>
      <c r="E610" s="183">
        <v>-2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51"/>
      <c r="Z610" s="151"/>
      <c r="AA610" s="151"/>
      <c r="AB610" s="151"/>
      <c r="AC610" s="151"/>
      <c r="AD610" s="151"/>
      <c r="AE610" s="151"/>
      <c r="AF610" s="151"/>
      <c r="AG610" s="151" t="s">
        <v>214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ht="13" x14ac:dyDescent="0.25">
      <c r="A611" s="162" t="s">
        <v>141</v>
      </c>
      <c r="B611" s="163" t="s">
        <v>93</v>
      </c>
      <c r="C611" s="177" t="s">
        <v>94</v>
      </c>
      <c r="D611" s="164"/>
      <c r="E611" s="165"/>
      <c r="F611" s="166"/>
      <c r="G611" s="166">
        <f>SUMIF(AG612:AG615,"&lt;&gt;NOR",G612:G615)</f>
        <v>0</v>
      </c>
      <c r="H611" s="166"/>
      <c r="I611" s="166">
        <f>SUM(I612:I615)</f>
        <v>0</v>
      </c>
      <c r="J611" s="166"/>
      <c r="K611" s="166">
        <f>SUM(K612:K615)</f>
        <v>0</v>
      </c>
      <c r="L611" s="166"/>
      <c r="M611" s="166">
        <f>SUM(M612:M615)</f>
        <v>0</v>
      </c>
      <c r="N611" s="166"/>
      <c r="O611" s="166">
        <f>SUM(O612:O615)</f>
        <v>0</v>
      </c>
      <c r="P611" s="166"/>
      <c r="Q611" s="166">
        <f>SUM(Q612:Q615)</f>
        <v>1.1800000000000002</v>
      </c>
      <c r="R611" s="166"/>
      <c r="S611" s="166"/>
      <c r="T611" s="167"/>
      <c r="U611" s="161"/>
      <c r="V611" s="161">
        <f>SUM(V612:V615)</f>
        <v>12.51</v>
      </c>
      <c r="W611" s="161"/>
      <c r="X611" s="161"/>
      <c r="AG611" t="s">
        <v>142</v>
      </c>
    </row>
    <row r="612" spans="1:60" ht="20" outlineLevel="1" x14ac:dyDescent="0.25">
      <c r="A612" s="168">
        <v>157</v>
      </c>
      <c r="B612" s="169" t="s">
        <v>846</v>
      </c>
      <c r="C612" s="178" t="s">
        <v>847</v>
      </c>
      <c r="D612" s="170" t="s">
        <v>567</v>
      </c>
      <c r="E612" s="171">
        <v>13</v>
      </c>
      <c r="F612" s="172"/>
      <c r="G612" s="173">
        <f>ROUND(E612*F612,2)</f>
        <v>0</v>
      </c>
      <c r="H612" s="172"/>
      <c r="I612" s="173">
        <f>ROUND(E612*H612,2)</f>
        <v>0</v>
      </c>
      <c r="J612" s="172"/>
      <c r="K612" s="173">
        <f>ROUND(E612*J612,2)</f>
        <v>0</v>
      </c>
      <c r="L612" s="173">
        <v>21</v>
      </c>
      <c r="M612" s="173">
        <f>G612*(1+L612/100)</f>
        <v>0</v>
      </c>
      <c r="N612" s="173">
        <v>0</v>
      </c>
      <c r="O612" s="173">
        <f>ROUND(E612*N612,2)</f>
        <v>0</v>
      </c>
      <c r="P612" s="173">
        <v>8.2000000000000003E-2</v>
      </c>
      <c r="Q612" s="173">
        <f>ROUND(E612*P612,2)</f>
        <v>1.07</v>
      </c>
      <c r="R612" s="173" t="s">
        <v>207</v>
      </c>
      <c r="S612" s="173" t="s">
        <v>146</v>
      </c>
      <c r="T612" s="174" t="s">
        <v>208</v>
      </c>
      <c r="U612" s="160">
        <v>0.58799999999999997</v>
      </c>
      <c r="V612" s="160">
        <f>ROUND(E612*U612,2)</f>
        <v>7.64</v>
      </c>
      <c r="W612" s="160"/>
      <c r="X612" s="160" t="s">
        <v>209</v>
      </c>
      <c r="Y612" s="151"/>
      <c r="Z612" s="151"/>
      <c r="AA612" s="151"/>
      <c r="AB612" s="151"/>
      <c r="AC612" s="151"/>
      <c r="AD612" s="151"/>
      <c r="AE612" s="151"/>
      <c r="AF612" s="151"/>
      <c r="AG612" s="151" t="s">
        <v>210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5">
      <c r="A613" s="158"/>
      <c r="B613" s="159"/>
      <c r="C613" s="263" t="s">
        <v>848</v>
      </c>
      <c r="D613" s="264"/>
      <c r="E613" s="264"/>
      <c r="F613" s="264"/>
      <c r="G613" s="264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51"/>
      <c r="Z613" s="151"/>
      <c r="AA613" s="151"/>
      <c r="AB613" s="151"/>
      <c r="AC613" s="151"/>
      <c r="AD613" s="151"/>
      <c r="AE613" s="151"/>
      <c r="AF613" s="151"/>
      <c r="AG613" s="151" t="s">
        <v>212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75" t="str">
        <f>C613</f>
        <v>s uložením hmot na skládku na vzdálenost do 3 m nebo s naložením na dopravní prostředek, se zásypem jam a jeho zhutněním</v>
      </c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5">
      <c r="A614" s="168">
        <v>158</v>
      </c>
      <c r="B614" s="169" t="s">
        <v>849</v>
      </c>
      <c r="C614" s="178" t="s">
        <v>850</v>
      </c>
      <c r="D614" s="170" t="s">
        <v>567</v>
      </c>
      <c r="E614" s="171">
        <v>28</v>
      </c>
      <c r="F614" s="172"/>
      <c r="G614" s="173">
        <f>ROUND(E614*F614,2)</f>
        <v>0</v>
      </c>
      <c r="H614" s="172"/>
      <c r="I614" s="173">
        <f>ROUND(E614*H614,2)</f>
        <v>0</v>
      </c>
      <c r="J614" s="172"/>
      <c r="K614" s="173">
        <f>ROUND(E614*J614,2)</f>
        <v>0</v>
      </c>
      <c r="L614" s="173">
        <v>21</v>
      </c>
      <c r="M614" s="173">
        <f>G614*(1+L614/100)</f>
        <v>0</v>
      </c>
      <c r="N614" s="173">
        <v>0</v>
      </c>
      <c r="O614" s="173">
        <f>ROUND(E614*N614,2)</f>
        <v>0</v>
      </c>
      <c r="P614" s="173">
        <v>4.0000000000000001E-3</v>
      </c>
      <c r="Q614" s="173">
        <f>ROUND(E614*P614,2)</f>
        <v>0.11</v>
      </c>
      <c r="R614" s="173" t="s">
        <v>207</v>
      </c>
      <c r="S614" s="173" t="s">
        <v>146</v>
      </c>
      <c r="T614" s="174" t="s">
        <v>208</v>
      </c>
      <c r="U614" s="160">
        <v>0.17399999999999999</v>
      </c>
      <c r="V614" s="160">
        <f>ROUND(E614*U614,2)</f>
        <v>4.87</v>
      </c>
      <c r="W614" s="160"/>
      <c r="X614" s="160" t="s">
        <v>209</v>
      </c>
      <c r="Y614" s="151"/>
      <c r="Z614" s="151"/>
      <c r="AA614" s="151"/>
      <c r="AB614" s="151"/>
      <c r="AC614" s="151"/>
      <c r="AD614" s="151"/>
      <c r="AE614" s="151"/>
      <c r="AF614" s="151"/>
      <c r="AG614" s="151" t="s">
        <v>210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5">
      <c r="A615" s="158"/>
      <c r="B615" s="159"/>
      <c r="C615" s="263" t="s">
        <v>851</v>
      </c>
      <c r="D615" s="264"/>
      <c r="E615" s="264"/>
      <c r="F615" s="264"/>
      <c r="G615" s="264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51"/>
      <c r="Z615" s="151"/>
      <c r="AA615" s="151"/>
      <c r="AB615" s="151"/>
      <c r="AC615" s="151"/>
      <c r="AD615" s="151"/>
      <c r="AE615" s="151"/>
      <c r="AF615" s="151"/>
      <c r="AG615" s="151" t="s">
        <v>212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ht="13" x14ac:dyDescent="0.25">
      <c r="A616" s="162" t="s">
        <v>141</v>
      </c>
      <c r="B616" s="163" t="s">
        <v>95</v>
      </c>
      <c r="C616" s="177" t="s">
        <v>96</v>
      </c>
      <c r="D616" s="164"/>
      <c r="E616" s="165"/>
      <c r="F616" s="166"/>
      <c r="G616" s="166">
        <f>SUMIF(AG617:AG625,"&lt;&gt;NOR",G617:G625)</f>
        <v>0</v>
      </c>
      <c r="H616" s="166"/>
      <c r="I616" s="166">
        <f>SUM(I617:I625)</f>
        <v>0</v>
      </c>
      <c r="J616" s="166"/>
      <c r="K616" s="166">
        <f>SUM(K617:K625)</f>
        <v>0</v>
      </c>
      <c r="L616" s="166"/>
      <c r="M616" s="166">
        <f>SUM(M617:M625)</f>
        <v>0</v>
      </c>
      <c r="N616" s="166"/>
      <c r="O616" s="166">
        <f>SUM(O617:O625)</f>
        <v>0</v>
      </c>
      <c r="P616" s="166"/>
      <c r="Q616" s="166">
        <f>SUM(Q617:Q625)</f>
        <v>2413.5299999999997</v>
      </c>
      <c r="R616" s="166"/>
      <c r="S616" s="166"/>
      <c r="T616" s="167"/>
      <c r="U616" s="161"/>
      <c r="V616" s="161">
        <f>SUM(V617:V625)</f>
        <v>103.88</v>
      </c>
      <c r="W616" s="161"/>
      <c r="X616" s="161"/>
      <c r="AG616" t="s">
        <v>142</v>
      </c>
    </row>
    <row r="617" spans="1:60" ht="20" outlineLevel="1" x14ac:dyDescent="0.25">
      <c r="A617" s="168">
        <v>159</v>
      </c>
      <c r="B617" s="169" t="s">
        <v>852</v>
      </c>
      <c r="C617" s="178" t="s">
        <v>853</v>
      </c>
      <c r="D617" s="170" t="s">
        <v>206</v>
      </c>
      <c r="E617" s="171">
        <v>4593.7</v>
      </c>
      <c r="F617" s="172"/>
      <c r="G617" s="173">
        <f>ROUND(E617*F617,2)</f>
        <v>0</v>
      </c>
      <c r="H617" s="172"/>
      <c r="I617" s="173">
        <f>ROUND(E617*H617,2)</f>
        <v>0</v>
      </c>
      <c r="J617" s="172"/>
      <c r="K617" s="173">
        <f>ROUND(E617*J617,2)</f>
        <v>0</v>
      </c>
      <c r="L617" s="173">
        <v>21</v>
      </c>
      <c r="M617" s="173">
        <f>G617*(1+L617/100)</f>
        <v>0</v>
      </c>
      <c r="N617" s="173">
        <v>0</v>
      </c>
      <c r="O617" s="173">
        <f>ROUND(E617*N617,2)</f>
        <v>0</v>
      </c>
      <c r="P617" s="173">
        <v>0.51085999999999998</v>
      </c>
      <c r="Q617" s="173">
        <f>ROUND(E617*P617,2)</f>
        <v>2346.7399999999998</v>
      </c>
      <c r="R617" s="173" t="s">
        <v>207</v>
      </c>
      <c r="S617" s="173" t="s">
        <v>146</v>
      </c>
      <c r="T617" s="174" t="s">
        <v>208</v>
      </c>
      <c r="U617" s="160">
        <v>2.1999999999999999E-2</v>
      </c>
      <c r="V617" s="160">
        <f>ROUND(E617*U617,2)</f>
        <v>101.06</v>
      </c>
      <c r="W617" s="160"/>
      <c r="X617" s="160" t="s">
        <v>209</v>
      </c>
      <c r="Y617" s="151"/>
      <c r="Z617" s="151"/>
      <c r="AA617" s="151"/>
      <c r="AB617" s="151"/>
      <c r="AC617" s="151"/>
      <c r="AD617" s="151"/>
      <c r="AE617" s="151"/>
      <c r="AF617" s="151"/>
      <c r="AG617" s="151" t="s">
        <v>210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5">
      <c r="A618" s="158"/>
      <c r="B618" s="159"/>
      <c r="C618" s="193" t="s">
        <v>854</v>
      </c>
      <c r="D618" s="182"/>
      <c r="E618" s="183">
        <v>4333.7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51"/>
      <c r="Z618" s="151"/>
      <c r="AA618" s="151"/>
      <c r="AB618" s="151"/>
      <c r="AC618" s="151"/>
      <c r="AD618" s="151"/>
      <c r="AE618" s="151"/>
      <c r="AF618" s="151"/>
      <c r="AG618" s="151" t="s">
        <v>214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5">
      <c r="A619" s="158"/>
      <c r="B619" s="159"/>
      <c r="C619" s="193" t="s">
        <v>855</v>
      </c>
      <c r="D619" s="182"/>
      <c r="E619" s="183">
        <v>325.75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51"/>
      <c r="Z619" s="151"/>
      <c r="AA619" s="151"/>
      <c r="AB619" s="151"/>
      <c r="AC619" s="151"/>
      <c r="AD619" s="151"/>
      <c r="AE619" s="151"/>
      <c r="AF619" s="151"/>
      <c r="AG619" s="151" t="s">
        <v>214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ht="20" outlineLevel="1" x14ac:dyDescent="0.25">
      <c r="A620" s="158"/>
      <c r="B620" s="159"/>
      <c r="C620" s="193" t="s">
        <v>856</v>
      </c>
      <c r="D620" s="182"/>
      <c r="E620" s="183">
        <v>-65.75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51"/>
      <c r="Z620" s="151"/>
      <c r="AA620" s="151"/>
      <c r="AB620" s="151"/>
      <c r="AC620" s="151"/>
      <c r="AD620" s="151"/>
      <c r="AE620" s="151"/>
      <c r="AF620" s="151"/>
      <c r="AG620" s="151" t="s">
        <v>214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ht="20" outlineLevel="1" x14ac:dyDescent="0.25">
      <c r="A621" s="168">
        <v>160</v>
      </c>
      <c r="B621" s="169" t="s">
        <v>857</v>
      </c>
      <c r="C621" s="178" t="s">
        <v>858</v>
      </c>
      <c r="D621" s="170" t="s">
        <v>206</v>
      </c>
      <c r="E621" s="171">
        <v>104.6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21</v>
      </c>
      <c r="M621" s="173">
        <f>G621*(1+L621/100)</f>
        <v>0</v>
      </c>
      <c r="N621" s="173">
        <v>0</v>
      </c>
      <c r="O621" s="173">
        <f>ROUND(E621*N621,2)</f>
        <v>0</v>
      </c>
      <c r="P621" s="173">
        <v>0.63856999999999997</v>
      </c>
      <c r="Q621" s="173">
        <f>ROUND(E621*P621,2)</f>
        <v>66.790000000000006</v>
      </c>
      <c r="R621" s="173" t="s">
        <v>207</v>
      </c>
      <c r="S621" s="173" t="s">
        <v>146</v>
      </c>
      <c r="T621" s="174" t="s">
        <v>208</v>
      </c>
      <c r="U621" s="160">
        <v>2.7E-2</v>
      </c>
      <c r="V621" s="160">
        <f>ROUND(E621*U621,2)</f>
        <v>2.82</v>
      </c>
      <c r="W621" s="160"/>
      <c r="X621" s="160" t="s">
        <v>209</v>
      </c>
      <c r="Y621" s="151"/>
      <c r="Z621" s="151"/>
      <c r="AA621" s="151"/>
      <c r="AB621" s="151"/>
      <c r="AC621" s="151"/>
      <c r="AD621" s="151"/>
      <c r="AE621" s="151"/>
      <c r="AF621" s="151"/>
      <c r="AG621" s="151" t="s">
        <v>210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5">
      <c r="A622" s="158"/>
      <c r="B622" s="159"/>
      <c r="C622" s="193" t="s">
        <v>859</v>
      </c>
      <c r="D622" s="182"/>
      <c r="E622" s="183">
        <v>38.799999999999997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51"/>
      <c r="Z622" s="151"/>
      <c r="AA622" s="151"/>
      <c r="AB622" s="151"/>
      <c r="AC622" s="151"/>
      <c r="AD622" s="151"/>
      <c r="AE622" s="151"/>
      <c r="AF622" s="151"/>
      <c r="AG622" s="151" t="s">
        <v>214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 x14ac:dyDescent="0.25">
      <c r="A623" s="158"/>
      <c r="B623" s="159"/>
      <c r="C623" s="193" t="s">
        <v>860</v>
      </c>
      <c r="D623" s="182"/>
      <c r="E623" s="183">
        <v>65.8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51"/>
      <c r="Z623" s="151"/>
      <c r="AA623" s="151"/>
      <c r="AB623" s="151"/>
      <c r="AC623" s="151"/>
      <c r="AD623" s="151"/>
      <c r="AE623" s="151"/>
      <c r="AF623" s="151"/>
      <c r="AG623" s="151" t="s">
        <v>214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5">
      <c r="A624" s="168">
        <v>161</v>
      </c>
      <c r="B624" s="169" t="s">
        <v>861</v>
      </c>
      <c r="C624" s="178" t="s">
        <v>862</v>
      </c>
      <c r="D624" s="170" t="s">
        <v>404</v>
      </c>
      <c r="E624" s="171">
        <v>2413.5320000000002</v>
      </c>
      <c r="F624" s="172"/>
      <c r="G624" s="173">
        <f>ROUND(E624*F624,2)</f>
        <v>0</v>
      </c>
      <c r="H624" s="172"/>
      <c r="I624" s="173">
        <f>ROUND(E624*H624,2)</f>
        <v>0</v>
      </c>
      <c r="J624" s="172"/>
      <c r="K624" s="173">
        <f>ROUND(E624*J624,2)</f>
        <v>0</v>
      </c>
      <c r="L624" s="173">
        <v>21</v>
      </c>
      <c r="M624" s="173">
        <f>G624*(1+L624/100)</f>
        <v>0</v>
      </c>
      <c r="N624" s="173">
        <v>0</v>
      </c>
      <c r="O624" s="173">
        <f>ROUND(E624*N624,2)</f>
        <v>0</v>
      </c>
      <c r="P624" s="173">
        <v>0</v>
      </c>
      <c r="Q624" s="173">
        <f>ROUND(E624*P624,2)</f>
        <v>0</v>
      </c>
      <c r="R624" s="173"/>
      <c r="S624" s="173" t="s">
        <v>146</v>
      </c>
      <c r="T624" s="174" t="s">
        <v>147</v>
      </c>
      <c r="U624" s="160">
        <v>0</v>
      </c>
      <c r="V624" s="160">
        <f>ROUND(E624*U624,2)</f>
        <v>0</v>
      </c>
      <c r="W624" s="160"/>
      <c r="X624" s="160" t="s">
        <v>209</v>
      </c>
      <c r="Y624" s="151"/>
      <c r="Z624" s="151"/>
      <c r="AA624" s="151"/>
      <c r="AB624" s="151"/>
      <c r="AC624" s="151"/>
      <c r="AD624" s="151"/>
      <c r="AE624" s="151"/>
      <c r="AF624" s="151"/>
      <c r="AG624" s="151" t="s">
        <v>210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5">
      <c r="A625" s="158"/>
      <c r="B625" s="159"/>
      <c r="C625" s="252" t="s">
        <v>863</v>
      </c>
      <c r="D625" s="253"/>
      <c r="E625" s="253"/>
      <c r="F625" s="253"/>
      <c r="G625" s="253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51"/>
      <c r="Z625" s="151"/>
      <c r="AA625" s="151"/>
      <c r="AB625" s="151"/>
      <c r="AC625" s="151"/>
      <c r="AD625" s="151"/>
      <c r="AE625" s="151"/>
      <c r="AF625" s="151"/>
      <c r="AG625" s="151" t="s">
        <v>151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ht="13" x14ac:dyDescent="0.25">
      <c r="A626" s="162" t="s">
        <v>141</v>
      </c>
      <c r="B626" s="163" t="s">
        <v>97</v>
      </c>
      <c r="C626" s="177" t="s">
        <v>98</v>
      </c>
      <c r="D626" s="164"/>
      <c r="E626" s="165"/>
      <c r="F626" s="166"/>
      <c r="G626" s="166">
        <f>SUMIF(AG627:AG636,"&lt;&gt;NOR",G627:G636)</f>
        <v>0</v>
      </c>
      <c r="H626" s="166"/>
      <c r="I626" s="166">
        <f>SUM(I627:I636)</f>
        <v>0</v>
      </c>
      <c r="J626" s="166"/>
      <c r="K626" s="166">
        <f>SUM(K627:K636)</f>
        <v>0</v>
      </c>
      <c r="L626" s="166"/>
      <c r="M626" s="166">
        <f>SUM(M627:M636)</f>
        <v>0</v>
      </c>
      <c r="N626" s="166"/>
      <c r="O626" s="166">
        <f>SUM(O627:O636)</f>
        <v>0</v>
      </c>
      <c r="P626" s="166"/>
      <c r="Q626" s="166">
        <f>SUM(Q627:Q636)</f>
        <v>1752.21</v>
      </c>
      <c r="R626" s="166"/>
      <c r="S626" s="166"/>
      <c r="T626" s="167"/>
      <c r="U626" s="161"/>
      <c r="V626" s="161">
        <f>SUM(V627:V636)</f>
        <v>612.45000000000005</v>
      </c>
      <c r="W626" s="161"/>
      <c r="X626" s="161"/>
      <c r="AG626" t="s">
        <v>142</v>
      </c>
    </row>
    <row r="627" spans="1:60" outlineLevel="1" x14ac:dyDescent="0.25">
      <c r="A627" s="168">
        <v>162</v>
      </c>
      <c r="B627" s="169" t="s">
        <v>864</v>
      </c>
      <c r="C627" s="178" t="s">
        <v>865</v>
      </c>
      <c r="D627" s="170" t="s">
        <v>206</v>
      </c>
      <c r="E627" s="171">
        <v>826.2</v>
      </c>
      <c r="F627" s="172"/>
      <c r="G627" s="173">
        <f>ROUND(E627*F627,2)</f>
        <v>0</v>
      </c>
      <c r="H627" s="172"/>
      <c r="I627" s="173">
        <f>ROUND(E627*H627,2)</f>
        <v>0</v>
      </c>
      <c r="J627" s="172"/>
      <c r="K627" s="173">
        <f>ROUND(E627*J627,2)</f>
        <v>0</v>
      </c>
      <c r="L627" s="173">
        <v>21</v>
      </c>
      <c r="M627" s="173">
        <f>G627*(1+L627/100)</f>
        <v>0</v>
      </c>
      <c r="N627" s="173">
        <v>0</v>
      </c>
      <c r="O627" s="173">
        <f>ROUND(E627*N627,2)</f>
        <v>0</v>
      </c>
      <c r="P627" s="173">
        <v>0.22</v>
      </c>
      <c r="Q627" s="173">
        <f>ROUND(E627*P627,2)</f>
        <v>181.76</v>
      </c>
      <c r="R627" s="173" t="s">
        <v>207</v>
      </c>
      <c r="S627" s="173" t="s">
        <v>146</v>
      </c>
      <c r="T627" s="174" t="s">
        <v>814</v>
      </c>
      <c r="U627" s="160">
        <v>7.0000000000000007E-2</v>
      </c>
      <c r="V627" s="160">
        <f>ROUND(E627*U627,2)</f>
        <v>57.83</v>
      </c>
      <c r="W627" s="160"/>
      <c r="X627" s="160" t="s">
        <v>209</v>
      </c>
      <c r="Y627" s="151"/>
      <c r="Z627" s="151"/>
      <c r="AA627" s="151"/>
      <c r="AB627" s="151"/>
      <c r="AC627" s="151"/>
      <c r="AD627" s="151"/>
      <c r="AE627" s="151"/>
      <c r="AF627" s="151"/>
      <c r="AG627" s="151" t="s">
        <v>210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5">
      <c r="A628" s="158"/>
      <c r="B628" s="159"/>
      <c r="C628" s="193" t="s">
        <v>866</v>
      </c>
      <c r="D628" s="182"/>
      <c r="E628" s="183">
        <v>826.2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51"/>
      <c r="Z628" s="151"/>
      <c r="AA628" s="151"/>
      <c r="AB628" s="151"/>
      <c r="AC628" s="151"/>
      <c r="AD628" s="151"/>
      <c r="AE628" s="151"/>
      <c r="AF628" s="151"/>
      <c r="AG628" s="151" t="s">
        <v>214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 x14ac:dyDescent="0.25">
      <c r="A629" s="168">
        <v>163</v>
      </c>
      <c r="B629" s="169" t="s">
        <v>867</v>
      </c>
      <c r="C629" s="178" t="s">
        <v>868</v>
      </c>
      <c r="D629" s="170" t="s">
        <v>206</v>
      </c>
      <c r="E629" s="171">
        <v>4593.7</v>
      </c>
      <c r="F629" s="172"/>
      <c r="G629" s="173">
        <f>ROUND(E629*F629,2)</f>
        <v>0</v>
      </c>
      <c r="H629" s="172"/>
      <c r="I629" s="173">
        <f>ROUND(E629*H629,2)</f>
        <v>0</v>
      </c>
      <c r="J629" s="172"/>
      <c r="K629" s="173">
        <f>ROUND(E629*J629,2)</f>
        <v>0</v>
      </c>
      <c r="L629" s="173">
        <v>21</v>
      </c>
      <c r="M629" s="173">
        <f>G629*(1+L629/100)</f>
        <v>0</v>
      </c>
      <c r="N629" s="173">
        <v>0</v>
      </c>
      <c r="O629" s="173">
        <f>ROUND(E629*N629,2)</f>
        <v>0</v>
      </c>
      <c r="P629" s="173">
        <v>0.33</v>
      </c>
      <c r="Q629" s="173">
        <f>ROUND(E629*P629,2)</f>
        <v>1515.92</v>
      </c>
      <c r="R629" s="173" t="s">
        <v>207</v>
      </c>
      <c r="S629" s="173" t="s">
        <v>146</v>
      </c>
      <c r="T629" s="174" t="s">
        <v>208</v>
      </c>
      <c r="U629" s="160">
        <v>0.113</v>
      </c>
      <c r="V629" s="160">
        <f>ROUND(E629*U629,2)</f>
        <v>519.09</v>
      </c>
      <c r="W629" s="160"/>
      <c r="X629" s="160" t="s">
        <v>209</v>
      </c>
      <c r="Y629" s="151"/>
      <c r="Z629" s="151"/>
      <c r="AA629" s="151"/>
      <c r="AB629" s="151"/>
      <c r="AC629" s="151"/>
      <c r="AD629" s="151"/>
      <c r="AE629" s="151"/>
      <c r="AF629" s="151"/>
      <c r="AG629" s="151" t="s">
        <v>210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5">
      <c r="A630" s="158"/>
      <c r="B630" s="159"/>
      <c r="C630" s="193" t="s">
        <v>869</v>
      </c>
      <c r="D630" s="182"/>
      <c r="E630" s="183">
        <v>4333.7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51"/>
      <c r="Z630" s="151"/>
      <c r="AA630" s="151"/>
      <c r="AB630" s="151"/>
      <c r="AC630" s="151"/>
      <c r="AD630" s="151"/>
      <c r="AE630" s="151"/>
      <c r="AF630" s="151"/>
      <c r="AG630" s="151" t="s">
        <v>214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5">
      <c r="A631" s="158"/>
      <c r="B631" s="159"/>
      <c r="C631" s="193" t="s">
        <v>870</v>
      </c>
      <c r="D631" s="182"/>
      <c r="E631" s="183">
        <v>195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51"/>
      <c r="Z631" s="151"/>
      <c r="AA631" s="151"/>
      <c r="AB631" s="151"/>
      <c r="AC631" s="151"/>
      <c r="AD631" s="151"/>
      <c r="AE631" s="151"/>
      <c r="AF631" s="151"/>
      <c r="AG631" s="151" t="s">
        <v>214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5">
      <c r="A632" s="158"/>
      <c r="B632" s="159"/>
      <c r="C632" s="193" t="s">
        <v>871</v>
      </c>
      <c r="D632" s="182"/>
      <c r="E632" s="183">
        <v>65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51"/>
      <c r="Z632" s="151"/>
      <c r="AA632" s="151"/>
      <c r="AB632" s="151"/>
      <c r="AC632" s="151"/>
      <c r="AD632" s="151"/>
      <c r="AE632" s="151"/>
      <c r="AF632" s="151"/>
      <c r="AG632" s="151" t="s">
        <v>214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5">
      <c r="A633" s="168">
        <v>164</v>
      </c>
      <c r="B633" s="169" t="s">
        <v>872</v>
      </c>
      <c r="C633" s="178" t="s">
        <v>873</v>
      </c>
      <c r="D633" s="170" t="s">
        <v>206</v>
      </c>
      <c r="E633" s="171">
        <v>826.2</v>
      </c>
      <c r="F633" s="172"/>
      <c r="G633" s="173">
        <f>ROUND(E633*F633,2)</f>
        <v>0</v>
      </c>
      <c r="H633" s="172"/>
      <c r="I633" s="173">
        <f>ROUND(E633*H633,2)</f>
        <v>0</v>
      </c>
      <c r="J633" s="172"/>
      <c r="K633" s="173">
        <f>ROUND(E633*J633,2)</f>
        <v>0</v>
      </c>
      <c r="L633" s="173">
        <v>21</v>
      </c>
      <c r="M633" s="173">
        <f>G633*(1+L633/100)</f>
        <v>0</v>
      </c>
      <c r="N633" s="173">
        <v>0</v>
      </c>
      <c r="O633" s="173">
        <f>ROUND(E633*N633,2)</f>
        <v>0</v>
      </c>
      <c r="P633" s="173">
        <v>6.6000000000000003E-2</v>
      </c>
      <c r="Q633" s="173">
        <f>ROUND(E633*P633,2)</f>
        <v>54.53</v>
      </c>
      <c r="R633" s="173"/>
      <c r="S633" s="173" t="s">
        <v>185</v>
      </c>
      <c r="T633" s="174" t="s">
        <v>147</v>
      </c>
      <c r="U633" s="160">
        <v>4.2999999999999997E-2</v>
      </c>
      <c r="V633" s="160">
        <f>ROUND(E633*U633,2)</f>
        <v>35.53</v>
      </c>
      <c r="W633" s="160"/>
      <c r="X633" s="160" t="s">
        <v>209</v>
      </c>
      <c r="Y633" s="151"/>
      <c r="Z633" s="151"/>
      <c r="AA633" s="151"/>
      <c r="AB633" s="151"/>
      <c r="AC633" s="151"/>
      <c r="AD633" s="151"/>
      <c r="AE633" s="151"/>
      <c r="AF633" s="151"/>
      <c r="AG633" s="151" t="s">
        <v>210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5">
      <c r="A634" s="158"/>
      <c r="B634" s="159"/>
      <c r="C634" s="193" t="s">
        <v>874</v>
      </c>
      <c r="D634" s="182"/>
      <c r="E634" s="183">
        <v>826.2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51"/>
      <c r="Z634" s="151"/>
      <c r="AA634" s="151"/>
      <c r="AB634" s="151"/>
      <c r="AC634" s="151"/>
      <c r="AD634" s="151"/>
      <c r="AE634" s="151"/>
      <c r="AF634" s="151"/>
      <c r="AG634" s="151" t="s">
        <v>214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5">
      <c r="A635" s="168">
        <v>165</v>
      </c>
      <c r="B635" s="169" t="s">
        <v>875</v>
      </c>
      <c r="C635" s="178" t="s">
        <v>876</v>
      </c>
      <c r="D635" s="170" t="s">
        <v>404</v>
      </c>
      <c r="E635" s="171">
        <v>1752.2139999999999</v>
      </c>
      <c r="F635" s="172"/>
      <c r="G635" s="173">
        <f>ROUND(E635*F635,2)</f>
        <v>0</v>
      </c>
      <c r="H635" s="172"/>
      <c r="I635" s="173">
        <f>ROUND(E635*H635,2)</f>
        <v>0</v>
      </c>
      <c r="J635" s="172"/>
      <c r="K635" s="173">
        <f>ROUND(E635*J635,2)</f>
        <v>0</v>
      </c>
      <c r="L635" s="173">
        <v>21</v>
      </c>
      <c r="M635" s="173">
        <f>G635*(1+L635/100)</f>
        <v>0</v>
      </c>
      <c r="N635" s="173">
        <v>0</v>
      </c>
      <c r="O635" s="173">
        <f>ROUND(E635*N635,2)</f>
        <v>0</v>
      </c>
      <c r="P635" s="173">
        <v>0</v>
      </c>
      <c r="Q635" s="173">
        <f>ROUND(E635*P635,2)</f>
        <v>0</v>
      </c>
      <c r="R635" s="173"/>
      <c r="S635" s="173" t="s">
        <v>146</v>
      </c>
      <c r="T635" s="174" t="s">
        <v>147</v>
      </c>
      <c r="U635" s="160">
        <v>0</v>
      </c>
      <c r="V635" s="160">
        <f>ROUND(E635*U635,2)</f>
        <v>0</v>
      </c>
      <c r="W635" s="160"/>
      <c r="X635" s="160" t="s">
        <v>209</v>
      </c>
      <c r="Y635" s="151"/>
      <c r="Z635" s="151"/>
      <c r="AA635" s="151"/>
      <c r="AB635" s="151"/>
      <c r="AC635" s="151"/>
      <c r="AD635" s="151"/>
      <c r="AE635" s="151"/>
      <c r="AF635" s="151"/>
      <c r="AG635" s="151" t="s">
        <v>210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5">
      <c r="A636" s="158"/>
      <c r="B636" s="159"/>
      <c r="C636" s="252" t="s">
        <v>863</v>
      </c>
      <c r="D636" s="253"/>
      <c r="E636" s="253"/>
      <c r="F636" s="253"/>
      <c r="G636" s="253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51"/>
      <c r="Z636" s="151"/>
      <c r="AA636" s="151"/>
      <c r="AB636" s="151"/>
      <c r="AC636" s="151"/>
      <c r="AD636" s="151"/>
      <c r="AE636" s="151"/>
      <c r="AF636" s="151"/>
      <c r="AG636" s="151" t="s">
        <v>151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ht="13" x14ac:dyDescent="0.25">
      <c r="A637" s="162" t="s">
        <v>141</v>
      </c>
      <c r="B637" s="163" t="s">
        <v>99</v>
      </c>
      <c r="C637" s="177" t="s">
        <v>100</v>
      </c>
      <c r="D637" s="164"/>
      <c r="E637" s="165"/>
      <c r="F637" s="166"/>
      <c r="G637" s="166">
        <f>SUMIF(AG638:AG655,"&lt;&gt;NOR",G638:G655)</f>
        <v>0</v>
      </c>
      <c r="H637" s="166"/>
      <c r="I637" s="166">
        <f>SUM(I638:I655)</f>
        <v>0</v>
      </c>
      <c r="J637" s="166"/>
      <c r="K637" s="166">
        <f>SUM(K638:K655)</f>
        <v>0</v>
      </c>
      <c r="L637" s="166"/>
      <c r="M637" s="166">
        <f>SUM(M638:M655)</f>
        <v>0</v>
      </c>
      <c r="N637" s="166"/>
      <c r="O637" s="166">
        <f>SUM(O638:O655)</f>
        <v>0</v>
      </c>
      <c r="P637" s="166"/>
      <c r="Q637" s="166">
        <f>SUM(Q638:Q655)</f>
        <v>0</v>
      </c>
      <c r="R637" s="166"/>
      <c r="S637" s="166"/>
      <c r="T637" s="167"/>
      <c r="U637" s="161"/>
      <c r="V637" s="161">
        <f>SUM(V638:V655)</f>
        <v>623.84000000000015</v>
      </c>
      <c r="W637" s="161"/>
      <c r="X637" s="161"/>
      <c r="AG637" t="s">
        <v>142</v>
      </c>
    </row>
    <row r="638" spans="1:60" ht="20" outlineLevel="1" x14ac:dyDescent="0.25">
      <c r="A638" s="168">
        <v>166</v>
      </c>
      <c r="B638" s="169" t="s">
        <v>877</v>
      </c>
      <c r="C638" s="178" t="s">
        <v>878</v>
      </c>
      <c r="D638" s="170" t="s">
        <v>231</v>
      </c>
      <c r="E638" s="171">
        <v>3881</v>
      </c>
      <c r="F638" s="172"/>
      <c r="G638" s="173">
        <f>ROUND(E638*F638,2)</f>
        <v>0</v>
      </c>
      <c r="H638" s="172"/>
      <c r="I638" s="173">
        <f>ROUND(E638*H638,2)</f>
        <v>0</v>
      </c>
      <c r="J638" s="172"/>
      <c r="K638" s="173">
        <f>ROUND(E638*J638,2)</f>
        <v>0</v>
      </c>
      <c r="L638" s="173">
        <v>21</v>
      </c>
      <c r="M638" s="173">
        <f>G638*(1+L638/100)</f>
        <v>0</v>
      </c>
      <c r="N638" s="173">
        <v>0</v>
      </c>
      <c r="O638" s="173">
        <f>ROUND(E638*N638,2)</f>
        <v>0</v>
      </c>
      <c r="P638" s="173">
        <v>0</v>
      </c>
      <c r="Q638" s="173">
        <f>ROUND(E638*P638,2)</f>
        <v>0</v>
      </c>
      <c r="R638" s="173" t="s">
        <v>207</v>
      </c>
      <c r="S638" s="173" t="s">
        <v>146</v>
      </c>
      <c r="T638" s="174" t="s">
        <v>208</v>
      </c>
      <c r="U638" s="160">
        <v>0.09</v>
      </c>
      <c r="V638" s="160">
        <f>ROUND(E638*U638,2)</f>
        <v>349.29</v>
      </c>
      <c r="W638" s="160"/>
      <c r="X638" s="160" t="s">
        <v>209</v>
      </c>
      <c r="Y638" s="151"/>
      <c r="Z638" s="151"/>
      <c r="AA638" s="151"/>
      <c r="AB638" s="151"/>
      <c r="AC638" s="151"/>
      <c r="AD638" s="151"/>
      <c r="AE638" s="151"/>
      <c r="AF638" s="151"/>
      <c r="AG638" s="151" t="s">
        <v>210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 x14ac:dyDescent="0.25">
      <c r="A639" s="158"/>
      <c r="B639" s="159"/>
      <c r="C639" s="263" t="s">
        <v>879</v>
      </c>
      <c r="D639" s="264"/>
      <c r="E639" s="264"/>
      <c r="F639" s="264"/>
      <c r="G639" s="264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51"/>
      <c r="Z639" s="151"/>
      <c r="AA639" s="151"/>
      <c r="AB639" s="151"/>
      <c r="AC639" s="151"/>
      <c r="AD639" s="151"/>
      <c r="AE639" s="151"/>
      <c r="AF639" s="151"/>
      <c r="AG639" s="151" t="s">
        <v>212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75" t="str">
        <f>C639</f>
        <v>krajníků, desek nebo panelů od spojovacího materiálu s odklizením a uložením očištěných hmot a spojovacího materiálu na skládku na vzdálenost do 10 m</v>
      </c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5">
      <c r="A640" s="158"/>
      <c r="B640" s="159"/>
      <c r="C640" s="193" t="s">
        <v>880</v>
      </c>
      <c r="D640" s="182"/>
      <c r="E640" s="183">
        <v>256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51"/>
      <c r="Z640" s="151"/>
      <c r="AA640" s="151"/>
      <c r="AB640" s="151"/>
      <c r="AC640" s="151"/>
      <c r="AD640" s="151"/>
      <c r="AE640" s="151"/>
      <c r="AF640" s="151"/>
      <c r="AG640" s="151" t="s">
        <v>214</v>
      </c>
      <c r="AH640" s="151">
        <v>5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5">
      <c r="A641" s="158"/>
      <c r="B641" s="159"/>
      <c r="C641" s="193" t="s">
        <v>881</v>
      </c>
      <c r="D641" s="182"/>
      <c r="E641" s="183">
        <v>1098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51"/>
      <c r="Z641" s="151"/>
      <c r="AA641" s="151"/>
      <c r="AB641" s="151"/>
      <c r="AC641" s="151"/>
      <c r="AD641" s="151"/>
      <c r="AE641" s="151"/>
      <c r="AF641" s="151"/>
      <c r="AG641" s="151" t="s">
        <v>214</v>
      </c>
      <c r="AH641" s="151">
        <v>5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5">
      <c r="A642" s="158"/>
      <c r="B642" s="159"/>
      <c r="C642" s="193" t="s">
        <v>882</v>
      </c>
      <c r="D642" s="182"/>
      <c r="E642" s="183">
        <v>2527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51"/>
      <c r="Z642" s="151"/>
      <c r="AA642" s="151"/>
      <c r="AB642" s="151"/>
      <c r="AC642" s="151"/>
      <c r="AD642" s="151"/>
      <c r="AE642" s="151"/>
      <c r="AF642" s="151"/>
      <c r="AG642" s="151" t="s">
        <v>214</v>
      </c>
      <c r="AH642" s="151">
        <v>5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ht="20" outlineLevel="1" x14ac:dyDescent="0.25">
      <c r="A643" s="168">
        <v>167</v>
      </c>
      <c r="B643" s="169" t="s">
        <v>883</v>
      </c>
      <c r="C643" s="178" t="s">
        <v>884</v>
      </c>
      <c r="D643" s="170" t="s">
        <v>206</v>
      </c>
      <c r="E643" s="171">
        <v>2079.1999999999998</v>
      </c>
      <c r="F643" s="172"/>
      <c r="G643" s="173">
        <f>ROUND(E643*F643,2)</f>
        <v>0</v>
      </c>
      <c r="H643" s="172"/>
      <c r="I643" s="173">
        <f>ROUND(E643*H643,2)</f>
        <v>0</v>
      </c>
      <c r="J643" s="172"/>
      <c r="K643" s="173">
        <f>ROUND(E643*J643,2)</f>
        <v>0</v>
      </c>
      <c r="L643" s="173">
        <v>21</v>
      </c>
      <c r="M643" s="173">
        <f>G643*(1+L643/100)</f>
        <v>0</v>
      </c>
      <c r="N643" s="173">
        <v>0</v>
      </c>
      <c r="O643" s="173">
        <f>ROUND(E643*N643,2)</f>
        <v>0</v>
      </c>
      <c r="P643" s="173">
        <v>0</v>
      </c>
      <c r="Q643" s="173">
        <f>ROUND(E643*P643,2)</f>
        <v>0</v>
      </c>
      <c r="R643" s="173" t="s">
        <v>207</v>
      </c>
      <c r="S643" s="173" t="s">
        <v>146</v>
      </c>
      <c r="T643" s="174" t="s">
        <v>208</v>
      </c>
      <c r="U643" s="160">
        <v>0.115</v>
      </c>
      <c r="V643" s="160">
        <f>ROUND(E643*U643,2)</f>
        <v>239.11</v>
      </c>
      <c r="W643" s="160"/>
      <c r="X643" s="160" t="s">
        <v>209</v>
      </c>
      <c r="Y643" s="151"/>
      <c r="Z643" s="151"/>
      <c r="AA643" s="151"/>
      <c r="AB643" s="151"/>
      <c r="AC643" s="151"/>
      <c r="AD643" s="151"/>
      <c r="AE643" s="151"/>
      <c r="AF643" s="151"/>
      <c r="AG643" s="151" t="s">
        <v>210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 x14ac:dyDescent="0.25">
      <c r="A644" s="158"/>
      <c r="B644" s="159"/>
      <c r="C644" s="263" t="s">
        <v>879</v>
      </c>
      <c r="D644" s="264"/>
      <c r="E644" s="264"/>
      <c r="F644" s="264"/>
      <c r="G644" s="264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51"/>
      <c r="Z644" s="151"/>
      <c r="AA644" s="151"/>
      <c r="AB644" s="151"/>
      <c r="AC644" s="151"/>
      <c r="AD644" s="151"/>
      <c r="AE644" s="151"/>
      <c r="AF644" s="151"/>
      <c r="AG644" s="151" t="s">
        <v>212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75" t="str">
        <f>C644</f>
        <v>krajníků, desek nebo panelů od spojovacího materiálu s odklizením a uložením očištěných hmot a spojovacího materiálu na skládku na vzdálenost do 10 m</v>
      </c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5">
      <c r="A645" s="158"/>
      <c r="B645" s="159"/>
      <c r="C645" s="193" t="s">
        <v>885</v>
      </c>
      <c r="D645" s="182"/>
      <c r="E645" s="183">
        <v>1347.5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51"/>
      <c r="Z645" s="151"/>
      <c r="AA645" s="151"/>
      <c r="AB645" s="151"/>
      <c r="AC645" s="151"/>
      <c r="AD645" s="151"/>
      <c r="AE645" s="151"/>
      <c r="AF645" s="151"/>
      <c r="AG645" s="151" t="s">
        <v>214</v>
      </c>
      <c r="AH645" s="151">
        <v>5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 x14ac:dyDescent="0.25">
      <c r="A646" s="158"/>
      <c r="B646" s="159"/>
      <c r="C646" s="193" t="s">
        <v>886</v>
      </c>
      <c r="D646" s="182"/>
      <c r="E646" s="183">
        <v>731.7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51"/>
      <c r="Z646" s="151"/>
      <c r="AA646" s="151"/>
      <c r="AB646" s="151"/>
      <c r="AC646" s="151"/>
      <c r="AD646" s="151"/>
      <c r="AE646" s="151"/>
      <c r="AF646" s="151"/>
      <c r="AG646" s="151" t="s">
        <v>214</v>
      </c>
      <c r="AH646" s="151">
        <v>5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 x14ac:dyDescent="0.25">
      <c r="A647" s="168">
        <v>168</v>
      </c>
      <c r="B647" s="169" t="s">
        <v>887</v>
      </c>
      <c r="C647" s="178" t="s">
        <v>888</v>
      </c>
      <c r="D647" s="170" t="s">
        <v>206</v>
      </c>
      <c r="E647" s="171">
        <v>65.8</v>
      </c>
      <c r="F647" s="172"/>
      <c r="G647" s="173">
        <f>ROUND(E647*F647,2)</f>
        <v>0</v>
      </c>
      <c r="H647" s="172"/>
      <c r="I647" s="173">
        <f>ROUND(E647*H647,2)</f>
        <v>0</v>
      </c>
      <c r="J647" s="172"/>
      <c r="K647" s="173">
        <f>ROUND(E647*J647,2)</f>
        <v>0</v>
      </c>
      <c r="L647" s="173">
        <v>21</v>
      </c>
      <c r="M647" s="173">
        <f>G647*(1+L647/100)</f>
        <v>0</v>
      </c>
      <c r="N647" s="173">
        <v>0</v>
      </c>
      <c r="O647" s="173">
        <f>ROUND(E647*N647,2)</f>
        <v>0</v>
      </c>
      <c r="P647" s="173">
        <v>0</v>
      </c>
      <c r="Q647" s="173">
        <f>ROUND(E647*P647,2)</f>
        <v>0</v>
      </c>
      <c r="R647" s="173" t="s">
        <v>207</v>
      </c>
      <c r="S647" s="173" t="s">
        <v>146</v>
      </c>
      <c r="T647" s="174" t="s">
        <v>208</v>
      </c>
      <c r="U647" s="160">
        <v>0.18</v>
      </c>
      <c r="V647" s="160">
        <f>ROUND(E647*U647,2)</f>
        <v>11.84</v>
      </c>
      <c r="W647" s="160"/>
      <c r="X647" s="160" t="s">
        <v>209</v>
      </c>
      <c r="Y647" s="151"/>
      <c r="Z647" s="151"/>
      <c r="AA647" s="151"/>
      <c r="AB647" s="151"/>
      <c r="AC647" s="151"/>
      <c r="AD647" s="151"/>
      <c r="AE647" s="151"/>
      <c r="AF647" s="151"/>
      <c r="AG647" s="151" t="s">
        <v>210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ht="20.5" outlineLevel="1" x14ac:dyDescent="0.25">
      <c r="A648" s="158"/>
      <c r="B648" s="159"/>
      <c r="C648" s="263" t="s">
        <v>889</v>
      </c>
      <c r="D648" s="264"/>
      <c r="E648" s="264"/>
      <c r="F648" s="264"/>
      <c r="G648" s="264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51"/>
      <c r="Z648" s="151"/>
      <c r="AA648" s="151"/>
      <c r="AB648" s="151"/>
      <c r="AC648" s="151"/>
      <c r="AD648" s="151"/>
      <c r="AE648" s="151"/>
      <c r="AF648" s="151"/>
      <c r="AG648" s="151" t="s">
        <v>212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75" t="str">
        <f>C648</f>
        <v>od spojovacího materiálu, s uložením očištěných kostek na skládku, s odklizením odpadových hmot na hromady a s odklizením vybouraných kostek na vzdálenost do 3 m</v>
      </c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5">
      <c r="A649" s="158"/>
      <c r="B649" s="159"/>
      <c r="C649" s="193" t="s">
        <v>890</v>
      </c>
      <c r="D649" s="182"/>
      <c r="E649" s="183">
        <v>65.8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51"/>
      <c r="Z649" s="151"/>
      <c r="AA649" s="151"/>
      <c r="AB649" s="151"/>
      <c r="AC649" s="151"/>
      <c r="AD649" s="151"/>
      <c r="AE649" s="151"/>
      <c r="AF649" s="151"/>
      <c r="AG649" s="151" t="s">
        <v>214</v>
      </c>
      <c r="AH649" s="151">
        <v>5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ht="20" outlineLevel="1" x14ac:dyDescent="0.25">
      <c r="A650" s="168">
        <v>169</v>
      </c>
      <c r="B650" s="169" t="s">
        <v>891</v>
      </c>
      <c r="C650" s="178" t="s">
        <v>892</v>
      </c>
      <c r="D650" s="170" t="s">
        <v>206</v>
      </c>
      <c r="E650" s="171">
        <v>80.099999999999994</v>
      </c>
      <c r="F650" s="172"/>
      <c r="G650" s="173">
        <f>ROUND(E650*F650,2)</f>
        <v>0</v>
      </c>
      <c r="H650" s="172"/>
      <c r="I650" s="173">
        <f>ROUND(E650*H650,2)</f>
        <v>0</v>
      </c>
      <c r="J650" s="172"/>
      <c r="K650" s="173">
        <f>ROUND(E650*J650,2)</f>
        <v>0</v>
      </c>
      <c r="L650" s="173">
        <v>21</v>
      </c>
      <c r="M650" s="173">
        <f>G650*(1+L650/100)</f>
        <v>0</v>
      </c>
      <c r="N650" s="173">
        <v>0</v>
      </c>
      <c r="O650" s="173">
        <f>ROUND(E650*N650,2)</f>
        <v>0</v>
      </c>
      <c r="P650" s="173">
        <v>0</v>
      </c>
      <c r="Q650" s="173">
        <f>ROUND(E650*P650,2)</f>
        <v>0</v>
      </c>
      <c r="R650" s="173" t="s">
        <v>207</v>
      </c>
      <c r="S650" s="173" t="s">
        <v>146</v>
      </c>
      <c r="T650" s="174" t="s">
        <v>208</v>
      </c>
      <c r="U650" s="160">
        <v>0.1</v>
      </c>
      <c r="V650" s="160">
        <f>ROUND(E650*U650,2)</f>
        <v>8.01</v>
      </c>
      <c r="W650" s="160"/>
      <c r="X650" s="160" t="s">
        <v>209</v>
      </c>
      <c r="Y650" s="151"/>
      <c r="Z650" s="151"/>
      <c r="AA650" s="151"/>
      <c r="AB650" s="151"/>
      <c r="AC650" s="151"/>
      <c r="AD650" s="151"/>
      <c r="AE650" s="151"/>
      <c r="AF650" s="151"/>
      <c r="AG650" s="151" t="s">
        <v>210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ht="20.5" outlineLevel="1" x14ac:dyDescent="0.25">
      <c r="A651" s="158"/>
      <c r="B651" s="159"/>
      <c r="C651" s="263" t="s">
        <v>889</v>
      </c>
      <c r="D651" s="264"/>
      <c r="E651" s="264"/>
      <c r="F651" s="264"/>
      <c r="G651" s="264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51"/>
      <c r="Z651" s="151"/>
      <c r="AA651" s="151"/>
      <c r="AB651" s="151"/>
      <c r="AC651" s="151"/>
      <c r="AD651" s="151"/>
      <c r="AE651" s="151"/>
      <c r="AF651" s="151"/>
      <c r="AG651" s="151" t="s">
        <v>212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75" t="str">
        <f>C651</f>
        <v>od spojovacího materiálu, s uložením očištěných kostek na skládku, s odklizením odpadových hmot na hromady a s odklizením vybouraných kostek na vzdálenost do 3 m</v>
      </c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5">
      <c r="A652" s="158"/>
      <c r="B652" s="159"/>
      <c r="C652" s="193" t="s">
        <v>893</v>
      </c>
      <c r="D652" s="182"/>
      <c r="E652" s="183">
        <v>80.099999999999994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51"/>
      <c r="Z652" s="151"/>
      <c r="AA652" s="151"/>
      <c r="AB652" s="151"/>
      <c r="AC652" s="151"/>
      <c r="AD652" s="151"/>
      <c r="AE652" s="151"/>
      <c r="AF652" s="151"/>
      <c r="AG652" s="151" t="s">
        <v>214</v>
      </c>
      <c r="AH652" s="151">
        <v>5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ht="20" outlineLevel="1" x14ac:dyDescent="0.25">
      <c r="A653" s="168">
        <v>170</v>
      </c>
      <c r="B653" s="169" t="s">
        <v>894</v>
      </c>
      <c r="C653" s="178" t="s">
        <v>895</v>
      </c>
      <c r="D653" s="170" t="s">
        <v>206</v>
      </c>
      <c r="E653" s="171">
        <v>50.3</v>
      </c>
      <c r="F653" s="172"/>
      <c r="G653" s="173">
        <f>ROUND(E653*F653,2)</f>
        <v>0</v>
      </c>
      <c r="H653" s="172"/>
      <c r="I653" s="173">
        <f>ROUND(E653*H653,2)</f>
        <v>0</v>
      </c>
      <c r="J653" s="172"/>
      <c r="K653" s="173">
        <f>ROUND(E653*J653,2)</f>
        <v>0</v>
      </c>
      <c r="L653" s="173">
        <v>21</v>
      </c>
      <c r="M653" s="173">
        <f>G653*(1+L653/100)</f>
        <v>0</v>
      </c>
      <c r="N653" s="173">
        <v>0</v>
      </c>
      <c r="O653" s="173">
        <f>ROUND(E653*N653,2)</f>
        <v>0</v>
      </c>
      <c r="P653" s="173">
        <v>0</v>
      </c>
      <c r="Q653" s="173">
        <f>ROUND(E653*P653,2)</f>
        <v>0</v>
      </c>
      <c r="R653" s="173" t="s">
        <v>207</v>
      </c>
      <c r="S653" s="173" t="s">
        <v>146</v>
      </c>
      <c r="T653" s="174" t="s">
        <v>208</v>
      </c>
      <c r="U653" s="160">
        <v>0.31</v>
      </c>
      <c r="V653" s="160">
        <f>ROUND(E653*U653,2)</f>
        <v>15.59</v>
      </c>
      <c r="W653" s="160"/>
      <c r="X653" s="160" t="s">
        <v>209</v>
      </c>
      <c r="Y653" s="151"/>
      <c r="Z653" s="151"/>
      <c r="AA653" s="151"/>
      <c r="AB653" s="151"/>
      <c r="AC653" s="151"/>
      <c r="AD653" s="151"/>
      <c r="AE653" s="151"/>
      <c r="AF653" s="151"/>
      <c r="AG653" s="151" t="s">
        <v>210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ht="20.5" outlineLevel="1" x14ac:dyDescent="0.25">
      <c r="A654" s="158"/>
      <c r="B654" s="159"/>
      <c r="C654" s="263" t="s">
        <v>889</v>
      </c>
      <c r="D654" s="264"/>
      <c r="E654" s="264"/>
      <c r="F654" s="264"/>
      <c r="G654" s="264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51"/>
      <c r="Z654" s="151"/>
      <c r="AA654" s="151"/>
      <c r="AB654" s="151"/>
      <c r="AC654" s="151"/>
      <c r="AD654" s="151"/>
      <c r="AE654" s="151"/>
      <c r="AF654" s="151"/>
      <c r="AG654" s="151" t="s">
        <v>212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75" t="str">
        <f>C654</f>
        <v>od spojovacího materiálu, s uložením očištěných kostek na skládku, s odklizením odpadových hmot na hromady a s odklizením vybouraných kostek na vzdálenost do 3 m</v>
      </c>
      <c r="BB654" s="151"/>
      <c r="BC654" s="151"/>
      <c r="BD654" s="151"/>
      <c r="BE654" s="151"/>
      <c r="BF654" s="151"/>
      <c r="BG654" s="151"/>
      <c r="BH654" s="151"/>
    </row>
    <row r="655" spans="1:60" outlineLevel="1" x14ac:dyDescent="0.25">
      <c r="A655" s="158"/>
      <c r="B655" s="159"/>
      <c r="C655" s="193" t="s">
        <v>896</v>
      </c>
      <c r="D655" s="182"/>
      <c r="E655" s="183">
        <v>50.3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51"/>
      <c r="Z655" s="151"/>
      <c r="AA655" s="151"/>
      <c r="AB655" s="151"/>
      <c r="AC655" s="151"/>
      <c r="AD655" s="151"/>
      <c r="AE655" s="151"/>
      <c r="AF655" s="151"/>
      <c r="AG655" s="151" t="s">
        <v>214</v>
      </c>
      <c r="AH655" s="151">
        <v>5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ht="13" x14ac:dyDescent="0.25">
      <c r="A656" s="162" t="s">
        <v>141</v>
      </c>
      <c r="B656" s="163" t="s">
        <v>101</v>
      </c>
      <c r="C656" s="177" t="s">
        <v>102</v>
      </c>
      <c r="D656" s="164"/>
      <c r="E656" s="165"/>
      <c r="F656" s="166"/>
      <c r="G656" s="166">
        <f>SUMIF(AG657:AG663,"&lt;&gt;NOR",G657:G663)</f>
        <v>0</v>
      </c>
      <c r="H656" s="166"/>
      <c r="I656" s="166">
        <f>SUM(I657:I663)</f>
        <v>0</v>
      </c>
      <c r="J656" s="166"/>
      <c r="K656" s="166">
        <f>SUM(K657:K663)</f>
        <v>0</v>
      </c>
      <c r="L656" s="166"/>
      <c r="M656" s="166">
        <f>SUM(M657:M663)</f>
        <v>0</v>
      </c>
      <c r="N656" s="166"/>
      <c r="O656" s="166">
        <f>SUM(O657:O663)</f>
        <v>0</v>
      </c>
      <c r="P656" s="166"/>
      <c r="Q656" s="166">
        <f>SUM(Q657:Q663)</f>
        <v>0</v>
      </c>
      <c r="R656" s="166"/>
      <c r="S656" s="166"/>
      <c r="T656" s="167"/>
      <c r="U656" s="161"/>
      <c r="V656" s="161">
        <f>SUM(V657:V663)</f>
        <v>2930.11</v>
      </c>
      <c r="W656" s="161"/>
      <c r="X656" s="161"/>
      <c r="AG656" t="s">
        <v>142</v>
      </c>
    </row>
    <row r="657" spans="1:60" ht="20" outlineLevel="1" x14ac:dyDescent="0.25">
      <c r="A657" s="168">
        <v>171</v>
      </c>
      <c r="B657" s="169" t="s">
        <v>897</v>
      </c>
      <c r="C657" s="178" t="s">
        <v>898</v>
      </c>
      <c r="D657" s="170" t="s">
        <v>404</v>
      </c>
      <c r="E657" s="171">
        <v>1568.4970000000001</v>
      </c>
      <c r="F657" s="172"/>
      <c r="G657" s="173">
        <f>ROUND(E657*F657,2)</f>
        <v>0</v>
      </c>
      <c r="H657" s="172"/>
      <c r="I657" s="173">
        <f>ROUND(E657*H657,2)</f>
        <v>0</v>
      </c>
      <c r="J657" s="172"/>
      <c r="K657" s="173">
        <f>ROUND(E657*J657,2)</f>
        <v>0</v>
      </c>
      <c r="L657" s="173">
        <v>21</v>
      </c>
      <c r="M657" s="173">
        <f>G657*(1+L657/100)</f>
        <v>0</v>
      </c>
      <c r="N657" s="173">
        <v>0</v>
      </c>
      <c r="O657" s="173">
        <f>ROUND(E657*N657,2)</f>
        <v>0</v>
      </c>
      <c r="P657" s="173">
        <v>0</v>
      </c>
      <c r="Q657" s="173">
        <f>ROUND(E657*P657,2)</f>
        <v>0</v>
      </c>
      <c r="R657" s="173" t="s">
        <v>207</v>
      </c>
      <c r="S657" s="173" t="s">
        <v>146</v>
      </c>
      <c r="T657" s="174" t="s">
        <v>208</v>
      </c>
      <c r="U657" s="160">
        <v>1.56</v>
      </c>
      <c r="V657" s="160">
        <f>ROUND(E657*U657,2)</f>
        <v>2446.86</v>
      </c>
      <c r="W657" s="160"/>
      <c r="X657" s="160" t="s">
        <v>209</v>
      </c>
      <c r="Y657" s="151"/>
      <c r="Z657" s="151"/>
      <c r="AA657" s="151"/>
      <c r="AB657" s="151"/>
      <c r="AC657" s="151"/>
      <c r="AD657" s="151"/>
      <c r="AE657" s="151"/>
      <c r="AF657" s="151"/>
      <c r="AG657" s="151" t="s">
        <v>210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5">
      <c r="A658" s="158"/>
      <c r="B658" s="159"/>
      <c r="C658" s="263" t="s">
        <v>899</v>
      </c>
      <c r="D658" s="264"/>
      <c r="E658" s="264"/>
      <c r="F658" s="264"/>
      <c r="G658" s="264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51"/>
      <c r="Z658" s="151"/>
      <c r="AA658" s="151"/>
      <c r="AB658" s="151"/>
      <c r="AC658" s="151"/>
      <c r="AD658" s="151"/>
      <c r="AE658" s="151"/>
      <c r="AF658" s="151"/>
      <c r="AG658" s="151" t="s">
        <v>212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 x14ac:dyDescent="0.25">
      <c r="A659" s="158"/>
      <c r="B659" s="159"/>
      <c r="C659" s="193" t="s">
        <v>900</v>
      </c>
      <c r="D659" s="182"/>
      <c r="E659" s="183">
        <v>1568.4970000000001</v>
      </c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51"/>
      <c r="Z659" s="151"/>
      <c r="AA659" s="151"/>
      <c r="AB659" s="151"/>
      <c r="AC659" s="151"/>
      <c r="AD659" s="151"/>
      <c r="AE659" s="151"/>
      <c r="AF659" s="151"/>
      <c r="AG659" s="151" t="s">
        <v>214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 x14ac:dyDescent="0.25">
      <c r="A660" s="168">
        <v>172</v>
      </c>
      <c r="B660" s="169" t="s">
        <v>901</v>
      </c>
      <c r="C660" s="178" t="s">
        <v>902</v>
      </c>
      <c r="D660" s="170" t="s">
        <v>404</v>
      </c>
      <c r="E660" s="171">
        <v>15101.419</v>
      </c>
      <c r="F660" s="172"/>
      <c r="G660" s="173">
        <f>ROUND(E660*F660,2)</f>
        <v>0</v>
      </c>
      <c r="H660" s="172"/>
      <c r="I660" s="173">
        <f>ROUND(E660*H660,2)</f>
        <v>0</v>
      </c>
      <c r="J660" s="172"/>
      <c r="K660" s="173">
        <f>ROUND(E660*J660,2)</f>
        <v>0</v>
      </c>
      <c r="L660" s="173">
        <v>21</v>
      </c>
      <c r="M660" s="173">
        <f>G660*(1+L660/100)</f>
        <v>0</v>
      </c>
      <c r="N660" s="173">
        <v>0</v>
      </c>
      <c r="O660" s="173">
        <f>ROUND(E660*N660,2)</f>
        <v>0</v>
      </c>
      <c r="P660" s="173">
        <v>0</v>
      </c>
      <c r="Q660" s="173">
        <f>ROUND(E660*P660,2)</f>
        <v>0</v>
      </c>
      <c r="R660" s="173" t="s">
        <v>207</v>
      </c>
      <c r="S660" s="173" t="s">
        <v>146</v>
      </c>
      <c r="T660" s="174" t="s">
        <v>208</v>
      </c>
      <c r="U660" s="160">
        <v>3.2000000000000001E-2</v>
      </c>
      <c r="V660" s="160">
        <f>ROUND(E660*U660,2)</f>
        <v>483.25</v>
      </c>
      <c r="W660" s="160"/>
      <c r="X660" s="160" t="s">
        <v>209</v>
      </c>
      <c r="Y660" s="151"/>
      <c r="Z660" s="151"/>
      <c r="AA660" s="151"/>
      <c r="AB660" s="151"/>
      <c r="AC660" s="151"/>
      <c r="AD660" s="151"/>
      <c r="AE660" s="151"/>
      <c r="AF660" s="151"/>
      <c r="AG660" s="151" t="s">
        <v>210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5">
      <c r="A661" s="158"/>
      <c r="B661" s="159"/>
      <c r="C661" s="263" t="s">
        <v>899</v>
      </c>
      <c r="D661" s="264"/>
      <c r="E661" s="264"/>
      <c r="F661" s="264"/>
      <c r="G661" s="264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51"/>
      <c r="Z661" s="151"/>
      <c r="AA661" s="151"/>
      <c r="AB661" s="151"/>
      <c r="AC661" s="151"/>
      <c r="AD661" s="151"/>
      <c r="AE661" s="151"/>
      <c r="AF661" s="151"/>
      <c r="AG661" s="151" t="s">
        <v>212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 x14ac:dyDescent="0.25">
      <c r="A662" s="158"/>
      <c r="B662" s="159"/>
      <c r="C662" s="193" t="s">
        <v>903</v>
      </c>
      <c r="D662" s="182"/>
      <c r="E662" s="183">
        <v>9610.2189999999991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51"/>
      <c r="Z662" s="151"/>
      <c r="AA662" s="151"/>
      <c r="AB662" s="151"/>
      <c r="AC662" s="151"/>
      <c r="AD662" s="151"/>
      <c r="AE662" s="151"/>
      <c r="AF662" s="151"/>
      <c r="AG662" s="151" t="s">
        <v>214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 x14ac:dyDescent="0.25">
      <c r="A663" s="158"/>
      <c r="B663" s="159"/>
      <c r="C663" s="193" t="s">
        <v>904</v>
      </c>
      <c r="D663" s="182"/>
      <c r="E663" s="183">
        <v>5491.2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51"/>
      <c r="Z663" s="151"/>
      <c r="AA663" s="151"/>
      <c r="AB663" s="151"/>
      <c r="AC663" s="151"/>
      <c r="AD663" s="151"/>
      <c r="AE663" s="151"/>
      <c r="AF663" s="151"/>
      <c r="AG663" s="151" t="s">
        <v>214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13" x14ac:dyDescent="0.25">
      <c r="A664" s="162" t="s">
        <v>141</v>
      </c>
      <c r="B664" s="163" t="s">
        <v>103</v>
      </c>
      <c r="C664" s="177" t="s">
        <v>104</v>
      </c>
      <c r="D664" s="164"/>
      <c r="E664" s="165"/>
      <c r="F664" s="166"/>
      <c r="G664" s="166">
        <f>SUMIF(AG665:AG666,"&lt;&gt;NOR",G665:G666)</f>
        <v>0</v>
      </c>
      <c r="H664" s="166"/>
      <c r="I664" s="166">
        <f>SUM(I665:I666)</f>
        <v>0</v>
      </c>
      <c r="J664" s="166"/>
      <c r="K664" s="166">
        <f>SUM(K665:K666)</f>
        <v>0</v>
      </c>
      <c r="L664" s="166"/>
      <c r="M664" s="166">
        <f>SUM(M665:M666)</f>
        <v>0</v>
      </c>
      <c r="N664" s="166"/>
      <c r="O664" s="166">
        <f>SUM(O665:O666)</f>
        <v>0</v>
      </c>
      <c r="P664" s="166"/>
      <c r="Q664" s="166">
        <f>SUM(Q665:Q666)</f>
        <v>0</v>
      </c>
      <c r="R664" s="166"/>
      <c r="S664" s="166"/>
      <c r="T664" s="167"/>
      <c r="U664" s="161"/>
      <c r="V664" s="161">
        <f>SUM(V665:V666)</f>
        <v>101.58</v>
      </c>
      <c r="W664" s="161"/>
      <c r="X664" s="161"/>
      <c r="AG664" t="s">
        <v>142</v>
      </c>
    </row>
    <row r="665" spans="1:60" outlineLevel="1" x14ac:dyDescent="0.25">
      <c r="A665" s="168">
        <v>173</v>
      </c>
      <c r="B665" s="169" t="s">
        <v>905</v>
      </c>
      <c r="C665" s="178" t="s">
        <v>906</v>
      </c>
      <c r="D665" s="170" t="s">
        <v>231</v>
      </c>
      <c r="E665" s="171">
        <v>100</v>
      </c>
      <c r="F665" s="172"/>
      <c r="G665" s="173">
        <f>ROUND(E665*F665,2)</f>
        <v>0</v>
      </c>
      <c r="H665" s="172"/>
      <c r="I665" s="173">
        <f>ROUND(E665*H665,2)</f>
        <v>0</v>
      </c>
      <c r="J665" s="172"/>
      <c r="K665" s="173">
        <f>ROUND(E665*J665,2)</f>
        <v>0</v>
      </c>
      <c r="L665" s="173">
        <v>21</v>
      </c>
      <c r="M665" s="173">
        <f>G665*(1+L665/100)</f>
        <v>0</v>
      </c>
      <c r="N665" s="173">
        <v>0</v>
      </c>
      <c r="O665" s="173">
        <f>ROUND(E665*N665,2)</f>
        <v>0</v>
      </c>
      <c r="P665" s="173">
        <v>0</v>
      </c>
      <c r="Q665" s="173">
        <f>ROUND(E665*P665,2)</f>
        <v>0</v>
      </c>
      <c r="R665" s="173"/>
      <c r="S665" s="173" t="s">
        <v>185</v>
      </c>
      <c r="T665" s="174" t="s">
        <v>147</v>
      </c>
      <c r="U665" s="160">
        <v>1.0157700000000001</v>
      </c>
      <c r="V665" s="160">
        <f>ROUND(E665*U665,2)</f>
        <v>101.58</v>
      </c>
      <c r="W665" s="160"/>
      <c r="X665" s="160" t="s">
        <v>562</v>
      </c>
      <c r="Y665" s="151"/>
      <c r="Z665" s="151"/>
      <c r="AA665" s="151"/>
      <c r="AB665" s="151"/>
      <c r="AC665" s="151"/>
      <c r="AD665" s="151"/>
      <c r="AE665" s="151"/>
      <c r="AF665" s="151"/>
      <c r="AG665" s="151" t="s">
        <v>563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 x14ac:dyDescent="0.25">
      <c r="A666" s="158"/>
      <c r="B666" s="159"/>
      <c r="C666" s="252" t="s">
        <v>907</v>
      </c>
      <c r="D666" s="253"/>
      <c r="E666" s="253"/>
      <c r="F666" s="253"/>
      <c r="G666" s="253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51"/>
      <c r="Z666" s="151"/>
      <c r="AA666" s="151"/>
      <c r="AB666" s="151"/>
      <c r="AC666" s="151"/>
      <c r="AD666" s="151"/>
      <c r="AE666" s="151"/>
      <c r="AF666" s="151"/>
      <c r="AG666" s="151" t="s">
        <v>151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ht="13" x14ac:dyDescent="0.25">
      <c r="A667" s="162" t="s">
        <v>141</v>
      </c>
      <c r="B667" s="163" t="s">
        <v>105</v>
      </c>
      <c r="C667" s="177" t="s">
        <v>106</v>
      </c>
      <c r="D667" s="164"/>
      <c r="E667" s="165"/>
      <c r="F667" s="166"/>
      <c r="G667" s="166">
        <f>SUMIF(AG668:AG677,"&lt;&gt;NOR",G668:G677)</f>
        <v>0</v>
      </c>
      <c r="H667" s="166"/>
      <c r="I667" s="166">
        <f>SUM(I668:I677)</f>
        <v>0</v>
      </c>
      <c r="J667" s="166"/>
      <c r="K667" s="166">
        <f>SUM(K668:K677)</f>
        <v>0</v>
      </c>
      <c r="L667" s="166"/>
      <c r="M667" s="166">
        <f>SUM(M668:M677)</f>
        <v>0</v>
      </c>
      <c r="N667" s="166"/>
      <c r="O667" s="166">
        <f>SUM(O668:O677)</f>
        <v>0</v>
      </c>
      <c r="P667" s="166"/>
      <c r="Q667" s="166">
        <f>SUM(Q668:Q677)</f>
        <v>0</v>
      </c>
      <c r="R667" s="166"/>
      <c r="S667" s="166"/>
      <c r="T667" s="167"/>
      <c r="U667" s="161"/>
      <c r="V667" s="161">
        <f>SUM(V668:V677)</f>
        <v>169154.94</v>
      </c>
      <c r="W667" s="161"/>
      <c r="X667" s="161"/>
      <c r="AG667" t="s">
        <v>142</v>
      </c>
    </row>
    <row r="668" spans="1:60" outlineLevel="1" x14ac:dyDescent="0.25">
      <c r="A668" s="168">
        <v>174</v>
      </c>
      <c r="B668" s="169" t="s">
        <v>908</v>
      </c>
      <c r="C668" s="178" t="s">
        <v>909</v>
      </c>
      <c r="D668" s="170" t="s">
        <v>843</v>
      </c>
      <c r="E668" s="171">
        <v>64</v>
      </c>
      <c r="F668" s="172"/>
      <c r="G668" s="173">
        <f>ROUND(E668*F668,2)</f>
        <v>0</v>
      </c>
      <c r="H668" s="172"/>
      <c r="I668" s="173">
        <f>ROUND(E668*H668,2)</f>
        <v>0</v>
      </c>
      <c r="J668" s="172"/>
      <c r="K668" s="173">
        <f>ROUND(E668*J668,2)</f>
        <v>0</v>
      </c>
      <c r="L668" s="173">
        <v>21</v>
      </c>
      <c r="M668" s="173">
        <f>G668*(1+L668/100)</f>
        <v>0</v>
      </c>
      <c r="N668" s="173">
        <v>0</v>
      </c>
      <c r="O668" s="173">
        <f>ROUND(E668*N668,2)</f>
        <v>0</v>
      </c>
      <c r="P668" s="173">
        <v>0</v>
      </c>
      <c r="Q668" s="173">
        <f>ROUND(E668*P668,2)</f>
        <v>0</v>
      </c>
      <c r="R668" s="173"/>
      <c r="S668" s="173" t="s">
        <v>185</v>
      </c>
      <c r="T668" s="174" t="s">
        <v>147</v>
      </c>
      <c r="U668" s="160">
        <v>1142.9387999999999</v>
      </c>
      <c r="V668" s="160">
        <f>ROUND(E668*U668,2)</f>
        <v>73148.08</v>
      </c>
      <c r="W668" s="160"/>
      <c r="X668" s="160" t="s">
        <v>562</v>
      </c>
      <c r="Y668" s="151"/>
      <c r="Z668" s="151"/>
      <c r="AA668" s="151"/>
      <c r="AB668" s="151"/>
      <c r="AC668" s="151"/>
      <c r="AD668" s="151"/>
      <c r="AE668" s="151"/>
      <c r="AF668" s="151"/>
      <c r="AG668" s="151" t="s">
        <v>563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ht="40.5" outlineLevel="1" x14ac:dyDescent="0.25">
      <c r="A669" s="158"/>
      <c r="B669" s="159"/>
      <c r="C669" s="252" t="s">
        <v>910</v>
      </c>
      <c r="D669" s="253"/>
      <c r="E669" s="253"/>
      <c r="F669" s="253"/>
      <c r="G669" s="253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51"/>
      <c r="Z669" s="151"/>
      <c r="AA669" s="151"/>
      <c r="AB669" s="151"/>
      <c r="AC669" s="151"/>
      <c r="AD669" s="151"/>
      <c r="AE669" s="151"/>
      <c r="AF669" s="151"/>
      <c r="AG669" s="151" t="s">
        <v>151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75" t="str">
        <f>C669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KOPOFLEX 63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669" s="151"/>
      <c r="BC669" s="151"/>
      <c r="BD669" s="151"/>
      <c r="BE669" s="151"/>
      <c r="BF669" s="151"/>
      <c r="BG669" s="151"/>
      <c r="BH669" s="151"/>
    </row>
    <row r="670" spans="1:60" outlineLevel="1" x14ac:dyDescent="0.25">
      <c r="A670" s="158"/>
      <c r="B670" s="159"/>
      <c r="C670" s="193" t="s">
        <v>911</v>
      </c>
      <c r="D670" s="182"/>
      <c r="E670" s="183">
        <v>64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51"/>
      <c r="Z670" s="151"/>
      <c r="AA670" s="151"/>
      <c r="AB670" s="151"/>
      <c r="AC670" s="151"/>
      <c r="AD670" s="151"/>
      <c r="AE670" s="151"/>
      <c r="AF670" s="151"/>
      <c r="AG670" s="151" t="s">
        <v>214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 x14ac:dyDescent="0.25">
      <c r="A671" s="168">
        <v>175</v>
      </c>
      <c r="B671" s="169" t="s">
        <v>912</v>
      </c>
      <c r="C671" s="178" t="s">
        <v>909</v>
      </c>
      <c r="D671" s="170" t="s">
        <v>843</v>
      </c>
      <c r="E671" s="171">
        <v>74</v>
      </c>
      <c r="F671" s="172"/>
      <c r="G671" s="173">
        <f>ROUND(E671*F671,2)</f>
        <v>0</v>
      </c>
      <c r="H671" s="172"/>
      <c r="I671" s="173">
        <f>ROUND(E671*H671,2)</f>
        <v>0</v>
      </c>
      <c r="J671" s="172"/>
      <c r="K671" s="173">
        <f>ROUND(E671*J671,2)</f>
        <v>0</v>
      </c>
      <c r="L671" s="173">
        <v>21</v>
      </c>
      <c r="M671" s="173">
        <f>G671*(1+L671/100)</f>
        <v>0</v>
      </c>
      <c r="N671" s="173">
        <v>0</v>
      </c>
      <c r="O671" s="173">
        <f>ROUND(E671*N671,2)</f>
        <v>0</v>
      </c>
      <c r="P671" s="173">
        <v>0</v>
      </c>
      <c r="Q671" s="173">
        <f>ROUND(E671*P671,2)</f>
        <v>0</v>
      </c>
      <c r="R671" s="173"/>
      <c r="S671" s="173" t="s">
        <v>185</v>
      </c>
      <c r="T671" s="174" t="s">
        <v>147</v>
      </c>
      <c r="U671" s="160">
        <v>1142.9387999999999</v>
      </c>
      <c r="V671" s="160">
        <f>ROUND(E671*U671,2)</f>
        <v>84577.47</v>
      </c>
      <c r="W671" s="160"/>
      <c r="X671" s="160" t="s">
        <v>562</v>
      </c>
      <c r="Y671" s="151"/>
      <c r="Z671" s="151"/>
      <c r="AA671" s="151"/>
      <c r="AB671" s="151"/>
      <c r="AC671" s="151"/>
      <c r="AD671" s="151"/>
      <c r="AE671" s="151"/>
      <c r="AF671" s="151"/>
      <c r="AG671" s="151" t="s">
        <v>563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ht="50.5" outlineLevel="1" x14ac:dyDescent="0.25">
      <c r="A672" s="158"/>
      <c r="B672" s="159"/>
      <c r="C672" s="252" t="s">
        <v>913</v>
      </c>
      <c r="D672" s="253"/>
      <c r="E672" s="253"/>
      <c r="F672" s="253"/>
      <c r="G672" s="253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51"/>
      <c r="Z672" s="151"/>
      <c r="AA672" s="151"/>
      <c r="AB672" s="151"/>
      <c r="AC672" s="151"/>
      <c r="AD672" s="151"/>
      <c r="AE672" s="151"/>
      <c r="AF672" s="151"/>
      <c r="AG672" s="151" t="s">
        <v>151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75" t="str">
        <f>C672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672" s="151"/>
      <c r="BC672" s="151"/>
      <c r="BD672" s="151"/>
      <c r="BE672" s="151"/>
      <c r="BF672" s="151"/>
      <c r="BG672" s="151"/>
      <c r="BH672" s="151"/>
    </row>
    <row r="673" spans="1:60" outlineLevel="1" x14ac:dyDescent="0.25">
      <c r="A673" s="158"/>
      <c r="B673" s="159"/>
      <c r="C673" s="193" t="s">
        <v>914</v>
      </c>
      <c r="D673" s="182"/>
      <c r="E673" s="183">
        <v>14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51"/>
      <c r="Z673" s="151"/>
      <c r="AA673" s="151"/>
      <c r="AB673" s="151"/>
      <c r="AC673" s="151"/>
      <c r="AD673" s="151"/>
      <c r="AE673" s="151"/>
      <c r="AF673" s="151"/>
      <c r="AG673" s="151" t="s">
        <v>214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 x14ac:dyDescent="0.25">
      <c r="A674" s="158"/>
      <c r="B674" s="159"/>
      <c r="C674" s="193" t="s">
        <v>915</v>
      </c>
      <c r="D674" s="182"/>
      <c r="E674" s="183">
        <v>60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51"/>
      <c r="Z674" s="151"/>
      <c r="AA674" s="151"/>
      <c r="AB674" s="151"/>
      <c r="AC674" s="151"/>
      <c r="AD674" s="151"/>
      <c r="AE674" s="151"/>
      <c r="AF674" s="151"/>
      <c r="AG674" s="151" t="s">
        <v>214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 x14ac:dyDescent="0.25">
      <c r="A675" s="168">
        <v>176</v>
      </c>
      <c r="B675" s="169" t="s">
        <v>916</v>
      </c>
      <c r="C675" s="178" t="s">
        <v>909</v>
      </c>
      <c r="D675" s="170" t="s">
        <v>843</v>
      </c>
      <c r="E675" s="171">
        <v>10</v>
      </c>
      <c r="F675" s="172"/>
      <c r="G675" s="173">
        <f>ROUND(E675*F675,2)</f>
        <v>0</v>
      </c>
      <c r="H675" s="172"/>
      <c r="I675" s="173">
        <f>ROUND(E675*H675,2)</f>
        <v>0</v>
      </c>
      <c r="J675" s="172"/>
      <c r="K675" s="173">
        <f>ROUND(E675*J675,2)</f>
        <v>0</v>
      </c>
      <c r="L675" s="173">
        <v>21</v>
      </c>
      <c r="M675" s="173">
        <f>G675*(1+L675/100)</f>
        <v>0</v>
      </c>
      <c r="N675" s="173">
        <v>0</v>
      </c>
      <c r="O675" s="173">
        <f>ROUND(E675*N675,2)</f>
        <v>0</v>
      </c>
      <c r="P675" s="173">
        <v>0</v>
      </c>
      <c r="Q675" s="173">
        <f>ROUND(E675*P675,2)</f>
        <v>0</v>
      </c>
      <c r="R675" s="173"/>
      <c r="S675" s="173" t="s">
        <v>185</v>
      </c>
      <c r="T675" s="174" t="s">
        <v>147</v>
      </c>
      <c r="U675" s="160">
        <v>1142.9387999999999</v>
      </c>
      <c r="V675" s="160">
        <f>ROUND(E675*U675,2)</f>
        <v>11429.39</v>
      </c>
      <c r="W675" s="160"/>
      <c r="X675" s="160" t="s">
        <v>562</v>
      </c>
      <c r="Y675" s="151"/>
      <c r="Z675" s="151"/>
      <c r="AA675" s="151"/>
      <c r="AB675" s="151"/>
      <c r="AC675" s="151"/>
      <c r="AD675" s="151"/>
      <c r="AE675" s="151"/>
      <c r="AF675" s="151"/>
      <c r="AG675" s="151" t="s">
        <v>563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ht="50.5" outlineLevel="1" x14ac:dyDescent="0.25">
      <c r="A676" s="158"/>
      <c r="B676" s="159"/>
      <c r="C676" s="252" t="s">
        <v>917</v>
      </c>
      <c r="D676" s="253"/>
      <c r="E676" s="253"/>
      <c r="F676" s="253"/>
      <c r="G676" s="253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51"/>
      <c r="Z676" s="151"/>
      <c r="AA676" s="151"/>
      <c r="AB676" s="151"/>
      <c r="AC676" s="151"/>
      <c r="AD676" s="151"/>
      <c r="AE676" s="151"/>
      <c r="AF676" s="151"/>
      <c r="AG676" s="151" t="s">
        <v>151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75" t="str">
        <f>C676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+ rezerva KOPOFLEX 160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676" s="151"/>
      <c r="BC676" s="151"/>
      <c r="BD676" s="151"/>
      <c r="BE676" s="151"/>
      <c r="BF676" s="151"/>
      <c r="BG676" s="151"/>
      <c r="BH676" s="151"/>
    </row>
    <row r="677" spans="1:60" outlineLevel="1" x14ac:dyDescent="0.25">
      <c r="A677" s="158"/>
      <c r="B677" s="159"/>
      <c r="C677" s="193" t="s">
        <v>918</v>
      </c>
      <c r="D677" s="182"/>
      <c r="E677" s="183">
        <v>10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51"/>
      <c r="Z677" s="151"/>
      <c r="AA677" s="151"/>
      <c r="AB677" s="151"/>
      <c r="AC677" s="151"/>
      <c r="AD677" s="151"/>
      <c r="AE677" s="151"/>
      <c r="AF677" s="151"/>
      <c r="AG677" s="151" t="s">
        <v>214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13" x14ac:dyDescent="0.25">
      <c r="A678" s="162" t="s">
        <v>141</v>
      </c>
      <c r="B678" s="163" t="s">
        <v>107</v>
      </c>
      <c r="C678" s="177" t="s">
        <v>108</v>
      </c>
      <c r="D678" s="164"/>
      <c r="E678" s="165"/>
      <c r="F678" s="166"/>
      <c r="G678" s="166">
        <f>SUMIF(AG679:AG681,"&lt;&gt;NOR",G679:G681)</f>
        <v>0</v>
      </c>
      <c r="H678" s="166"/>
      <c r="I678" s="166">
        <f>SUM(I679:I681)</f>
        <v>0</v>
      </c>
      <c r="J678" s="166"/>
      <c r="K678" s="166">
        <f>SUM(K679:K681)</f>
        <v>0</v>
      </c>
      <c r="L678" s="166"/>
      <c r="M678" s="166">
        <f>SUM(M679:M681)</f>
        <v>0</v>
      </c>
      <c r="N678" s="166"/>
      <c r="O678" s="166">
        <f>SUM(O679:O681)</f>
        <v>0</v>
      </c>
      <c r="P678" s="166"/>
      <c r="Q678" s="166">
        <f>SUM(Q679:Q681)</f>
        <v>0</v>
      </c>
      <c r="R678" s="166"/>
      <c r="S678" s="166"/>
      <c r="T678" s="167"/>
      <c r="U678" s="161"/>
      <c r="V678" s="161">
        <f>SUM(V679:V681)</f>
        <v>1.08</v>
      </c>
      <c r="W678" s="161"/>
      <c r="X678" s="161"/>
      <c r="AG678" t="s">
        <v>142</v>
      </c>
    </row>
    <row r="679" spans="1:60" outlineLevel="1" x14ac:dyDescent="0.25">
      <c r="A679" s="168">
        <v>177</v>
      </c>
      <c r="B679" s="169" t="s">
        <v>919</v>
      </c>
      <c r="C679" s="178" t="s">
        <v>920</v>
      </c>
      <c r="D679" s="170" t="s">
        <v>231</v>
      </c>
      <c r="E679" s="171">
        <v>5</v>
      </c>
      <c r="F679" s="172"/>
      <c r="G679" s="173">
        <f>ROUND(E679*F679,2)</f>
        <v>0</v>
      </c>
      <c r="H679" s="172"/>
      <c r="I679" s="173">
        <f>ROUND(E679*H679,2)</f>
        <v>0</v>
      </c>
      <c r="J679" s="172"/>
      <c r="K679" s="173">
        <f>ROUND(E679*J679,2)</f>
        <v>0</v>
      </c>
      <c r="L679" s="173">
        <v>21</v>
      </c>
      <c r="M679" s="173">
        <f>G679*(1+L679/100)</f>
        <v>0</v>
      </c>
      <c r="N679" s="173">
        <v>0</v>
      </c>
      <c r="O679" s="173">
        <f>ROUND(E679*N679,2)</f>
        <v>0</v>
      </c>
      <c r="P679" s="173">
        <v>0</v>
      </c>
      <c r="Q679" s="173">
        <f>ROUND(E679*P679,2)</f>
        <v>0</v>
      </c>
      <c r="R679" s="173"/>
      <c r="S679" s="173" t="s">
        <v>185</v>
      </c>
      <c r="T679" s="174" t="s">
        <v>147</v>
      </c>
      <c r="U679" s="160">
        <v>0.215</v>
      </c>
      <c r="V679" s="160">
        <f>ROUND(E679*U679,2)</f>
        <v>1.08</v>
      </c>
      <c r="W679" s="160"/>
      <c r="X679" s="160" t="s">
        <v>209</v>
      </c>
      <c r="Y679" s="151"/>
      <c r="Z679" s="151"/>
      <c r="AA679" s="151"/>
      <c r="AB679" s="151"/>
      <c r="AC679" s="151"/>
      <c r="AD679" s="151"/>
      <c r="AE679" s="151"/>
      <c r="AF679" s="151"/>
      <c r="AG679" s="151" t="s">
        <v>210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ht="40.5" outlineLevel="1" x14ac:dyDescent="0.25">
      <c r="A680" s="158"/>
      <c r="B680" s="159"/>
      <c r="C680" s="252" t="s">
        <v>921</v>
      </c>
      <c r="D680" s="253"/>
      <c r="E680" s="253"/>
      <c r="F680" s="253"/>
      <c r="G680" s="253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51"/>
      <c r="Z680" s="151"/>
      <c r="AA680" s="151"/>
      <c r="AB680" s="151"/>
      <c r="AC680" s="151"/>
      <c r="AD680" s="151"/>
      <c r="AE680" s="151"/>
      <c r="AF680" s="151"/>
      <c r="AG680" s="151" t="s">
        <v>151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75" t="str">
        <f>C680</f>
        <v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žlab kabelový - TK 1 vč. poklopu žlabu.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680" s="151"/>
      <c r="BC680" s="151"/>
      <c r="BD680" s="151"/>
      <c r="BE680" s="151"/>
      <c r="BF680" s="151"/>
      <c r="BG680" s="151"/>
      <c r="BH680" s="151"/>
    </row>
    <row r="681" spans="1:60" outlineLevel="1" x14ac:dyDescent="0.25">
      <c r="A681" s="158"/>
      <c r="B681" s="159"/>
      <c r="C681" s="193" t="s">
        <v>922</v>
      </c>
      <c r="D681" s="182"/>
      <c r="E681" s="183">
        <v>5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51"/>
      <c r="Z681" s="151"/>
      <c r="AA681" s="151"/>
      <c r="AB681" s="151"/>
      <c r="AC681" s="151"/>
      <c r="AD681" s="151"/>
      <c r="AE681" s="151"/>
      <c r="AF681" s="151"/>
      <c r="AG681" s="151" t="s">
        <v>214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13" x14ac:dyDescent="0.25">
      <c r="A682" s="162" t="s">
        <v>141</v>
      </c>
      <c r="B682" s="163" t="s">
        <v>109</v>
      </c>
      <c r="C682" s="177" t="s">
        <v>100</v>
      </c>
      <c r="D682" s="164"/>
      <c r="E682" s="165"/>
      <c r="F682" s="166"/>
      <c r="G682" s="166">
        <f>SUMIF(AG683:AG691,"&lt;&gt;NOR",G683:G691)</f>
        <v>0</v>
      </c>
      <c r="H682" s="166"/>
      <c r="I682" s="166">
        <f>SUM(I683:I691)</f>
        <v>0</v>
      </c>
      <c r="J682" s="166"/>
      <c r="K682" s="166">
        <f>SUM(K683:K691)</f>
        <v>0</v>
      </c>
      <c r="L682" s="166"/>
      <c r="M682" s="166">
        <f>SUM(M683:M691)</f>
        <v>0</v>
      </c>
      <c r="N682" s="166"/>
      <c r="O682" s="166">
        <f>SUM(O683:O691)</f>
        <v>0</v>
      </c>
      <c r="P682" s="166"/>
      <c r="Q682" s="166">
        <f>SUM(Q683:Q691)</f>
        <v>0</v>
      </c>
      <c r="R682" s="166"/>
      <c r="S682" s="166"/>
      <c r="T682" s="167"/>
      <c r="U682" s="161"/>
      <c r="V682" s="161">
        <f>SUM(V683:V691)</f>
        <v>40.909999999999997</v>
      </c>
      <c r="W682" s="161"/>
      <c r="X682" s="161"/>
      <c r="AG682" t="s">
        <v>142</v>
      </c>
    </row>
    <row r="683" spans="1:60" ht="20" outlineLevel="1" x14ac:dyDescent="0.25">
      <c r="A683" s="168">
        <v>178</v>
      </c>
      <c r="B683" s="169" t="s">
        <v>923</v>
      </c>
      <c r="C683" s="178" t="s">
        <v>924</v>
      </c>
      <c r="D683" s="170" t="s">
        <v>404</v>
      </c>
      <c r="E683" s="171">
        <v>1022.693</v>
      </c>
      <c r="F683" s="172"/>
      <c r="G683" s="173">
        <f>ROUND(E683*F683,2)</f>
        <v>0</v>
      </c>
      <c r="H683" s="172"/>
      <c r="I683" s="173">
        <f>ROUND(E683*H683,2)</f>
        <v>0</v>
      </c>
      <c r="J683" s="172"/>
      <c r="K683" s="173">
        <f>ROUND(E683*J683,2)</f>
        <v>0</v>
      </c>
      <c r="L683" s="173">
        <v>21</v>
      </c>
      <c r="M683" s="173">
        <f>G683*(1+L683/100)</f>
        <v>0</v>
      </c>
      <c r="N683" s="173">
        <v>0</v>
      </c>
      <c r="O683" s="173">
        <f>ROUND(E683*N683,2)</f>
        <v>0</v>
      </c>
      <c r="P683" s="173">
        <v>0</v>
      </c>
      <c r="Q683" s="173">
        <f>ROUND(E683*P683,2)</f>
        <v>0</v>
      </c>
      <c r="R683" s="173" t="s">
        <v>207</v>
      </c>
      <c r="S683" s="173" t="s">
        <v>146</v>
      </c>
      <c r="T683" s="174" t="s">
        <v>208</v>
      </c>
      <c r="U683" s="160">
        <v>0.04</v>
      </c>
      <c r="V683" s="160">
        <f>ROUND(E683*U683,2)</f>
        <v>40.909999999999997</v>
      </c>
      <c r="W683" s="160"/>
      <c r="X683" s="160" t="s">
        <v>209</v>
      </c>
      <c r="Y683" s="151"/>
      <c r="Z683" s="151"/>
      <c r="AA683" s="151"/>
      <c r="AB683" s="151"/>
      <c r="AC683" s="151"/>
      <c r="AD683" s="151"/>
      <c r="AE683" s="151"/>
      <c r="AF683" s="151"/>
      <c r="AG683" s="151" t="s">
        <v>210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 x14ac:dyDescent="0.25">
      <c r="A684" s="158"/>
      <c r="B684" s="159"/>
      <c r="C684" s="252" t="s">
        <v>925</v>
      </c>
      <c r="D684" s="253"/>
      <c r="E684" s="253"/>
      <c r="F684" s="253"/>
      <c r="G684" s="253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51"/>
      <c r="Z684" s="151"/>
      <c r="AA684" s="151"/>
      <c r="AB684" s="151"/>
      <c r="AC684" s="151"/>
      <c r="AD684" s="151"/>
      <c r="AE684" s="151"/>
      <c r="AF684" s="151"/>
      <c r="AG684" s="151" t="s">
        <v>151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5">
      <c r="A685" s="158"/>
      <c r="B685" s="159"/>
      <c r="C685" s="193" t="s">
        <v>926</v>
      </c>
      <c r="D685" s="182"/>
      <c r="E685" s="183">
        <v>1054.5170000000001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51"/>
      <c r="Z685" s="151"/>
      <c r="AA685" s="151"/>
      <c r="AB685" s="151"/>
      <c r="AC685" s="151"/>
      <c r="AD685" s="151"/>
      <c r="AE685" s="151"/>
      <c r="AF685" s="151"/>
      <c r="AG685" s="151" t="s">
        <v>214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 x14ac:dyDescent="0.25">
      <c r="A686" s="158"/>
      <c r="B686" s="159"/>
      <c r="C686" s="193" t="s">
        <v>927</v>
      </c>
      <c r="D686" s="182"/>
      <c r="E686" s="183">
        <v>-31.824000000000002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51"/>
      <c r="Z686" s="151"/>
      <c r="AA686" s="151"/>
      <c r="AB686" s="151"/>
      <c r="AC686" s="151"/>
      <c r="AD686" s="151"/>
      <c r="AE686" s="151"/>
      <c r="AF686" s="151"/>
      <c r="AG686" s="151" t="s">
        <v>214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 x14ac:dyDescent="0.25">
      <c r="A687" s="168">
        <v>179</v>
      </c>
      <c r="B687" s="169" t="s">
        <v>928</v>
      </c>
      <c r="C687" s="178" t="s">
        <v>929</v>
      </c>
      <c r="D687" s="170" t="s">
        <v>404</v>
      </c>
      <c r="E687" s="171">
        <v>5113.4650000000001</v>
      </c>
      <c r="F687" s="172"/>
      <c r="G687" s="173">
        <f>ROUND(E687*F687,2)</f>
        <v>0</v>
      </c>
      <c r="H687" s="172"/>
      <c r="I687" s="173">
        <f>ROUND(E687*H687,2)</f>
        <v>0</v>
      </c>
      <c r="J687" s="172"/>
      <c r="K687" s="173">
        <f>ROUND(E687*J687,2)</f>
        <v>0</v>
      </c>
      <c r="L687" s="173">
        <v>21</v>
      </c>
      <c r="M687" s="173">
        <f>G687*(1+L687/100)</f>
        <v>0</v>
      </c>
      <c r="N687" s="173">
        <v>0</v>
      </c>
      <c r="O687" s="173">
        <f>ROUND(E687*N687,2)</f>
        <v>0</v>
      </c>
      <c r="P687" s="173">
        <v>0</v>
      </c>
      <c r="Q687" s="173">
        <f>ROUND(E687*P687,2)</f>
        <v>0</v>
      </c>
      <c r="R687" s="173" t="s">
        <v>207</v>
      </c>
      <c r="S687" s="173" t="s">
        <v>146</v>
      </c>
      <c r="T687" s="174" t="s">
        <v>208</v>
      </c>
      <c r="U687" s="160">
        <v>0</v>
      </c>
      <c r="V687" s="160">
        <f>ROUND(E687*U687,2)</f>
        <v>0</v>
      </c>
      <c r="W687" s="160"/>
      <c r="X687" s="160" t="s">
        <v>209</v>
      </c>
      <c r="Y687" s="151"/>
      <c r="Z687" s="151"/>
      <c r="AA687" s="151"/>
      <c r="AB687" s="151"/>
      <c r="AC687" s="151"/>
      <c r="AD687" s="151"/>
      <c r="AE687" s="151"/>
      <c r="AF687" s="151"/>
      <c r="AG687" s="151" t="s">
        <v>210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 x14ac:dyDescent="0.25">
      <c r="A688" s="158"/>
      <c r="B688" s="159"/>
      <c r="C688" s="193" t="s">
        <v>930</v>
      </c>
      <c r="D688" s="182"/>
      <c r="E688" s="183">
        <v>5113.4650000000001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51"/>
      <c r="Z688" s="151"/>
      <c r="AA688" s="151"/>
      <c r="AB688" s="151"/>
      <c r="AC688" s="151"/>
      <c r="AD688" s="151"/>
      <c r="AE688" s="151"/>
      <c r="AF688" s="151"/>
      <c r="AG688" s="151" t="s">
        <v>214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5">
      <c r="A689" s="168">
        <v>180</v>
      </c>
      <c r="B689" s="169" t="s">
        <v>931</v>
      </c>
      <c r="C689" s="178" t="s">
        <v>932</v>
      </c>
      <c r="D689" s="170" t="s">
        <v>404</v>
      </c>
      <c r="E689" s="171">
        <v>1022.693</v>
      </c>
      <c r="F689" s="172"/>
      <c r="G689" s="173">
        <f>ROUND(E689*F689,2)</f>
        <v>0</v>
      </c>
      <c r="H689" s="172"/>
      <c r="I689" s="173">
        <f>ROUND(E689*H689,2)</f>
        <v>0</v>
      </c>
      <c r="J689" s="172"/>
      <c r="K689" s="173">
        <f>ROUND(E689*J689,2)</f>
        <v>0</v>
      </c>
      <c r="L689" s="173">
        <v>21</v>
      </c>
      <c r="M689" s="173">
        <f>G689*(1+L689/100)</f>
        <v>0</v>
      </c>
      <c r="N689" s="173">
        <v>0</v>
      </c>
      <c r="O689" s="173">
        <f>ROUND(E689*N689,2)</f>
        <v>0</v>
      </c>
      <c r="P689" s="173">
        <v>0</v>
      </c>
      <c r="Q689" s="173">
        <f>ROUND(E689*P689,2)</f>
        <v>0</v>
      </c>
      <c r="R689" s="173"/>
      <c r="S689" s="173" t="s">
        <v>185</v>
      </c>
      <c r="T689" s="174" t="s">
        <v>147</v>
      </c>
      <c r="U689" s="160">
        <v>0</v>
      </c>
      <c r="V689" s="160">
        <f>ROUND(E689*U689,2)</f>
        <v>0</v>
      </c>
      <c r="W689" s="160"/>
      <c r="X689" s="160" t="s">
        <v>209</v>
      </c>
      <c r="Y689" s="151"/>
      <c r="Z689" s="151"/>
      <c r="AA689" s="151"/>
      <c r="AB689" s="151"/>
      <c r="AC689" s="151"/>
      <c r="AD689" s="151"/>
      <c r="AE689" s="151"/>
      <c r="AF689" s="151"/>
      <c r="AG689" s="151" t="s">
        <v>210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 x14ac:dyDescent="0.25">
      <c r="A690" s="158"/>
      <c r="B690" s="159"/>
      <c r="C690" s="252" t="s">
        <v>863</v>
      </c>
      <c r="D690" s="253"/>
      <c r="E690" s="253"/>
      <c r="F690" s="253"/>
      <c r="G690" s="253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51"/>
      <c r="Z690" s="151"/>
      <c r="AA690" s="151"/>
      <c r="AB690" s="151"/>
      <c r="AC690" s="151"/>
      <c r="AD690" s="151"/>
      <c r="AE690" s="151"/>
      <c r="AF690" s="151"/>
      <c r="AG690" s="151" t="s">
        <v>151</v>
      </c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75" t="str">
        <f>C690</f>
        <v>Uložení a poplatek na nejbližší řízené skládce.</v>
      </c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5">
      <c r="A691" s="158"/>
      <c r="B691" s="159"/>
      <c r="C691" s="193" t="s">
        <v>933</v>
      </c>
      <c r="D691" s="182"/>
      <c r="E691" s="183">
        <v>1022.693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51"/>
      <c r="Z691" s="151"/>
      <c r="AA691" s="151"/>
      <c r="AB691" s="151"/>
      <c r="AC691" s="151"/>
      <c r="AD691" s="151"/>
      <c r="AE691" s="151"/>
      <c r="AF691" s="151"/>
      <c r="AG691" s="151" t="s">
        <v>214</v>
      </c>
      <c r="AH691" s="151">
        <v>5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x14ac:dyDescent="0.25">
      <c r="A692" s="3"/>
      <c r="B692" s="4"/>
      <c r="C692" s="179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AE692">
        <v>15</v>
      </c>
      <c r="AF692">
        <v>21</v>
      </c>
      <c r="AG692" t="s">
        <v>128</v>
      </c>
    </row>
    <row r="693" spans="1:60" ht="13" x14ac:dyDescent="0.25">
      <c r="A693" s="154"/>
      <c r="B693" s="155" t="s">
        <v>29</v>
      </c>
      <c r="C693" s="180"/>
      <c r="D693" s="156"/>
      <c r="E693" s="157"/>
      <c r="F693" s="157"/>
      <c r="G693" s="176">
        <f>G8+G165+G202+G207+G255+G281+G299+G347+G378+G382+G514+G602+G611+G616+G626+G637+G656+G664+G667+G678+G682</f>
        <v>0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AE693">
        <f>SUMIF(L7:L691,AE692,G7:G691)</f>
        <v>0</v>
      </c>
      <c r="AF693">
        <f>SUMIF(L7:L691,AF692,G7:G691)</f>
        <v>0</v>
      </c>
      <c r="AG693" t="s">
        <v>198</v>
      </c>
    </row>
    <row r="694" spans="1:60" x14ac:dyDescent="0.25">
      <c r="A694" s="267" t="s">
        <v>934</v>
      </c>
      <c r="B694" s="267"/>
      <c r="C694" s="179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60" x14ac:dyDescent="0.25">
      <c r="A695" s="3"/>
      <c r="B695" s="4" t="s">
        <v>935</v>
      </c>
      <c r="C695" s="179" t="s">
        <v>936</v>
      </c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AG695" t="s">
        <v>937</v>
      </c>
    </row>
    <row r="696" spans="1:60" x14ac:dyDescent="0.25">
      <c r="A696" s="3"/>
      <c r="B696" s="4" t="s">
        <v>938</v>
      </c>
      <c r="C696" s="179" t="s">
        <v>939</v>
      </c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AG696" t="s">
        <v>940</v>
      </c>
    </row>
    <row r="697" spans="1:60" x14ac:dyDescent="0.25">
      <c r="A697" s="3"/>
      <c r="B697" s="4"/>
      <c r="C697" s="179" t="s">
        <v>941</v>
      </c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AG697" t="s">
        <v>942</v>
      </c>
    </row>
    <row r="698" spans="1:60" x14ac:dyDescent="0.25">
      <c r="A698" s="3"/>
      <c r="B698" s="4"/>
      <c r="C698" s="179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60" x14ac:dyDescent="0.25">
      <c r="C699" s="181"/>
      <c r="D699" s="10"/>
      <c r="AG699" t="s">
        <v>202</v>
      </c>
    </row>
    <row r="700" spans="1:60" x14ac:dyDescent="0.25">
      <c r="D700" s="10"/>
    </row>
    <row r="701" spans="1:60" x14ac:dyDescent="0.25">
      <c r="D701" s="10"/>
    </row>
    <row r="702" spans="1:60" x14ac:dyDescent="0.25">
      <c r="D702" s="10"/>
    </row>
    <row r="703" spans="1:60" x14ac:dyDescent="0.25">
      <c r="D703" s="10"/>
    </row>
    <row r="704" spans="1:60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uaBkmpRRM35j5T8WzHQW733o6yHBqDiuyMMTYH/9G9BuURyOvwBJerHlJPOs9/3G3f6fWZVjc2Ba8/1v6Hiyw==" saltValue="GTgX4eO6+T+He0K1TIN2yw==" spinCount="100000" sheet="1"/>
  <mergeCells count="176">
    <mergeCell ref="A1:G1"/>
    <mergeCell ref="C2:G2"/>
    <mergeCell ref="C3:G3"/>
    <mergeCell ref="C4:G4"/>
    <mergeCell ref="A694:B694"/>
    <mergeCell ref="C10:G10"/>
    <mergeCell ref="C13:G13"/>
    <mergeCell ref="C16:G16"/>
    <mergeCell ref="C19:G19"/>
    <mergeCell ref="C23:G23"/>
    <mergeCell ref="C52:G52"/>
    <mergeCell ref="C53:G53"/>
    <mergeCell ref="C57:G57"/>
    <mergeCell ref="C61:G61"/>
    <mergeCell ref="C69:G69"/>
    <mergeCell ref="C72:G72"/>
    <mergeCell ref="C27:G27"/>
    <mergeCell ref="C29:G29"/>
    <mergeCell ref="C30:G30"/>
    <mergeCell ref="C35:G35"/>
    <mergeCell ref="C41:G41"/>
    <mergeCell ref="C49:G49"/>
    <mergeCell ref="C93:G93"/>
    <mergeCell ref="C98:G98"/>
    <mergeCell ref="C101:G101"/>
    <mergeCell ref="C102:G102"/>
    <mergeCell ref="C106:G106"/>
    <mergeCell ref="C107:G107"/>
    <mergeCell ref="C78:G78"/>
    <mergeCell ref="C81:G81"/>
    <mergeCell ref="C82:G82"/>
    <mergeCell ref="C85:G85"/>
    <mergeCell ref="C89:G89"/>
    <mergeCell ref="C92:G92"/>
    <mergeCell ref="C135:G135"/>
    <mergeCell ref="C138:G138"/>
    <mergeCell ref="C141:G141"/>
    <mergeCell ref="C152:G152"/>
    <mergeCell ref="C153:G153"/>
    <mergeCell ref="C156:G156"/>
    <mergeCell ref="C112:G112"/>
    <mergeCell ref="C115:G115"/>
    <mergeCell ref="C118:G118"/>
    <mergeCell ref="C121:G121"/>
    <mergeCell ref="C122:G122"/>
    <mergeCell ref="C126:G126"/>
    <mergeCell ref="C177:G177"/>
    <mergeCell ref="C183:G183"/>
    <mergeCell ref="C184:G184"/>
    <mergeCell ref="C187:G187"/>
    <mergeCell ref="C188:G188"/>
    <mergeCell ref="C192:G192"/>
    <mergeCell ref="C163:G163"/>
    <mergeCell ref="C167:G167"/>
    <mergeCell ref="C168:G168"/>
    <mergeCell ref="C172:G172"/>
    <mergeCell ref="C173:G173"/>
    <mergeCell ref="C176:G176"/>
    <mergeCell ref="C214:G214"/>
    <mergeCell ref="C217:G217"/>
    <mergeCell ref="C221:G221"/>
    <mergeCell ref="C224:G224"/>
    <mergeCell ref="C227:G227"/>
    <mergeCell ref="C228:G228"/>
    <mergeCell ref="C193:G193"/>
    <mergeCell ref="C197:G197"/>
    <mergeCell ref="C200:G200"/>
    <mergeCell ref="C204:G204"/>
    <mergeCell ref="C209:G209"/>
    <mergeCell ref="C210:G210"/>
    <mergeCell ref="C257:G257"/>
    <mergeCell ref="C261:G261"/>
    <mergeCell ref="C262:G262"/>
    <mergeCell ref="C271:G271"/>
    <mergeCell ref="C278:G278"/>
    <mergeCell ref="C283:G283"/>
    <mergeCell ref="C231:G231"/>
    <mergeCell ref="C237:G237"/>
    <mergeCell ref="C240:G240"/>
    <mergeCell ref="C245:G245"/>
    <mergeCell ref="C248:G248"/>
    <mergeCell ref="C251:G251"/>
    <mergeCell ref="C316:G316"/>
    <mergeCell ref="C321:G321"/>
    <mergeCell ref="C322:G322"/>
    <mergeCell ref="C323:G323"/>
    <mergeCell ref="C326:G326"/>
    <mergeCell ref="C327:G327"/>
    <mergeCell ref="C287:G287"/>
    <mergeCell ref="C288:G288"/>
    <mergeCell ref="C291:G291"/>
    <mergeCell ref="C292:G292"/>
    <mergeCell ref="C296:G296"/>
    <mergeCell ref="C313:G313"/>
    <mergeCell ref="C385:G385"/>
    <mergeCell ref="C390:G390"/>
    <mergeCell ref="C393:G393"/>
    <mergeCell ref="C398:G398"/>
    <mergeCell ref="C406:G406"/>
    <mergeCell ref="C409:G409"/>
    <mergeCell ref="C332:G332"/>
    <mergeCell ref="C349:G349"/>
    <mergeCell ref="C354:G354"/>
    <mergeCell ref="C373:G373"/>
    <mergeCell ref="C380:G380"/>
    <mergeCell ref="C384:G384"/>
    <mergeCell ref="C428:G428"/>
    <mergeCell ref="C432:G432"/>
    <mergeCell ref="C433:G433"/>
    <mergeCell ref="C436:G436"/>
    <mergeCell ref="C437:G437"/>
    <mergeCell ref="C443:G443"/>
    <mergeCell ref="C412:G412"/>
    <mergeCell ref="C413:G413"/>
    <mergeCell ref="C416:G416"/>
    <mergeCell ref="C417:G417"/>
    <mergeCell ref="C418:G418"/>
    <mergeCell ref="C419:G419"/>
    <mergeCell ref="C478:G478"/>
    <mergeCell ref="C482:G482"/>
    <mergeCell ref="C486:G486"/>
    <mergeCell ref="C490:G490"/>
    <mergeCell ref="C494:G494"/>
    <mergeCell ref="C498:G498"/>
    <mergeCell ref="C444:G444"/>
    <mergeCell ref="C450:G450"/>
    <mergeCell ref="C451:G451"/>
    <mergeCell ref="C455:G455"/>
    <mergeCell ref="C462:G462"/>
    <mergeCell ref="C466:G466"/>
    <mergeCell ref="C537:G537"/>
    <mergeCell ref="C540:G540"/>
    <mergeCell ref="C541:G541"/>
    <mergeCell ref="C545:G545"/>
    <mergeCell ref="C546:G546"/>
    <mergeCell ref="C550:G550"/>
    <mergeCell ref="C511:G511"/>
    <mergeCell ref="C521:G521"/>
    <mergeCell ref="C523:G523"/>
    <mergeCell ref="C527:G527"/>
    <mergeCell ref="C531:G531"/>
    <mergeCell ref="C534:G534"/>
    <mergeCell ref="C566:G566"/>
    <mergeCell ref="C568:G568"/>
    <mergeCell ref="C569:G569"/>
    <mergeCell ref="C571:G571"/>
    <mergeCell ref="C574:G574"/>
    <mergeCell ref="C580:G580"/>
    <mergeCell ref="C551:G551"/>
    <mergeCell ref="C556:G556"/>
    <mergeCell ref="C557:G557"/>
    <mergeCell ref="C561:G561"/>
    <mergeCell ref="C562:G562"/>
    <mergeCell ref="C565:G565"/>
    <mergeCell ref="C625:G625"/>
    <mergeCell ref="C636:G636"/>
    <mergeCell ref="C639:G639"/>
    <mergeCell ref="C644:G644"/>
    <mergeCell ref="C648:G648"/>
    <mergeCell ref="C651:G651"/>
    <mergeCell ref="C583:G583"/>
    <mergeCell ref="C585:G585"/>
    <mergeCell ref="C604:G604"/>
    <mergeCell ref="C608:G608"/>
    <mergeCell ref="C613:G613"/>
    <mergeCell ref="C615:G615"/>
    <mergeCell ref="C676:G676"/>
    <mergeCell ref="C680:G680"/>
    <mergeCell ref="C684:G684"/>
    <mergeCell ref="C690:G690"/>
    <mergeCell ref="C654:G654"/>
    <mergeCell ref="C658:G658"/>
    <mergeCell ref="C661:G661"/>
    <mergeCell ref="C666:G666"/>
    <mergeCell ref="C669:G669"/>
    <mergeCell ref="C672:G672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3578-49F9-48A8-A0F1-5FDA2E01EC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5" customWidth="1"/>
    <col min="3" max="3" width="63.26953125" style="125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3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56" t="s">
        <v>203</v>
      </c>
      <c r="B1" s="256"/>
      <c r="C1" s="256"/>
      <c r="D1" s="256"/>
      <c r="E1" s="256"/>
      <c r="F1" s="256"/>
      <c r="G1" s="256"/>
      <c r="AG1" t="s">
        <v>114</v>
      </c>
    </row>
    <row r="2" spans="1:60" ht="25.15" customHeight="1" x14ac:dyDescent="0.25">
      <c r="A2" s="143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115</v>
      </c>
    </row>
    <row r="3" spans="1:60" ht="25.15" customHeight="1" x14ac:dyDescent="0.25">
      <c r="A3" s="143" t="s">
        <v>8</v>
      </c>
      <c r="B3" s="48" t="s">
        <v>63</v>
      </c>
      <c r="C3" s="257" t="s">
        <v>64</v>
      </c>
      <c r="D3" s="258"/>
      <c r="E3" s="258"/>
      <c r="F3" s="258"/>
      <c r="G3" s="259"/>
      <c r="AC3" s="125" t="s">
        <v>115</v>
      </c>
      <c r="AG3" t="s">
        <v>118</v>
      </c>
    </row>
    <row r="4" spans="1:60" ht="25.15" customHeight="1" x14ac:dyDescent="0.25">
      <c r="A4" s="144" t="s">
        <v>9</v>
      </c>
      <c r="B4" s="145" t="s">
        <v>65</v>
      </c>
      <c r="C4" s="260" t="s">
        <v>64</v>
      </c>
      <c r="D4" s="261"/>
      <c r="E4" s="261"/>
      <c r="F4" s="261"/>
      <c r="G4" s="262"/>
      <c r="AG4" t="s">
        <v>119</v>
      </c>
    </row>
    <row r="5" spans="1:60" x14ac:dyDescent="0.25">
      <c r="D5" s="10"/>
    </row>
    <row r="6" spans="1:60" ht="37.5" x14ac:dyDescent="0.25">
      <c r="A6" s="147" t="s">
        <v>120</v>
      </c>
      <c r="B6" s="149" t="s">
        <v>121</v>
      </c>
      <c r="C6" s="149" t="s">
        <v>122</v>
      </c>
      <c r="D6" s="148" t="s">
        <v>123</v>
      </c>
      <c r="E6" s="147" t="s">
        <v>124</v>
      </c>
      <c r="F6" s="146" t="s">
        <v>125</v>
      </c>
      <c r="G6" s="147" t="s">
        <v>29</v>
      </c>
      <c r="H6" s="150" t="s">
        <v>30</v>
      </c>
      <c r="I6" s="150" t="s">
        <v>126</v>
      </c>
      <c r="J6" s="150" t="s">
        <v>31</v>
      </c>
      <c r="K6" s="150" t="s">
        <v>127</v>
      </c>
      <c r="L6" s="150" t="s">
        <v>128</v>
      </c>
      <c r="M6" s="150" t="s">
        <v>129</v>
      </c>
      <c r="N6" s="150" t="s">
        <v>130</v>
      </c>
      <c r="O6" s="150" t="s">
        <v>131</v>
      </c>
      <c r="P6" s="150" t="s">
        <v>132</v>
      </c>
      <c r="Q6" s="150" t="s">
        <v>133</v>
      </c>
      <c r="R6" s="150" t="s">
        <v>134</v>
      </c>
      <c r="S6" s="150" t="s">
        <v>135</v>
      </c>
      <c r="T6" s="150" t="s">
        <v>136</v>
      </c>
      <c r="U6" s="150" t="s">
        <v>137</v>
      </c>
      <c r="V6" s="150" t="s">
        <v>138</v>
      </c>
      <c r="W6" s="150" t="s">
        <v>139</v>
      </c>
      <c r="X6" s="150" t="s">
        <v>140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ht="13" x14ac:dyDescent="0.25">
      <c r="A8" s="162" t="s">
        <v>141</v>
      </c>
      <c r="B8" s="163" t="s">
        <v>91</v>
      </c>
      <c r="C8" s="177" t="s">
        <v>92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0.79</v>
      </c>
      <c r="P8" s="166"/>
      <c r="Q8" s="166">
        <f>SUM(Q9:Q16)</f>
        <v>0</v>
      </c>
      <c r="R8" s="166"/>
      <c r="S8" s="166"/>
      <c r="T8" s="167"/>
      <c r="U8" s="161"/>
      <c r="V8" s="161">
        <f>SUM(V9:V16)</f>
        <v>12.88</v>
      </c>
      <c r="W8" s="161"/>
      <c r="X8" s="161"/>
      <c r="AG8" t="s">
        <v>142</v>
      </c>
    </row>
    <row r="9" spans="1:60" outlineLevel="1" x14ac:dyDescent="0.25">
      <c r="A9" s="168">
        <v>1</v>
      </c>
      <c r="B9" s="169" t="s">
        <v>944</v>
      </c>
      <c r="C9" s="178" t="s">
        <v>945</v>
      </c>
      <c r="D9" s="170" t="s">
        <v>567</v>
      </c>
      <c r="E9" s="171">
        <v>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7.4999999999999997E-2</v>
      </c>
      <c r="O9" s="173">
        <f>ROUND(E9*N9,2)</f>
        <v>0.15</v>
      </c>
      <c r="P9" s="173">
        <v>0</v>
      </c>
      <c r="Q9" s="173">
        <f>ROUND(E9*P9,2)</f>
        <v>0</v>
      </c>
      <c r="R9" s="173"/>
      <c r="S9" s="173" t="s">
        <v>185</v>
      </c>
      <c r="T9" s="174" t="s">
        <v>147</v>
      </c>
      <c r="U9" s="160">
        <v>0</v>
      </c>
      <c r="V9" s="160">
        <f>ROUND(E9*U9,2)</f>
        <v>0</v>
      </c>
      <c r="W9" s="160"/>
      <c r="X9" s="160" t="s">
        <v>209</v>
      </c>
      <c r="Y9" s="151"/>
      <c r="Z9" s="151"/>
      <c r="AA9" s="151"/>
      <c r="AB9" s="151"/>
      <c r="AC9" s="151"/>
      <c r="AD9" s="151"/>
      <c r="AE9" s="151"/>
      <c r="AF9" s="151"/>
      <c r="AG9" s="151" t="s">
        <v>210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193" t="s">
        <v>946</v>
      </c>
      <c r="D10" s="182"/>
      <c r="E10" s="183">
        <v>2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214</v>
      </c>
      <c r="AH10" s="151">
        <v>5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68">
        <v>2</v>
      </c>
      <c r="B11" s="169" t="s">
        <v>947</v>
      </c>
      <c r="C11" s="178" t="s">
        <v>948</v>
      </c>
      <c r="D11" s="170" t="s">
        <v>567</v>
      </c>
      <c r="E11" s="171">
        <v>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8.5000000000000006E-2</v>
      </c>
      <c r="O11" s="173">
        <f>ROUND(E11*N11,2)</f>
        <v>0.43</v>
      </c>
      <c r="P11" s="173">
        <v>0</v>
      </c>
      <c r="Q11" s="173">
        <f>ROUND(E11*P11,2)</f>
        <v>0</v>
      </c>
      <c r="R11" s="173"/>
      <c r="S11" s="173" t="s">
        <v>185</v>
      </c>
      <c r="T11" s="174" t="s">
        <v>147</v>
      </c>
      <c r="U11" s="160">
        <v>2.5750000000000002</v>
      </c>
      <c r="V11" s="160">
        <f>ROUND(E11*U11,2)</f>
        <v>12.88</v>
      </c>
      <c r="W11" s="160"/>
      <c r="X11" s="160" t="s">
        <v>209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210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3" t="s">
        <v>949</v>
      </c>
      <c r="D12" s="182"/>
      <c r="E12" s="183">
        <v>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5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68">
        <v>3</v>
      </c>
      <c r="B13" s="169" t="s">
        <v>950</v>
      </c>
      <c r="C13" s="178" t="s">
        <v>951</v>
      </c>
      <c r="D13" s="170" t="s">
        <v>567</v>
      </c>
      <c r="E13" s="171">
        <v>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0.02</v>
      </c>
      <c r="O13" s="173">
        <f>ROUND(E13*N13,2)</f>
        <v>0.04</v>
      </c>
      <c r="P13" s="173">
        <v>0</v>
      </c>
      <c r="Q13" s="173">
        <f>ROUND(E13*P13,2)</f>
        <v>0</v>
      </c>
      <c r="R13" s="173"/>
      <c r="S13" s="173" t="s">
        <v>185</v>
      </c>
      <c r="T13" s="174" t="s">
        <v>147</v>
      </c>
      <c r="U13" s="160">
        <v>0</v>
      </c>
      <c r="V13" s="160">
        <f>ROUND(E13*U13,2)</f>
        <v>0</v>
      </c>
      <c r="W13" s="160"/>
      <c r="X13" s="160" t="s">
        <v>406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407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252" t="s">
        <v>952</v>
      </c>
      <c r="D14" s="253"/>
      <c r="E14" s="253"/>
      <c r="F14" s="253"/>
      <c r="G14" s="253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151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68">
        <v>4</v>
      </c>
      <c r="B15" s="169" t="s">
        <v>953</v>
      </c>
      <c r="C15" s="178" t="s">
        <v>954</v>
      </c>
      <c r="D15" s="170" t="s">
        <v>567</v>
      </c>
      <c r="E15" s="171">
        <v>5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3.4000000000000002E-2</v>
      </c>
      <c r="O15" s="173">
        <f>ROUND(E15*N15,2)</f>
        <v>0.17</v>
      </c>
      <c r="P15" s="173">
        <v>0</v>
      </c>
      <c r="Q15" s="173">
        <f>ROUND(E15*P15,2)</f>
        <v>0</v>
      </c>
      <c r="R15" s="173"/>
      <c r="S15" s="173" t="s">
        <v>185</v>
      </c>
      <c r="T15" s="174" t="s">
        <v>147</v>
      </c>
      <c r="U15" s="160">
        <v>0</v>
      </c>
      <c r="V15" s="160">
        <f>ROUND(E15*U15,2)</f>
        <v>0</v>
      </c>
      <c r="W15" s="160"/>
      <c r="X15" s="160" t="s">
        <v>406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407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52" t="s">
        <v>952</v>
      </c>
      <c r="D16" s="253"/>
      <c r="E16" s="253"/>
      <c r="F16" s="253"/>
      <c r="G16" s="253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151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13" x14ac:dyDescent="0.25">
      <c r="A17" s="162" t="s">
        <v>141</v>
      </c>
      <c r="B17" s="163" t="s">
        <v>93</v>
      </c>
      <c r="C17" s="177" t="s">
        <v>94</v>
      </c>
      <c r="D17" s="164"/>
      <c r="E17" s="165"/>
      <c r="F17" s="166"/>
      <c r="G17" s="166">
        <f>SUMIF(AG18:AG19,"&lt;&gt;NOR",G18:G19)</f>
        <v>0</v>
      </c>
      <c r="H17" s="166"/>
      <c r="I17" s="166">
        <f>SUM(I18:I19)</f>
        <v>0</v>
      </c>
      <c r="J17" s="166"/>
      <c r="K17" s="166">
        <f>SUM(K18:K19)</f>
        <v>0</v>
      </c>
      <c r="L17" s="166"/>
      <c r="M17" s="166">
        <f>SUM(M18:M19)</f>
        <v>0</v>
      </c>
      <c r="N17" s="166"/>
      <c r="O17" s="166">
        <f>SUM(O18:O19)</f>
        <v>0</v>
      </c>
      <c r="P17" s="166"/>
      <c r="Q17" s="166">
        <f>SUM(Q18:Q19)</f>
        <v>0</v>
      </c>
      <c r="R17" s="166"/>
      <c r="S17" s="166"/>
      <c r="T17" s="167"/>
      <c r="U17" s="161"/>
      <c r="V17" s="161">
        <f>SUM(V18:V19)</f>
        <v>0</v>
      </c>
      <c r="W17" s="161"/>
      <c r="X17" s="161"/>
      <c r="AG17" t="s">
        <v>142</v>
      </c>
    </row>
    <row r="18" spans="1:60" outlineLevel="1" x14ac:dyDescent="0.25">
      <c r="A18" s="168">
        <v>5</v>
      </c>
      <c r="B18" s="169" t="s">
        <v>955</v>
      </c>
      <c r="C18" s="178" t="s">
        <v>956</v>
      </c>
      <c r="D18" s="170" t="s">
        <v>567</v>
      </c>
      <c r="E18" s="171">
        <v>3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185</v>
      </c>
      <c r="T18" s="174" t="s">
        <v>147</v>
      </c>
      <c r="U18" s="160">
        <v>0</v>
      </c>
      <c r="V18" s="160">
        <f>ROUND(E18*U18,2)</f>
        <v>0</v>
      </c>
      <c r="W18" s="160"/>
      <c r="X18" s="160" t="s">
        <v>209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210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52" t="s">
        <v>957</v>
      </c>
      <c r="D19" s="253"/>
      <c r="E19" s="253"/>
      <c r="F19" s="253"/>
      <c r="G19" s="253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151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Betonový květináč odvezen a uložen na meziskládku a dovezen zpět na místo upotřebení. Nezapočteno do odvozu a uložení na skládku.</v>
      </c>
      <c r="BB19" s="151"/>
      <c r="BC19" s="151"/>
      <c r="BD19" s="151"/>
      <c r="BE19" s="151"/>
      <c r="BF19" s="151"/>
      <c r="BG19" s="151"/>
      <c r="BH19" s="151"/>
    </row>
    <row r="20" spans="1:60" ht="13" x14ac:dyDescent="0.25">
      <c r="A20" s="162" t="s">
        <v>141</v>
      </c>
      <c r="B20" s="163" t="s">
        <v>101</v>
      </c>
      <c r="C20" s="177" t="s">
        <v>102</v>
      </c>
      <c r="D20" s="164"/>
      <c r="E20" s="165"/>
      <c r="F20" s="166"/>
      <c r="G20" s="166">
        <f>SUMIF(AG21:AG22,"&lt;&gt;NOR",G21:G22)</f>
        <v>0</v>
      </c>
      <c r="H20" s="166"/>
      <c r="I20" s="166">
        <f>SUM(I21:I22)</f>
        <v>0</v>
      </c>
      <c r="J20" s="166"/>
      <c r="K20" s="166">
        <f>SUM(K21:K22)</f>
        <v>0</v>
      </c>
      <c r="L20" s="166"/>
      <c r="M20" s="166">
        <f>SUM(M21:M22)</f>
        <v>0</v>
      </c>
      <c r="N20" s="166"/>
      <c r="O20" s="166">
        <f>SUM(O21:O22)</f>
        <v>0</v>
      </c>
      <c r="P20" s="166"/>
      <c r="Q20" s="166">
        <f>SUM(Q21:Q22)</f>
        <v>0</v>
      </c>
      <c r="R20" s="166"/>
      <c r="S20" s="166"/>
      <c r="T20" s="167"/>
      <c r="U20" s="161"/>
      <c r="V20" s="161">
        <f>SUM(V21:V22)</f>
        <v>0</v>
      </c>
      <c r="W20" s="161"/>
      <c r="X20" s="161"/>
      <c r="AG20" t="s">
        <v>142</v>
      </c>
    </row>
    <row r="21" spans="1:60" outlineLevel="1" x14ac:dyDescent="0.25">
      <c r="A21" s="168">
        <v>6</v>
      </c>
      <c r="B21" s="169" t="s">
        <v>958</v>
      </c>
      <c r="C21" s="178" t="s">
        <v>959</v>
      </c>
      <c r="D21" s="170" t="s">
        <v>404</v>
      </c>
      <c r="E21" s="171">
        <v>0.78500000000000003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207</v>
      </c>
      <c r="S21" s="173" t="s">
        <v>146</v>
      </c>
      <c r="T21" s="174" t="s">
        <v>384</v>
      </c>
      <c r="U21" s="160">
        <v>0</v>
      </c>
      <c r="V21" s="160">
        <f>ROUND(E21*U21,2)</f>
        <v>0</v>
      </c>
      <c r="W21" s="160"/>
      <c r="X21" s="160" t="s">
        <v>960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961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263" t="s">
        <v>962</v>
      </c>
      <c r="D22" s="264"/>
      <c r="E22" s="264"/>
      <c r="F22" s="264"/>
      <c r="G22" s="264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212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5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128</v>
      </c>
    </row>
    <row r="24" spans="1:60" ht="13" x14ac:dyDescent="0.25">
      <c r="A24" s="154"/>
      <c r="B24" s="155" t="s">
        <v>29</v>
      </c>
      <c r="C24" s="180"/>
      <c r="D24" s="156"/>
      <c r="E24" s="157"/>
      <c r="F24" s="157"/>
      <c r="G24" s="176">
        <f>G8+G17+G20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198</v>
      </c>
    </row>
    <row r="25" spans="1:60" x14ac:dyDescent="0.25">
      <c r="A25" s="267" t="s">
        <v>934</v>
      </c>
      <c r="B25" s="267"/>
      <c r="C25" s="17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3"/>
      <c r="B26" s="4" t="s">
        <v>935</v>
      </c>
      <c r="C26" s="179" t="s">
        <v>936</v>
      </c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G26" t="s">
        <v>937</v>
      </c>
    </row>
    <row r="27" spans="1:60" x14ac:dyDescent="0.25">
      <c r="A27" s="3"/>
      <c r="B27" s="4" t="s">
        <v>938</v>
      </c>
      <c r="C27" s="179" t="s">
        <v>939</v>
      </c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940</v>
      </c>
    </row>
    <row r="28" spans="1:60" x14ac:dyDescent="0.25">
      <c r="A28" s="3"/>
      <c r="B28" s="4"/>
      <c r="C28" s="179" t="s">
        <v>941</v>
      </c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942</v>
      </c>
    </row>
    <row r="29" spans="1:60" x14ac:dyDescent="0.25">
      <c r="A29" s="3"/>
      <c r="B29" s="4"/>
      <c r="C29" s="17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C30" s="181"/>
      <c r="D30" s="10"/>
      <c r="AG30" t="s">
        <v>202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qC7OkExZ7k5yIQ2exQdC8e8eITKvIa2nz+I4aSKp38fJb/dqHPFMx5qI/olFlMyykZ3okT3FSedx8OcOaaJtw==" saltValue="FJHz+ylBeyNAutHnw6WegA==" spinCount="100000" sheet="1"/>
  <mergeCells count="9">
    <mergeCell ref="A1:G1"/>
    <mergeCell ref="C2:G2"/>
    <mergeCell ref="C3:G3"/>
    <mergeCell ref="C4:G4"/>
    <mergeCell ref="A25:B25"/>
    <mergeCell ref="C14:G14"/>
    <mergeCell ref="C16:G16"/>
    <mergeCell ref="C19:G19"/>
    <mergeCell ref="C22:G22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00.02 Naklady</vt:lpstr>
      <vt:lpstr>101 101.03 Pol</vt:lpstr>
      <vt:lpstr>102 102.01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00.02 Naklady'!Názvy_tisku</vt:lpstr>
      <vt:lpstr>'101 101.03 Pol'!Názvy_tisku</vt:lpstr>
      <vt:lpstr>'102 102.01 Pol'!Názvy_tisku</vt:lpstr>
      <vt:lpstr>oadresa</vt:lpstr>
      <vt:lpstr>Stavba!Objednatel</vt:lpstr>
      <vt:lpstr>Stavba!Objekt</vt:lpstr>
      <vt:lpstr>'00 00.02 Naklady'!Oblast_tisku</vt:lpstr>
      <vt:lpstr>'101 101.03 Pol'!Oblast_tisku</vt:lpstr>
      <vt:lpstr>'102 102.01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Tomáš, Ing.</dc:creator>
  <cp:lastModifiedBy>Olivová Helena, Mgr.</cp:lastModifiedBy>
  <cp:lastPrinted>2019-03-19T12:27:02Z</cp:lastPrinted>
  <dcterms:created xsi:type="dcterms:W3CDTF">2009-04-08T07:15:50Z</dcterms:created>
  <dcterms:modified xsi:type="dcterms:W3CDTF">2021-02-22T10:58:05Z</dcterms:modified>
</cp:coreProperties>
</file>