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rostislav.otevrel\Desktop\"/>
    </mc:Choice>
  </mc:AlternateContent>
  <bookViews>
    <workbookView xWindow="0" yWindow="0" windowWidth="0" windowHeight="0"/>
  </bookViews>
  <sheets>
    <sheet name="Rekapitulace stavby" sheetId="1" r:id="rId1"/>
    <sheet name="18130 - SO 201 – Lávka Os..." sheetId="2" r:id="rId2"/>
  </sheets>
  <definedNames>
    <definedName name="_xlnm.Print_Area" localSheetId="0">'Rekapitulace stavby'!$D$4:$AO$76,'Rekapitulace stavby'!$C$82:$AQ$96</definedName>
    <definedName name="_xlnm.Print_Titles" localSheetId="0">'Rekapitulace stavby'!$92:$92</definedName>
    <definedName name="_xlnm._FilterDatabase" localSheetId="1" hidden="1">'18130 - SO 201 – Lávka Os...'!$C$135:$K$816</definedName>
    <definedName name="_xlnm.Print_Area" localSheetId="1">'18130 - SO 201 – Lávka Os...'!$C$4:$J$76,'18130 - SO 201 – Lávka Os...'!$C$82:$J$117,'18130 - SO 201 – Lávka Os...'!$C$123:$J$816</definedName>
    <definedName name="_xlnm.Print_Titles" localSheetId="1">'18130 - SO 201 – Lávka Os...'!$135:$135</definedName>
  </definedNames>
  <calcPr/>
</workbook>
</file>

<file path=xl/calcChain.xml><?xml version="1.0" encoding="utf-8"?>
<calcChain xmlns="http://schemas.openxmlformats.org/spreadsheetml/2006/main">
  <c i="2" l="1" r="J785"/>
  <c r="J37"/>
  <c r="J36"/>
  <c i="1" r="AY95"/>
  <c i="2" r="J35"/>
  <c i="1" r="AX95"/>
  <c i="2" r="BI814"/>
  <c r="BH814"/>
  <c r="BG814"/>
  <c r="BF814"/>
  <c r="T814"/>
  <c r="R814"/>
  <c r="P814"/>
  <c r="BI811"/>
  <c r="BH811"/>
  <c r="BG811"/>
  <c r="BF811"/>
  <c r="T811"/>
  <c r="R811"/>
  <c r="P811"/>
  <c r="BI808"/>
  <c r="BH808"/>
  <c r="BG808"/>
  <c r="BF808"/>
  <c r="T808"/>
  <c r="R808"/>
  <c r="P808"/>
  <c r="BI805"/>
  <c r="BH805"/>
  <c r="BG805"/>
  <c r="BF805"/>
  <c r="T805"/>
  <c r="R805"/>
  <c r="P805"/>
  <c r="BI802"/>
  <c r="BH802"/>
  <c r="BG802"/>
  <c r="BF802"/>
  <c r="T802"/>
  <c r="R802"/>
  <c r="P802"/>
  <c r="BI797"/>
  <c r="BH797"/>
  <c r="BG797"/>
  <c r="BF797"/>
  <c r="T797"/>
  <c r="R797"/>
  <c r="P797"/>
  <c r="BI793"/>
  <c r="BH793"/>
  <c r="BG793"/>
  <c r="BF793"/>
  <c r="T793"/>
  <c r="R793"/>
  <c r="P793"/>
  <c r="BI789"/>
  <c r="BH789"/>
  <c r="BG789"/>
  <c r="BF789"/>
  <c r="T789"/>
  <c r="R789"/>
  <c r="P789"/>
  <c r="BI787"/>
  <c r="BH787"/>
  <c r="BG787"/>
  <c r="BF787"/>
  <c r="T787"/>
  <c r="R787"/>
  <c r="P787"/>
  <c r="J114"/>
  <c r="BI782"/>
  <c r="BH782"/>
  <c r="BG782"/>
  <c r="BF782"/>
  <c r="T782"/>
  <c r="R782"/>
  <c r="P782"/>
  <c r="BI779"/>
  <c r="BH779"/>
  <c r="BG779"/>
  <c r="BF779"/>
  <c r="T779"/>
  <c r="R779"/>
  <c r="P779"/>
  <c r="BI776"/>
  <c r="BH776"/>
  <c r="BG776"/>
  <c r="BF776"/>
  <c r="T776"/>
  <c r="R776"/>
  <c r="P776"/>
  <c r="BI773"/>
  <c r="BH773"/>
  <c r="BG773"/>
  <c r="BF773"/>
  <c r="T773"/>
  <c r="R773"/>
  <c r="P773"/>
  <c r="BI767"/>
  <c r="BH767"/>
  <c r="BG767"/>
  <c r="BF767"/>
  <c r="T767"/>
  <c r="T766"/>
  <c r="R767"/>
  <c r="R766"/>
  <c r="P767"/>
  <c r="P766"/>
  <c r="BI762"/>
  <c r="BH762"/>
  <c r="BG762"/>
  <c r="BF762"/>
  <c r="T762"/>
  <c r="T761"/>
  <c r="R762"/>
  <c r="R761"/>
  <c r="P762"/>
  <c r="P761"/>
  <c r="BI758"/>
  <c r="BH758"/>
  <c r="BG758"/>
  <c r="BF758"/>
  <c r="T758"/>
  <c r="R758"/>
  <c r="P758"/>
  <c r="BI754"/>
  <c r="BH754"/>
  <c r="BG754"/>
  <c r="BF754"/>
  <c r="T754"/>
  <c r="R754"/>
  <c r="P754"/>
  <c r="BI750"/>
  <c r="BH750"/>
  <c r="BG750"/>
  <c r="BF750"/>
  <c r="T750"/>
  <c r="R750"/>
  <c r="P750"/>
  <c r="BI745"/>
  <c r="BH745"/>
  <c r="BG745"/>
  <c r="BF745"/>
  <c r="T745"/>
  <c r="R745"/>
  <c r="P745"/>
  <c r="BI739"/>
  <c r="BH739"/>
  <c r="BG739"/>
  <c r="BF739"/>
  <c r="T739"/>
  <c r="R739"/>
  <c r="P739"/>
  <c r="BI735"/>
  <c r="BH735"/>
  <c r="BG735"/>
  <c r="BF735"/>
  <c r="T735"/>
  <c r="R735"/>
  <c r="P735"/>
  <c r="BI732"/>
  <c r="BH732"/>
  <c r="BG732"/>
  <c r="BF732"/>
  <c r="T732"/>
  <c r="R732"/>
  <c r="P732"/>
  <c r="BI728"/>
  <c r="BH728"/>
  <c r="BG728"/>
  <c r="BF728"/>
  <c r="T728"/>
  <c r="R728"/>
  <c r="P728"/>
  <c r="BI723"/>
  <c r="BH723"/>
  <c r="BG723"/>
  <c r="BF723"/>
  <c r="T723"/>
  <c r="R723"/>
  <c r="P723"/>
  <c r="BI718"/>
  <c r="BH718"/>
  <c r="BG718"/>
  <c r="BF718"/>
  <c r="T718"/>
  <c r="R718"/>
  <c r="P718"/>
  <c r="BI714"/>
  <c r="BH714"/>
  <c r="BG714"/>
  <c r="BF714"/>
  <c r="T714"/>
  <c r="R714"/>
  <c r="P714"/>
  <c r="BI710"/>
  <c r="BH710"/>
  <c r="BG710"/>
  <c r="BF710"/>
  <c r="T710"/>
  <c r="T709"/>
  <c r="R710"/>
  <c r="R709"/>
  <c r="P710"/>
  <c r="P709"/>
  <c r="BI702"/>
  <c r="BH702"/>
  <c r="BG702"/>
  <c r="BF702"/>
  <c r="T702"/>
  <c r="R702"/>
  <c r="P702"/>
  <c r="BI697"/>
  <c r="BH697"/>
  <c r="BG697"/>
  <c r="BF697"/>
  <c r="T697"/>
  <c r="R697"/>
  <c r="P697"/>
  <c r="BI694"/>
  <c r="BH694"/>
  <c r="BG694"/>
  <c r="BF694"/>
  <c r="T694"/>
  <c r="R694"/>
  <c r="P694"/>
  <c r="BI683"/>
  <c r="BH683"/>
  <c r="BG683"/>
  <c r="BF683"/>
  <c r="T683"/>
  <c r="R683"/>
  <c r="P683"/>
  <c r="BI680"/>
  <c r="BH680"/>
  <c r="BG680"/>
  <c r="BF680"/>
  <c r="T680"/>
  <c r="R680"/>
  <c r="P680"/>
  <c r="BI678"/>
  <c r="BH678"/>
  <c r="BG678"/>
  <c r="BF678"/>
  <c r="T678"/>
  <c r="R678"/>
  <c r="P678"/>
  <c r="BI672"/>
  <c r="BH672"/>
  <c r="BG672"/>
  <c r="BF672"/>
  <c r="T672"/>
  <c r="R672"/>
  <c r="P672"/>
  <c r="BI668"/>
  <c r="BH668"/>
  <c r="BG668"/>
  <c r="BF668"/>
  <c r="T668"/>
  <c r="R668"/>
  <c r="P668"/>
  <c r="BI664"/>
  <c r="BH664"/>
  <c r="BG664"/>
  <c r="BF664"/>
  <c r="T664"/>
  <c r="R664"/>
  <c r="P664"/>
  <c r="BI652"/>
  <c r="BH652"/>
  <c r="BG652"/>
  <c r="BF652"/>
  <c r="T652"/>
  <c r="R652"/>
  <c r="P652"/>
  <c r="BI648"/>
  <c r="BH648"/>
  <c r="BG648"/>
  <c r="BF648"/>
  <c r="T648"/>
  <c r="R648"/>
  <c r="P648"/>
  <c r="BI642"/>
  <c r="BH642"/>
  <c r="BG642"/>
  <c r="BF642"/>
  <c r="T642"/>
  <c r="R642"/>
  <c r="P642"/>
  <c r="BI638"/>
  <c r="BH638"/>
  <c r="BG638"/>
  <c r="BF638"/>
  <c r="T638"/>
  <c r="R638"/>
  <c r="P638"/>
  <c r="BI631"/>
  <c r="BH631"/>
  <c r="BG631"/>
  <c r="BF631"/>
  <c r="T631"/>
  <c r="R631"/>
  <c r="P631"/>
  <c r="BI624"/>
  <c r="BH624"/>
  <c r="BG624"/>
  <c r="BF624"/>
  <c r="T624"/>
  <c r="R624"/>
  <c r="P624"/>
  <c r="BI606"/>
  <c r="BH606"/>
  <c r="BG606"/>
  <c r="BF606"/>
  <c r="T606"/>
  <c r="R606"/>
  <c r="P606"/>
  <c r="BI603"/>
  <c r="BH603"/>
  <c r="BG603"/>
  <c r="BF603"/>
  <c r="T603"/>
  <c r="R603"/>
  <c r="P603"/>
  <c r="BI598"/>
  <c r="BH598"/>
  <c r="BG598"/>
  <c r="BF598"/>
  <c r="T598"/>
  <c r="R598"/>
  <c r="P598"/>
  <c r="BI591"/>
  <c r="BH591"/>
  <c r="BG591"/>
  <c r="BF591"/>
  <c r="T591"/>
  <c r="R591"/>
  <c r="P591"/>
  <c r="BI588"/>
  <c r="BH588"/>
  <c r="BG588"/>
  <c r="BF588"/>
  <c r="T588"/>
  <c r="R588"/>
  <c r="P588"/>
  <c r="BI584"/>
  <c r="BH584"/>
  <c r="BG584"/>
  <c r="BF584"/>
  <c r="T584"/>
  <c r="R584"/>
  <c r="P584"/>
  <c r="BI581"/>
  <c r="BH581"/>
  <c r="BG581"/>
  <c r="BF581"/>
  <c r="T581"/>
  <c r="R581"/>
  <c r="P581"/>
  <c r="BI577"/>
  <c r="BH577"/>
  <c r="BG577"/>
  <c r="BF577"/>
  <c r="T577"/>
  <c r="R577"/>
  <c r="P577"/>
  <c r="BI571"/>
  <c r="BH571"/>
  <c r="BG571"/>
  <c r="BF571"/>
  <c r="T571"/>
  <c r="R571"/>
  <c r="P571"/>
  <c r="BI557"/>
  <c r="BH557"/>
  <c r="BG557"/>
  <c r="BF557"/>
  <c r="T557"/>
  <c r="R557"/>
  <c r="P557"/>
  <c r="BI553"/>
  <c r="BH553"/>
  <c r="BG553"/>
  <c r="BF553"/>
  <c r="T553"/>
  <c r="R553"/>
  <c r="P553"/>
  <c r="BI549"/>
  <c r="BH549"/>
  <c r="BG549"/>
  <c r="BF549"/>
  <c r="T549"/>
  <c r="R549"/>
  <c r="P549"/>
  <c r="BI547"/>
  <c r="BH547"/>
  <c r="BG547"/>
  <c r="BF547"/>
  <c r="T547"/>
  <c r="R547"/>
  <c r="P547"/>
  <c r="BI543"/>
  <c r="BH543"/>
  <c r="BG543"/>
  <c r="BF543"/>
  <c r="T543"/>
  <c r="R543"/>
  <c r="P543"/>
  <c r="BI539"/>
  <c r="BH539"/>
  <c r="BG539"/>
  <c r="BF539"/>
  <c r="T539"/>
  <c r="R539"/>
  <c r="P539"/>
  <c r="BI533"/>
  <c r="BH533"/>
  <c r="BG533"/>
  <c r="BF533"/>
  <c r="T533"/>
  <c r="R533"/>
  <c r="P533"/>
  <c r="BI530"/>
  <c r="BH530"/>
  <c r="BG530"/>
  <c r="BF530"/>
  <c r="T530"/>
  <c r="R530"/>
  <c r="P530"/>
  <c r="BI527"/>
  <c r="BH527"/>
  <c r="BG527"/>
  <c r="BF527"/>
  <c r="T527"/>
  <c r="R527"/>
  <c r="P527"/>
  <c r="BI521"/>
  <c r="BH521"/>
  <c r="BG521"/>
  <c r="BF521"/>
  <c r="T521"/>
  <c r="R521"/>
  <c r="P521"/>
  <c r="BI518"/>
  <c r="BH518"/>
  <c r="BG518"/>
  <c r="BF518"/>
  <c r="T518"/>
  <c r="R518"/>
  <c r="P518"/>
  <c r="BI515"/>
  <c r="BH515"/>
  <c r="BG515"/>
  <c r="BF515"/>
  <c r="T515"/>
  <c r="R515"/>
  <c r="P515"/>
  <c r="BI513"/>
  <c r="BH513"/>
  <c r="BG513"/>
  <c r="BF513"/>
  <c r="T513"/>
  <c r="R513"/>
  <c r="P513"/>
  <c r="BI505"/>
  <c r="BH505"/>
  <c r="BG505"/>
  <c r="BF505"/>
  <c r="T505"/>
  <c r="R505"/>
  <c r="P505"/>
  <c r="BI499"/>
  <c r="BH499"/>
  <c r="BG499"/>
  <c r="BF499"/>
  <c r="T499"/>
  <c r="R499"/>
  <c r="P499"/>
  <c r="BI489"/>
  <c r="BH489"/>
  <c r="BG489"/>
  <c r="BF489"/>
  <c r="T489"/>
  <c r="R489"/>
  <c r="P489"/>
  <c r="BI483"/>
  <c r="BH483"/>
  <c r="BG483"/>
  <c r="BF483"/>
  <c r="T483"/>
  <c r="R483"/>
  <c r="P483"/>
  <c r="BI480"/>
  <c r="BH480"/>
  <c r="BG480"/>
  <c r="BF480"/>
  <c r="T480"/>
  <c r="R480"/>
  <c r="P480"/>
  <c r="BI470"/>
  <c r="BH470"/>
  <c r="BG470"/>
  <c r="BF470"/>
  <c r="T470"/>
  <c r="T463"/>
  <c r="R470"/>
  <c r="R463"/>
  <c r="P470"/>
  <c r="P463"/>
  <c r="BI464"/>
  <c r="BH464"/>
  <c r="BG464"/>
  <c r="BF464"/>
  <c r="T464"/>
  <c r="R464"/>
  <c r="P464"/>
  <c r="BI460"/>
  <c r="BH460"/>
  <c r="BG460"/>
  <c r="BF460"/>
  <c r="T460"/>
  <c r="R460"/>
  <c r="P460"/>
  <c r="BI456"/>
  <c r="BH456"/>
  <c r="BG456"/>
  <c r="BF456"/>
  <c r="T456"/>
  <c r="R456"/>
  <c r="P456"/>
  <c r="BI452"/>
  <c r="BH452"/>
  <c r="BG452"/>
  <c r="BF452"/>
  <c r="T452"/>
  <c r="R452"/>
  <c r="P452"/>
  <c r="BI448"/>
  <c r="BH448"/>
  <c r="BG448"/>
  <c r="BF448"/>
  <c r="T448"/>
  <c r="R448"/>
  <c r="P448"/>
  <c r="BI443"/>
  <c r="BH443"/>
  <c r="BG443"/>
  <c r="BF443"/>
  <c r="T443"/>
  <c r="R443"/>
  <c r="P443"/>
  <c r="BI436"/>
  <c r="BH436"/>
  <c r="BG436"/>
  <c r="BF436"/>
  <c r="T436"/>
  <c r="R436"/>
  <c r="P436"/>
  <c r="BI432"/>
  <c r="BH432"/>
  <c r="BG432"/>
  <c r="BF432"/>
  <c r="T432"/>
  <c r="R432"/>
  <c r="P432"/>
  <c r="BI428"/>
  <c r="BH428"/>
  <c r="BG428"/>
  <c r="BF428"/>
  <c r="T428"/>
  <c r="R428"/>
  <c r="P428"/>
  <c r="BI422"/>
  <c r="BH422"/>
  <c r="BG422"/>
  <c r="BF422"/>
  <c r="T422"/>
  <c r="R422"/>
  <c r="P422"/>
  <c r="BI418"/>
  <c r="BH418"/>
  <c r="BG418"/>
  <c r="BF418"/>
  <c r="T418"/>
  <c r="R418"/>
  <c r="P418"/>
  <c r="BI415"/>
  <c r="BH415"/>
  <c r="BG415"/>
  <c r="BF415"/>
  <c r="T415"/>
  <c r="R415"/>
  <c r="P415"/>
  <c r="BI411"/>
  <c r="BH411"/>
  <c r="BG411"/>
  <c r="BF411"/>
  <c r="T411"/>
  <c r="R411"/>
  <c r="P411"/>
  <c r="BI403"/>
  <c r="BH403"/>
  <c r="BG403"/>
  <c r="BF403"/>
  <c r="T403"/>
  <c r="R403"/>
  <c r="P403"/>
  <c r="BI399"/>
  <c r="BH399"/>
  <c r="BG399"/>
  <c r="BF399"/>
  <c r="T399"/>
  <c r="R399"/>
  <c r="P399"/>
  <c r="BI396"/>
  <c r="BH396"/>
  <c r="BG396"/>
  <c r="BF396"/>
  <c r="T396"/>
  <c r="R396"/>
  <c r="P396"/>
  <c r="BI391"/>
  <c r="BH391"/>
  <c r="BG391"/>
  <c r="BF391"/>
  <c r="T391"/>
  <c r="R391"/>
  <c r="P391"/>
  <c r="BI385"/>
  <c r="BH385"/>
  <c r="BG385"/>
  <c r="BF385"/>
  <c r="T385"/>
  <c r="R385"/>
  <c r="P385"/>
  <c r="BI380"/>
  <c r="BH380"/>
  <c r="BG380"/>
  <c r="BF380"/>
  <c r="T380"/>
  <c r="R380"/>
  <c r="P380"/>
  <c r="BI375"/>
  <c r="BH375"/>
  <c r="BG375"/>
  <c r="BF375"/>
  <c r="T375"/>
  <c r="R375"/>
  <c r="P375"/>
  <c r="BI371"/>
  <c r="BH371"/>
  <c r="BG371"/>
  <c r="BF371"/>
  <c r="T371"/>
  <c r="R371"/>
  <c r="P371"/>
  <c r="BI365"/>
  <c r="BH365"/>
  <c r="BG365"/>
  <c r="BF365"/>
  <c r="T365"/>
  <c r="R365"/>
  <c r="P365"/>
  <c r="BI361"/>
  <c r="BH361"/>
  <c r="BG361"/>
  <c r="BF361"/>
  <c r="T361"/>
  <c r="R361"/>
  <c r="P361"/>
  <c r="BI357"/>
  <c r="BH357"/>
  <c r="BG357"/>
  <c r="BF357"/>
  <c r="T357"/>
  <c r="R357"/>
  <c r="P357"/>
  <c r="BI353"/>
  <c r="BH353"/>
  <c r="BG353"/>
  <c r="BF353"/>
  <c r="T353"/>
  <c r="R353"/>
  <c r="P353"/>
  <c r="BI349"/>
  <c r="BH349"/>
  <c r="BG349"/>
  <c r="BF349"/>
  <c r="T349"/>
  <c r="R349"/>
  <c r="P349"/>
  <c r="BI347"/>
  <c r="BH347"/>
  <c r="BG347"/>
  <c r="BF347"/>
  <c r="T347"/>
  <c r="R347"/>
  <c r="P347"/>
  <c r="BI344"/>
  <c r="BH344"/>
  <c r="BG344"/>
  <c r="BF344"/>
  <c r="T344"/>
  <c r="R344"/>
  <c r="P344"/>
  <c r="BI340"/>
  <c r="BH340"/>
  <c r="BG340"/>
  <c r="BF340"/>
  <c r="T340"/>
  <c r="R340"/>
  <c r="P340"/>
  <c r="BI336"/>
  <c r="BH336"/>
  <c r="BG336"/>
  <c r="BF336"/>
  <c r="T336"/>
  <c r="R336"/>
  <c r="P336"/>
  <c r="BI332"/>
  <c r="BH332"/>
  <c r="BG332"/>
  <c r="BF332"/>
  <c r="T332"/>
  <c r="R332"/>
  <c r="P332"/>
  <c r="BI328"/>
  <c r="BH328"/>
  <c r="BG328"/>
  <c r="BF328"/>
  <c r="T328"/>
  <c r="R328"/>
  <c r="P328"/>
  <c r="BI323"/>
  <c r="BH323"/>
  <c r="BG323"/>
  <c r="BF323"/>
  <c r="T323"/>
  <c r="R323"/>
  <c r="P323"/>
  <c r="BI319"/>
  <c r="BH319"/>
  <c r="BG319"/>
  <c r="BF319"/>
  <c r="T319"/>
  <c r="R319"/>
  <c r="P319"/>
  <c r="BI315"/>
  <c r="BH315"/>
  <c r="BG315"/>
  <c r="BF315"/>
  <c r="T315"/>
  <c r="R315"/>
  <c r="P315"/>
  <c r="BI313"/>
  <c r="BH313"/>
  <c r="BG313"/>
  <c r="BF313"/>
  <c r="T313"/>
  <c r="R313"/>
  <c r="P313"/>
  <c r="BI304"/>
  <c r="BH304"/>
  <c r="BG304"/>
  <c r="BF304"/>
  <c r="T304"/>
  <c r="R304"/>
  <c r="P304"/>
  <c r="BI295"/>
  <c r="BH295"/>
  <c r="BG295"/>
  <c r="BF295"/>
  <c r="T295"/>
  <c r="R295"/>
  <c r="P295"/>
  <c r="BI291"/>
  <c r="BH291"/>
  <c r="BG291"/>
  <c r="BF291"/>
  <c r="T291"/>
  <c r="R291"/>
  <c r="P291"/>
  <c r="BI288"/>
  <c r="BH288"/>
  <c r="BG288"/>
  <c r="BF288"/>
  <c r="T288"/>
  <c r="R288"/>
  <c r="P288"/>
  <c r="BI285"/>
  <c r="BH285"/>
  <c r="BG285"/>
  <c r="BF285"/>
  <c r="T285"/>
  <c r="R285"/>
  <c r="P285"/>
  <c r="BI278"/>
  <c r="BH278"/>
  <c r="BG278"/>
  <c r="BF278"/>
  <c r="T278"/>
  <c r="R278"/>
  <c r="P278"/>
  <c r="BI271"/>
  <c r="BH271"/>
  <c r="BG271"/>
  <c r="BF271"/>
  <c r="T271"/>
  <c r="R271"/>
  <c r="P271"/>
  <c r="BI269"/>
  <c r="BH269"/>
  <c r="BG269"/>
  <c r="BF269"/>
  <c r="T269"/>
  <c r="R269"/>
  <c r="P269"/>
  <c r="BI262"/>
  <c r="BH262"/>
  <c r="BG262"/>
  <c r="BF262"/>
  <c r="T262"/>
  <c r="R262"/>
  <c r="P262"/>
  <c r="BI254"/>
  <c r="BH254"/>
  <c r="BG254"/>
  <c r="BF254"/>
  <c r="T254"/>
  <c r="R254"/>
  <c r="P254"/>
  <c r="BI252"/>
  <c r="BH252"/>
  <c r="BG252"/>
  <c r="BF252"/>
  <c r="T252"/>
  <c r="R252"/>
  <c r="P252"/>
  <c r="BI248"/>
  <c r="BH248"/>
  <c r="BG248"/>
  <c r="BF248"/>
  <c r="T248"/>
  <c r="R248"/>
  <c r="P248"/>
  <c r="BI242"/>
  <c r="BH242"/>
  <c r="BG242"/>
  <c r="BF242"/>
  <c r="T242"/>
  <c r="R242"/>
  <c r="P242"/>
  <c r="BI238"/>
  <c r="BH238"/>
  <c r="BG238"/>
  <c r="BF238"/>
  <c r="T238"/>
  <c r="R238"/>
  <c r="P238"/>
  <c r="BI234"/>
  <c r="BH234"/>
  <c r="BG234"/>
  <c r="BF234"/>
  <c r="T234"/>
  <c r="R234"/>
  <c r="P234"/>
  <c r="BI228"/>
  <c r="BH228"/>
  <c r="BG228"/>
  <c r="BF228"/>
  <c r="T228"/>
  <c r="R228"/>
  <c r="P228"/>
  <c r="BI223"/>
  <c r="BH223"/>
  <c r="BG223"/>
  <c r="BF223"/>
  <c r="T223"/>
  <c r="R223"/>
  <c r="P223"/>
  <c r="BI211"/>
  <c r="BH211"/>
  <c r="BG211"/>
  <c r="BF211"/>
  <c r="T211"/>
  <c r="R211"/>
  <c r="P211"/>
  <c r="BI208"/>
  <c r="BH208"/>
  <c r="BG208"/>
  <c r="BF208"/>
  <c r="T208"/>
  <c r="R208"/>
  <c r="P208"/>
  <c r="BI204"/>
  <c r="BH204"/>
  <c r="BG204"/>
  <c r="BF204"/>
  <c r="T204"/>
  <c r="R204"/>
  <c r="P204"/>
  <c r="BI200"/>
  <c r="BH200"/>
  <c r="BG200"/>
  <c r="BF200"/>
  <c r="T200"/>
  <c r="R200"/>
  <c r="P200"/>
  <c r="BI197"/>
  <c r="BH197"/>
  <c r="BG197"/>
  <c r="BF197"/>
  <c r="T197"/>
  <c r="R197"/>
  <c r="P197"/>
  <c r="BI194"/>
  <c r="BH194"/>
  <c r="BG194"/>
  <c r="BF194"/>
  <c r="T194"/>
  <c r="R194"/>
  <c r="P194"/>
  <c r="BI190"/>
  <c r="BH190"/>
  <c r="BG190"/>
  <c r="BF190"/>
  <c r="T190"/>
  <c r="R190"/>
  <c r="P190"/>
  <c r="BI186"/>
  <c r="BH186"/>
  <c r="BG186"/>
  <c r="BF186"/>
  <c r="T186"/>
  <c r="R186"/>
  <c r="P186"/>
  <c r="BI171"/>
  <c r="BH171"/>
  <c r="BG171"/>
  <c r="BF171"/>
  <c r="T171"/>
  <c r="R171"/>
  <c r="P171"/>
  <c r="BI165"/>
  <c r="BH165"/>
  <c r="BG165"/>
  <c r="BF165"/>
  <c r="T165"/>
  <c r="R165"/>
  <c r="P165"/>
  <c r="BI160"/>
  <c r="BH160"/>
  <c r="BG160"/>
  <c r="BF160"/>
  <c r="T160"/>
  <c r="R160"/>
  <c r="P160"/>
  <c r="BI153"/>
  <c r="BH153"/>
  <c r="BG153"/>
  <c r="BF153"/>
  <c r="T153"/>
  <c r="R153"/>
  <c r="P153"/>
  <c r="BI145"/>
  <c r="BH145"/>
  <c r="BG145"/>
  <c r="BF145"/>
  <c r="T145"/>
  <c r="R145"/>
  <c r="P145"/>
  <c r="BI139"/>
  <c r="BH139"/>
  <c r="BG139"/>
  <c r="BF139"/>
  <c r="T139"/>
  <c r="R139"/>
  <c r="P139"/>
  <c r="J132"/>
  <c r="F132"/>
  <c r="F130"/>
  <c r="E128"/>
  <c r="J91"/>
  <c r="F91"/>
  <c r="F89"/>
  <c r="E87"/>
  <c r="J24"/>
  <c r="E24"/>
  <c r="J133"/>
  <c r="J23"/>
  <c r="J18"/>
  <c r="E18"/>
  <c r="F92"/>
  <c r="J17"/>
  <c r="J12"/>
  <c r="J89"/>
  <c r="E7"/>
  <c r="E85"/>
  <c i="1" r="L90"/>
  <c r="AM90"/>
  <c r="AM89"/>
  <c r="L89"/>
  <c r="AM87"/>
  <c r="L87"/>
  <c r="L85"/>
  <c r="L84"/>
  <c i="2" r="BK797"/>
  <c r="J787"/>
  <c r="BK773"/>
  <c r="J754"/>
  <c r="J750"/>
  <c r="BK735"/>
  <c r="BK728"/>
  <c r="J702"/>
  <c r="BK697"/>
  <c r="J694"/>
  <c r="J680"/>
  <c r="BK624"/>
  <c r="BK547"/>
  <c r="BK543"/>
  <c r="BK539"/>
  <c r="BK518"/>
  <c r="BK505"/>
  <c r="J480"/>
  <c r="J470"/>
  <c r="BK460"/>
  <c r="J452"/>
  <c r="J448"/>
  <c r="J436"/>
  <c r="J415"/>
  <c r="J391"/>
  <c r="BK375"/>
  <c r="J361"/>
  <c r="J347"/>
  <c r="J315"/>
  <c r="J313"/>
  <c r="BK285"/>
  <c r="J278"/>
  <c r="BK204"/>
  <c r="BK200"/>
  <c r="BK793"/>
  <c r="BK750"/>
  <c r="J745"/>
  <c r="BK710"/>
  <c r="J683"/>
  <c r="J664"/>
  <c r="BK631"/>
  <c r="BK591"/>
  <c r="J557"/>
  <c r="J539"/>
  <c r="J533"/>
  <c r="BK513"/>
  <c r="J505"/>
  <c r="BK483"/>
  <c r="J456"/>
  <c r="J422"/>
  <c r="J411"/>
  <c r="J357"/>
  <c r="BK347"/>
  <c r="BK344"/>
  <c r="BK336"/>
  <c r="J319"/>
  <c r="BK295"/>
  <c r="BK288"/>
  <c r="J285"/>
  <c r="BK262"/>
  <c r="BK248"/>
  <c r="BK234"/>
  <c r="BK197"/>
  <c r="J186"/>
  <c r="J153"/>
  <c r="J811"/>
  <c r="BK808"/>
  <c r="BK805"/>
  <c r="J793"/>
  <c r="J782"/>
  <c r="BK776"/>
  <c r="BK767"/>
  <c r="BK762"/>
  <c r="J739"/>
  <c r="BK732"/>
  <c r="J728"/>
  <c r="J718"/>
  <c r="J714"/>
  <c r="BK642"/>
  <c r="BK584"/>
  <c r="BK581"/>
  <c r="BK571"/>
  <c r="BK527"/>
  <c r="J518"/>
  <c r="J499"/>
  <c r="BK480"/>
  <c r="BK464"/>
  <c r="BK448"/>
  <c r="BK436"/>
  <c r="BK422"/>
  <c r="BK403"/>
  <c r="BK396"/>
  <c r="J375"/>
  <c r="J353"/>
  <c r="J336"/>
  <c r="BK304"/>
  <c r="J254"/>
  <c r="BK208"/>
  <c r="BK190"/>
  <c r="J165"/>
  <c r="J805"/>
  <c r="BK789"/>
  <c r="J779"/>
  <c r="J758"/>
  <c r="J735"/>
  <c r="BK672"/>
  <c r="BK668"/>
  <c r="J642"/>
  <c r="BK603"/>
  <c r="J588"/>
  <c r="J584"/>
  <c r="J549"/>
  <c r="J515"/>
  <c r="J304"/>
  <c r="BK228"/>
  <c r="BK211"/>
  <c r="J200"/>
  <c r="J194"/>
  <c r="J808"/>
  <c r="J802"/>
  <c r="J797"/>
  <c r="BK787"/>
  <c r="BK782"/>
  <c r="BK779"/>
  <c r="J773"/>
  <c r="J723"/>
  <c r="J710"/>
  <c r="BK702"/>
  <c r="J678"/>
  <c r="BK648"/>
  <c r="J624"/>
  <c r="J598"/>
  <c r="BK588"/>
  <c r="J577"/>
  <c r="J571"/>
  <c r="J543"/>
  <c r="BK489"/>
  <c r="J460"/>
  <c r="BK443"/>
  <c r="J432"/>
  <c r="BK418"/>
  <c r="BK391"/>
  <c r="BK365"/>
  <c r="BK353"/>
  <c r="BK349"/>
  <c r="J344"/>
  <c r="J328"/>
  <c r="BK313"/>
  <c r="J223"/>
  <c r="J190"/>
  <c r="J160"/>
  <c i="1" r="AS94"/>
  <c i="2" r="BK814"/>
  <c r="J814"/>
  <c r="BK811"/>
  <c r="J789"/>
  <c r="J776"/>
  <c r="J767"/>
  <c r="J762"/>
  <c r="BK758"/>
  <c r="BK754"/>
  <c r="BK718"/>
  <c r="J697"/>
  <c r="BK683"/>
  <c r="BK680"/>
  <c r="J672"/>
  <c r="J606"/>
  <c r="J581"/>
  <c r="BK577"/>
  <c r="J530"/>
  <c r="J521"/>
  <c r="J513"/>
  <c r="J428"/>
  <c r="BK415"/>
  <c r="BK411"/>
  <c r="J399"/>
  <c r="BK385"/>
  <c r="BK380"/>
  <c r="J349"/>
  <c r="J323"/>
  <c r="BK291"/>
  <c r="J269"/>
  <c r="J262"/>
  <c r="BK242"/>
  <c r="J238"/>
  <c r="J234"/>
  <c r="J211"/>
  <c r="BK194"/>
  <c r="J171"/>
  <c r="BK153"/>
  <c r="J145"/>
  <c r="J139"/>
  <c r="BK745"/>
  <c r="BK739"/>
  <c r="J732"/>
  <c r="BK723"/>
  <c r="BK714"/>
  <c r="BK664"/>
  <c r="J652"/>
  <c r="BK638"/>
  <c r="J603"/>
  <c r="J547"/>
  <c r="BK319"/>
  <c r="BK315"/>
  <c r="J271"/>
  <c r="BK254"/>
  <c r="J248"/>
  <c r="J242"/>
  <c r="BK238"/>
  <c r="BK223"/>
  <c r="J208"/>
  <c r="J197"/>
  <c r="BK160"/>
  <c r="BK145"/>
  <c r="BK139"/>
  <c r="J489"/>
  <c r="J483"/>
  <c r="BK470"/>
  <c r="J418"/>
  <c r="J403"/>
  <c r="BK399"/>
  <c r="J385"/>
  <c r="J371"/>
  <c r="J365"/>
  <c r="BK357"/>
  <c r="J340"/>
  <c r="J332"/>
  <c r="BK323"/>
  <c r="BK252"/>
  <c r="BK694"/>
  <c r="BK678"/>
  <c r="J668"/>
  <c r="BK652"/>
  <c r="J648"/>
  <c r="BK606"/>
  <c r="BK598"/>
  <c r="BK557"/>
  <c r="BK553"/>
  <c r="BK533"/>
  <c r="BK328"/>
  <c r="J252"/>
  <c r="J204"/>
  <c r="BK186"/>
  <c r="BK171"/>
  <c r="BK802"/>
  <c r="J638"/>
  <c r="J631"/>
  <c r="J591"/>
  <c r="J553"/>
  <c r="BK549"/>
  <c r="BK530"/>
  <c r="J527"/>
  <c r="BK521"/>
  <c r="BK515"/>
  <c r="BK499"/>
  <c r="J464"/>
  <c r="BK456"/>
  <c r="BK452"/>
  <c r="J443"/>
  <c r="BK432"/>
  <c r="BK428"/>
  <c r="J396"/>
  <c r="J380"/>
  <c r="BK371"/>
  <c r="BK361"/>
  <c r="BK340"/>
  <c r="BK332"/>
  <c r="J295"/>
  <c r="J291"/>
  <c r="J288"/>
  <c r="BK278"/>
  <c r="BK271"/>
  <c r="BK269"/>
  <c r="J228"/>
  <c r="BK165"/>
  <c l="1" r="BK261"/>
  <c r="J261"/>
  <c r="J100"/>
  <c r="R327"/>
  <c r="T138"/>
  <c r="R410"/>
  <c r="R138"/>
  <c r="P203"/>
  <c r="R203"/>
  <c r="P261"/>
  <c r="T261"/>
  <c r="P479"/>
  <c r="P138"/>
  <c r="BK488"/>
  <c r="J488"/>
  <c r="J105"/>
  <c r="BK138"/>
  <c r="J138"/>
  <c r="J98"/>
  <c r="BK203"/>
  <c r="J203"/>
  <c r="J99"/>
  <c r="T203"/>
  <c r="R261"/>
  <c r="BK327"/>
  <c r="J327"/>
  <c r="J101"/>
  <c r="P327"/>
  <c r="T327"/>
  <c r="BK410"/>
  <c r="J410"/>
  <c r="J102"/>
  <c r="P410"/>
  <c r="T410"/>
  <c r="BK479"/>
  <c r="J479"/>
  <c r="J104"/>
  <c r="R479"/>
  <c r="T479"/>
  <c r="P488"/>
  <c r="R488"/>
  <c r="T488"/>
  <c r="BK677"/>
  <c r="J677"/>
  <c r="J106"/>
  <c r="P677"/>
  <c r="R677"/>
  <c r="T677"/>
  <c r="BK713"/>
  <c r="J713"/>
  <c r="J109"/>
  <c r="P713"/>
  <c r="P712"/>
  <c r="R713"/>
  <c r="R712"/>
  <c r="T713"/>
  <c r="T712"/>
  <c r="BK772"/>
  <c r="J772"/>
  <c r="J113"/>
  <c r="P772"/>
  <c r="R772"/>
  <c r="T772"/>
  <c r="BK786"/>
  <c r="J786"/>
  <c r="J115"/>
  <c r="P786"/>
  <c r="R786"/>
  <c r="T786"/>
  <c r="BK801"/>
  <c r="J801"/>
  <c r="J116"/>
  <c r="P801"/>
  <c r="R801"/>
  <c r="T801"/>
  <c r="BE271"/>
  <c r="BE186"/>
  <c r="BE234"/>
  <c r="BE323"/>
  <c r="BE403"/>
  <c r="BE411"/>
  <c r="BE460"/>
  <c r="BE480"/>
  <c r="BE483"/>
  <c r="BE489"/>
  <c r="BE642"/>
  <c r="F133"/>
  <c r="BE242"/>
  <c r="BE304"/>
  <c r="BE380"/>
  <c r="BE584"/>
  <c r="BE588"/>
  <c r="BE710"/>
  <c r="J92"/>
  <c r="BE254"/>
  <c r="BE269"/>
  <c r="BE295"/>
  <c r="BE328"/>
  <c r="BE344"/>
  <c r="BE347"/>
  <c r="BE436"/>
  <c r="BE448"/>
  <c r="BE452"/>
  <c r="BE521"/>
  <c r="BE200"/>
  <c r="BE581"/>
  <c r="BE624"/>
  <c r="BE648"/>
  <c r="BE680"/>
  <c r="BE683"/>
  <c r="BE728"/>
  <c r="E126"/>
  <c r="BE248"/>
  <c r="BE278"/>
  <c r="BE340"/>
  <c r="BE365"/>
  <c r="BE418"/>
  <c r="BE456"/>
  <c r="BE499"/>
  <c r="BE591"/>
  <c r="BE678"/>
  <c r="BE694"/>
  <c r="BE697"/>
  <c r="BE739"/>
  <c r="BE750"/>
  <c r="BE787"/>
  <c r="BE802"/>
  <c r="BE808"/>
  <c r="BE814"/>
  <c r="BE165"/>
  <c r="BE171"/>
  <c r="BE197"/>
  <c r="BE204"/>
  <c r="BE228"/>
  <c r="BE262"/>
  <c r="BE285"/>
  <c r="BE288"/>
  <c r="BE315"/>
  <c r="BE361"/>
  <c r="BE415"/>
  <c r="BE518"/>
  <c r="BE527"/>
  <c r="BE530"/>
  <c r="BE553"/>
  <c r="BE652"/>
  <c r="BE672"/>
  <c r="BE754"/>
  <c r="BE767"/>
  <c r="BE776"/>
  <c r="BE811"/>
  <c r="BE291"/>
  <c r="BE539"/>
  <c r="BE543"/>
  <c r="BE664"/>
  <c r="BE762"/>
  <c r="BE797"/>
  <c r="J130"/>
  <c r="BE139"/>
  <c r="BE145"/>
  <c r="BE194"/>
  <c r="BE238"/>
  <c r="BE319"/>
  <c r="BE349"/>
  <c r="BE385"/>
  <c r="BE391"/>
  <c r="BE432"/>
  <c r="BE443"/>
  <c r="BE470"/>
  <c r="BE505"/>
  <c r="BE513"/>
  <c r="BE533"/>
  <c r="BE547"/>
  <c r="BE557"/>
  <c r="BE577"/>
  <c r="BE638"/>
  <c r="BE714"/>
  <c r="BE723"/>
  <c r="BE735"/>
  <c r="BE779"/>
  <c r="BE160"/>
  <c r="BE190"/>
  <c r="BE208"/>
  <c r="BE223"/>
  <c r="BE252"/>
  <c r="BE313"/>
  <c r="BE332"/>
  <c r="BE371"/>
  <c r="BE375"/>
  <c r="BE396"/>
  <c r="BE399"/>
  <c r="BE515"/>
  <c r="BE598"/>
  <c r="BE702"/>
  <c r="BE718"/>
  <c r="BE773"/>
  <c r="BE153"/>
  <c r="BE211"/>
  <c r="BE336"/>
  <c r="BE353"/>
  <c r="BE357"/>
  <c r="BE422"/>
  <c r="BE428"/>
  <c r="BE464"/>
  <c r="BE549"/>
  <c r="BE571"/>
  <c r="BE603"/>
  <c r="BE606"/>
  <c r="BE631"/>
  <c r="BE668"/>
  <c r="BE732"/>
  <c r="BE745"/>
  <c r="BE758"/>
  <c r="BE782"/>
  <c r="BE789"/>
  <c r="BE793"/>
  <c r="BE805"/>
  <c r="BK463"/>
  <c r="J463"/>
  <c r="J103"/>
  <c r="BK709"/>
  <c r="J709"/>
  <c r="J107"/>
  <c r="BK761"/>
  <c r="J761"/>
  <c r="J110"/>
  <c r="BK766"/>
  <c r="J766"/>
  <c r="J111"/>
  <c r="F35"/>
  <c i="1" r="BB95"/>
  <c r="BB94"/>
  <c r="W31"/>
  <c i="2" r="F34"/>
  <c i="1" r="BA95"/>
  <c r="BA94"/>
  <c r="W30"/>
  <c i="2" r="F37"/>
  <c i="1" r="BD95"/>
  <c r="BD94"/>
  <c r="W33"/>
  <c i="2" r="J34"/>
  <c i="1" r="AW95"/>
  <c i="2" r="F36"/>
  <c i="1" r="BC95"/>
  <c r="BC94"/>
  <c r="AY94"/>
  <c i="2" l="1" r="T771"/>
  <c r="P771"/>
  <c r="P137"/>
  <c r="P136"/>
  <c i="1" r="AU95"/>
  <c i="2" r="R137"/>
  <c r="R771"/>
  <c r="T137"/>
  <c r="T136"/>
  <c r="BK137"/>
  <c r="J137"/>
  <c r="J97"/>
  <c r="BK712"/>
  <c r="J712"/>
  <c r="J108"/>
  <c r="BK771"/>
  <c r="J771"/>
  <c r="J112"/>
  <c i="1" r="AU94"/>
  <c r="W32"/>
  <c i="2" r="F33"/>
  <c i="1" r="AZ95"/>
  <c r="AZ94"/>
  <c r="W29"/>
  <c r="AX94"/>
  <c r="AW94"/>
  <c r="AK30"/>
  <c i="2" r="J33"/>
  <c i="1" r="AV95"/>
  <c r="AT95"/>
  <c i="2" l="1" r="R136"/>
  <c r="BK136"/>
  <c r="J136"/>
  <c i="1" r="AV94"/>
  <c r="AK29"/>
  <c i="2" r="J30"/>
  <c i="1" r="AG95"/>
  <c r="AG94"/>
  <c r="AK26"/>
  <c i="2" l="1" r="J39"/>
  <c r="J96"/>
  <c i="1" r="AN95"/>
  <c r="AK35"/>
  <c r="AT94"/>
  <c l="1" r="AN94"/>
</calcChain>
</file>

<file path=xl/sharedStrings.xml><?xml version="1.0" encoding="utf-8"?>
<sst xmlns="http://schemas.openxmlformats.org/spreadsheetml/2006/main">
  <si>
    <t>Export Komplet</t>
  </si>
  <si>
    <t/>
  </si>
  <si>
    <t>2.0</t>
  </si>
  <si>
    <t>ZAMOK</t>
  </si>
  <si>
    <t>False</t>
  </si>
  <si>
    <t>{e79e57af-a0a9-4381-b6f2-11c923bad79c}</t>
  </si>
  <si>
    <t>0,01</t>
  </si>
  <si>
    <t>21</t>
  </si>
  <si>
    <t>15</t>
  </si>
  <si>
    <t>REKAPITULACE STAVBY</t>
  </si>
  <si>
    <t xml:space="preserve">v ---  níže se nacházejí doplnkové a pomocné údaje k sestavám  --- v</t>
  </si>
  <si>
    <t>Návod na vyplnění</t>
  </si>
  <si>
    <t>0,001</t>
  </si>
  <si>
    <t>Kód:</t>
  </si>
  <si>
    <t>18130</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</si>
  <si>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</si>
  <si>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</si>
  <si>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lávky ev.č. BM-577 Osová přes tramvaj</t>
  </si>
  <si>
    <t>KSO:</t>
  </si>
  <si>
    <t>CC-CZ:</t>
  </si>
  <si>
    <t>Místo:</t>
  </si>
  <si>
    <t xml:space="preserve"> </t>
  </si>
  <si>
    <t>Datum:</t>
  </si>
  <si>
    <t>16. 10. 2019</t>
  </si>
  <si>
    <t>Zadavatel:</t>
  </si>
  <si>
    <t>IČ:</t>
  </si>
  <si>
    <t>60733098</t>
  </si>
  <si>
    <t>Brněnské komunikace, a.s.</t>
  </si>
  <si>
    <t>DIČ:</t>
  </si>
  <si>
    <t>Uchazeč:</t>
  </si>
  <si>
    <t>Vyplň údaj</t>
  </si>
  <si>
    <t>Projektant:</t>
  </si>
  <si>
    <t>46974806</t>
  </si>
  <si>
    <t>Projekční kancelář PRIS spol. s 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</si>
  <si>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</si>
  <si>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</si>
  <si>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</si>
  <si>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</si>
  <si>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</si>
  <si>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</si>
  <si>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</si>
  <si>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</si>
  <si>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</si>
  <si>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</si>
  <si>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</si>
  <si>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</si>
  <si>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</si>
  <si>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</si>
  <si>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</si>
  <si>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</si>
  <si>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</si>
  <si>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</si>
  <si>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</si>
  <si>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</si>
  <si>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</si>
  <si>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</si>
  <si>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</si>
  <si>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</si>
  <si>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</si>
  <si>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</si>
  <si>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</si>
  <si>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</si>
  <si>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</si>
  <si>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</si>
  <si>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</si>
  <si>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</si>
  <si>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</si>
  <si>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</si>
  <si>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</si>
  <si>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</si>
  <si>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</si>
  <si>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</si>
  <si>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</si>
  <si>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</si>
  <si>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</si>
  <si>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</si>
  <si>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</si>
  <si>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</si>
  <si>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</si>
  <si>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</si>
  <si>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</si>
  <si>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</si>
  <si>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</si>
  <si>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201 – Lávka Osová přes tramvaj</t>
  </si>
  <si>
    <t>STA</t>
  </si>
  <si>
    <t>1</t>
  </si>
  <si>
    <t>{3b535d60-e35d-4825-b2ad-07abbffd5e8a}</t>
  </si>
  <si>
    <t>2</t>
  </si>
  <si>
    <t>KRYCÍ LIST SOUPISU PRACÍ</t>
  </si>
  <si>
    <t>Objekt:</t>
  </si>
  <si>
    <t>18130 - SO 201 – Lávka Osová přes tramvaj</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</si>
  <si>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</si>
  <si>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</si>
  <si>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</si>
  <si>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</si>
  <si>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</si>
  <si>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</si>
  <si>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</si>
  <si>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</si>
  <si>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</si>
  <si>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</si>
  <si>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</si>
  <si>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</si>
  <si>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</si>
  <si>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</si>
  <si>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</si>
  <si>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</si>
  <si>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</si>
  <si>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</si>
  <si>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723 - Zdravotechnika - vnitřní plynovod</t>
  </si>
  <si>
    <t xml:space="preserve">    767 - Konstrukce zámečnické</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</si>
  <si>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</si>
  <si>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</si>
  <si>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</si>
  <si>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</si>
  <si>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</si>
  <si>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</si>
  <si>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</si>
  <si>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</si>
  <si>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</si>
  <si>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</si>
  <si>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</si>
  <si>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</si>
  <si>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</si>
  <si>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</si>
  <si>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</si>
  <si>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</si>
  <si>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</si>
  <si>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</si>
  <si>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</si>
  <si>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</si>
  <si>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</si>
  <si>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</si>
  <si>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</si>
  <si>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</si>
  <si>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</si>
  <si>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</si>
  <si>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4</t>
  </si>
  <si>
    <t>-103141595</t>
  </si>
  <si>
    <t>PP</t>
  </si>
  <si>
    <t>Rozebrání dlažeb komunikací pro pěší s přemístěním hmot na skládku na vzdálenost do 3 m nebo s naložením na dopravní prostředek s ložem z kameniva nebo živice a s jakoukoliv výplní spár ručně ze zámkové dlažby</t>
  </si>
  <si>
    <t>P</t>
  </si>
  <si>
    <t>Poznámka k položce:_x000d_
odstranění betonové dlažby</t>
  </si>
  <si>
    <t>VV</t>
  </si>
  <si>
    <t>"u OP1"5,8</t>
  </si>
  <si>
    <t>"u OP2"65,5</t>
  </si>
  <si>
    <t>Součet</t>
  </si>
  <si>
    <t>113154225</t>
  </si>
  <si>
    <t>Frézování živičného krytu tl 200 mm pruh š 1 m pl do 1000 m2 bez překážek v trase</t>
  </si>
  <si>
    <t>688942822</t>
  </si>
  <si>
    <t xml:space="preserve">Frézování živičného podkladu nebo krytu  s naložením na dopravní prostředek plochy přes 500 do 1 000 m2 bez překážek v trase pruhu šířky do 1 m, tloušťky vrstvy 200 mm</t>
  </si>
  <si>
    <t>Poznámka k položce:_x000d_
frezování vozovky, včetně naložení</t>
  </si>
  <si>
    <t>"na lávce v tl.110mm"213</t>
  </si>
  <si>
    <t>"mimo lávku u OP1 v t.150mm"63,9</t>
  </si>
  <si>
    <t>"mimo lávku u OP2 v t.150mm"60,8</t>
  </si>
  <si>
    <t>"pod lávkou u OP1 v tl.150mm"2*12</t>
  </si>
  <si>
    <t>3</t>
  </si>
  <si>
    <t>113201111</t>
  </si>
  <si>
    <t>Vytrhání obrub chodníkových ležatých</t>
  </si>
  <si>
    <t>m</t>
  </si>
  <si>
    <t>-1952808477</t>
  </si>
  <si>
    <t>Vytrhání obrub s vybouráním lože, s přemístěním hmot na skládku na vzdálenost do 3 m nebo s naložením na dopravní prostředek chodníkových ležatých</t>
  </si>
  <si>
    <t>PSC</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</si>
  <si>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</si>
  <si>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Poznámka k položce:_x000d_
vybourání betonových obrub</t>
  </si>
  <si>
    <t>"u OP1"36,2</t>
  </si>
  <si>
    <t>"u OP2"9,5</t>
  </si>
  <si>
    <t>115101201</t>
  </si>
  <si>
    <t>Čerpání vody na dopravní výšku do 10 m průměrný přítok do 500 l/min</t>
  </si>
  <si>
    <t>hod</t>
  </si>
  <si>
    <t>175071460</t>
  </si>
  <si>
    <t>Čerpání vody na dopravní výšku do 10 m s uvažovaným průměrným přítokem do 500 l/min</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</si>
  <si>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</si>
  <si>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Poznámka k položce:_x000d_
čerpáno se souhlasem investora</t>
  </si>
  <si>
    <t>80</t>
  </si>
  <si>
    <t>5</t>
  </si>
  <si>
    <t>121101101</t>
  </si>
  <si>
    <t>Sejmutí ornice s přemístěním na vzdálenost do 50 m</t>
  </si>
  <si>
    <t>m3</t>
  </si>
  <si>
    <t>1409562628</t>
  </si>
  <si>
    <t xml:space="preserve">Sejmutí ornice nebo lesní půdy  s vodorovným přemístěním na hromady v místě upotřebení nebo na dočasné či trvalé skládky se složením, na vzdálenost do 50 m</t>
  </si>
  <si>
    <t>Poznámka k položce:_x000d_
sejmutí ornice v tl. 200mm včetně uložení na meziskládku</t>
  </si>
  <si>
    <t>"u OP1"109</t>
  </si>
  <si>
    <t>"u OP2"62</t>
  </si>
  <si>
    <t>6</t>
  </si>
  <si>
    <t>131201101</t>
  </si>
  <si>
    <t>Hloubení jam nezapažených v hornině tř. 3 objemu do 100 m3</t>
  </si>
  <si>
    <t>179407542</t>
  </si>
  <si>
    <t>Hloubení nezapažených jam a zářezů s urovnáním dna do předepsaného profilu a spádu v hornině tř. 3 do 100 m3</t>
  </si>
  <si>
    <t>"pod dlažbou u OP1"0,2*5,8</t>
  </si>
  <si>
    <t>"před lícem u OP1 pro založení skruže"12*0,9*1,5</t>
  </si>
  <si>
    <t>"pod dlažbou u OP2"0,2*65,5</t>
  </si>
  <si>
    <t>"pod dlažbou u OP2 v rámci výměny podloží"0,25*65,5</t>
  </si>
  <si>
    <t>"pod asfaltovým krytem u OP1 v rámci výměny podloží"0,25*63,9</t>
  </si>
  <si>
    <t>"na rubu OP1"10,2*8,23</t>
  </si>
  <si>
    <t>"kolem křídla 1L"1,5*1,0*(2,6+0,91+2,9*0,5)</t>
  </si>
  <si>
    <t>"kolem křídla 1P"1,5*1,0*(3,9+0,82+3,6*0,5)</t>
  </si>
  <si>
    <t>"na rubu OP2"10,2*5,81</t>
  </si>
  <si>
    <t>"kolem křídla 2L"1,5*1,0*(3,3+0,99+2,97*0,5)</t>
  </si>
  <si>
    <t>"kolem křídla 2P"1,5*1,0*(3+0,96+3,3*0,5)</t>
  </si>
  <si>
    <t>"před lícem OP2"0,5*0,2*56,3</t>
  </si>
  <si>
    <t>7</t>
  </si>
  <si>
    <t>155211112</t>
  </si>
  <si>
    <t>Odstranění vegetace ze skalních ploch horolezeckou technikou včetně stažení k zemi</t>
  </si>
  <si>
    <t>-925613328</t>
  </si>
  <si>
    <t>Očištění skalních ploch horolezeckou technikou odstranění vegetace včetně stažení k zemi, odklizení na hromady na vzdálenost do 50 m nebo na naložení na dopravní prostředek keřů a stromů do průměru 10 cm</t>
  </si>
  <si>
    <t>Poznámka k položce:_x000d_
odstranění keřů u OP1, včetně odvozu na skládku</t>
  </si>
  <si>
    <t>50</t>
  </si>
  <si>
    <t>8</t>
  </si>
  <si>
    <t>162701105</t>
  </si>
  <si>
    <t>Vodorovné přemístění do 10000 m výkopku/sypaniny z horniny tř. 1 až 4</t>
  </si>
  <si>
    <t>-100390286</t>
  </si>
  <si>
    <t xml:space="preserve">Vodorovné přemístění výkopku nebo sypaniny po suchu  na obvyklém dopravním prostředku, bez naložení výkopku, avšak se složením bez rozhrnutí z horniny tř. 1 až 4 na vzdálenost přes 9 000 do 10 000 m</t>
  </si>
  <si>
    <t>Poznámka k položce:_x000d_
uvažovaná vzdálenost 10 km</t>
  </si>
  <si>
    <t>"viz položka č.131201101"245,946</t>
  </si>
  <si>
    <t>9</t>
  </si>
  <si>
    <t>162701109</t>
  </si>
  <si>
    <t>Příplatek k vodorovnému přemístění výkopku/sypaniny z horniny tř. 1 až 4 ZKD 1000 m přes 10000 m</t>
  </si>
  <si>
    <t>-528168876</t>
  </si>
  <si>
    <t xml:space="preserve">Vodorovné přemístění výkopku nebo sypaniny po suchu  na obvyklém dopravním prostředku, bez naložení výkopku, avšak se složením bez rozhrnutí z horniny tř. 1 až 4 na vzdálenost Příplatek k ceně za každých dalších i započatých 1 000 m</t>
  </si>
  <si>
    <t>Poznámka k položce:_x000d_
dopočet do vzdálenosti 5 km</t>
  </si>
  <si>
    <t>10</t>
  </si>
  <si>
    <t>171201211</t>
  </si>
  <si>
    <t>Poplatek za uložení stavebního odpadu - zeminy a kameniva na skládce</t>
  </si>
  <si>
    <t>t</t>
  </si>
  <si>
    <t>778722048</t>
  </si>
  <si>
    <t>Poplatek za uložení stavebního odpadu na skládce (skládkovné) zeminy a kameniva zatříděného do Katalogu odpadů pod kódem 170 504</t>
  </si>
  <si>
    <t>"zemina viz položka č.131201101"245,94*1,8</t>
  </si>
  <si>
    <t>11</t>
  </si>
  <si>
    <t>181301103</t>
  </si>
  <si>
    <t>Rozprostření ornice tl vrstvy do 200 mm pl do 500 m2 v rovině nebo ve svahu do 1:5</t>
  </si>
  <si>
    <t>1994883061</t>
  </si>
  <si>
    <t>Rozprostření a urovnání ornice v rovině nebo ve svahu sklonu do 1:5 při souvislé ploše do 500 m2, tl. vrstvy přes 150 do 200 mm</t>
  </si>
  <si>
    <t>Poznámka k položce:_x000d_
rozprostření ornice v tl.200mm včetně dovozu z meziskládky</t>
  </si>
  <si>
    <t>Zakládání</t>
  </si>
  <si>
    <t>12</t>
  </si>
  <si>
    <t>212341111</t>
  </si>
  <si>
    <t>Obetonování drenážních trub mezerovitým betonem</t>
  </si>
  <si>
    <t>1364409261</t>
  </si>
  <si>
    <t>Poznámka k položce:_x000d_
zřízení přechodových oblastí z mezerovitého betonu</t>
  </si>
  <si>
    <t>10,7*(6,8+5,8)</t>
  </si>
  <si>
    <t>13</t>
  </si>
  <si>
    <t>212792212</t>
  </si>
  <si>
    <t>Odvodnění mostní opěry - drenážní flexibilní plastové potrubí DN 160</t>
  </si>
  <si>
    <t>694055937</t>
  </si>
  <si>
    <t>Odvodnění mostní opěry z plastových trub drenážní potrubí flexibilní DN 160</t>
  </si>
  <si>
    <t>2*14,1</t>
  </si>
  <si>
    <t>14</t>
  </si>
  <si>
    <t>221211114</t>
  </si>
  <si>
    <t>Vrty přenosnými kladivy D do 56 mm úklon do 90° hl do 10 m hor. IV</t>
  </si>
  <si>
    <t>-381355680</t>
  </si>
  <si>
    <t>Vrty přenosnými vrtacími kladivy v hloubce 0 až 10 m průměru přes 13 do 56 mm, do úklonu 90 st. (úpadně až horizontálně ), v hornině tř. IV</t>
  </si>
  <si>
    <t>"NK - pro kotvení vyrovnávacího betonu, prům. 16mm, hl.200mm, 2 řady á 250mm nad každým nosníkem"24/0,25*2*8*0,2</t>
  </si>
  <si>
    <t>"kotvení říms, prům. 32mm, hl.170mm"(33+32+12)*0,17</t>
  </si>
  <si>
    <t>"křídlo 1P, prům.16mm, hl.200mm, na rubu á 200mm, na líci á 400mm)"(3,9/0,4+3,6/0,2)*0,2</t>
  </si>
  <si>
    <t>"křídlo 1L, prům.16mm, hl.200mm, na rubu á 200mm, na líci á 400mm)"(2,6/0,4+2,9/0,2)*0,2</t>
  </si>
  <si>
    <t>"křídlo 2P, prům.16mm, hl.200mm, na rubu á 200mm, na líci á 400mm)"(3,0/0,4+3,3/0,2)*0,2</t>
  </si>
  <si>
    <t>"křídlo 2L, prům.16mm, hl.200mm, na rubu á 200mm, na líci á 400mm)"(3,3/0,4+2,97/0,2)*0,2</t>
  </si>
  <si>
    <t>"kotvení úložného prahu OP1, prům.16mm, hl.200mm, rub a líc á 200mm)"12,5*2/0,2*0,2</t>
  </si>
  <si>
    <t>"kotvení úložného prahu OP2, prům.16mm, hl.200mm, rub a líc á 200mm)"12,5*2/0,2*0,2</t>
  </si>
  <si>
    <t>"kotvení podvlaku, dl.120mm" 9*4*0,12</t>
  </si>
  <si>
    <t>224211314</t>
  </si>
  <si>
    <t>Vrty maloprofilové D do 93 mm úklon do 45° hl do 100 m hor. III a IV</t>
  </si>
  <si>
    <t>41546332</t>
  </si>
  <si>
    <t>Maloprofilové vrty průběžným sacím vrtáním průměru přes 56 do 93 mm do úklonu 45° v hl 0 až 100 m v hornině tř. III a IV</t>
  </si>
  <si>
    <t>"pro odvodnění izolace prům.80mm"4*0,12</t>
  </si>
  <si>
    <t>"pro odvodnění dutin nosníků, prům.50mm"7*2*0,12</t>
  </si>
  <si>
    <t>16</t>
  </si>
  <si>
    <t>M</t>
  </si>
  <si>
    <t>55261306</t>
  </si>
  <si>
    <t>trubka z ušlechtilé oceli (nerez) lisovací spoj dl 6m DN 50</t>
  </si>
  <si>
    <t>-1946919104</t>
  </si>
  <si>
    <t>Poznámka k položce:_x000d_
včetně vlepení</t>
  </si>
  <si>
    <t>"nerezové trubičky DN50 dl.200mm pro odvětrání dutin nosníků"0,2*14</t>
  </si>
  <si>
    <t>"nerezové trubičky DN50 dl.3600mm pro odvodnění izolace"2*3,6</t>
  </si>
  <si>
    <t>17</t>
  </si>
  <si>
    <t>28615036</t>
  </si>
  <si>
    <t>trubka kanalizační HTEM s hrdlem DN 75x150 mm</t>
  </si>
  <si>
    <t>-204960753</t>
  </si>
  <si>
    <t>Poznámka k položce:_x000d_
plastové potrubí DN75 pro svedení vody z uložného prahu do drenáže</t>
  </si>
  <si>
    <t>2*2,6</t>
  </si>
  <si>
    <t>18</t>
  </si>
  <si>
    <t>28615039</t>
  </si>
  <si>
    <t>trubka kanalizační HTEM s hrdlem DN 110x250 mm</t>
  </si>
  <si>
    <t>1290393370</t>
  </si>
  <si>
    <t>Poznámka k položce:_x000d_
kanalizační potrubí pro odvedení vody z úložného prahu do rubové drenáže</t>
  </si>
  <si>
    <t>2,2+1,92</t>
  </si>
  <si>
    <t>19</t>
  </si>
  <si>
    <t>274311126</t>
  </si>
  <si>
    <t>Základové pasy, prahy, věnce a ostruhy z betonu prostého C 20/25</t>
  </si>
  <si>
    <t>487537750</t>
  </si>
  <si>
    <t>Základové konstrukce z betonu prostého pasy, prahy, věnce a ostruhy ve výkopu nebo na hlavách pilot C 20/25</t>
  </si>
  <si>
    <t>Poznámka k položce:_x000d_
podkladní beton pod schodištěm</t>
  </si>
  <si>
    <t>"u křídla 1L"4,2*0,75*0,15+0,6*0,75*0,8</t>
  </si>
  <si>
    <t>"u křídla 1P"4,2*0,75*0,15+0,6*0,75*0,8</t>
  </si>
  <si>
    <t>20</t>
  </si>
  <si>
    <t>275121001</t>
  </si>
  <si>
    <t>Hranice podpěrná dočasná ze ŽB silničních dílců pl do 3 m2 hl 0,5 m - zřízení</t>
  </si>
  <si>
    <t>kus</t>
  </si>
  <si>
    <t>-155548198</t>
  </si>
  <si>
    <t xml:space="preserve">Montáž hranice podpěrné dočasné ze železobetonových silničních dílců  plochy do 3 m2 hloubky 0,5 m zřízení</t>
  </si>
  <si>
    <t>Poznámka k položce:_x000d_
osazení dvou vrstev silničních panelů pro založení skruže</t>
  </si>
  <si>
    <t>7*2*2</t>
  </si>
  <si>
    <t>275121002</t>
  </si>
  <si>
    <t>Hranice podpěrná dočasná ze ŽB silničních dílců pl do 3 m2 hl 0,5 m - odstranění</t>
  </si>
  <si>
    <t>6202993</t>
  </si>
  <si>
    <t xml:space="preserve">Montáž hranice podpěrné dočasné ze železobetonových silničních dílců  plochy do 3 m2 hloubky 0,5 m odstranění</t>
  </si>
  <si>
    <t>22</t>
  </si>
  <si>
    <t>275311125</t>
  </si>
  <si>
    <t>Základové patky a bloky z betonu prostého C 16/20</t>
  </si>
  <si>
    <t>-1919895460</t>
  </si>
  <si>
    <t>Základové konstrukce z betonu prostého patky a bloky ve výkopu nebo na hlavách pilot C 16/20</t>
  </si>
  <si>
    <t>Poznámka k položce:_x000d_
přechodové klíny pod dlažbou za římsami o hl. 600mm pod dlažbou</t>
  </si>
  <si>
    <t>"u křídla 1L"0,6*0,96</t>
  </si>
  <si>
    <t>"u křídla 1P"0,6*1,1</t>
  </si>
  <si>
    <t>"u křídla 2L"0,6*0,73</t>
  </si>
  <si>
    <t>Svislé a kompletní konstrukce</t>
  </si>
  <si>
    <t>23</t>
  </si>
  <si>
    <t>317171126</t>
  </si>
  <si>
    <t>Kotvení monolitického betonu římsy do mostovky kotvou do vývrtu</t>
  </si>
  <si>
    <t>2100042732</t>
  </si>
  <si>
    <t xml:space="preserve">Poznámka k souboru cen:_x000d_
1. Kotvy spřažené se osazují do nosné konstrukce přivařením spodní části kotvy do výztuže mostovky. 2. Kotvy do vývrtu se osazují vrtáním otvoru do betonu mostovky, ukotví se do epoxidové ampule. 3. Kotvy talířové se zamáčknou do ukládaného betonu mostovky. 4. V cenách nejsou započteny náklady na kotvy; tyto se oceňují ve specifikaci. </t>
  </si>
  <si>
    <t>"NK, pravá á 1m"33</t>
  </si>
  <si>
    <t>"NK, levá á 1m"32</t>
  </si>
  <si>
    <t>"na levé opěrné zdi á 2m"12</t>
  </si>
  <si>
    <t>24</t>
  </si>
  <si>
    <t>54879202</t>
  </si>
  <si>
    <t xml:space="preserve">kotva do vývrtu pro kotvení mostní  římsy</t>
  </si>
  <si>
    <t>-702457866</t>
  </si>
  <si>
    <t>25</t>
  </si>
  <si>
    <t>317321118</t>
  </si>
  <si>
    <t>Mostní římsy ze ŽB C 30/37</t>
  </si>
  <si>
    <t>22607576</t>
  </si>
  <si>
    <t>Římsy ze železového betonu C 30/37</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</si>
  <si>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</si>
  <si>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"NK, pravá"33*0,4</t>
  </si>
  <si>
    <t>"NK, levá"32*0,36</t>
  </si>
  <si>
    <t>"OP2, levá opěrná zeď"22,5*0,144</t>
  </si>
  <si>
    <t>26</t>
  </si>
  <si>
    <t>317353121</t>
  </si>
  <si>
    <t>Bednění mostních říms všech tvarů - zřízení</t>
  </si>
  <si>
    <t>696314913</t>
  </si>
  <si>
    <t>Bednění mostní římsy zřízení všech tvarů</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</si>
  <si>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</si>
  <si>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"pravá římsa na NK"1,2*33</t>
  </si>
  <si>
    <t>"levá říms na NK"1,1*32</t>
  </si>
  <si>
    <t>"římsa na levé opěrné zdi u OP1"0,7*22,5</t>
  </si>
  <si>
    <t>27</t>
  </si>
  <si>
    <t>317353221</t>
  </si>
  <si>
    <t>Bednění mostních říms všech tvarů - odstranění</t>
  </si>
  <si>
    <t>-1357091927</t>
  </si>
  <si>
    <t>Bednění mostní římsy odstranění všech tvarů</t>
  </si>
  <si>
    <t>28</t>
  </si>
  <si>
    <t>317361116.2</t>
  </si>
  <si>
    <t>Výztuž mostních říms z betonářské oceli 10 505</t>
  </si>
  <si>
    <t>458796083</t>
  </si>
  <si>
    <t>Výztuž mostních železobetonových říms z betonářské oceli 10 505 (R) nebo BSt 500</t>
  </si>
  <si>
    <t>Poznámka k položce:_x000d_
kotevní přípravek pro kotvení VO v římse, předpoklad 50 kg/ks, kompletní dodávka</t>
  </si>
  <si>
    <t>29</t>
  </si>
  <si>
    <t>317361116.1</t>
  </si>
  <si>
    <t>-164269404</t>
  </si>
  <si>
    <t>Poznámka k položce:_x000d_
parametrická spotřeba 150 kg/m3</t>
  </si>
  <si>
    <t>27,96*0,150</t>
  </si>
  <si>
    <t>30</t>
  </si>
  <si>
    <t>334323218</t>
  </si>
  <si>
    <t>Mostní křídla a závěrné zídky ze ŽB C 30/37</t>
  </si>
  <si>
    <t>62490388</t>
  </si>
  <si>
    <t>Mostní křídla a závěrné zídky z betonu železového C 30/37</t>
  </si>
  <si>
    <t>"betonáž křídla 1L"0,91*(2,9+2,6)/2*2</t>
  </si>
  <si>
    <t>"betonáž křídla 1P"0,81*(3,9+3,61)/2*2</t>
  </si>
  <si>
    <t>"betonáž ÚP, ZZ a podložiskových bloků OP1"34,5*1,33+0,8*12,4+1</t>
  </si>
  <si>
    <t>"betonáž křídla 2L"0,99*(3,3+3)/2*2</t>
  </si>
  <si>
    <t>"betonáž křídla 2P"0,96*(3+3,3)/2*2</t>
  </si>
  <si>
    <t>"betonáž ÚP, ZZ a podložiskových bloků OP2"31,6*1,04+1,2*13,01+1</t>
  </si>
  <si>
    <t>31</t>
  </si>
  <si>
    <t>334352111</t>
  </si>
  <si>
    <t>Bednění mostních křídel a závěrných zídek ze systémového bednění s výplní z překližek - zřízení</t>
  </si>
  <si>
    <t>1190302182</t>
  </si>
  <si>
    <t xml:space="preserve">Bednění mostních křídel a závěrných zídek ze systémového bednění  zřízení z překližek</t>
  </si>
  <si>
    <t>"křídlo 1L"(2,6+0,91+2,9)*2</t>
  </si>
  <si>
    <t>"křídlo 1P"(3,61+0,81+3,9)*2</t>
  </si>
  <si>
    <t>"úložný práh a ZZ OP1"(12,4*2+2,8+3,0)*1,33+2*0,8+1,69*2*12,4</t>
  </si>
  <si>
    <t>"křídlo 2L"(3,3+0,99+3)*2</t>
  </si>
  <si>
    <t>"křídlo 2P"(3,3+0,96+3)*2</t>
  </si>
  <si>
    <t>"úložný práh a ZZ OP2"(13,01*2+2,9+2,3)*1,04+2*1,2+1,63*2*13,1</t>
  </si>
  <si>
    <t>32</t>
  </si>
  <si>
    <t>334352211</t>
  </si>
  <si>
    <t>Bednění mostních křídel a závěrných zídek ze systémového bednění s výplní z překližek - odstranění</t>
  </si>
  <si>
    <t>1925162122</t>
  </si>
  <si>
    <t xml:space="preserve">Bednění mostních křídel a závěrných zídek ze systémového bednění  odstranění z překližek</t>
  </si>
  <si>
    <t>33</t>
  </si>
  <si>
    <t>334361226</t>
  </si>
  <si>
    <t>Výztuž křídel, závěrných zdí z betonářské oceli 10 505</t>
  </si>
  <si>
    <t>-951144622</t>
  </si>
  <si>
    <t xml:space="preserve">Výztuž betonářská mostních konstrukcí  opěr, úložných prahů, křídel, závěrných zídek, bloků ložisek, pilířů a sloupů z oceli 10 505 (R) nebo BSt 500 křídel, závěrných zdí</t>
  </si>
  <si>
    <t>Poznámka k položce:_x000d_
parametrická spotřeba 120kg/m3</t>
  </si>
  <si>
    <t>(23,373+25,53)*0,120</t>
  </si>
  <si>
    <t>34</t>
  </si>
  <si>
    <t>334361266</t>
  </si>
  <si>
    <t>Výztuž úložných prahů ložisek z betonářské oceli 10 505</t>
  </si>
  <si>
    <t>1723888985</t>
  </si>
  <si>
    <t xml:space="preserve">Výztuž betonářská mostních konstrukcí  opěr, úložných prahů, křídel, závěrných zídek, bloků ložisek, pilířů a sloupů z oceli 10 505 (R) nebo BSt 500 úložných prahů ložisek</t>
  </si>
  <si>
    <t>Poznámka k položce:_x000d_
úložné prahy a podložiskové bloky, parametrická spotřeba 120 kg/m3</t>
  </si>
  <si>
    <t>80,75*0,12</t>
  </si>
  <si>
    <t>35</t>
  </si>
  <si>
    <t>388995212</t>
  </si>
  <si>
    <t>Chránička kabelů z trub HDPE v římse DN 110</t>
  </si>
  <si>
    <t>393005522</t>
  </si>
  <si>
    <t xml:space="preserve">Chránička kabelů v římse z trub HDPE  přes DN 80 do DN 110</t>
  </si>
  <si>
    <t>Poznámka k položce:_x000d_
chráničky DN110 v římse</t>
  </si>
  <si>
    <t>33+32</t>
  </si>
  <si>
    <t>Vodorovné konstrukce</t>
  </si>
  <si>
    <t>36</t>
  </si>
  <si>
    <t>421361226</t>
  </si>
  <si>
    <t>Výztuž ŽB deskového mostu z betonářské oceli 10 505</t>
  </si>
  <si>
    <t>2110154220</t>
  </si>
  <si>
    <t>Výztuž deskových konstrukcí z betonářské oceli 10 505 (R) nebo BSt 500 deskového mostu</t>
  </si>
  <si>
    <t>Poznámka k položce:_x000d_
dobetonování čel a koncových příčníků NK, parametrická spotřeba 140 kg/m3</t>
  </si>
  <si>
    <t>37,056*0,14</t>
  </si>
  <si>
    <t>37</t>
  </si>
  <si>
    <t>421361412</t>
  </si>
  <si>
    <t>Výztuž mostních desek ze svařovaných sítí nad 4 kg/m2</t>
  </si>
  <si>
    <t>-375354274</t>
  </si>
  <si>
    <t xml:space="preserve">Výztuž deskových konstrukcí  ze svařovaných sítí přes 4 kg/m2</t>
  </si>
  <si>
    <t>Poznámka k položce:_x000d_
výztuž ve vyrovnávacím betonu NK z KARI sítí 100/100 - průměr 8mm (7,9 kg/m2), včetně opatření antikorozním nátěrem v místech se snížením krytí</t>
  </si>
  <si>
    <t>1,2*1,5*7,9*296/1000</t>
  </si>
  <si>
    <t>38</t>
  </si>
  <si>
    <t>421378112</t>
  </si>
  <si>
    <t>Injektáž trubek do D 65 mm pro předpínací výztuž nosné konstrukce mostů</t>
  </si>
  <si>
    <t>-1206912057</t>
  </si>
  <si>
    <t xml:space="preserve">Výztuž předpínací nosné konstrukce mostů  injektáž trubek, průměru do 65 mm</t>
  </si>
  <si>
    <t>Poznámka k položce:_x000d_
reinjektáž kabelových kanálků, předpoklad 10%, čerpáno se souhlasem investora</t>
  </si>
  <si>
    <t>283,36*8*0,1</t>
  </si>
  <si>
    <t>39</t>
  </si>
  <si>
    <t>423321128</t>
  </si>
  <si>
    <t>Mostní nosné konstrukce trámové ze ŽB C 30/37</t>
  </si>
  <si>
    <t>620385615</t>
  </si>
  <si>
    <t xml:space="preserve">Mostní železobetonové nosné konstrukce deskové nebo klenbové, trámové, ostatní  trámové, z betonu C 30/37</t>
  </si>
  <si>
    <t>Poznámka k položce:_x000d_
dobetonávka koncových příčníků a čel NK</t>
  </si>
  <si>
    <t>16*1,5*1,04+2*12,6*0,48</t>
  </si>
  <si>
    <t>40</t>
  </si>
  <si>
    <t>423352111</t>
  </si>
  <si>
    <t>Bednění vnějších boků konstantní výšky - zřízení</t>
  </si>
  <si>
    <t>-130867671</t>
  </si>
  <si>
    <t xml:space="preserve">Bednění trámové a komorové konstrukce  vnějších boků konstantní výšky zřízení</t>
  </si>
  <si>
    <t>24,5*0,2*2+13,01*0,9+12,4*0,9</t>
  </si>
  <si>
    <t>41</t>
  </si>
  <si>
    <t>423352211</t>
  </si>
  <si>
    <t>Bednění vnějších boků konstantní výšky - odstranění</t>
  </si>
  <si>
    <t>-432436792</t>
  </si>
  <si>
    <t xml:space="preserve">Bednění trámové a komorové konstrukce  vnějších boků konstantní výšky odstranění</t>
  </si>
  <si>
    <t>42</t>
  </si>
  <si>
    <t>428992111.1</t>
  </si>
  <si>
    <t>Osazení mostního ložiska elastomerového zatížení do 400 kN</t>
  </si>
  <si>
    <t>1923157815</t>
  </si>
  <si>
    <t xml:space="preserve">Osazení mostního ložiska elastomerového  zatížení do 400 kN</t>
  </si>
  <si>
    <t>Poznámka k položce:_x000d_
DEMONTÁŽ STÁVAJÍCÍ MOSTNÍCH LOŽISEK včetně uložení na skládku</t>
  </si>
  <si>
    <t>2*8*2</t>
  </si>
  <si>
    <t>141</t>
  </si>
  <si>
    <t>428992112</t>
  </si>
  <si>
    <t>Osazení mostního ložiska elastomerového zatížení do 1800 kN</t>
  </si>
  <si>
    <t>1436533506</t>
  </si>
  <si>
    <t xml:space="preserve">Osazení mostního ložiska elastomerového  zatížení přes 400 do 1800 kN</t>
  </si>
  <si>
    <t>Poznámka k položce:_x000d_
DODÁNÍ NOVÝCH MOSTNÍCH LOŽISEK - 16 ks, kompletní dodávka včetně montáže</t>
  </si>
  <si>
    <t>2*8</t>
  </si>
  <si>
    <t>44</t>
  </si>
  <si>
    <t>429941123</t>
  </si>
  <si>
    <t>Odskružení bednění na podpěrné konstrukci - hydraulické válce zatížení do 1000 kN - zřízení</t>
  </si>
  <si>
    <t>1261734522</t>
  </si>
  <si>
    <t xml:space="preserve">Odskružení bednění na podpěrné konstrukci  zřízení hydraulické válce, zatížení přes 500 do 1000 kN</t>
  </si>
  <si>
    <t>Poznámka k položce:_x000d_
TECHNOLOGIE SYCHRONIZOVANÉHO ZDVIHÁNÍ DLE KNOW-HOW VYBRANÉHO ZHOTIVITELE</t>
  </si>
  <si>
    <t>45</t>
  </si>
  <si>
    <t>429941223</t>
  </si>
  <si>
    <t>Odskružení bednění na podpěrné konstrukci - hydraulické válce zatížení do 1000 kN - odstranění</t>
  </si>
  <si>
    <t>-1452345283</t>
  </si>
  <si>
    <t xml:space="preserve">Odskružení bednění na podpěrné konstrukci  odstranění hydraulické válce, zatížení přes 500 do 1000 kN</t>
  </si>
  <si>
    <t>46</t>
  </si>
  <si>
    <t>430321616</t>
  </si>
  <si>
    <t>Schodišťová konstrukce a rampa ze ŽB tř. C 30/37</t>
  </si>
  <si>
    <t>-170745539</t>
  </si>
  <si>
    <t xml:space="preserve">Schodišťové konstrukce a rampy z betonu železového (bez výztuže)  stupně, schodnice, ramena, podesty s nosníky tř. C 30/37</t>
  </si>
  <si>
    <t>Poznámka k položce:_x000d_
revizní schodiště u OP1 dle VL4</t>
  </si>
  <si>
    <t>"u křídla 1L"15*0,45*0,18*0,75</t>
  </si>
  <si>
    <t>"u křídla 1P"13*0,45*0,18*0,75</t>
  </si>
  <si>
    <t>47</t>
  </si>
  <si>
    <t>430361821</t>
  </si>
  <si>
    <t>Výztuž schodišťové konstrukce a rampy betonářskou ocelí 10 505</t>
  </si>
  <si>
    <t>-892052689</t>
  </si>
  <si>
    <t xml:space="preserve">Výztuž schodišťových konstrukcí a ramp  stupňů, schodnic, ramen, podest s nosníky z betonářské oceli 10 505 (R) nebo BSt 500</t>
  </si>
  <si>
    <t>Poznámka k položce:_x000d_
uvažována parametrická spotřeba 100kg/m3</t>
  </si>
  <si>
    <t>"viz položka č.430321616"1,701*0,1</t>
  </si>
  <si>
    <t>48</t>
  </si>
  <si>
    <t>451477121</t>
  </si>
  <si>
    <t>Podkladní vrstva plastbetonová drenážní první vrstva tl 20 mm</t>
  </si>
  <si>
    <t>1094263198</t>
  </si>
  <si>
    <t>Podkladní vrstva plastbetonová drenážní, tloušťky do 20 mm první vrstva</t>
  </si>
  <si>
    <t>"podél říms"0,1*2*24,5</t>
  </si>
  <si>
    <t>"v místě odvodnění izolace"0,6*1,9*2</t>
  </si>
  <si>
    <t>49</t>
  </si>
  <si>
    <t>451477122</t>
  </si>
  <si>
    <t>Podkladní vrstva plastbetonová drenážní každá další vrstva tl 20 mm</t>
  </si>
  <si>
    <t>494326107</t>
  </si>
  <si>
    <t>Podkladní vrstva plastbetonová drenážní, tloušťky do 20 mm každá další vrstva</t>
  </si>
  <si>
    <t>"podél říms"0,1*24,5*2*1,75</t>
  </si>
  <si>
    <t>"v místě odvodnění izolace"0,6*1,9*2*2,75</t>
  </si>
  <si>
    <t>451576121</t>
  </si>
  <si>
    <t>Podkladní a výplňová vrstva ze štěrkopísku tl do 200 mm</t>
  </si>
  <si>
    <t>-2061193491</t>
  </si>
  <si>
    <t xml:space="preserve">Podkladní a výplňová vrstva z kameniva  tloušťky do 200 mm ze štěrkopísku</t>
  </si>
  <si>
    <t>Poznámka k položce:_x000d_
zhutněný ŠP podsyp pod panelovou rovnaninou, včetně dodávky, zřízení a odstranění</t>
  </si>
  <si>
    <t>"před OP1"0,67/0,2*12,8</t>
  </si>
  <si>
    <t>"před OP2"1,47/0,2*12,8</t>
  </si>
  <si>
    <t>51</t>
  </si>
  <si>
    <t>457311114</t>
  </si>
  <si>
    <t>Vyrovnávací nebo spádový beton C 12/15 včetně úpravy povrchu</t>
  </si>
  <si>
    <t>-1845238628</t>
  </si>
  <si>
    <t xml:space="preserve">Vyrovnávací nebo spádový beton včetně úpravy povrchu  C 12/15</t>
  </si>
  <si>
    <t>"u rubové drenáže u OP1"0,23*12,4</t>
  </si>
  <si>
    <t>"u rubové drenáže u OP2"0,1*13,01</t>
  </si>
  <si>
    <t>52</t>
  </si>
  <si>
    <t>457311118</t>
  </si>
  <si>
    <t>Vyrovnávací nebo spádový beton C 30/37 včetně úpravy povrchu</t>
  </si>
  <si>
    <t>1474643391</t>
  </si>
  <si>
    <t xml:space="preserve">Vyrovnávací nebo spádový beton včetně úpravy povrchu  C 30/37</t>
  </si>
  <si>
    <t>24,5*1,9</t>
  </si>
  <si>
    <t>53</t>
  </si>
  <si>
    <t>457451112</t>
  </si>
  <si>
    <t>Ochranná betonová vrstva na izolaci přesýpaných objektů tl 60 mm z prostého betonu C 16/20</t>
  </si>
  <si>
    <t>-1540642329</t>
  </si>
  <si>
    <t xml:space="preserve">Ochranná betonová vrstva na izolaci přesýpaných objektů  tloušťky 60 mm s vyhlazením povrchu z prostého betonu C 16/20</t>
  </si>
  <si>
    <t>Poznámka k položce:_x000d_
cementová mazanina sloužící jako ochranná vrstva nad HI u levé opěrné zdi OP2</t>
  </si>
  <si>
    <t>0,52*22,5</t>
  </si>
  <si>
    <t>54</t>
  </si>
  <si>
    <t>465513156</t>
  </si>
  <si>
    <t>Dlažba svahu u opěr z upraveného lomového žulového kamene tl 200 mm do lože C 25/30 pl do 10 m2</t>
  </si>
  <si>
    <t>-419259576</t>
  </si>
  <si>
    <t xml:space="preserve">Dlažba svahu u mostních opěr z upraveného lomového žulového kamene  s vyspárováním maltou MC 25, šíře spáry 15 mm do betonového lože C 25/30 tloušťky 200 mm, plochy do 10 m2</t>
  </si>
  <si>
    <t>Poznámka k položce:_x000d_
zpevnění svahů kamenem z lomového kamene tl.150 mm do betonopvého lože tl. 300 mm</t>
  </si>
  <si>
    <t>"u křídla 1P"3,2</t>
  </si>
  <si>
    <t>"u křídla 2P"5,1</t>
  </si>
  <si>
    <t>"u křídla 1L"0,8</t>
  </si>
  <si>
    <t>Komunikace pozemní</t>
  </si>
  <si>
    <t>55</t>
  </si>
  <si>
    <t>564231111</t>
  </si>
  <si>
    <t>Podklad nebo podsyp ze štěrkopísku ŠP tl 100 mm</t>
  </si>
  <si>
    <t>1601726495</t>
  </si>
  <si>
    <t xml:space="preserve">Podklad nebo podsyp ze štěrkopísku ŠP  s rozprostřením, vlhčením a zhutněním, po zhutnění tl. 100 mm</t>
  </si>
  <si>
    <t>Poznámka k položce:_x000d_
pod revizním schodištěm</t>
  </si>
  <si>
    <t>1,3*9,4</t>
  </si>
  <si>
    <t>56</t>
  </si>
  <si>
    <t>564710011</t>
  </si>
  <si>
    <t>Podklad z kameniva hrubého drceného vel. 8-16 mm tl 50 mm</t>
  </si>
  <si>
    <t>-1253885570</t>
  </si>
  <si>
    <t xml:space="preserve">Podklad nebo kryt z kameniva hrubého drceného  vel. 8-16 mm s rozprostřením a zhutněním, po zhutnění tl. 50 mm</t>
  </si>
  <si>
    <t>Poznámka k položce:_x000d_
Lože z drceného kameniva v tl. 40 mm</t>
  </si>
  <si>
    <t>57</t>
  </si>
  <si>
    <t>564851111</t>
  </si>
  <si>
    <t>Podklad ze štěrkodrtě ŠD tl 150 mm</t>
  </si>
  <si>
    <t>278622758</t>
  </si>
  <si>
    <t xml:space="preserve">Podklad ze štěrkodrti ŠD  s rozprostřením a zhutněním, po zhutnění tl. 150 mm</t>
  </si>
  <si>
    <t>Poznámka k položce:_x000d_
vrstva ŠDb pod dlažbou</t>
  </si>
  <si>
    <t>71,94</t>
  </si>
  <si>
    <t>58</t>
  </si>
  <si>
    <t>564871111</t>
  </si>
  <si>
    <t>Podklad ze štěrkodrtě ŠD tl 250 mm</t>
  </si>
  <si>
    <t>-1740379241</t>
  </si>
  <si>
    <t xml:space="preserve">Podklad ze štěrkodrti ŠD  s rozprostřením a zhutněním, po zhutnění tl. 250 mm</t>
  </si>
  <si>
    <t>Poznámka k položce:_x000d_
čerpáno se souhlasem investora, výměna podloží ŠD 0/32</t>
  </si>
  <si>
    <t>"před OP1"39,644</t>
  </si>
  <si>
    <t>"za OP2"78,48</t>
  </si>
  <si>
    <t>59</t>
  </si>
  <si>
    <t>564871116</t>
  </si>
  <si>
    <t>Podklad ze štěrkodrtě ŠD tl. 300 mm</t>
  </si>
  <si>
    <t>-865942604</t>
  </si>
  <si>
    <t xml:space="preserve">Podklad ze štěrkodrti ŠD  s rozprostřením a zhutněním, po zhutnění tl. 300 mm</t>
  </si>
  <si>
    <t>Poznámka k položce:_x000d_
vsakovací vrstva z frakce 32-125 v sakovací jímce u OP2, o objemu 1m3</t>
  </si>
  <si>
    <t>3,35</t>
  </si>
  <si>
    <t>60</t>
  </si>
  <si>
    <t>565135111</t>
  </si>
  <si>
    <t>Asfaltový beton vrstva podkladní ACP 16 (obalované kamenivo OKS) tl 50 mm š do 3 m</t>
  </si>
  <si>
    <t>-1835909960</t>
  </si>
  <si>
    <t xml:space="preserve">Asfaltový beton vrstva podkladní ACP 16 (obalované kamenivo střednězrnné - OKS)  s rozprostřením a zhutněním v pruhu šířky do 3 m, po zhutnění tl. 50 mm</t>
  </si>
  <si>
    <t>Poznámka k položce:_x000d_
asfaltová vrstva ACP 16+ v tl.50mm před lávkou</t>
  </si>
  <si>
    <t>125,4</t>
  </si>
  <si>
    <t>61</t>
  </si>
  <si>
    <t>573211107</t>
  </si>
  <si>
    <t>Postřik živičný spojovací z asfaltu v množství 0,30 kg/m2</t>
  </si>
  <si>
    <t>271084225</t>
  </si>
  <si>
    <t>Postřik spojovací PS bez posypu kamenivem z asfaltu silničního, v množství 0,30 kg/m2</t>
  </si>
  <si>
    <t>Poznámka k položce:_x000d_
Spojovací postřik 0,25 kg/m2 asf. em.	</t>
  </si>
  <si>
    <t>"mimo lávku na ACP 16+"125,4</t>
  </si>
  <si>
    <t>"mimo lávku na ACL 11S"114</t>
  </si>
  <si>
    <t>"na lávce na ACO 8S"250</t>
  </si>
  <si>
    <t>62</t>
  </si>
  <si>
    <t>577144131</t>
  </si>
  <si>
    <t>Asfaltový beton vrstva obrusná ACO 11 (ABS) tř. I tl 50 mm š do 3 m z modifikovaného asfaltu</t>
  </si>
  <si>
    <t>-1913015199</t>
  </si>
  <si>
    <t xml:space="preserve">Asfaltový beton vrstva obrusná ACO 11 (ABS)  s rozprostřením a se zhutněním z modifikovaného asfaltu v pruhu šířky do 3 m, po zhutnění tl. 50 mm</t>
  </si>
  <si>
    <t>"asfaltová vrstva ACO 11S mimo lávku"114</t>
  </si>
  <si>
    <t>"asfaltová vrstva ACO 11S na lávce"250</t>
  </si>
  <si>
    <t>63</t>
  </si>
  <si>
    <t>577154131</t>
  </si>
  <si>
    <t>Asfaltový beton vrstva obrusná ACO 11 (ABS) tř. I tl 60 mm š do 3 m z modifikovaného asfaltu</t>
  </si>
  <si>
    <t>1497473054</t>
  </si>
  <si>
    <t xml:space="preserve">Asfaltový beton vrstva obrusná ACO 11 (ABS)  s rozprostřením a se zhutněním z modifikovaného asfaltu v pruhu šířky do 3 m, po zhutnění tl. 60 mm</t>
  </si>
  <si>
    <t>Poznámka k položce:_x000d_
asfaltová vrstva ACO 8S v tl. 55mm na lávce</t>
  </si>
  <si>
    <t>250</t>
  </si>
  <si>
    <t>64</t>
  </si>
  <si>
    <t>577155132</t>
  </si>
  <si>
    <t>Asfaltový beton vrstva ložní ACL 16 (ABH) tl 60 mm š do 3 m z modifikovaného asfaltu</t>
  </si>
  <si>
    <t>1961714938</t>
  </si>
  <si>
    <t xml:space="preserve">Asfaltový beton vrstva ložní ACL 16 (ABH)  s rozprostřením a zhutněním z modifikovaného asfaltu v pruhu šířky do 3 m, po zhutnění tl. 60 mm</t>
  </si>
  <si>
    <t>Poznámka k položce:_x000d_
asfaltová vrstva ACL 11S v tl.55mm mimo lávku</t>
  </si>
  <si>
    <t>114</t>
  </si>
  <si>
    <t>65</t>
  </si>
  <si>
    <t>596211121</t>
  </si>
  <si>
    <t>Kladení zámkové dlažby komunikací pro pěší tl 60 mm skupiny B pl do 100 m2</t>
  </si>
  <si>
    <t>-2006215271</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</si>
  <si>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přes 50 do 100 m2</t>
  </si>
  <si>
    <t>Poznámka k položce:_x000d_
za OP2</t>
  </si>
  <si>
    <t>65,4</t>
  </si>
  <si>
    <t>66</t>
  </si>
  <si>
    <t>59245001</t>
  </si>
  <si>
    <t>dlažba zámková tvaru I 200x165x40mm přírodní</t>
  </si>
  <si>
    <t>-69553219</t>
  </si>
  <si>
    <t>Poznámka k položce:_x000d_
Spotřeba: 36 kus/m2</t>
  </si>
  <si>
    <t>Úpravy povrchů, podlahy a osazování výplní</t>
  </si>
  <si>
    <t>67</t>
  </si>
  <si>
    <t>628611131</t>
  </si>
  <si>
    <t>Nátěr betonu mostu akrylátový 2x ochranný pružný OS-C</t>
  </si>
  <si>
    <t>-1859388516</t>
  </si>
  <si>
    <t>Nátěr mostních betonových konstrukcí akrylátový na siloxanové a plasticko-elastické bázi 2x ochranný pružný OS-C (OS 4)</t>
  </si>
  <si>
    <t>Poznámka k položce:_x000d_
nátěr obrub říms proti CHRL</t>
  </si>
  <si>
    <t>"pravá římsa"33*2,26</t>
  </si>
  <si>
    <t>"levá římsa"32*2,14</t>
  </si>
  <si>
    <t>68</t>
  </si>
  <si>
    <t>637311122</t>
  </si>
  <si>
    <t>Okapový chodník z betonových chodníkových obrubníků stojatých lože beton</t>
  </si>
  <si>
    <t>-1631175130</t>
  </si>
  <si>
    <t>Okapový chodník z obrubníků betonových chodníkových, se zalitím spár cementovou maltou do lože z betonu prostého, z obrubníků stojatých</t>
  </si>
  <si>
    <t>Poznámka k položce:_x000d_
chodníkové obrubníky š.100mm, kompletní dodávka</t>
  </si>
  <si>
    <t>"u křídla 2L"6,3</t>
  </si>
  <si>
    <t>"u křídla 2P"0,6</t>
  </si>
  <si>
    <t>"u křídla 1L"14,1</t>
  </si>
  <si>
    <t>"u křídla 1P"26,9</t>
  </si>
  <si>
    <t>"před OP1"4,4</t>
  </si>
  <si>
    <t>Trubní vedení</t>
  </si>
  <si>
    <t>69</t>
  </si>
  <si>
    <t>894411311</t>
  </si>
  <si>
    <t>Osazení betonových nebo železobetonových dílců pro šachty skruží rovných</t>
  </si>
  <si>
    <t>385797016</t>
  </si>
  <si>
    <t>Poznámka k položce:_x000d_
včetně zemních prací a založení</t>
  </si>
  <si>
    <t>70</t>
  </si>
  <si>
    <t>59225330</t>
  </si>
  <si>
    <t>skruž betonová studňová kruhová D80x80x8 cm</t>
  </si>
  <si>
    <t>-109972084</t>
  </si>
  <si>
    <t>"betonová šachta rubové drenáže u OP1, DN800"3</t>
  </si>
  <si>
    <t>"betonová šachta rubové drenáže u OP2, DN600"3</t>
  </si>
  <si>
    <t>Ostatní konstrukce a práce, bourání</t>
  </si>
  <si>
    <t>71</t>
  </si>
  <si>
    <t>911121311</t>
  </si>
  <si>
    <t>Montáž ocelového zábradli při opravách mostů</t>
  </si>
  <si>
    <t>1030565342</t>
  </si>
  <si>
    <t>Oprava ocelového zábradlí svařovaného nebo šroubovaného montáž</t>
  </si>
  <si>
    <t>Poznámka k položce:_x000d_
osazení mostního zábradlí</t>
  </si>
  <si>
    <t>"NK - pravá římsa"33,5</t>
  </si>
  <si>
    <t>"NK - levá římsa"32,6</t>
  </si>
  <si>
    <t>"NK - zábrana protidotyku vpravo"16,8</t>
  </si>
  <si>
    <t>"NK - zábrana protidotyku vlevo"12,8</t>
  </si>
  <si>
    <t>"zábrana proti pádu levá opěrná zeď u OP2"22,5</t>
  </si>
  <si>
    <t>"zábrana proti pádu pravá opěrná zeď u OP2"20,4</t>
  </si>
  <si>
    <t>72</t>
  </si>
  <si>
    <t>55391512</t>
  </si>
  <si>
    <t>svodidlový systém JSNH4/N2 sloupky po 2m</t>
  </si>
  <si>
    <t>1477148049</t>
  </si>
  <si>
    <t>Poznámka k položce:_x000d_
OCELOVÁ ZÁBRANA PROTI PÁDU na opěrných zdí, včetně svislé výplně, PKO a vypracování dokumentace</t>
  </si>
  <si>
    <t>"levá opěrná zeď u OP2"22,5</t>
  </si>
  <si>
    <t>"pravá opěrná zeď u OP2"20,4</t>
  </si>
  <si>
    <t>73</t>
  </si>
  <si>
    <t>55391530</t>
  </si>
  <si>
    <t>zábradelní systém Pz bez výplně ZSNH4/H2</t>
  </si>
  <si>
    <t>-122520287</t>
  </si>
  <si>
    <t>Poznámka k položce:_x000d_
OCELOVÉ MOSTNÍ ZÁBRADLÍ a ZÁBRANY PROTI DOTYKU na mostě, včetně svislé výplně, PKO a vypracování dokumentace</t>
  </si>
  <si>
    <t>"zábradlí na pravé římse"33,5</t>
  </si>
  <si>
    <t>"zábradlí na levé římse"32,6</t>
  </si>
  <si>
    <t>"zábrana proti dotyku pravá římsa"16,8</t>
  </si>
  <si>
    <t>"zábrana proti dotyku levá římsa"12,8</t>
  </si>
  <si>
    <t>74</t>
  </si>
  <si>
    <t>914112111</t>
  </si>
  <si>
    <t>Tabulka s označením evidenčního čísla mostu</t>
  </si>
  <si>
    <t>-1789998379</t>
  </si>
  <si>
    <t>Tabulka s označením evidenčního čísla mostu na sloupek</t>
  </si>
  <si>
    <t>75</t>
  </si>
  <si>
    <t>919112232</t>
  </si>
  <si>
    <t>Řezání spár pro vytvoření komůrky š 20 mm hl 30 mm pro těsnící zálivku v živičném krytu</t>
  </si>
  <si>
    <t>760019734</t>
  </si>
  <si>
    <t>Řezání dilatačních spár v živičném krytu vytvoření komůrky pro těsnící zálivku šířky 20 mm, hloubky 30 mm</t>
  </si>
  <si>
    <t>"před OP1"6</t>
  </si>
  <si>
    <t>76</t>
  </si>
  <si>
    <t>919121233</t>
  </si>
  <si>
    <t>Těsnění spár zálivkou za studena pro komůrky š 20 mm hl 40 mm bez těsnicího profilu</t>
  </si>
  <si>
    <t>-1144734016</t>
  </si>
  <si>
    <t xml:space="preserve">Utěsnění dilatačních spár zálivkou za studena  v cementobetonovém nebo živičném krytu včetně adhezního nátěru bez těsnicího profilu pod zálivkou, pro komůrky šířky 20 mm, hloubky 40 mm</t>
  </si>
  <si>
    <t>Poznámka k položce:_x000d_
před OP1</t>
  </si>
  <si>
    <t>77</t>
  </si>
  <si>
    <t>919122132</t>
  </si>
  <si>
    <t>Těsnění spár zálivkou za tepla pro komůrky š 20 mm hl 40 mm s těsnicím profilem</t>
  </si>
  <si>
    <t>-270937175</t>
  </si>
  <si>
    <t xml:space="preserve">Utěsnění dilatačních spár zálivkou za tepla  v cementobetonovém nebo živičném krytu včetně adhezního nátěru s těsnicím profilem pod zálivkou, pro komůrky šířky 20 mm, hloubky 40 mm</t>
  </si>
  <si>
    <t>Poznámka k položce:_x000d_
výplň spáry vozovka - obruba</t>
  </si>
  <si>
    <t>"pravá římsa"33</t>
  </si>
  <si>
    <t>"levá římsa"32</t>
  </si>
  <si>
    <t>78</t>
  </si>
  <si>
    <t>931941112</t>
  </si>
  <si>
    <t>Osazení dilatačního mostního závěru lamelového - posun do 100 mm</t>
  </si>
  <si>
    <t>-104865788</t>
  </si>
  <si>
    <t xml:space="preserve">Osazení dilatačního mostního závěru  lamelového, posun do 100 mm</t>
  </si>
  <si>
    <t>Poznámka k položce:_x000d_
u OP1, kompletní dodávka včetně materiálu a montáže</t>
  </si>
  <si>
    <t>79</t>
  </si>
  <si>
    <t>931941142</t>
  </si>
  <si>
    <t>Osazení dilatačního mostního závěru podpovrchového - posun do 20 mm</t>
  </si>
  <si>
    <t>-1945336206</t>
  </si>
  <si>
    <t xml:space="preserve">Osazení dilatačního mostního závěru  podpovrchového, posun do 20 mm</t>
  </si>
  <si>
    <t>Poznámka k položce:_x000d_
u OP2, kompletní dodávka včetně materiálu a montáže</t>
  </si>
  <si>
    <t>943211111</t>
  </si>
  <si>
    <t>Montáž lešení prostorového rámového lehkého s podlahami zatížení do 200 kg/m2 v do 10 m</t>
  </si>
  <si>
    <t>-1154633128</t>
  </si>
  <si>
    <t xml:space="preserve">Montáž lešení prostorového rámového lehkého pracovního s podlahami  s provozním zatížením tř. 3 do 200 kg/m2, výšky do 10 m</t>
  </si>
  <si>
    <t>Poznámka k položce:_x000d_
včetně dodávky, zřízení a odstranění</t>
  </si>
  <si>
    <t>"lešení pro sanaci podhledu NK a líců opěr"20,6*16*4</t>
  </si>
  <si>
    <t>"lešení pro sanaci opěrných zdí"(22,5+20,4)*1,0*2</t>
  </si>
  <si>
    <t>81</t>
  </si>
  <si>
    <t>943211211</t>
  </si>
  <si>
    <t>Příplatek k lešení prostorovému rámovému lehkému s podlahami v do 10 m za první a ZKD den použití</t>
  </si>
  <si>
    <t>1797544343</t>
  </si>
  <si>
    <t xml:space="preserve">Montáž lešení prostorového rámového lehkého pracovního s podlahami  Příplatek za první a každý další den použití lešení k ceně -1111</t>
  </si>
  <si>
    <t>Poznámka k položce:_x000d_
předpokladaná doba pronájmu 3 týdny</t>
  </si>
  <si>
    <t>1404,200*3*7</t>
  </si>
  <si>
    <t>82</t>
  </si>
  <si>
    <t>948411121</t>
  </si>
  <si>
    <t>Zřízení podpěry dočasné kovové Pižmo výšky do 12 m</t>
  </si>
  <si>
    <t>-952278167</t>
  </si>
  <si>
    <t xml:space="preserve">Podpěrné skruže a podpěry dočasné kovové  zřízení podpěr výšky do 12 m Pižmo</t>
  </si>
  <si>
    <t>Poznámka k položce:_x000d_
pro zvedeání NK</t>
  </si>
  <si>
    <t>83</t>
  </si>
  <si>
    <t>948411221</t>
  </si>
  <si>
    <t>Odstranění podpěry dočasné kovové Pižmo výšky do 12 m</t>
  </si>
  <si>
    <t>1160535208</t>
  </si>
  <si>
    <t xml:space="preserve">Podpěrné skruže a podpěry dočasné kovové  odstranění podpěr výšky do 12 m Pižmo</t>
  </si>
  <si>
    <t>84</t>
  </si>
  <si>
    <t>948411921</t>
  </si>
  <si>
    <t>Měsíční nájemné podpěry dočasné kovové Pižmo výšky do 12 m</t>
  </si>
  <si>
    <t>-952673786</t>
  </si>
  <si>
    <t xml:space="preserve">Podpěrné skruže a podpěry dočasné kovové  měsíční nájemné podpěr výšky do 12 m Pižmo</t>
  </si>
  <si>
    <t>Poznámka k položce:_x000d_
uvažována délka pronájmu 1,75 měsíce (7 týdnů)</t>
  </si>
  <si>
    <t>61*1,75</t>
  </si>
  <si>
    <t>85</t>
  </si>
  <si>
    <t>962071711</t>
  </si>
  <si>
    <t>Bourání kovových, litinových nebo nýtovaných sloupů s patkou a hlavicí</t>
  </si>
  <si>
    <t>1337809929</t>
  </si>
  <si>
    <t xml:space="preserve">Vybourání kovových sloupů s patkou a hlavicí včetně snesení  bez podchycení nosné konstrukce a bez odvozu sloupů litinových nebo nýtovaných</t>
  </si>
  <si>
    <t>Poznámka k položce:_x000d_
demontáž sloupů VO na lávce, včetně odvozu</t>
  </si>
  <si>
    <t>0,15</t>
  </si>
  <si>
    <t>87</t>
  </si>
  <si>
    <t>963051111</t>
  </si>
  <si>
    <t>Bourání mostní nosné konstrukce z ŽB</t>
  </si>
  <si>
    <t>-1266762268</t>
  </si>
  <si>
    <t>Bourání mostních konstrukcí nosných konstrukcí ze železového betonu</t>
  </si>
  <si>
    <t>Poznámka k položce:_x000d_
u závěrných zídek včetně mostních závěrů</t>
  </si>
  <si>
    <t>"vybourání pravé ŽB římsy"32,5*0,361</t>
  </si>
  <si>
    <t>"vybourání levé ŽB římsy"31,5*0,406</t>
  </si>
  <si>
    <t>"vybourání úloženého prahu a ZZ na OP1"0,47*1,13*12,8+1,65*29,8</t>
  </si>
  <si>
    <t>"vybourání úloženého prahu a ZZ na OP2"1,1*1,02*12,8+1,35*31,8</t>
  </si>
  <si>
    <t>"křídlo 1L"0,91*2*(2,6+2,9)/2</t>
  </si>
  <si>
    <t>"křídlo 1P"0,82*2*(3,9+3,6)/2</t>
  </si>
  <si>
    <t>"křídlo 2L"0,99*2*(3,3+2,97)/2</t>
  </si>
  <si>
    <t>"křídlo 2P"0,96*2*(3+3,3)/2</t>
  </si>
  <si>
    <t>"římsa na opěrné zdi vlevo u OP2 (rozměry odhadnuty)"1,1*0,3*22,5</t>
  </si>
  <si>
    <t>"odbourání čel NK"2*12,1*0,202</t>
  </si>
  <si>
    <t>88</t>
  </si>
  <si>
    <t>966075141</t>
  </si>
  <si>
    <t>Odstranění kovového zábradlí vcelku</t>
  </si>
  <si>
    <t>1874796966</t>
  </si>
  <si>
    <t>Odstranění různých konstrukcí na mostech kovového zábradlí vcelku</t>
  </si>
  <si>
    <t>"pravá strana"29,35</t>
  </si>
  <si>
    <t>"levá strana"31,7</t>
  </si>
  <si>
    <t>"na římse opěrné zdi vlevo u OP2"22,5</t>
  </si>
  <si>
    <t>89</t>
  </si>
  <si>
    <t>966075322</t>
  </si>
  <si>
    <t>Demontáž ochranných sítí v kovovém rámu upevněných pod nosnou mostní konstrukci</t>
  </si>
  <si>
    <t>546709229</t>
  </si>
  <si>
    <t>Demontáž ochranných konstrukcí mostů sítí v kovovém rámu upevněných pod nosnou mostní konstrukci</t>
  </si>
  <si>
    <t>Poznámka k položce:_x000d_
odstranění zábran z vlnitého plechu nad trakčním vedení, včetně odvozu</t>
  </si>
  <si>
    <t>4*1,2*2</t>
  </si>
  <si>
    <t>90</t>
  </si>
  <si>
    <t>967043111</t>
  </si>
  <si>
    <t>Odsekání vrstvy vyrovnávacího betonu na nosné konstrukci mostů tl 150 mm</t>
  </si>
  <si>
    <t>-1497383136</t>
  </si>
  <si>
    <t>Odsekání vrstvy vyrovnávacího betonu na nosné konstrukci mostů tl. do 150 mm</t>
  </si>
  <si>
    <t>213</t>
  </si>
  <si>
    <t>91</t>
  </si>
  <si>
    <t>985111213</t>
  </si>
  <si>
    <t>Odsekání betonu stěn tl do 150 mm</t>
  </si>
  <si>
    <t>240679428</t>
  </si>
  <si>
    <t>Odsekání vrstev betonu stěn, tloušťka odsekané vrstvy přes 100 do 150 mm</t>
  </si>
  <si>
    <t>Poznámka k položce:_x000d_
ruční ubourání líce OP2 v tl.150mm</t>
  </si>
  <si>
    <t>4,9*13,2</t>
  </si>
  <si>
    <t>92</t>
  </si>
  <si>
    <t>985112111</t>
  </si>
  <si>
    <t>Odsekání degradovaného betonu stěn tl do 10 mm</t>
  </si>
  <si>
    <t>1762341439</t>
  </si>
  <si>
    <t>Odsekání degradovaného betonu stěn, tloušťky do 10 mm</t>
  </si>
  <si>
    <t>"boky NK, á 20%"2*1,74*24*0,2</t>
  </si>
  <si>
    <t>93</t>
  </si>
  <si>
    <t>985112112</t>
  </si>
  <si>
    <t>Odsekání degradovaného betonu stěn tl do 30 mm</t>
  </si>
  <si>
    <t>1711461675</t>
  </si>
  <si>
    <t>Odsekání degradovaného betonu stěn, tloušťky přes 10 do 30 mm</t>
  </si>
  <si>
    <t>Poznámka k položce:_x000d_
uvažovaná tl.20mm</t>
  </si>
  <si>
    <t>"líc OP1, á 10%"13,2*5,1*0,1</t>
  </si>
  <si>
    <t>"líc levé opěrné zdi u OP2, á 20%"4,7*22,5*0,2</t>
  </si>
  <si>
    <t>"líc a římsa pravé opěrné zdi u OP2, á 20%"(0,5*4,8*20,4+20,4*1,4)*0,2</t>
  </si>
  <si>
    <t>94</t>
  </si>
  <si>
    <t>985112113</t>
  </si>
  <si>
    <t>Odsekání degradovaného betonu stěn tl do 50 mm</t>
  </si>
  <si>
    <t>-303964044</t>
  </si>
  <si>
    <t>Odsekání degradovaného betonu stěn, tloušťky přes 30 do 50 mm</t>
  </si>
  <si>
    <t>95</t>
  </si>
  <si>
    <t>985112121</t>
  </si>
  <si>
    <t>Odsekání degradovaného betonu líce kleneb a podhledů tl do 10 mm</t>
  </si>
  <si>
    <t>-704584889</t>
  </si>
  <si>
    <t>Odsekání degradovaného betonu líce kleneb a podhledů, tloušťky do 10 mm</t>
  </si>
  <si>
    <t>"podhled NK, á 20%"296*0,2</t>
  </si>
  <si>
    <t>96</t>
  </si>
  <si>
    <t>985121122</t>
  </si>
  <si>
    <t>Tryskání degradovaného betonu stěn a rubu kleneb vodou pod tlakem do 1250 barů</t>
  </si>
  <si>
    <t>1112897177</t>
  </si>
  <si>
    <t>Tryskání degradovaného betonu stěn, rubu kleneb a podlah vodou pod tlakem přes 300 do 1 250 barů</t>
  </si>
  <si>
    <t>"NK - horní povrch"296</t>
  </si>
  <si>
    <t>"NK - boky"2*1,74*24</t>
  </si>
  <si>
    <t>"NK - podhled"296</t>
  </si>
  <si>
    <t>"OP1 - dřík horní povrch"2,5*12,1</t>
  </si>
  <si>
    <t>"OP1 - dřík líc a rub"13,2*5,1+12,5*0,5</t>
  </si>
  <si>
    <t>"horní povrch křídla 1P"0,82*(3,6+3,9)/2</t>
  </si>
  <si>
    <t>"horní povrch křídla 1L"0,91*(2,6+2,9)/2</t>
  </si>
  <si>
    <t>"OP2 - dřík horní povrch"2,6*12,1</t>
  </si>
  <si>
    <t>"OP2 - dřík líc a rub"13,2*4,9+12,5*0,8</t>
  </si>
  <si>
    <t>"horní povrch křídla 2P"0,96*(3,3+3,0)/2</t>
  </si>
  <si>
    <t>"horní povrch křídla 2L"0,99*(3,3+2,97)/2</t>
  </si>
  <si>
    <t>"líc opěrné zdi vpravo u OP2"0,5*4,8*20,4</t>
  </si>
  <si>
    <t>"římsa"1,36*20,4</t>
  </si>
  <si>
    <t>"líc opěrné zdi vlevo u OP2"4,7*22,5</t>
  </si>
  <si>
    <t>"horní povrch opěrné zdi u OP2"1*22,5</t>
  </si>
  <si>
    <t>97</t>
  </si>
  <si>
    <t>985311111</t>
  </si>
  <si>
    <t>Reprofilace stěn cementovými sanačními maltami tl 10 mm</t>
  </si>
  <si>
    <t>-40705413</t>
  </si>
  <si>
    <t>Reprofilace betonu sanačními maltami na cementové bázi ručně stěn, tloušťky do 10 mm</t>
  </si>
  <si>
    <t>Poznámka k položce:_x000d_
včetně spojovacího můstku a příp. protikorozní ochrany, rozsah stanoven odhadem</t>
  </si>
  <si>
    <t>"podhled NK á 20%"296*0,2</t>
  </si>
  <si>
    <t>"boky NK á 20%"2*1,74*24*0,2</t>
  </si>
  <si>
    <t>"líc OP2 v tl.10mm"13,2*4,9</t>
  </si>
  <si>
    <t>98</t>
  </si>
  <si>
    <t>985311112</t>
  </si>
  <si>
    <t>Reprofilace stěn cementovými sanačními maltami tl 20 mm</t>
  </si>
  <si>
    <t>-1782453734</t>
  </si>
  <si>
    <t>Reprofilace betonu sanačními maltami na cementové bázi ručně stěn, tloušťky přes 10 do 20 mm</t>
  </si>
  <si>
    <t>"líc OP1 á 10%"13,2*5,1*0,1</t>
  </si>
  <si>
    <t>"líc levé opěrné zdi u OP2 á 20%"4,7*22,5*0,2</t>
  </si>
  <si>
    <t>"líc a římsa pravé opěrné zdi u OP2 á 20%"(0,5*4,8*20,4+20,4*1,4)*0,2</t>
  </si>
  <si>
    <t>99</t>
  </si>
  <si>
    <t>985311114</t>
  </si>
  <si>
    <t>Reprofilace stěn cementovými sanačními maltami tl 40 mm</t>
  </si>
  <si>
    <t>1778334159</t>
  </si>
  <si>
    <t>Reprofilace betonu sanačními maltami na cementové bázi ručně stěn, tloušťky přes 30 do 40 mm</t>
  </si>
  <si>
    <t>Poznámka k položce:_x000d_
včetně spojovacího můstku a příp. protikorozní ochrany, horní povrch na levé opěrné zdi OP2</t>
  </si>
  <si>
    <t>1*22,5</t>
  </si>
  <si>
    <t>100</t>
  </si>
  <si>
    <t>985311115</t>
  </si>
  <si>
    <t>Reprofilace stěn cementovými sanačními maltami tl 50 mm</t>
  </si>
  <si>
    <t>1872084817</t>
  </si>
  <si>
    <t>Reprofilace betonu sanačními maltami na cementové bázi ručně stěn, tloušťky přes 40 do 50 mm</t>
  </si>
  <si>
    <t>101</t>
  </si>
  <si>
    <t>985311315</t>
  </si>
  <si>
    <t>Reprofilace rubu kleneb a podlah cementovými sanačními maltami tl 50 mm</t>
  </si>
  <si>
    <t>819637181</t>
  </si>
  <si>
    <t>Reprofilace betonu sanačními maltami na cementové bázi ručně rubu kleneb a podlah, tloušťky přes 40 do 50 mm</t>
  </si>
  <si>
    <t>Poznámka k položce:_x000d_
speciální vysokopevnostní sanační hmota (v případě poklesu tl. vyrovnávací vrstvy pod 60 mm), se souhlasem investora</t>
  </si>
  <si>
    <t>296*0,25</t>
  </si>
  <si>
    <t>102</t>
  </si>
  <si>
    <t>985312114</t>
  </si>
  <si>
    <t>Stěrka k vyrovnání betonových ploch stěn tl 5 mm</t>
  </si>
  <si>
    <t>-34337026</t>
  </si>
  <si>
    <t>Stěrka k vyrovnání ploch reprofilovaného betonu stěn, tloušťky do 5 mm</t>
  </si>
  <si>
    <t>Poznámka k položce:_x000d_
sjednocující stěrka včetně spojovacího nátěru</t>
  </si>
  <si>
    <t>"líce křídel"2*8,3+2*5,8</t>
  </si>
  <si>
    <t>"líc a boky OP1"13,2*9,5+4,5*2</t>
  </si>
  <si>
    <t>"líc a boky OP2"9,6*13,21+3,8*2</t>
  </si>
  <si>
    <t>"líc levé opěrné zdi u OP2"4,9*22,5</t>
  </si>
  <si>
    <t>"líc pravé opěrné zdi u OP2"0,5*5*20,4</t>
  </si>
  <si>
    <t>"římsa na pravé opěrné zdi u OP2"20,4*1,36</t>
  </si>
  <si>
    <t>103</t>
  </si>
  <si>
    <t>985511113</t>
  </si>
  <si>
    <t>Stříkaný beton ze suché směsi pevnosti 25 MPa stěn tl 50 mm</t>
  </si>
  <si>
    <t>1559215654</t>
  </si>
  <si>
    <t>Stříkaný beton ze suché směsi pevnosti v tlaku 25 MPa (tř. R3) stěn, jedné vrstvy tloušťky 50 mm</t>
  </si>
  <si>
    <t>Poznámka k položce:_x000d_
kotvený vícevrstvý nástřik sanace líce dříku OP2 v tl.140mm</t>
  </si>
  <si>
    <t>13,2*4,9*2,8</t>
  </si>
  <si>
    <t>104</t>
  </si>
  <si>
    <t>985562313</t>
  </si>
  <si>
    <t>Výztuž stříkaného betonu stěn ze svařovaných sítí jednovrstvých D drátu 8 mm velikost ok přes 100 mm</t>
  </si>
  <si>
    <t>246897262</t>
  </si>
  <si>
    <t>Výztuž stříkaného betonu ze svařovaných sítí velikosti ok přes 100 mm jednovrstvých stěn, průměru drátu 8 mm</t>
  </si>
  <si>
    <t>Poznámka k položce:_x000d_
líc opěry OP2, KARI síť 100/100 - průměr 8 mm (7,9 kg/m2), dvě vrstvy</t>
  </si>
  <si>
    <t>13,2*4,9*2</t>
  </si>
  <si>
    <t>105</t>
  </si>
  <si>
    <t>985564111</t>
  </si>
  <si>
    <t>Kotvičky pro výztuž stříkaného betonu hl do 200 mm z oceli D 6 mm do cementové malty</t>
  </si>
  <si>
    <t>1067437223</t>
  </si>
  <si>
    <t>Kotvičky pro výztuž stříkaného betonu z betonářské oceli do cementové malty, hloubky kotvení do 200 mm, průměru do 6 mm</t>
  </si>
  <si>
    <t>"kotvení sananační vrstvy na líci OP2, výztuží průměru 12mm, 9 ks/m2"54*9</t>
  </si>
  <si>
    <t>"kotvení vyrovnávacího betonu, prům. 16mm, hl.200mm, 2 řady á 250mm nad každým nosníkem"24/0,25*2*8</t>
  </si>
  <si>
    <t>997</t>
  </si>
  <si>
    <t>Přesun sutě</t>
  </si>
  <si>
    <t>106</t>
  </si>
  <si>
    <t>997006512</t>
  </si>
  <si>
    <t>Vodorovné doprava suti s naložením a složením na skládku do 1 km</t>
  </si>
  <si>
    <t>171329281</t>
  </si>
  <si>
    <t>Vodorovná doprava suti na skládku s naložením na dopravní prostředek a složením přes 100 m do 1 km</t>
  </si>
  <si>
    <t>107</t>
  </si>
  <si>
    <t>997006519</t>
  </si>
  <si>
    <t>Příplatek k vodorovnému přemístění suti na skládku ZKD 1 km přes 1 km</t>
  </si>
  <si>
    <t>-452884970</t>
  </si>
  <si>
    <t>Vodorovná doprava suti na skládku s naložením na dopravní prostředek a složením Příplatek k ceně za každý další i započatý 1 km</t>
  </si>
  <si>
    <t>Poznámka k položce:_x000d_
uvažovná vzdálenost 15 km</t>
  </si>
  <si>
    <t>108</t>
  </si>
  <si>
    <t>997013801</t>
  </si>
  <si>
    <t>Poplatek za uložení na skládce (skládkovné) stavebního odpadu betonového kód odpadu 170 101</t>
  </si>
  <si>
    <t>36144395</t>
  </si>
  <si>
    <t>Poplatek za uložení stavebního odpadu na skládce (skládkovné) z prostého betonu zatříděného do Katalogu odpadů pod kódem 170 101</t>
  </si>
  <si>
    <t>"viz položka č. 967043111" 213*0,15*2,3</t>
  </si>
  <si>
    <t>"viz položka č. 985111213" 64,680*0,15*2,3</t>
  </si>
  <si>
    <t>"viz položka č. 985112111" 16,704*0,01*2,3</t>
  </si>
  <si>
    <t>"viz položka č. 985112112" 43,386*0,02*2,3</t>
  </si>
  <si>
    <t>"viz položka č. 985112113" 36,654*0,03*2,3</t>
  </si>
  <si>
    <t>"viz položka č. 985112121" 59,2*0,01*2,3</t>
  </si>
  <si>
    <t xml:space="preserve">"viz položka č. 113106123"  71,3*0,06*2,3</t>
  </si>
  <si>
    <t xml:space="preserve">"viz položka č. 113201111"  45,7*0,1*0,25*2,3</t>
  </si>
  <si>
    <t>109</t>
  </si>
  <si>
    <t>997013802</t>
  </si>
  <si>
    <t>Poplatek za uložení na skládce (skládkovné) stavebního odpadu železobetonového kód odpadu 170 101</t>
  </si>
  <si>
    <t>-595358605</t>
  </si>
  <si>
    <t>Poplatek za uložení stavebního odpadu na skládce (skládkovné) z armovaného betonu zatříděného do Katalogu odpadů pod kódem 170 101</t>
  </si>
  <si>
    <t>"viz položka č.963051111"173,0505</t>
  </si>
  <si>
    <t>111</t>
  </si>
  <si>
    <t>997013814</t>
  </si>
  <si>
    <t>Poplatek za uložení stavebního odpadu z izolačních hmot na skládce (skládkovné)</t>
  </si>
  <si>
    <t>-1897654916</t>
  </si>
  <si>
    <t>Poplatek za uložení stavebního odpadu na skládce (skládkovné) z izolačních materiálů</t>
  </si>
  <si>
    <t>"izolace mostovky viz položka č.711131811"213*0,006*1,2</t>
  </si>
  <si>
    <t>"izolace na rubu spodní stavby č.711131821"73,15*0,006*1,2</t>
  </si>
  <si>
    <t>112</t>
  </si>
  <si>
    <t>997223845</t>
  </si>
  <si>
    <t>Poplatek za uložení na skládce (skládkovné) odpadu asfaltového bez dehtu kód odpadu 170 302</t>
  </si>
  <si>
    <t>1455769083</t>
  </si>
  <si>
    <t>Poplatek za uložení stavebního odpadu na skládce (skládkovné) asfaltového bez obsahu dehtu zatříděného do Katalogu odpadů pod kódem 170 302</t>
  </si>
  <si>
    <t>"na lávce v tl.110mm"213*0,11*2,2</t>
  </si>
  <si>
    <t>"mimo lávku u OP1 v t.150mm"63,9*0,15*2,2</t>
  </si>
  <si>
    <t>"mimo lávku u OP2 v t.150mm"60,8*0,15*2,2</t>
  </si>
  <si>
    <t>"pod lávkou u OP1 v tl.150mm"2*12*0,15*2,2</t>
  </si>
  <si>
    <t>998</t>
  </si>
  <si>
    <t>Přesun hmot</t>
  </si>
  <si>
    <t>113</t>
  </si>
  <si>
    <t>998212111</t>
  </si>
  <si>
    <t>Přesun hmot pro mosty zděné, monolitické betonové nebo ocelové v do 20 m</t>
  </si>
  <si>
    <t>-562983455</t>
  </si>
  <si>
    <t>Přesun hmot pro mosty zděné, betonové monolitické, spřažené ocelobetonové nebo kovové vodorovná dopravní vzdálenost do 100 m výška mostu do 20 m</t>
  </si>
  <si>
    <t>PSV</t>
  </si>
  <si>
    <t>Práce a dodávky PSV</t>
  </si>
  <si>
    <t>711</t>
  </si>
  <si>
    <t>Izolace proti vodě, vlhkosti a plynům</t>
  </si>
  <si>
    <t>711131811</t>
  </si>
  <si>
    <t>Odstranění izolace proti zemní vlhkosti vodorovné</t>
  </si>
  <si>
    <t>1351435959</t>
  </si>
  <si>
    <t>Odstranění izolace proti zemní vlhkosti na ploše vodorovné V</t>
  </si>
  <si>
    <t>Poznámka k položce:_x000d_
odstranění mostní izolace, včetně odvozu na skládku</t>
  </si>
  <si>
    <t>115</t>
  </si>
  <si>
    <t>711131821</t>
  </si>
  <si>
    <t>Odstranění izolace proti zemní vlhkosti svislé</t>
  </si>
  <si>
    <t>-75081030</t>
  </si>
  <si>
    <t xml:space="preserve">Odstranění izolace proti zemní vlhkosti  na ploše svislé S</t>
  </si>
  <si>
    <t>"na rubu OP1"3,23*11</t>
  </si>
  <si>
    <t>"na rubu OP2"3,42*11</t>
  </si>
  <si>
    <t>116</t>
  </si>
  <si>
    <t>711142559</t>
  </si>
  <si>
    <t>Provedení izolace proti zemní vlhkosti pásy přitavením svislé NAIP</t>
  </si>
  <si>
    <t>-1493034061</t>
  </si>
  <si>
    <t>Provedení izolace proti zemní vlhkosti pásy přitavením NAIP na ploše svislé S</t>
  </si>
  <si>
    <t>"na rubu OP1 včetně přetažení 0,5m na křídla"11,7*4,11</t>
  </si>
  <si>
    <t>"na rubu OP2 včetně přetažení 0,5m na křídla"11,7*4,4</t>
  </si>
  <si>
    <t>117</t>
  </si>
  <si>
    <t>62855008</t>
  </si>
  <si>
    <t>pás asfaltový natavitelný modifikovaný SBS tl 5,2mm s vložkou z polyesterové rohože a hrubozrnným břidličným posypem na horním povrchu</t>
  </si>
  <si>
    <t>458437933</t>
  </si>
  <si>
    <t>Poznámka k položce:_x000d_
včetně přesahů 15%</t>
  </si>
  <si>
    <t>99,567*1,15 'Přepočtené koeficientem množství</t>
  </si>
  <si>
    <t>118</t>
  </si>
  <si>
    <t>711341564.1</t>
  </si>
  <si>
    <t>Provedení hydroizolace mostovek pásy přitavením NAIP</t>
  </si>
  <si>
    <t>-640105043</t>
  </si>
  <si>
    <t>Provedení izolace mostovek pásy přitavením NAIP</t>
  </si>
  <si>
    <t>Poznámka k položce:_x000d_
Izolace na vyrovnávácím betonu mostovky, kompletní provedení - včetně - úpravy_x000d_
povrchu a podkladu, přípravy a odstranění ochr. nátěru, zesílení u dilatací, odvodnění_x000d_
izolace. Vše dle PD a příslušných TKP. včetně pečetící vrstvy"</t>
  </si>
  <si>
    <t>119</t>
  </si>
  <si>
    <t>62857003</t>
  </si>
  <si>
    <t>pás asfaltový natavitelný modifikovaný SBS tl 4,5mm s vložkou kombinovanou z různých materiálů a hrubozrnným břidličným posypem na horním povrchu</t>
  </si>
  <si>
    <t>-435536999</t>
  </si>
  <si>
    <t>296*1,15 'Přepočtené koeficientem množství</t>
  </si>
  <si>
    <t>120</t>
  </si>
  <si>
    <t>711341564.2</t>
  </si>
  <si>
    <t>-1284130728</t>
  </si>
  <si>
    <t>Poznámka k položce:_x000d_
ochrany izolace pod římsami, kompletní provedení - včetně - úpravy_x000d_
povrchu a podkladu, přípravy a odstranění ochr. nátěru, zesílení u dilatací, odvodnění_x000d_
izolace. Vše dle PD a příslušných TKP</t>
  </si>
  <si>
    <t>"NK - pravá římsa"27*1,1</t>
  </si>
  <si>
    <t>"NK - levá římsa"27,2*1,21</t>
  </si>
  <si>
    <t>122</t>
  </si>
  <si>
    <t>711491272</t>
  </si>
  <si>
    <t>Provedení izolace proti tlakové vodě svislé z textilií vrstva ochranná</t>
  </si>
  <si>
    <t>-2103954043</t>
  </si>
  <si>
    <t>Provedení izolace proti povrchové a podpovrchové tlakové vodě ostatní na ploše svislé S z textilií, vrstvy ochranné</t>
  </si>
  <si>
    <t>"rub OP1"11,7*4,11</t>
  </si>
  <si>
    <t>"rub OP2"11,7*4,4</t>
  </si>
  <si>
    <t>140</t>
  </si>
  <si>
    <t>62856010</t>
  </si>
  <si>
    <t xml:space="preserve">pás asfaltový samolepicí modifikovaný SBS tl 1,2mm s vložkou z hliníkové fólie, hliníkové fólie s textilií s  spalitelnou fólií nebo jemnozrnný minerálním posypem nebo textilií na horním povrchu</t>
  </si>
  <si>
    <t>1366871532</t>
  </si>
  <si>
    <t>Poznámka k položce:_x000d_
ochrana izolace pod římsami, včetně přesahů 10%</t>
  </si>
  <si>
    <t>62,612*1,1</t>
  </si>
  <si>
    <t>123</t>
  </si>
  <si>
    <t>69311178</t>
  </si>
  <si>
    <t>geotextilie PP s ÚV stabilizací 600g/m2</t>
  </si>
  <si>
    <t>690201140</t>
  </si>
  <si>
    <t>Poznámka k položce:_x000d_
včetně přesahů 10%</t>
  </si>
  <si>
    <t>99,567*1,1 'Přepočtené koeficientem množství</t>
  </si>
  <si>
    <t>124</t>
  </si>
  <si>
    <t>28614397</t>
  </si>
  <si>
    <t>poklop pro drenážní šachtu, litina, třída B 125, bez odvětrání</t>
  </si>
  <si>
    <t>-1942366420</t>
  </si>
  <si>
    <t>Poznámka k položce:_x000d_
vodotěsný poklop pro šachtu v římse pro napojení sloupu VO, včetně dodávky a montáže</t>
  </si>
  <si>
    <t>723</t>
  </si>
  <si>
    <t>Zdravotechnika - vnitřní plynovod</t>
  </si>
  <si>
    <t>125</t>
  </si>
  <si>
    <t>723150368</t>
  </si>
  <si>
    <t>Chránička D 76x3,2 mm</t>
  </si>
  <si>
    <t>1583035721</t>
  </si>
  <si>
    <t xml:space="preserve">Potrubí z ocelových trubek hladkých  chráničky Ø 76/3,2</t>
  </si>
  <si>
    <t>Poznámka k položce:_x000d_
ocelová trubka DN75 pro napojení lamp VO</t>
  </si>
  <si>
    <t>2*0,57</t>
  </si>
  <si>
    <t>767</t>
  </si>
  <si>
    <t>Konstrukce zámečnické</t>
  </si>
  <si>
    <t>126</t>
  </si>
  <si>
    <t>767591013</t>
  </si>
  <si>
    <t>Montáž podlah nebo podest z kompozitních pochůzných skládaných roštů o hmotnosti do 50 kg/m2</t>
  </si>
  <si>
    <t>-1017955784</t>
  </si>
  <si>
    <t>Montáž výrobků z kompozitů podlah nebo podest z pochůzných skládaných roštů hmotnosti přes 30 do 50 kg/m2</t>
  </si>
  <si>
    <t>Poznámka k položce:_x000d_
montáž izolačního podvlaku z kompozitních materiálů pod NK nad trakcí, kompletní dodávka včetně materiálu, kotvení a vypracování dokumentace</t>
  </si>
  <si>
    <t>135,2</t>
  </si>
  <si>
    <t>VRN</t>
  </si>
  <si>
    <t>Vedlejší rozpočtové náklady</t>
  </si>
  <si>
    <t>VRN1</t>
  </si>
  <si>
    <t>Průzkumné, geodetické a projektové práce</t>
  </si>
  <si>
    <t>127</t>
  </si>
  <si>
    <t>011503000</t>
  </si>
  <si>
    <t>Stavební průzkum bez rozlišení</t>
  </si>
  <si>
    <t>kč</t>
  </si>
  <si>
    <t>1024</t>
  </si>
  <si>
    <t>1009132830</t>
  </si>
  <si>
    <t>Poznámka k položce:_x000d_
diagnostika zainjektovanosti předpínací výztuže</t>
  </si>
  <si>
    <t>128</t>
  </si>
  <si>
    <t>012002000</t>
  </si>
  <si>
    <t>Geodetické práce</t>
  </si>
  <si>
    <t>3303959</t>
  </si>
  <si>
    <t xml:space="preserve">Poznámka k položce:_x000d_
cena za komplet - vytyčení stavby a sítí, geodetické sledování během stavby, zaměření skutečného stavu </t>
  </si>
  <si>
    <t>129</t>
  </si>
  <si>
    <t>013203000</t>
  </si>
  <si>
    <t>Dokumentace stavby bez rozlišení</t>
  </si>
  <si>
    <t>460038378</t>
  </si>
  <si>
    <t>Poznámka k položce:_x000d_
vypracování RDS a DSPS, včetně výtisků a CD</t>
  </si>
  <si>
    <t>130</t>
  </si>
  <si>
    <t>013294000</t>
  </si>
  <si>
    <t>Ostatní dokumentace</t>
  </si>
  <si>
    <t>-46948795</t>
  </si>
  <si>
    <t>Poznámka k položce:_x000d_
vypracování mostního listu</t>
  </si>
  <si>
    <t>VRN2</t>
  </si>
  <si>
    <t>Příprava staveniště</t>
  </si>
  <si>
    <t>VRN3</t>
  </si>
  <si>
    <t>Zařízení staveniště</t>
  </si>
  <si>
    <t>131</t>
  </si>
  <si>
    <t>030001000</t>
  </si>
  <si>
    <t>1785448381</t>
  </si>
  <si>
    <t>132</t>
  </si>
  <si>
    <t>034103000.2</t>
  </si>
  <si>
    <t>Oplocení staveniště</t>
  </si>
  <si>
    <t>mden</t>
  </si>
  <si>
    <t>461039351</t>
  </si>
  <si>
    <t>Poznámka k položce:_x000d_
pronájem oplocení, uvažována délka pronájmu 18 týdnů</t>
  </si>
  <si>
    <t>124*7*18</t>
  </si>
  <si>
    <t>133</t>
  </si>
  <si>
    <t>034103000.1</t>
  </si>
  <si>
    <t>1279771106</t>
  </si>
  <si>
    <t>Poznámka k položce:_x000d_
kompletní dodávka</t>
  </si>
  <si>
    <t>"dodávka, montáž a demontáž"58+66</t>
  </si>
  <si>
    <t>134</t>
  </si>
  <si>
    <t>035103001</t>
  </si>
  <si>
    <t>Pronájem ploch</t>
  </si>
  <si>
    <t>1632240061</t>
  </si>
  <si>
    <t>Poznámka k položce:_x000d_
pronájem silničních panelů pro založení skruže v délce 7 týdnů</t>
  </si>
  <si>
    <t>2*2*14*3*7*7</t>
  </si>
  <si>
    <t>VRN4</t>
  </si>
  <si>
    <t>Inženýrská činnost</t>
  </si>
  <si>
    <t>135</t>
  </si>
  <si>
    <t>041103000</t>
  </si>
  <si>
    <t>Autorský dozor projektanta</t>
  </si>
  <si>
    <t>1229240165</t>
  </si>
  <si>
    <t>Poznámka k položce:_x000d_
předpoklad 24h</t>
  </si>
  <si>
    <t>136</t>
  </si>
  <si>
    <t>042903000</t>
  </si>
  <si>
    <t>Ostatní posudky</t>
  </si>
  <si>
    <t>-1347832481</t>
  </si>
  <si>
    <t>Poznámka k položce:_x000d_
první hlavní prohlídka</t>
  </si>
  <si>
    <t>137</t>
  </si>
  <si>
    <t>043002000.2</t>
  </si>
  <si>
    <t>Zkoušky a ostatní měření</t>
  </si>
  <si>
    <t>1189983263</t>
  </si>
  <si>
    <t>Poznámka k položce:_x000d_
zkoušení nezávislou zkušebnou dle TKP, ZTKP, nená-li obsazeno v jednotkových cenách</t>
  </si>
  <si>
    <t>138</t>
  </si>
  <si>
    <t>043002000.1</t>
  </si>
  <si>
    <t>-849221508</t>
  </si>
  <si>
    <t>Poznámka k položce:_x000d_
zkoušení zkušebnou zhotovitele dle TKP, ZTKP, nená-li obsazeno v jednotkových cenách</t>
  </si>
  <si>
    <t>139</t>
  </si>
  <si>
    <t>049002000</t>
  </si>
  <si>
    <t>Ostatní inženýrská činnost</t>
  </si>
  <si>
    <t>863734491</t>
  </si>
  <si>
    <t>Poznámka k položce:_x000d_
Veškeré pomocné práce dle vyjádření správců inž. sítí: kopané sondy pro zjištění hloubky uložení inženýrských sítí procházejících přes stavbu, ochranasítí podle zjištěných skutečností dle rozhodnutí přizvaných zástupců správců jednotlivých sítí</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</si>
</sst>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7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5"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22" xfId="0"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theme" Target="theme/theme1.xml" /><Relationship Id="rId5" Type="http://schemas.openxmlformats.org/officeDocument/2006/relationships/calcChain" Target="calcChain.xml" /><Relationship Id="rId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19</v>
      </c>
      <c r="AL7" s="21"/>
      <c r="AM7" s="21"/>
      <c r="AN7" s="26" t="s">
        <v>1</v>
      </c>
      <c r="AO7" s="21"/>
      <c r="AP7" s="21"/>
      <c r="AQ7" s="21"/>
      <c r="AR7" s="19"/>
      <c r="BE7" s="30"/>
      <c r="BS7" s="16" t="s">
        <v>6</v>
      </c>
    </row>
    <row r="8" s="1" customFormat="1" ht="12" customHeight="1">
      <c r="B8" s="20"/>
      <c r="C8" s="21"/>
      <c r="D8" s="31"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22</v>
      </c>
      <c r="AL8" s="21"/>
      <c r="AM8" s="21"/>
      <c r="AN8" s="32" t="s">
        <v>23</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25</v>
      </c>
      <c r="AL10" s="21"/>
      <c r="AM10" s="21"/>
      <c r="AN10" s="26" t="s">
        <v>26</v>
      </c>
      <c r="AO10" s="21"/>
      <c r="AP10" s="21"/>
      <c r="AQ10" s="21"/>
      <c r="AR10" s="19"/>
      <c r="BE10" s="30"/>
      <c r="BS10" s="16" t="s">
        <v>6</v>
      </c>
    </row>
    <row r="11" s="1" customFormat="1" ht="18.48" customHeight="1">
      <c r="B11" s="20"/>
      <c r="C11" s="21"/>
      <c r="D11" s="21"/>
      <c r="E11" s="26" t="s">
        <v>27</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28</v>
      </c>
      <c r="AL11" s="21"/>
      <c r="AM11" s="21"/>
      <c r="AN11" s="26" t="s">
        <v>1</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25</v>
      </c>
      <c r="AL13" s="21"/>
      <c r="AM13" s="21"/>
      <c r="AN13" s="33" t="s">
        <v>30</v>
      </c>
      <c r="AO13" s="21"/>
      <c r="AP13" s="21"/>
      <c r="AQ13" s="21"/>
      <c r="AR13" s="19"/>
      <c r="BE13" s="30"/>
      <c r="BS13" s="16" t="s">
        <v>6</v>
      </c>
    </row>
    <row r="14">
      <c r="B14" s="20"/>
      <c r="C14" s="21"/>
      <c r="D14" s="21"/>
      <c r="E14" s="33" t="s">
        <v>30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28</v>
      </c>
      <c r="AL14" s="21"/>
      <c r="AM14" s="21"/>
      <c r="AN14" s="33" t="s">
        <v>30</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25</v>
      </c>
      <c r="AL16" s="21"/>
      <c r="AM16" s="21"/>
      <c r="AN16" s="26" t="s">
        <v>32</v>
      </c>
      <c r="AO16" s="21"/>
      <c r="AP16" s="21"/>
      <c r="AQ16" s="21"/>
      <c r="AR16" s="19"/>
      <c r="BE16" s="30"/>
      <c r="BS16" s="16" t="s">
        <v>4</v>
      </c>
    </row>
    <row r="17" s="1" customFormat="1" ht="18.48" customHeight="1">
      <c r="B17" s="20"/>
      <c r="C17" s="21"/>
      <c r="D17" s="21"/>
      <c r="E17" s="26" t="s">
        <v>33</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28</v>
      </c>
      <c r="AL17" s="21"/>
      <c r="AM17" s="21"/>
      <c r="AN17" s="26" t="s">
        <v>1</v>
      </c>
      <c r="AO17" s="21"/>
      <c r="AP17" s="21"/>
      <c r="AQ17" s="21"/>
      <c r="AR17" s="19"/>
      <c r="BE17" s="30"/>
      <c r="BS17" s="16" t="s">
        <v>34</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35</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25</v>
      </c>
      <c r="AL19" s="21"/>
      <c r="AM19" s="21"/>
      <c r="AN19" s="26" t="s">
        <v>1</v>
      </c>
      <c r="AO19" s="21"/>
      <c r="AP19" s="21"/>
      <c r="AQ19" s="21"/>
      <c r="AR19" s="19"/>
      <c r="BE19" s="30"/>
      <c r="BS19" s="16" t="s">
        <v>6</v>
      </c>
    </row>
    <row r="20" s="1" customFormat="1" ht="18.48" customHeight="1">
      <c r="B20" s="20"/>
      <c r="C20" s="21"/>
      <c r="D20" s="21"/>
      <c r="E20" s="26" t="s">
        <v>21</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28</v>
      </c>
      <c r="AL20" s="21"/>
      <c r="AM20" s="21"/>
      <c r="AN20" s="26" t="s">
        <v>1</v>
      </c>
      <c r="AO20" s="21"/>
      <c r="AP20" s="21"/>
      <c r="AQ20" s="21"/>
      <c r="AR20" s="19"/>
      <c r="BE20" s="30"/>
      <c r="BS20" s="16" t="s">
        <v>34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36</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47.25" customHeight="1">
      <c r="B23" s="20"/>
      <c r="C23" s="21"/>
      <c r="D23" s="21"/>
      <c r="E23" s="35" t="s">
        <v>37</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39</v>
      </c>
      <c r="M28" s="44"/>
      <c r="N28" s="44"/>
      <c r="O28" s="44"/>
      <c r="P28" s="44"/>
      <c r="Q28" s="39"/>
      <c r="R28" s="39"/>
      <c r="S28" s="39"/>
      <c r="T28" s="39"/>
      <c r="U28" s="39"/>
      <c r="V28" s="39"/>
      <c r="W28" s="44" t="s">
        <v>40</v>
      </c>
      <c r="X28" s="44"/>
      <c r="Y28" s="44"/>
      <c r="Z28" s="44"/>
      <c r="AA28" s="44"/>
      <c r="AB28" s="44"/>
      <c r="AC28" s="44"/>
      <c r="AD28" s="44"/>
      <c r="AE28" s="44"/>
      <c r="AF28" s="39"/>
      <c r="AG28" s="39"/>
      <c r="AH28" s="39"/>
      <c r="AI28" s="39"/>
      <c r="AJ28" s="39"/>
      <c r="AK28" s="44" t="s">
        <v>41</v>
      </c>
      <c r="AL28" s="44"/>
      <c r="AM28" s="44"/>
      <c r="AN28" s="44"/>
      <c r="AO28" s="44"/>
      <c r="AP28" s="39"/>
      <c r="AQ28" s="39"/>
      <c r="AR28" s="43"/>
      <c r="BE28" s="30"/>
    </row>
    <row r="29" s="3" customFormat="1" ht="14.4" customHeight="1">
      <c r="A29" s="3"/>
      <c r="B29" s="45"/>
      <c r="C29" s="46"/>
      <c r="D29" s="31" t="s">
        <v>42</v>
      </c>
      <c r="E29" s="46"/>
      <c r="F29" s="31" t="s">
        <v>43</v>
      </c>
      <c r="G29" s="46"/>
      <c r="H29" s="46"/>
      <c r="I29" s="46"/>
      <c r="J29" s="46"/>
      <c r="K29" s="46"/>
      <c r="L29" s="47">
        <v>0.20999999999999999</v>
      </c>
      <c r="M29" s="46"/>
      <c r="N29" s="46"/>
      <c r="O29" s="46"/>
      <c r="P29" s="46"/>
      <c r="Q29" s="46"/>
      <c r="R29" s="46"/>
      <c r="S29" s="46"/>
      <c r="T29" s="46"/>
      <c r="U29" s="46"/>
      <c r="V29" s="46"/>
      <c r="W29" s="48">
        <f>ROUND(AZ94, 2)</f>
        <v>0</v>
      </c>
      <c r="X29" s="46"/>
      <c r="Y29" s="46"/>
      <c r="Z29" s="46"/>
      <c r="AA29" s="46"/>
      <c r="AB29" s="46"/>
      <c r="AC29" s="46"/>
      <c r="AD29" s="46"/>
      <c r="AE29" s="46"/>
      <c r="AF29" s="46"/>
      <c r="AG29" s="46"/>
      <c r="AH29" s="46"/>
      <c r="AI29" s="46"/>
      <c r="AJ29" s="46"/>
      <c r="AK29" s="48">
        <f>ROUND(AV94, 2)</f>
        <v>0</v>
      </c>
      <c r="AL29" s="46"/>
      <c r="AM29" s="46"/>
      <c r="AN29" s="46"/>
      <c r="AO29" s="46"/>
      <c r="AP29" s="46"/>
      <c r="AQ29" s="46"/>
      <c r="AR29" s="49"/>
      <c r="BE29" s="50"/>
    </row>
    <row r="30" s="3" customFormat="1" ht="14.4" customHeight="1">
      <c r="A30" s="3"/>
      <c r="B30" s="45"/>
      <c r="C30" s="46"/>
      <c r="D30" s="46"/>
      <c r="E30" s="46"/>
      <c r="F30" s="31" t="s">
        <v>44</v>
      </c>
      <c r="G30" s="46"/>
      <c r="H30" s="46"/>
      <c r="I30" s="46"/>
      <c r="J30" s="46"/>
      <c r="K30" s="46"/>
      <c r="L30" s="47">
        <v>0.14999999999999999</v>
      </c>
      <c r="M30" s="46"/>
      <c r="N30" s="46"/>
      <c r="O30" s="46"/>
      <c r="P30" s="46"/>
      <c r="Q30" s="46"/>
      <c r="R30" s="46"/>
      <c r="S30" s="46"/>
      <c r="T30" s="46"/>
      <c r="U30" s="46"/>
      <c r="V30" s="46"/>
      <c r="W30" s="48">
        <f>ROUND(BA94, 2)</f>
        <v>0</v>
      </c>
      <c r="X30" s="46"/>
      <c r="Y30" s="46"/>
      <c r="Z30" s="46"/>
      <c r="AA30" s="46"/>
      <c r="AB30" s="46"/>
      <c r="AC30" s="46"/>
      <c r="AD30" s="46"/>
      <c r="AE30" s="46"/>
      <c r="AF30" s="46"/>
      <c r="AG30" s="46"/>
      <c r="AH30" s="46"/>
      <c r="AI30" s="46"/>
      <c r="AJ30" s="46"/>
      <c r="AK30" s="48">
        <f>ROUND(AW94, 2)</f>
        <v>0</v>
      </c>
      <c r="AL30" s="46"/>
      <c r="AM30" s="46"/>
      <c r="AN30" s="46"/>
      <c r="AO30" s="46"/>
      <c r="AP30" s="46"/>
      <c r="AQ30" s="46"/>
      <c r="AR30" s="49"/>
      <c r="BE30" s="50"/>
    </row>
    <row r="31" hidden="1" s="3" customFormat="1" ht="14.4" customHeight="1">
      <c r="A31" s="3"/>
      <c r="B31" s="45"/>
      <c r="C31" s="46"/>
      <c r="D31" s="46"/>
      <c r="E31" s="46"/>
      <c r="F31" s="31" t="s">
        <v>45</v>
      </c>
      <c r="G31" s="46"/>
      <c r="H31" s="46"/>
      <c r="I31" s="46"/>
      <c r="J31" s="46"/>
      <c r="K31" s="46"/>
      <c r="L31" s="47">
        <v>0.20999999999999999</v>
      </c>
      <c r="M31" s="46"/>
      <c r="N31" s="46"/>
      <c r="O31" s="46"/>
      <c r="P31" s="46"/>
      <c r="Q31" s="46"/>
      <c r="R31" s="46"/>
      <c r="S31" s="46"/>
      <c r="T31" s="46"/>
      <c r="U31" s="46"/>
      <c r="V31" s="46"/>
      <c r="W31" s="48">
        <f>ROUND(BB94,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46</v>
      </c>
      <c r="G32" s="46"/>
      <c r="H32" s="46"/>
      <c r="I32" s="46"/>
      <c r="J32" s="46"/>
      <c r="K32" s="46"/>
      <c r="L32" s="47">
        <v>0.14999999999999999</v>
      </c>
      <c r="M32" s="46"/>
      <c r="N32" s="46"/>
      <c r="O32" s="46"/>
      <c r="P32" s="46"/>
      <c r="Q32" s="46"/>
      <c r="R32" s="46"/>
      <c r="S32" s="46"/>
      <c r="T32" s="46"/>
      <c r="U32" s="46"/>
      <c r="V32" s="46"/>
      <c r="W32" s="48">
        <f>ROUND(BC94,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47</v>
      </c>
      <c r="G33" s="46"/>
      <c r="H33" s="46"/>
      <c r="I33" s="46"/>
      <c r="J33" s="46"/>
      <c r="K33" s="46"/>
      <c r="L33" s="47">
        <v>0</v>
      </c>
      <c r="M33" s="46"/>
      <c r="N33" s="46"/>
      <c r="O33" s="46"/>
      <c r="P33" s="46"/>
      <c r="Q33" s="46"/>
      <c r="R33" s="46"/>
      <c r="S33" s="46"/>
      <c r="T33" s="46"/>
      <c r="U33" s="46"/>
      <c r="V33" s="46"/>
      <c r="W33" s="48">
        <f>ROUND(BD94, 2)</f>
        <v>0</v>
      </c>
      <c r="X33" s="46"/>
      <c r="Y33" s="46"/>
      <c r="Z33" s="46"/>
      <c r="AA33" s="46"/>
      <c r="AB33" s="46"/>
      <c r="AC33" s="46"/>
      <c r="AD33" s="46"/>
      <c r="AE33" s="46"/>
      <c r="AF33" s="46"/>
      <c r="AG33" s="46"/>
      <c r="AH33" s="46"/>
      <c r="AI33" s="46"/>
      <c r="AJ33" s="46"/>
      <c r="AK33" s="48">
        <v>0</v>
      </c>
      <c r="AL33" s="46"/>
      <c r="AM33" s="46"/>
      <c r="AN33" s="46"/>
      <c r="AO33" s="46"/>
      <c r="AP33" s="46"/>
      <c r="AQ33" s="46"/>
      <c r="AR33" s="49"/>
      <c r="BE33" s="50"/>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0"/>
    </row>
    <row r="35" s="2" customFormat="1" ht="25.92" customHeight="1">
      <c r="A35" s="37"/>
      <c r="B35" s="38"/>
      <c r="C35" s="51"/>
      <c r="D35" s="52" t="s">
        <v>48</v>
      </c>
      <c r="E35" s="53"/>
      <c r="F35" s="53"/>
      <c r="G35" s="53"/>
      <c r="H35" s="53"/>
      <c r="I35" s="53"/>
      <c r="J35" s="53"/>
      <c r="K35" s="53"/>
      <c r="L35" s="53"/>
      <c r="M35" s="53"/>
      <c r="N35" s="53"/>
      <c r="O35" s="53"/>
      <c r="P35" s="53"/>
      <c r="Q35" s="53"/>
      <c r="R35" s="53"/>
      <c r="S35" s="53"/>
      <c r="T35" s="54" t="s">
        <v>49</v>
      </c>
      <c r="U35" s="53"/>
      <c r="V35" s="53"/>
      <c r="W35" s="53"/>
      <c r="X35" s="55" t="s">
        <v>50</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14.4"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c r="BE37" s="37"/>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8"/>
      <c r="C49" s="59"/>
      <c r="D49" s="60" t="s">
        <v>51</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0" t="s">
        <v>52</v>
      </c>
      <c r="AI49" s="61"/>
      <c r="AJ49" s="61"/>
      <c r="AK49" s="61"/>
      <c r="AL49" s="61"/>
      <c r="AM49" s="61"/>
      <c r="AN49" s="61"/>
      <c r="AO49" s="61"/>
      <c r="AP49" s="59"/>
      <c r="AQ49" s="59"/>
      <c r="AR49" s="6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7"/>
      <c r="B60" s="38"/>
      <c r="C60" s="39"/>
      <c r="D60" s="63" t="s">
        <v>53</v>
      </c>
      <c r="E60" s="41"/>
      <c r="F60" s="41"/>
      <c r="G60" s="41"/>
      <c r="H60" s="41"/>
      <c r="I60" s="41"/>
      <c r="J60" s="41"/>
      <c r="K60" s="41"/>
      <c r="L60" s="41"/>
      <c r="M60" s="41"/>
      <c r="N60" s="41"/>
      <c r="O60" s="41"/>
      <c r="P60" s="41"/>
      <c r="Q60" s="41"/>
      <c r="R60" s="41"/>
      <c r="S60" s="41"/>
      <c r="T60" s="41"/>
      <c r="U60" s="41"/>
      <c r="V60" s="63" t="s">
        <v>54</v>
      </c>
      <c r="W60" s="41"/>
      <c r="X60" s="41"/>
      <c r="Y60" s="41"/>
      <c r="Z60" s="41"/>
      <c r="AA60" s="41"/>
      <c r="AB60" s="41"/>
      <c r="AC60" s="41"/>
      <c r="AD60" s="41"/>
      <c r="AE60" s="41"/>
      <c r="AF60" s="41"/>
      <c r="AG60" s="41"/>
      <c r="AH60" s="63" t="s">
        <v>53</v>
      </c>
      <c r="AI60" s="41"/>
      <c r="AJ60" s="41"/>
      <c r="AK60" s="41"/>
      <c r="AL60" s="41"/>
      <c r="AM60" s="63" t="s">
        <v>54</v>
      </c>
      <c r="AN60" s="41"/>
      <c r="AO60" s="41"/>
      <c r="AP60" s="39"/>
      <c r="AQ60" s="39"/>
      <c r="AR60" s="43"/>
      <c r="BE60" s="37"/>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7"/>
      <c r="B64" s="38"/>
      <c r="C64" s="39"/>
      <c r="D64" s="60" t="s">
        <v>55</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0" t="s">
        <v>56</v>
      </c>
      <c r="AI64" s="64"/>
      <c r="AJ64" s="64"/>
      <c r="AK64" s="64"/>
      <c r="AL64" s="64"/>
      <c r="AM64" s="64"/>
      <c r="AN64" s="64"/>
      <c r="AO64" s="64"/>
      <c r="AP64" s="39"/>
      <c r="AQ64" s="39"/>
      <c r="AR64" s="43"/>
      <c r="BE64" s="37"/>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7"/>
      <c r="B75" s="38"/>
      <c r="C75" s="39"/>
      <c r="D75" s="63" t="s">
        <v>53</v>
      </c>
      <c r="E75" s="41"/>
      <c r="F75" s="41"/>
      <c r="G75" s="41"/>
      <c r="H75" s="41"/>
      <c r="I75" s="41"/>
      <c r="J75" s="41"/>
      <c r="K75" s="41"/>
      <c r="L75" s="41"/>
      <c r="M75" s="41"/>
      <c r="N75" s="41"/>
      <c r="O75" s="41"/>
      <c r="P75" s="41"/>
      <c r="Q75" s="41"/>
      <c r="R75" s="41"/>
      <c r="S75" s="41"/>
      <c r="T75" s="41"/>
      <c r="U75" s="41"/>
      <c r="V75" s="63" t="s">
        <v>54</v>
      </c>
      <c r="W75" s="41"/>
      <c r="X75" s="41"/>
      <c r="Y75" s="41"/>
      <c r="Z75" s="41"/>
      <c r="AA75" s="41"/>
      <c r="AB75" s="41"/>
      <c r="AC75" s="41"/>
      <c r="AD75" s="41"/>
      <c r="AE75" s="41"/>
      <c r="AF75" s="41"/>
      <c r="AG75" s="41"/>
      <c r="AH75" s="63" t="s">
        <v>53</v>
      </c>
      <c r="AI75" s="41"/>
      <c r="AJ75" s="41"/>
      <c r="AK75" s="41"/>
      <c r="AL75" s="41"/>
      <c r="AM75" s="63" t="s">
        <v>54</v>
      </c>
      <c r="AN75" s="41"/>
      <c r="AO75" s="41"/>
      <c r="AP75" s="39"/>
      <c r="AQ75" s="39"/>
      <c r="AR75" s="43"/>
      <c r="BE75" s="37"/>
    </row>
    <row r="76" s="2" customForma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c r="BE76" s="37"/>
    </row>
    <row r="77" s="2" customFormat="1" ht="6.96" customHeight="1">
      <c r="A77" s="37"/>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43"/>
      <c r="BE77" s="37"/>
    </row>
    <row r="81" s="2" customFormat="1" ht="6.96" customHeight="1">
      <c r="A81" s="37"/>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43"/>
      <c r="BE81" s="37"/>
    </row>
    <row r="82" s="2" customFormat="1" ht="24.96" customHeight="1">
      <c r="A82" s="37"/>
      <c r="B82" s="38"/>
      <c r="C82" s="22" t="s">
        <v>57</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BE82" s="37"/>
    </row>
    <row r="83" s="2" customFormat="1" ht="6.96"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c r="BE83" s="37"/>
    </row>
    <row r="84" s="4" customFormat="1" ht="12" customHeight="1">
      <c r="A84" s="4"/>
      <c r="B84" s="69"/>
      <c r="C84" s="31" t="s">
        <v>13</v>
      </c>
      <c r="D84" s="70"/>
      <c r="E84" s="70"/>
      <c r="F84" s="70"/>
      <c r="G84" s="70"/>
      <c r="H84" s="70"/>
      <c r="I84" s="70"/>
      <c r="J84" s="70"/>
      <c r="K84" s="70"/>
      <c r="L84" s="70" t="str">
        <f>K5</f>
        <v>18130</v>
      </c>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BE84" s="4"/>
    </row>
    <row r="85" s="5" customFormat="1" ht="36.96" customHeight="1">
      <c r="A85" s="5"/>
      <c r="B85" s="72"/>
      <c r="C85" s="73" t="s">
        <v>16</v>
      </c>
      <c r="D85" s="74"/>
      <c r="E85" s="74"/>
      <c r="F85" s="74"/>
      <c r="G85" s="74"/>
      <c r="H85" s="74"/>
      <c r="I85" s="74"/>
      <c r="J85" s="74"/>
      <c r="K85" s="74"/>
      <c r="L85" s="75" t="str">
        <f>K6</f>
        <v>Oprava lávky ev.č. BM-577 Osová přes tramvaj</v>
      </c>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6"/>
      <c r="BE85" s="5"/>
    </row>
    <row r="86" s="2" customFormat="1" ht="6.96"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c r="BE86" s="37"/>
    </row>
    <row r="87" s="2" customFormat="1" ht="12" customHeight="1">
      <c r="A87" s="37"/>
      <c r="B87" s="38"/>
      <c r="C87" s="31" t="s">
        <v>20</v>
      </c>
      <c r="D87" s="39"/>
      <c r="E87" s="39"/>
      <c r="F87" s="39"/>
      <c r="G87" s="39"/>
      <c r="H87" s="39"/>
      <c r="I87" s="39"/>
      <c r="J87" s="39"/>
      <c r="K87" s="39"/>
      <c r="L87" s="77" t="str">
        <f>IF(K8="","",K8)</f>
        <v xml:space="preserve"> </v>
      </c>
      <c r="M87" s="39"/>
      <c r="N87" s="39"/>
      <c r="O87" s="39"/>
      <c r="P87" s="39"/>
      <c r="Q87" s="39"/>
      <c r="R87" s="39"/>
      <c r="S87" s="39"/>
      <c r="T87" s="39"/>
      <c r="U87" s="39"/>
      <c r="V87" s="39"/>
      <c r="W87" s="39"/>
      <c r="X87" s="39"/>
      <c r="Y87" s="39"/>
      <c r="Z87" s="39"/>
      <c r="AA87" s="39"/>
      <c r="AB87" s="39"/>
      <c r="AC87" s="39"/>
      <c r="AD87" s="39"/>
      <c r="AE87" s="39"/>
      <c r="AF87" s="39"/>
      <c r="AG87" s="39"/>
      <c r="AH87" s="39"/>
      <c r="AI87" s="31" t="s">
        <v>22</v>
      </c>
      <c r="AJ87" s="39"/>
      <c r="AK87" s="39"/>
      <c r="AL87" s="39"/>
      <c r="AM87" s="78" t="str">
        <f>IF(AN8= "","",AN8)</f>
        <v>16. 10. 2019</v>
      </c>
      <c r="AN87" s="78"/>
      <c r="AO87" s="39"/>
      <c r="AP87" s="39"/>
      <c r="AQ87" s="39"/>
      <c r="AR87" s="43"/>
      <c r="BE87" s="37"/>
    </row>
    <row r="88" s="2" customFormat="1" ht="6.96"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c r="BE88" s="37"/>
    </row>
    <row r="89" s="2" customFormat="1" ht="25.65" customHeight="1">
      <c r="A89" s="37"/>
      <c r="B89" s="38"/>
      <c r="C89" s="31" t="s">
        <v>24</v>
      </c>
      <c r="D89" s="39"/>
      <c r="E89" s="39"/>
      <c r="F89" s="39"/>
      <c r="G89" s="39"/>
      <c r="H89" s="39"/>
      <c r="I89" s="39"/>
      <c r="J89" s="39"/>
      <c r="K89" s="39"/>
      <c r="L89" s="70" t="str">
        <f>IF(E11= "","",E11)</f>
        <v>Brněnské komunikace, a.s.</v>
      </c>
      <c r="M89" s="39"/>
      <c r="N89" s="39"/>
      <c r="O89" s="39"/>
      <c r="P89" s="39"/>
      <c r="Q89" s="39"/>
      <c r="R89" s="39"/>
      <c r="S89" s="39"/>
      <c r="T89" s="39"/>
      <c r="U89" s="39"/>
      <c r="V89" s="39"/>
      <c r="W89" s="39"/>
      <c r="X89" s="39"/>
      <c r="Y89" s="39"/>
      <c r="Z89" s="39"/>
      <c r="AA89" s="39"/>
      <c r="AB89" s="39"/>
      <c r="AC89" s="39"/>
      <c r="AD89" s="39"/>
      <c r="AE89" s="39"/>
      <c r="AF89" s="39"/>
      <c r="AG89" s="39"/>
      <c r="AH89" s="39"/>
      <c r="AI89" s="31" t="s">
        <v>31</v>
      </c>
      <c r="AJ89" s="39"/>
      <c r="AK89" s="39"/>
      <c r="AL89" s="39"/>
      <c r="AM89" s="79" t="str">
        <f>IF(E17="","",E17)</f>
        <v>Projekční kancelář PRIS spol. s r.o.</v>
      </c>
      <c r="AN89" s="70"/>
      <c r="AO89" s="70"/>
      <c r="AP89" s="70"/>
      <c r="AQ89" s="39"/>
      <c r="AR89" s="43"/>
      <c r="AS89" s="80" t="s">
        <v>58</v>
      </c>
      <c r="AT89" s="81"/>
      <c r="AU89" s="82"/>
      <c r="AV89" s="82"/>
      <c r="AW89" s="82"/>
      <c r="AX89" s="82"/>
      <c r="AY89" s="82"/>
      <c r="AZ89" s="82"/>
      <c r="BA89" s="82"/>
      <c r="BB89" s="82"/>
      <c r="BC89" s="82"/>
      <c r="BD89" s="83"/>
      <c r="BE89" s="37"/>
    </row>
    <row r="90" s="2" customFormat="1" ht="15.15" customHeight="1">
      <c r="A90" s="37"/>
      <c r="B90" s="38"/>
      <c r="C90" s="31" t="s">
        <v>29</v>
      </c>
      <c r="D90" s="39"/>
      <c r="E90" s="39"/>
      <c r="F90" s="39"/>
      <c r="G90" s="39"/>
      <c r="H90" s="39"/>
      <c r="I90" s="39"/>
      <c r="J90" s="39"/>
      <c r="K90" s="39"/>
      <c r="L90" s="70"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35</v>
      </c>
      <c r="AJ90" s="39"/>
      <c r="AK90" s="39"/>
      <c r="AL90" s="39"/>
      <c r="AM90" s="79" t="str">
        <f>IF(E20="","",E20)</f>
        <v xml:space="preserve"> </v>
      </c>
      <c r="AN90" s="70"/>
      <c r="AO90" s="70"/>
      <c r="AP90" s="70"/>
      <c r="AQ90" s="39"/>
      <c r="AR90" s="43"/>
      <c r="AS90" s="84"/>
      <c r="AT90" s="85"/>
      <c r="AU90" s="86"/>
      <c r="AV90" s="86"/>
      <c r="AW90" s="86"/>
      <c r="AX90" s="86"/>
      <c r="AY90" s="86"/>
      <c r="AZ90" s="86"/>
      <c r="BA90" s="86"/>
      <c r="BB90" s="86"/>
      <c r="BC90" s="86"/>
      <c r="BD90" s="87"/>
      <c r="BE90" s="37"/>
    </row>
    <row r="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8"/>
      <c r="AT91" s="89"/>
      <c r="AU91" s="90"/>
      <c r="AV91" s="90"/>
      <c r="AW91" s="90"/>
      <c r="AX91" s="90"/>
      <c r="AY91" s="90"/>
      <c r="AZ91" s="90"/>
      <c r="BA91" s="90"/>
      <c r="BB91" s="90"/>
      <c r="BC91" s="90"/>
      <c r="BD91" s="91"/>
      <c r="BE91" s="37"/>
    </row>
    <row r="92" s="2" customFormat="1" ht="29.28" customHeight="1">
      <c r="A92" s="37"/>
      <c r="B92" s="38"/>
      <c r="C92" s="92" t="s">
        <v>59</v>
      </c>
      <c r="D92" s="93"/>
      <c r="E92" s="93"/>
      <c r="F92" s="93"/>
      <c r="G92" s="93"/>
      <c r="H92" s="94"/>
      <c r="I92" s="95" t="s">
        <v>60</v>
      </c>
      <c r="J92" s="93"/>
      <c r="K92" s="93"/>
      <c r="L92" s="93"/>
      <c r="M92" s="93"/>
      <c r="N92" s="93"/>
      <c r="O92" s="93"/>
      <c r="P92" s="93"/>
      <c r="Q92" s="93"/>
      <c r="R92" s="93"/>
      <c r="S92" s="93"/>
      <c r="T92" s="93"/>
      <c r="U92" s="93"/>
      <c r="V92" s="93"/>
      <c r="W92" s="93"/>
      <c r="X92" s="93"/>
      <c r="Y92" s="93"/>
      <c r="Z92" s="93"/>
      <c r="AA92" s="93"/>
      <c r="AB92" s="93"/>
      <c r="AC92" s="93"/>
      <c r="AD92" s="93"/>
      <c r="AE92" s="93"/>
      <c r="AF92" s="93"/>
      <c r="AG92" s="96" t="s">
        <v>61</v>
      </c>
      <c r="AH92" s="93"/>
      <c r="AI92" s="93"/>
      <c r="AJ92" s="93"/>
      <c r="AK92" s="93"/>
      <c r="AL92" s="93"/>
      <c r="AM92" s="93"/>
      <c r="AN92" s="95" t="s">
        <v>62</v>
      </c>
      <c r="AO92" s="93"/>
      <c r="AP92" s="97"/>
      <c r="AQ92" s="98" t="s">
        <v>63</v>
      </c>
      <c r="AR92" s="43"/>
      <c r="AS92" s="99" t="s">
        <v>64</v>
      </c>
      <c r="AT92" s="100" t="s">
        <v>65</v>
      </c>
      <c r="AU92" s="100" t="s">
        <v>66</v>
      </c>
      <c r="AV92" s="100" t="s">
        <v>67</v>
      </c>
      <c r="AW92" s="100" t="s">
        <v>68</v>
      </c>
      <c r="AX92" s="100" t="s">
        <v>69</v>
      </c>
      <c r="AY92" s="100" t="s">
        <v>70</v>
      </c>
      <c r="AZ92" s="100" t="s">
        <v>71</v>
      </c>
      <c r="BA92" s="100" t="s">
        <v>72</v>
      </c>
      <c r="BB92" s="100" t="s">
        <v>73</v>
      </c>
      <c r="BC92" s="100" t="s">
        <v>74</v>
      </c>
      <c r="BD92" s="101" t="s">
        <v>75</v>
      </c>
      <c r="BE92" s="37"/>
    </row>
    <row r="93"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102"/>
      <c r="AT93" s="103"/>
      <c r="AU93" s="103"/>
      <c r="AV93" s="103"/>
      <c r="AW93" s="103"/>
      <c r="AX93" s="103"/>
      <c r="AY93" s="103"/>
      <c r="AZ93" s="103"/>
      <c r="BA93" s="103"/>
      <c r="BB93" s="103"/>
      <c r="BC93" s="103"/>
      <c r="BD93" s="104"/>
      <c r="BE93" s="37"/>
    </row>
    <row r="94" s="6" customFormat="1" ht="32.4" customHeight="1">
      <c r="A94" s="6"/>
      <c r="B94" s="105"/>
      <c r="C94" s="106" t="s">
        <v>76</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f>ROUND(AG95,2)</f>
        <v>0</v>
      </c>
      <c r="AH94" s="108"/>
      <c r="AI94" s="108"/>
      <c r="AJ94" s="108"/>
      <c r="AK94" s="108"/>
      <c r="AL94" s="108"/>
      <c r="AM94" s="108"/>
      <c r="AN94" s="109">
        <f>SUM(AG94,AT94)</f>
        <v>0</v>
      </c>
      <c r="AO94" s="109"/>
      <c r="AP94" s="109"/>
      <c r="AQ94" s="110" t="s">
        <v>1</v>
      </c>
      <c r="AR94" s="111"/>
      <c r="AS94" s="112">
        <f>ROUND(AS95,2)</f>
        <v>0</v>
      </c>
      <c r="AT94" s="113">
        <f>ROUND(SUM(AV94:AW94),2)</f>
        <v>0</v>
      </c>
      <c r="AU94" s="114">
        <f>ROUND(AU95,5)</f>
        <v>0</v>
      </c>
      <c r="AV94" s="113">
        <f>ROUND(AZ94*L29,2)</f>
        <v>0</v>
      </c>
      <c r="AW94" s="113">
        <f>ROUND(BA94*L30,2)</f>
        <v>0</v>
      </c>
      <c r="AX94" s="113">
        <f>ROUND(BB94*L29,2)</f>
        <v>0</v>
      </c>
      <c r="AY94" s="113">
        <f>ROUND(BC94*L30,2)</f>
        <v>0</v>
      </c>
      <c r="AZ94" s="113">
        <f>ROUND(AZ95,2)</f>
        <v>0</v>
      </c>
      <c r="BA94" s="113">
        <f>ROUND(BA95,2)</f>
        <v>0</v>
      </c>
      <c r="BB94" s="113">
        <f>ROUND(BB95,2)</f>
        <v>0</v>
      </c>
      <c r="BC94" s="113">
        <f>ROUND(BC95,2)</f>
        <v>0</v>
      </c>
      <c r="BD94" s="115">
        <f>ROUND(BD95,2)</f>
        <v>0</v>
      </c>
      <c r="BE94" s="6"/>
      <c r="BS94" s="116" t="s">
        <v>77</v>
      </c>
      <c r="BT94" s="116" t="s">
        <v>78</v>
      </c>
      <c r="BU94" s="117" t="s">
        <v>79</v>
      </c>
      <c r="BV94" s="116" t="s">
        <v>80</v>
      </c>
      <c r="BW94" s="116" t="s">
        <v>5</v>
      </c>
      <c r="BX94" s="116" t="s">
        <v>81</v>
      </c>
      <c r="CL94" s="116" t="s">
        <v>1</v>
      </c>
    </row>
    <row r="95" s="7" customFormat="1" ht="16.5" customHeight="1">
      <c r="A95" s="118" t="s">
        <v>82</v>
      </c>
      <c r="B95" s="119"/>
      <c r="C95" s="120"/>
      <c r="D95" s="121" t="s">
        <v>14</v>
      </c>
      <c r="E95" s="121"/>
      <c r="F95" s="121"/>
      <c r="G95" s="121"/>
      <c r="H95" s="121"/>
      <c r="I95" s="122"/>
      <c r="J95" s="121" t="s">
        <v>83</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'18130 - SO 201 – Lávka Os...'!J30</f>
        <v>0</v>
      </c>
      <c r="AH95" s="122"/>
      <c r="AI95" s="122"/>
      <c r="AJ95" s="122"/>
      <c r="AK95" s="122"/>
      <c r="AL95" s="122"/>
      <c r="AM95" s="122"/>
      <c r="AN95" s="123">
        <f>SUM(AG95,AT95)</f>
        <v>0</v>
      </c>
      <c r="AO95" s="122"/>
      <c r="AP95" s="122"/>
      <c r="AQ95" s="124" t="s">
        <v>84</v>
      </c>
      <c r="AR95" s="125"/>
      <c r="AS95" s="126">
        <v>0</v>
      </c>
      <c r="AT95" s="127">
        <f>ROUND(SUM(AV95:AW95),2)</f>
        <v>0</v>
      </c>
      <c r="AU95" s="128">
        <f>'18130 - SO 201 – Lávka Os...'!P136</f>
        <v>0</v>
      </c>
      <c r="AV95" s="127">
        <f>'18130 - SO 201 – Lávka Os...'!J33</f>
        <v>0</v>
      </c>
      <c r="AW95" s="127">
        <f>'18130 - SO 201 – Lávka Os...'!J34</f>
        <v>0</v>
      </c>
      <c r="AX95" s="127">
        <f>'18130 - SO 201 – Lávka Os...'!J35</f>
        <v>0</v>
      </c>
      <c r="AY95" s="127">
        <f>'18130 - SO 201 – Lávka Os...'!J36</f>
        <v>0</v>
      </c>
      <c r="AZ95" s="127">
        <f>'18130 - SO 201 – Lávka Os...'!F33</f>
        <v>0</v>
      </c>
      <c r="BA95" s="127">
        <f>'18130 - SO 201 – Lávka Os...'!F34</f>
        <v>0</v>
      </c>
      <c r="BB95" s="127">
        <f>'18130 - SO 201 – Lávka Os...'!F35</f>
        <v>0</v>
      </c>
      <c r="BC95" s="127">
        <f>'18130 - SO 201 – Lávka Os...'!F36</f>
        <v>0</v>
      </c>
      <c r="BD95" s="129">
        <f>'18130 - SO 201 – Lávka Os...'!F37</f>
        <v>0</v>
      </c>
      <c r="BE95" s="7"/>
      <c r="BT95" s="130" t="s">
        <v>85</v>
      </c>
      <c r="BV95" s="130" t="s">
        <v>80</v>
      </c>
      <c r="BW95" s="130" t="s">
        <v>86</v>
      </c>
      <c r="BX95" s="130" t="s">
        <v>5</v>
      </c>
      <c r="CL95" s="130" t="s">
        <v>1</v>
      </c>
      <c r="CM95" s="130" t="s">
        <v>87</v>
      </c>
    </row>
    <row r="96" s="2" customFormat="1" ht="30" customHeight="1">
      <c r="A96" s="37"/>
      <c r="B96" s="38"/>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43"/>
      <c r="AS96" s="37"/>
      <c r="AT96" s="37"/>
      <c r="AU96" s="37"/>
      <c r="AV96" s="37"/>
      <c r="AW96" s="37"/>
      <c r="AX96" s="37"/>
      <c r="AY96" s="37"/>
      <c r="AZ96" s="37"/>
      <c r="BA96" s="37"/>
      <c r="BB96" s="37"/>
      <c r="BC96" s="37"/>
      <c r="BD96" s="37"/>
      <c r="BE96" s="37"/>
    </row>
    <row r="97" s="2" customFormat="1" ht="6.96" customHeight="1">
      <c r="A97" s="37"/>
      <c r="B97" s="65"/>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43"/>
      <c r="AS97" s="37"/>
      <c r="AT97" s="37"/>
      <c r="AU97" s="37"/>
      <c r="AV97" s="37"/>
      <c r="AW97" s="37"/>
      <c r="AX97" s="37"/>
      <c r="AY97" s="37"/>
      <c r="AZ97" s="37"/>
      <c r="BA97" s="37"/>
      <c r="BB97" s="37"/>
      <c r="BC97" s="37"/>
      <c r="BD97" s="37"/>
      <c r="BE97" s="37"/>
    </row>
  </sheetData>
  <sheetProtection sheet="1" formatColumns="0" formatRows="0" objects="1" scenarios="1" spinCount="100000" saltValue="aV3/bdtp6dxb/Wt4XHmqqBsSEGPkQMtqKV0s5I69wDIz0DerGoNCmsM6FS8dbxvNOZyHEw5aKAvZrb0SMdpvvQ==" hashValue="f6AYhxRY1coJcgxonstixl6P7JQqABkMSxImX+KrzjM1NGB0vRs5bq4QVjb/k2GMlLOYXDChl6IT3GbmTbTuWQ==" algorithmName="SHA-512" password="CC35"/>
  <mergeCells count="4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G94:AM94"/>
    <mergeCell ref="AN94:AP94"/>
    <mergeCell ref="AR2:BE2"/>
  </mergeCells>
  <hyperlinks>
    <hyperlink ref="A95" location="'18130 - SO 201 – Lávka Os...'!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86</v>
      </c>
    </row>
    <row r="3" s="1" customFormat="1" ht="6.96" customHeight="1">
      <c r="B3" s="131"/>
      <c r="C3" s="132"/>
      <c r="D3" s="132"/>
      <c r="E3" s="132"/>
      <c r="F3" s="132"/>
      <c r="G3" s="132"/>
      <c r="H3" s="132"/>
      <c r="I3" s="132"/>
      <c r="J3" s="132"/>
      <c r="K3" s="132"/>
      <c r="L3" s="19"/>
      <c r="AT3" s="16" t="s">
        <v>87</v>
      </c>
    </row>
    <row r="4" s="1" customFormat="1" ht="24.96" customHeight="1">
      <c r="B4" s="19"/>
      <c r="D4" s="133" t="s">
        <v>88</v>
      </c>
      <c r="L4" s="19"/>
      <c r="M4" s="134" t="s">
        <v>10</v>
      </c>
      <c r="AT4" s="16" t="s">
        <v>4</v>
      </c>
    </row>
    <row r="5" s="1" customFormat="1" ht="6.96" customHeight="1">
      <c r="B5" s="19"/>
      <c r="L5" s="19"/>
    </row>
    <row r="6" s="1" customFormat="1" ht="12" customHeight="1">
      <c r="B6" s="19"/>
      <c r="D6" s="135" t="s">
        <v>16</v>
      </c>
      <c r="L6" s="19"/>
    </row>
    <row r="7" s="1" customFormat="1" ht="16.5" customHeight="1">
      <c r="B7" s="19"/>
      <c r="E7" s="136" t="str">
        <f>'Rekapitulace stavby'!K6</f>
        <v>Oprava lávky ev.č. BM-577 Osová přes tramvaj</v>
      </c>
      <c r="F7" s="135"/>
      <c r="G7" s="135"/>
      <c r="H7" s="135"/>
      <c r="L7" s="19"/>
    </row>
    <row r="8" s="2" customFormat="1" ht="12" customHeight="1">
      <c r="A8" s="37"/>
      <c r="B8" s="43"/>
      <c r="C8" s="37"/>
      <c r="D8" s="135" t="s">
        <v>89</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37" t="s">
        <v>90</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5" t="s">
        <v>18</v>
      </c>
      <c r="E11" s="37"/>
      <c r="F11" s="138" t="s">
        <v>1</v>
      </c>
      <c r="G11" s="37"/>
      <c r="H11" s="37"/>
      <c r="I11" s="135" t="s">
        <v>19</v>
      </c>
      <c r="J11" s="138" t="s">
        <v>1</v>
      </c>
      <c r="K11" s="37"/>
      <c r="L11" s="62"/>
      <c r="S11" s="37"/>
      <c r="T11" s="37"/>
      <c r="U11" s="37"/>
      <c r="V11" s="37"/>
      <c r="W11" s="37"/>
      <c r="X11" s="37"/>
      <c r="Y11" s="37"/>
      <c r="Z11" s="37"/>
      <c r="AA11" s="37"/>
      <c r="AB11" s="37"/>
      <c r="AC11" s="37"/>
      <c r="AD11" s="37"/>
      <c r="AE11" s="37"/>
    </row>
    <row r="12" s="2" customFormat="1" ht="12" customHeight="1">
      <c r="A12" s="37"/>
      <c r="B12" s="43"/>
      <c r="C12" s="37"/>
      <c r="D12" s="135" t="s">
        <v>20</v>
      </c>
      <c r="E12" s="37"/>
      <c r="F12" s="138" t="s">
        <v>21</v>
      </c>
      <c r="G12" s="37"/>
      <c r="H12" s="37"/>
      <c r="I12" s="135" t="s">
        <v>22</v>
      </c>
      <c r="J12" s="139" t="str">
        <f>'Rekapitulace stavby'!AN8</f>
        <v>16. 10. 2019</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5" t="s">
        <v>24</v>
      </c>
      <c r="E14" s="37"/>
      <c r="F14" s="37"/>
      <c r="G14" s="37"/>
      <c r="H14" s="37"/>
      <c r="I14" s="135" t="s">
        <v>25</v>
      </c>
      <c r="J14" s="138" t="s">
        <v>26</v>
      </c>
      <c r="K14" s="37"/>
      <c r="L14" s="62"/>
      <c r="S14" s="37"/>
      <c r="T14" s="37"/>
      <c r="U14" s="37"/>
      <c r="V14" s="37"/>
      <c r="W14" s="37"/>
      <c r="X14" s="37"/>
      <c r="Y14" s="37"/>
      <c r="Z14" s="37"/>
      <c r="AA14" s="37"/>
      <c r="AB14" s="37"/>
      <c r="AC14" s="37"/>
      <c r="AD14" s="37"/>
      <c r="AE14" s="37"/>
    </row>
    <row r="15" s="2" customFormat="1" ht="18" customHeight="1">
      <c r="A15" s="37"/>
      <c r="B15" s="43"/>
      <c r="C15" s="37"/>
      <c r="D15" s="37"/>
      <c r="E15" s="138" t="s">
        <v>27</v>
      </c>
      <c r="F15" s="37"/>
      <c r="G15" s="37"/>
      <c r="H15" s="37"/>
      <c r="I15" s="135" t="s">
        <v>28</v>
      </c>
      <c r="J15" s="138" t="s">
        <v>1</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5" t="s">
        <v>29</v>
      </c>
      <c r="E17" s="37"/>
      <c r="F17" s="37"/>
      <c r="G17" s="37"/>
      <c r="H17" s="37"/>
      <c r="I17" s="135"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5" t="s">
        <v>28</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5" t="s">
        <v>31</v>
      </c>
      <c r="E20" s="37"/>
      <c r="F20" s="37"/>
      <c r="G20" s="37"/>
      <c r="H20" s="37"/>
      <c r="I20" s="135" t="s">
        <v>25</v>
      </c>
      <c r="J20" s="138" t="s">
        <v>32</v>
      </c>
      <c r="K20" s="37"/>
      <c r="L20" s="62"/>
      <c r="S20" s="37"/>
      <c r="T20" s="37"/>
      <c r="U20" s="37"/>
      <c r="V20" s="37"/>
      <c r="W20" s="37"/>
      <c r="X20" s="37"/>
      <c r="Y20" s="37"/>
      <c r="Z20" s="37"/>
      <c r="AA20" s="37"/>
      <c r="AB20" s="37"/>
      <c r="AC20" s="37"/>
      <c r="AD20" s="37"/>
      <c r="AE20" s="37"/>
    </row>
    <row r="21" s="2" customFormat="1" ht="18" customHeight="1">
      <c r="A21" s="37"/>
      <c r="B21" s="43"/>
      <c r="C21" s="37"/>
      <c r="D21" s="37"/>
      <c r="E21" s="138" t="s">
        <v>33</v>
      </c>
      <c r="F21" s="37"/>
      <c r="G21" s="37"/>
      <c r="H21" s="37"/>
      <c r="I21" s="135" t="s">
        <v>28</v>
      </c>
      <c r="J21" s="138" t="s">
        <v>1</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5" t="s">
        <v>35</v>
      </c>
      <c r="E23" s="37"/>
      <c r="F23" s="37"/>
      <c r="G23" s="37"/>
      <c r="H23" s="37"/>
      <c r="I23" s="135" t="s">
        <v>25</v>
      </c>
      <c r="J23" s="138"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5" t="s">
        <v>28</v>
      </c>
      <c r="J24" s="138"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5" t="s">
        <v>36</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0"/>
      <c r="B27" s="141"/>
      <c r="C27" s="140"/>
      <c r="D27" s="140"/>
      <c r="E27" s="142" t="s">
        <v>1</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4"/>
      <c r="E29" s="144"/>
      <c r="F29" s="144"/>
      <c r="G29" s="144"/>
      <c r="H29" s="144"/>
      <c r="I29" s="144"/>
      <c r="J29" s="144"/>
      <c r="K29" s="144"/>
      <c r="L29" s="62"/>
      <c r="S29" s="37"/>
      <c r="T29" s="37"/>
      <c r="U29" s="37"/>
      <c r="V29" s="37"/>
      <c r="W29" s="37"/>
      <c r="X29" s="37"/>
      <c r="Y29" s="37"/>
      <c r="Z29" s="37"/>
      <c r="AA29" s="37"/>
      <c r="AB29" s="37"/>
      <c r="AC29" s="37"/>
      <c r="AD29" s="37"/>
      <c r="AE29" s="37"/>
    </row>
    <row r="30" s="2" customFormat="1" ht="25.44" customHeight="1">
      <c r="A30" s="37"/>
      <c r="B30" s="43"/>
      <c r="C30" s="37"/>
      <c r="D30" s="145" t="s">
        <v>38</v>
      </c>
      <c r="E30" s="37"/>
      <c r="F30" s="37"/>
      <c r="G30" s="37"/>
      <c r="H30" s="37"/>
      <c r="I30" s="37"/>
      <c r="J30" s="146">
        <f>ROUND(J136, 2)</f>
        <v>0</v>
      </c>
      <c r="K30" s="37"/>
      <c r="L30" s="62"/>
      <c r="S30" s="37"/>
      <c r="T30" s="37"/>
      <c r="U30" s="37"/>
      <c r="V30" s="37"/>
      <c r="W30" s="37"/>
      <c r="X30" s="37"/>
      <c r="Y30" s="37"/>
      <c r="Z30" s="37"/>
      <c r="AA30" s="37"/>
      <c r="AB30" s="37"/>
      <c r="AC30" s="37"/>
      <c r="AD30" s="37"/>
      <c r="AE30" s="37"/>
    </row>
    <row r="31" s="2" customFormat="1" ht="6.96" customHeight="1">
      <c r="A31" s="37"/>
      <c r="B31" s="43"/>
      <c r="C31" s="37"/>
      <c r="D31" s="144"/>
      <c r="E31" s="144"/>
      <c r="F31" s="144"/>
      <c r="G31" s="144"/>
      <c r="H31" s="144"/>
      <c r="I31" s="144"/>
      <c r="J31" s="144"/>
      <c r="K31" s="144"/>
      <c r="L31" s="62"/>
      <c r="S31" s="37"/>
      <c r="T31" s="37"/>
      <c r="U31" s="37"/>
      <c r="V31" s="37"/>
      <c r="W31" s="37"/>
      <c r="X31" s="37"/>
      <c r="Y31" s="37"/>
      <c r="Z31" s="37"/>
      <c r="AA31" s="37"/>
      <c r="AB31" s="37"/>
      <c r="AC31" s="37"/>
      <c r="AD31" s="37"/>
      <c r="AE31" s="37"/>
    </row>
    <row r="32" s="2" customFormat="1" ht="14.4" customHeight="1">
      <c r="A32" s="37"/>
      <c r="B32" s="43"/>
      <c r="C32" s="37"/>
      <c r="D32" s="37"/>
      <c r="E32" s="37"/>
      <c r="F32" s="147" t="s">
        <v>40</v>
      </c>
      <c r="G32" s="37"/>
      <c r="H32" s="37"/>
      <c r="I32" s="147" t="s">
        <v>39</v>
      </c>
      <c r="J32" s="147" t="s">
        <v>41</v>
      </c>
      <c r="K32" s="37"/>
      <c r="L32" s="62"/>
      <c r="S32" s="37"/>
      <c r="T32" s="37"/>
      <c r="U32" s="37"/>
      <c r="V32" s="37"/>
      <c r="W32" s="37"/>
      <c r="X32" s="37"/>
      <c r="Y32" s="37"/>
      <c r="Z32" s="37"/>
      <c r="AA32" s="37"/>
      <c r="AB32" s="37"/>
      <c r="AC32" s="37"/>
      <c r="AD32" s="37"/>
      <c r="AE32" s="37"/>
    </row>
    <row r="33" s="2" customFormat="1" ht="14.4" customHeight="1">
      <c r="A33" s="37"/>
      <c r="B33" s="43"/>
      <c r="C33" s="37"/>
      <c r="D33" s="148" t="s">
        <v>42</v>
      </c>
      <c r="E33" s="135" t="s">
        <v>43</v>
      </c>
      <c r="F33" s="149">
        <f>ROUND((SUM(BE136:BE816)),  2)</f>
        <v>0</v>
      </c>
      <c r="G33" s="37"/>
      <c r="H33" s="37"/>
      <c r="I33" s="150">
        <v>0.20999999999999999</v>
      </c>
      <c r="J33" s="149">
        <f>ROUND(((SUM(BE136:BE816))*I33),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5" t="s">
        <v>44</v>
      </c>
      <c r="F34" s="149">
        <f>ROUND((SUM(BF136:BF816)),  2)</f>
        <v>0</v>
      </c>
      <c r="G34" s="37"/>
      <c r="H34" s="37"/>
      <c r="I34" s="150">
        <v>0.14999999999999999</v>
      </c>
      <c r="J34" s="149">
        <f>ROUND(((SUM(BF136:BF816))*I34),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5" t="s">
        <v>45</v>
      </c>
      <c r="F35" s="149">
        <f>ROUND((SUM(BG136:BG816)),  2)</f>
        <v>0</v>
      </c>
      <c r="G35" s="37"/>
      <c r="H35" s="37"/>
      <c r="I35" s="150">
        <v>0.20999999999999999</v>
      </c>
      <c r="J35" s="149">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5" t="s">
        <v>46</v>
      </c>
      <c r="F36" s="149">
        <f>ROUND((SUM(BH136:BH816)),  2)</f>
        <v>0</v>
      </c>
      <c r="G36" s="37"/>
      <c r="H36" s="37"/>
      <c r="I36" s="150">
        <v>0.14999999999999999</v>
      </c>
      <c r="J36" s="149">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5" t="s">
        <v>47</v>
      </c>
      <c r="F37" s="149">
        <f>ROUND((SUM(BI136:BI816)),  2)</f>
        <v>0</v>
      </c>
      <c r="G37" s="37"/>
      <c r="H37" s="37"/>
      <c r="I37" s="150">
        <v>0</v>
      </c>
      <c r="J37" s="149">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1"/>
      <c r="D39" s="152" t="s">
        <v>48</v>
      </c>
      <c r="E39" s="153"/>
      <c r="F39" s="153"/>
      <c r="G39" s="154" t="s">
        <v>49</v>
      </c>
      <c r="H39" s="155" t="s">
        <v>50</v>
      </c>
      <c r="I39" s="153"/>
      <c r="J39" s="156">
        <f>SUM(J30:J37)</f>
        <v>0</v>
      </c>
      <c r="K39" s="157"/>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58" t="s">
        <v>51</v>
      </c>
      <c r="E50" s="159"/>
      <c r="F50" s="159"/>
      <c r="G50" s="158" t="s">
        <v>52</v>
      </c>
      <c r="H50" s="159"/>
      <c r="I50" s="159"/>
      <c r="J50" s="159"/>
      <c r="K50" s="159"/>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0" t="s">
        <v>53</v>
      </c>
      <c r="E61" s="161"/>
      <c r="F61" s="162" t="s">
        <v>54</v>
      </c>
      <c r="G61" s="160" t="s">
        <v>53</v>
      </c>
      <c r="H61" s="161"/>
      <c r="I61" s="161"/>
      <c r="J61" s="163" t="s">
        <v>54</v>
      </c>
      <c r="K61" s="161"/>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58" t="s">
        <v>55</v>
      </c>
      <c r="E65" s="164"/>
      <c r="F65" s="164"/>
      <c r="G65" s="158" t="s">
        <v>56</v>
      </c>
      <c r="H65" s="164"/>
      <c r="I65" s="164"/>
      <c r="J65" s="164"/>
      <c r="K65" s="164"/>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0" t="s">
        <v>53</v>
      </c>
      <c r="E76" s="161"/>
      <c r="F76" s="162" t="s">
        <v>54</v>
      </c>
      <c r="G76" s="160" t="s">
        <v>53</v>
      </c>
      <c r="H76" s="161"/>
      <c r="I76" s="161"/>
      <c r="J76" s="163" t="s">
        <v>54</v>
      </c>
      <c r="K76" s="161"/>
      <c r="L76" s="62"/>
      <c r="S76" s="37"/>
      <c r="T76" s="37"/>
      <c r="U76" s="37"/>
      <c r="V76" s="37"/>
      <c r="W76" s="37"/>
      <c r="X76" s="37"/>
      <c r="Y76" s="37"/>
      <c r="Z76" s="37"/>
      <c r="AA76" s="37"/>
      <c r="AB76" s="37"/>
      <c r="AC76" s="37"/>
      <c r="AD76" s="37"/>
      <c r="AE76" s="37"/>
    </row>
    <row r="77" s="2" customFormat="1" ht="14.4" customHeight="1">
      <c r="A77" s="37"/>
      <c r="B77" s="165"/>
      <c r="C77" s="166"/>
      <c r="D77" s="166"/>
      <c r="E77" s="166"/>
      <c r="F77" s="166"/>
      <c r="G77" s="166"/>
      <c r="H77" s="166"/>
      <c r="I77" s="166"/>
      <c r="J77" s="166"/>
      <c r="K77" s="166"/>
      <c r="L77" s="62"/>
      <c r="S77" s="37"/>
      <c r="T77" s="37"/>
      <c r="U77" s="37"/>
      <c r="V77" s="37"/>
      <c r="W77" s="37"/>
      <c r="X77" s="37"/>
      <c r="Y77" s="37"/>
      <c r="Z77" s="37"/>
      <c r="AA77" s="37"/>
      <c r="AB77" s="37"/>
      <c r="AC77" s="37"/>
      <c r="AD77" s="37"/>
      <c r="AE77" s="37"/>
    </row>
    <row r="81" s="2" customFormat="1" ht="6.96" customHeight="1">
      <c r="A81" s="37"/>
      <c r="B81" s="167"/>
      <c r="C81" s="168"/>
      <c r="D81" s="168"/>
      <c r="E81" s="168"/>
      <c r="F81" s="168"/>
      <c r="G81" s="168"/>
      <c r="H81" s="168"/>
      <c r="I81" s="168"/>
      <c r="J81" s="168"/>
      <c r="K81" s="168"/>
      <c r="L81" s="62"/>
      <c r="S81" s="37"/>
      <c r="T81" s="37"/>
      <c r="U81" s="37"/>
      <c r="V81" s="37"/>
      <c r="W81" s="37"/>
      <c r="X81" s="37"/>
      <c r="Y81" s="37"/>
      <c r="Z81" s="37"/>
      <c r="AA81" s="37"/>
      <c r="AB81" s="37"/>
      <c r="AC81" s="37"/>
      <c r="AD81" s="37"/>
      <c r="AE81" s="37"/>
    </row>
    <row r="82" s="2" customFormat="1" ht="24.96" customHeight="1">
      <c r="A82" s="37"/>
      <c r="B82" s="38"/>
      <c r="C82" s="22" t="s">
        <v>91</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69" t="str">
        <f>E7</f>
        <v>Oprava lávky ev.č. BM-577 Osová přes tramvaj</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89</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18130 - SO 201 – Lávka Osová přes tramvaj</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31" t="s">
        <v>22</v>
      </c>
      <c r="J89" s="78" t="str">
        <f>IF(J12="","",J12)</f>
        <v>16. 10. 2019</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25.65" customHeight="1">
      <c r="A91" s="37"/>
      <c r="B91" s="38"/>
      <c r="C91" s="31" t="s">
        <v>24</v>
      </c>
      <c r="D91" s="39"/>
      <c r="E91" s="39"/>
      <c r="F91" s="26" t="str">
        <f>E15</f>
        <v>Brněnské komunikace, a.s.</v>
      </c>
      <c r="G91" s="39"/>
      <c r="H91" s="39"/>
      <c r="I91" s="31" t="s">
        <v>31</v>
      </c>
      <c r="J91" s="35" t="str">
        <f>E21</f>
        <v>Projekční kancelář PRIS spol. s r.o.</v>
      </c>
      <c r="K91" s="39"/>
      <c r="L91" s="62"/>
      <c r="S91" s="37"/>
      <c r="T91" s="37"/>
      <c r="U91" s="37"/>
      <c r="V91" s="37"/>
      <c r="W91" s="37"/>
      <c r="X91" s="37"/>
      <c r="Y91" s="37"/>
      <c r="Z91" s="37"/>
      <c r="AA91" s="37"/>
      <c r="AB91" s="37"/>
      <c r="AC91" s="37"/>
      <c r="AD91" s="37"/>
      <c r="AE91" s="37"/>
    </row>
    <row r="92" s="2" customFormat="1" ht="15.15" customHeight="1">
      <c r="A92" s="37"/>
      <c r="B92" s="38"/>
      <c r="C92" s="31" t="s">
        <v>29</v>
      </c>
      <c r="D92" s="39"/>
      <c r="E92" s="39"/>
      <c r="F92" s="26" t="str">
        <f>IF(E18="","",E18)</f>
        <v>Vyplň údaj</v>
      </c>
      <c r="G92" s="39"/>
      <c r="H92" s="39"/>
      <c r="I92" s="31" t="s">
        <v>35</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0" t="s">
        <v>92</v>
      </c>
      <c r="D94" s="171"/>
      <c r="E94" s="171"/>
      <c r="F94" s="171"/>
      <c r="G94" s="171"/>
      <c r="H94" s="171"/>
      <c r="I94" s="171"/>
      <c r="J94" s="172" t="s">
        <v>93</v>
      </c>
      <c r="K94" s="171"/>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3" t="s">
        <v>94</v>
      </c>
      <c r="D96" s="39"/>
      <c r="E96" s="39"/>
      <c r="F96" s="39"/>
      <c r="G96" s="39"/>
      <c r="H96" s="39"/>
      <c r="I96" s="39"/>
      <c r="J96" s="109">
        <f>J136</f>
        <v>0</v>
      </c>
      <c r="K96" s="39"/>
      <c r="L96" s="62"/>
      <c r="S96" s="37"/>
      <c r="T96" s="37"/>
      <c r="U96" s="37"/>
      <c r="V96" s="37"/>
      <c r="W96" s="37"/>
      <c r="X96" s="37"/>
      <c r="Y96" s="37"/>
      <c r="Z96" s="37"/>
      <c r="AA96" s="37"/>
      <c r="AB96" s="37"/>
      <c r="AC96" s="37"/>
      <c r="AD96" s="37"/>
      <c r="AE96" s="37"/>
      <c r="AU96" s="16" t="s">
        <v>95</v>
      </c>
    </row>
    <row r="97" s="9" customFormat="1" ht="24.96" customHeight="1">
      <c r="A97" s="9"/>
      <c r="B97" s="174"/>
      <c r="C97" s="175"/>
      <c r="D97" s="176" t="s">
        <v>96</v>
      </c>
      <c r="E97" s="177"/>
      <c r="F97" s="177"/>
      <c r="G97" s="177"/>
      <c r="H97" s="177"/>
      <c r="I97" s="177"/>
      <c r="J97" s="178">
        <f>J137</f>
        <v>0</v>
      </c>
      <c r="K97" s="175"/>
      <c r="L97" s="179"/>
      <c r="S97" s="9"/>
      <c r="T97" s="9"/>
      <c r="U97" s="9"/>
      <c r="V97" s="9"/>
      <c r="W97" s="9"/>
      <c r="X97" s="9"/>
      <c r="Y97" s="9"/>
      <c r="Z97" s="9"/>
      <c r="AA97" s="9"/>
      <c r="AB97" s="9"/>
      <c r="AC97" s="9"/>
      <c r="AD97" s="9"/>
      <c r="AE97" s="9"/>
    </row>
    <row r="98" s="10" customFormat="1" ht="19.92" customHeight="1">
      <c r="A98" s="10"/>
      <c r="B98" s="180"/>
      <c r="C98" s="181"/>
      <c r="D98" s="182" t="s">
        <v>97</v>
      </c>
      <c r="E98" s="183"/>
      <c r="F98" s="183"/>
      <c r="G98" s="183"/>
      <c r="H98" s="183"/>
      <c r="I98" s="183"/>
      <c r="J98" s="184">
        <f>J138</f>
        <v>0</v>
      </c>
      <c r="K98" s="181"/>
      <c r="L98" s="185"/>
      <c r="S98" s="10"/>
      <c r="T98" s="10"/>
      <c r="U98" s="10"/>
      <c r="V98" s="10"/>
      <c r="W98" s="10"/>
      <c r="X98" s="10"/>
      <c r="Y98" s="10"/>
      <c r="Z98" s="10"/>
      <c r="AA98" s="10"/>
      <c r="AB98" s="10"/>
      <c r="AC98" s="10"/>
      <c r="AD98" s="10"/>
      <c r="AE98" s="10"/>
    </row>
    <row r="99" s="10" customFormat="1" ht="19.92" customHeight="1">
      <c r="A99" s="10"/>
      <c r="B99" s="180"/>
      <c r="C99" s="181"/>
      <c r="D99" s="182" t="s">
        <v>98</v>
      </c>
      <c r="E99" s="183"/>
      <c r="F99" s="183"/>
      <c r="G99" s="183"/>
      <c r="H99" s="183"/>
      <c r="I99" s="183"/>
      <c r="J99" s="184">
        <f>J203</f>
        <v>0</v>
      </c>
      <c r="K99" s="181"/>
      <c r="L99" s="185"/>
      <c r="S99" s="10"/>
      <c r="T99" s="10"/>
      <c r="U99" s="10"/>
      <c r="V99" s="10"/>
      <c r="W99" s="10"/>
      <c r="X99" s="10"/>
      <c r="Y99" s="10"/>
      <c r="Z99" s="10"/>
      <c r="AA99" s="10"/>
      <c r="AB99" s="10"/>
      <c r="AC99" s="10"/>
      <c r="AD99" s="10"/>
      <c r="AE99" s="10"/>
    </row>
    <row r="100" s="10" customFormat="1" ht="19.92" customHeight="1">
      <c r="A100" s="10"/>
      <c r="B100" s="180"/>
      <c r="C100" s="181"/>
      <c r="D100" s="182" t="s">
        <v>99</v>
      </c>
      <c r="E100" s="183"/>
      <c r="F100" s="183"/>
      <c r="G100" s="183"/>
      <c r="H100" s="183"/>
      <c r="I100" s="183"/>
      <c r="J100" s="184">
        <f>J261</f>
        <v>0</v>
      </c>
      <c r="K100" s="181"/>
      <c r="L100" s="185"/>
      <c r="S100" s="10"/>
      <c r="T100" s="10"/>
      <c r="U100" s="10"/>
      <c r="V100" s="10"/>
      <c r="W100" s="10"/>
      <c r="X100" s="10"/>
      <c r="Y100" s="10"/>
      <c r="Z100" s="10"/>
      <c r="AA100" s="10"/>
      <c r="AB100" s="10"/>
      <c r="AC100" s="10"/>
      <c r="AD100" s="10"/>
      <c r="AE100" s="10"/>
    </row>
    <row r="101" s="10" customFormat="1" ht="19.92" customHeight="1">
      <c r="A101" s="10"/>
      <c r="B101" s="180"/>
      <c r="C101" s="181"/>
      <c r="D101" s="182" t="s">
        <v>100</v>
      </c>
      <c r="E101" s="183"/>
      <c r="F101" s="183"/>
      <c r="G101" s="183"/>
      <c r="H101" s="183"/>
      <c r="I101" s="183"/>
      <c r="J101" s="184">
        <f>J327</f>
        <v>0</v>
      </c>
      <c r="K101" s="181"/>
      <c r="L101" s="185"/>
      <c r="S101" s="10"/>
      <c r="T101" s="10"/>
      <c r="U101" s="10"/>
      <c r="V101" s="10"/>
      <c r="W101" s="10"/>
      <c r="X101" s="10"/>
      <c r="Y101" s="10"/>
      <c r="Z101" s="10"/>
      <c r="AA101" s="10"/>
      <c r="AB101" s="10"/>
      <c r="AC101" s="10"/>
      <c r="AD101" s="10"/>
      <c r="AE101" s="10"/>
    </row>
    <row r="102" s="10" customFormat="1" ht="19.92" customHeight="1">
      <c r="A102" s="10"/>
      <c r="B102" s="180"/>
      <c r="C102" s="181"/>
      <c r="D102" s="182" t="s">
        <v>101</v>
      </c>
      <c r="E102" s="183"/>
      <c r="F102" s="183"/>
      <c r="G102" s="183"/>
      <c r="H102" s="183"/>
      <c r="I102" s="183"/>
      <c r="J102" s="184">
        <f>J410</f>
        <v>0</v>
      </c>
      <c r="K102" s="181"/>
      <c r="L102" s="185"/>
      <c r="S102" s="10"/>
      <c r="T102" s="10"/>
      <c r="U102" s="10"/>
      <c r="V102" s="10"/>
      <c r="W102" s="10"/>
      <c r="X102" s="10"/>
      <c r="Y102" s="10"/>
      <c r="Z102" s="10"/>
      <c r="AA102" s="10"/>
      <c r="AB102" s="10"/>
      <c r="AC102" s="10"/>
      <c r="AD102" s="10"/>
      <c r="AE102" s="10"/>
    </row>
    <row r="103" s="10" customFormat="1" ht="19.92" customHeight="1">
      <c r="A103" s="10"/>
      <c r="B103" s="180"/>
      <c r="C103" s="181"/>
      <c r="D103" s="182" t="s">
        <v>102</v>
      </c>
      <c r="E103" s="183"/>
      <c r="F103" s="183"/>
      <c r="G103" s="183"/>
      <c r="H103" s="183"/>
      <c r="I103" s="183"/>
      <c r="J103" s="184">
        <f>J463</f>
        <v>0</v>
      </c>
      <c r="K103" s="181"/>
      <c r="L103" s="185"/>
      <c r="S103" s="10"/>
      <c r="T103" s="10"/>
      <c r="U103" s="10"/>
      <c r="V103" s="10"/>
      <c r="W103" s="10"/>
      <c r="X103" s="10"/>
      <c r="Y103" s="10"/>
      <c r="Z103" s="10"/>
      <c r="AA103" s="10"/>
      <c r="AB103" s="10"/>
      <c r="AC103" s="10"/>
      <c r="AD103" s="10"/>
      <c r="AE103" s="10"/>
    </row>
    <row r="104" s="10" customFormat="1" ht="19.92" customHeight="1">
      <c r="A104" s="10"/>
      <c r="B104" s="180"/>
      <c r="C104" s="181"/>
      <c r="D104" s="182" t="s">
        <v>103</v>
      </c>
      <c r="E104" s="183"/>
      <c r="F104" s="183"/>
      <c r="G104" s="183"/>
      <c r="H104" s="183"/>
      <c r="I104" s="183"/>
      <c r="J104" s="184">
        <f>J479</f>
        <v>0</v>
      </c>
      <c r="K104" s="181"/>
      <c r="L104" s="185"/>
      <c r="S104" s="10"/>
      <c r="T104" s="10"/>
      <c r="U104" s="10"/>
      <c r="V104" s="10"/>
      <c r="W104" s="10"/>
      <c r="X104" s="10"/>
      <c r="Y104" s="10"/>
      <c r="Z104" s="10"/>
      <c r="AA104" s="10"/>
      <c r="AB104" s="10"/>
      <c r="AC104" s="10"/>
      <c r="AD104" s="10"/>
      <c r="AE104" s="10"/>
    </row>
    <row r="105" s="10" customFormat="1" ht="19.92" customHeight="1">
      <c r="A105" s="10"/>
      <c r="B105" s="180"/>
      <c r="C105" s="181"/>
      <c r="D105" s="182" t="s">
        <v>104</v>
      </c>
      <c r="E105" s="183"/>
      <c r="F105" s="183"/>
      <c r="G105" s="183"/>
      <c r="H105" s="183"/>
      <c r="I105" s="183"/>
      <c r="J105" s="184">
        <f>J488</f>
        <v>0</v>
      </c>
      <c r="K105" s="181"/>
      <c r="L105" s="185"/>
      <c r="S105" s="10"/>
      <c r="T105" s="10"/>
      <c r="U105" s="10"/>
      <c r="V105" s="10"/>
      <c r="W105" s="10"/>
      <c r="X105" s="10"/>
      <c r="Y105" s="10"/>
      <c r="Z105" s="10"/>
      <c r="AA105" s="10"/>
      <c r="AB105" s="10"/>
      <c r="AC105" s="10"/>
      <c r="AD105" s="10"/>
      <c r="AE105" s="10"/>
    </row>
    <row r="106" s="10" customFormat="1" ht="19.92" customHeight="1">
      <c r="A106" s="10"/>
      <c r="B106" s="180"/>
      <c r="C106" s="181"/>
      <c r="D106" s="182" t="s">
        <v>105</v>
      </c>
      <c r="E106" s="183"/>
      <c r="F106" s="183"/>
      <c r="G106" s="183"/>
      <c r="H106" s="183"/>
      <c r="I106" s="183"/>
      <c r="J106" s="184">
        <f>J677</f>
        <v>0</v>
      </c>
      <c r="K106" s="181"/>
      <c r="L106" s="185"/>
      <c r="S106" s="10"/>
      <c r="T106" s="10"/>
      <c r="U106" s="10"/>
      <c r="V106" s="10"/>
      <c r="W106" s="10"/>
      <c r="X106" s="10"/>
      <c r="Y106" s="10"/>
      <c r="Z106" s="10"/>
      <c r="AA106" s="10"/>
      <c r="AB106" s="10"/>
      <c r="AC106" s="10"/>
      <c r="AD106" s="10"/>
      <c r="AE106" s="10"/>
    </row>
    <row r="107" s="10" customFormat="1" ht="19.92" customHeight="1">
      <c r="A107" s="10"/>
      <c r="B107" s="180"/>
      <c r="C107" s="181"/>
      <c r="D107" s="182" t="s">
        <v>106</v>
      </c>
      <c r="E107" s="183"/>
      <c r="F107" s="183"/>
      <c r="G107" s="183"/>
      <c r="H107" s="183"/>
      <c r="I107" s="183"/>
      <c r="J107" s="184">
        <f>J709</f>
        <v>0</v>
      </c>
      <c r="K107" s="181"/>
      <c r="L107" s="185"/>
      <c r="S107" s="10"/>
      <c r="T107" s="10"/>
      <c r="U107" s="10"/>
      <c r="V107" s="10"/>
      <c r="W107" s="10"/>
      <c r="X107" s="10"/>
      <c r="Y107" s="10"/>
      <c r="Z107" s="10"/>
      <c r="AA107" s="10"/>
      <c r="AB107" s="10"/>
      <c r="AC107" s="10"/>
      <c r="AD107" s="10"/>
      <c r="AE107" s="10"/>
    </row>
    <row r="108" s="9" customFormat="1" ht="24.96" customHeight="1">
      <c r="A108" s="9"/>
      <c r="B108" s="174"/>
      <c r="C108" s="175"/>
      <c r="D108" s="176" t="s">
        <v>107</v>
      </c>
      <c r="E108" s="177"/>
      <c r="F108" s="177"/>
      <c r="G108" s="177"/>
      <c r="H108" s="177"/>
      <c r="I108" s="177"/>
      <c r="J108" s="178">
        <f>J712</f>
        <v>0</v>
      </c>
      <c r="K108" s="175"/>
      <c r="L108" s="179"/>
      <c r="S108" s="9"/>
      <c r="T108" s="9"/>
      <c r="U108" s="9"/>
      <c r="V108" s="9"/>
      <c r="W108" s="9"/>
      <c r="X108" s="9"/>
      <c r="Y108" s="9"/>
      <c r="Z108" s="9"/>
      <c r="AA108" s="9"/>
      <c r="AB108" s="9"/>
      <c r="AC108" s="9"/>
      <c r="AD108" s="9"/>
      <c r="AE108" s="9"/>
    </row>
    <row r="109" s="10" customFormat="1" ht="19.92" customHeight="1">
      <c r="A109" s="10"/>
      <c r="B109" s="180"/>
      <c r="C109" s="181"/>
      <c r="D109" s="182" t="s">
        <v>108</v>
      </c>
      <c r="E109" s="183"/>
      <c r="F109" s="183"/>
      <c r="G109" s="183"/>
      <c r="H109" s="183"/>
      <c r="I109" s="183"/>
      <c r="J109" s="184">
        <f>J713</f>
        <v>0</v>
      </c>
      <c r="K109" s="181"/>
      <c r="L109" s="185"/>
      <c r="S109" s="10"/>
      <c r="T109" s="10"/>
      <c r="U109" s="10"/>
      <c r="V109" s="10"/>
      <c r="W109" s="10"/>
      <c r="X109" s="10"/>
      <c r="Y109" s="10"/>
      <c r="Z109" s="10"/>
      <c r="AA109" s="10"/>
      <c r="AB109" s="10"/>
      <c r="AC109" s="10"/>
      <c r="AD109" s="10"/>
      <c r="AE109" s="10"/>
    </row>
    <row r="110" s="10" customFormat="1" ht="19.92" customHeight="1">
      <c r="A110" s="10"/>
      <c r="B110" s="180"/>
      <c r="C110" s="181"/>
      <c r="D110" s="182" t="s">
        <v>109</v>
      </c>
      <c r="E110" s="183"/>
      <c r="F110" s="183"/>
      <c r="G110" s="183"/>
      <c r="H110" s="183"/>
      <c r="I110" s="183"/>
      <c r="J110" s="184">
        <f>J761</f>
        <v>0</v>
      </c>
      <c r="K110" s="181"/>
      <c r="L110" s="185"/>
      <c r="S110" s="10"/>
      <c r="T110" s="10"/>
      <c r="U110" s="10"/>
      <c r="V110" s="10"/>
      <c r="W110" s="10"/>
      <c r="X110" s="10"/>
      <c r="Y110" s="10"/>
      <c r="Z110" s="10"/>
      <c r="AA110" s="10"/>
      <c r="AB110" s="10"/>
      <c r="AC110" s="10"/>
      <c r="AD110" s="10"/>
      <c r="AE110" s="10"/>
    </row>
    <row r="111" s="10" customFormat="1" ht="19.92" customHeight="1">
      <c r="A111" s="10"/>
      <c r="B111" s="180"/>
      <c r="C111" s="181"/>
      <c r="D111" s="182" t="s">
        <v>110</v>
      </c>
      <c r="E111" s="183"/>
      <c r="F111" s="183"/>
      <c r="G111" s="183"/>
      <c r="H111" s="183"/>
      <c r="I111" s="183"/>
      <c r="J111" s="184">
        <f>J766</f>
        <v>0</v>
      </c>
      <c r="K111" s="181"/>
      <c r="L111" s="185"/>
      <c r="S111" s="10"/>
      <c r="T111" s="10"/>
      <c r="U111" s="10"/>
      <c r="V111" s="10"/>
      <c r="W111" s="10"/>
      <c r="X111" s="10"/>
      <c r="Y111" s="10"/>
      <c r="Z111" s="10"/>
      <c r="AA111" s="10"/>
      <c r="AB111" s="10"/>
      <c r="AC111" s="10"/>
      <c r="AD111" s="10"/>
      <c r="AE111" s="10"/>
    </row>
    <row r="112" s="9" customFormat="1" ht="24.96" customHeight="1">
      <c r="A112" s="9"/>
      <c r="B112" s="174"/>
      <c r="C112" s="175"/>
      <c r="D112" s="176" t="s">
        <v>111</v>
      </c>
      <c r="E112" s="177"/>
      <c r="F112" s="177"/>
      <c r="G112" s="177"/>
      <c r="H112" s="177"/>
      <c r="I112" s="177"/>
      <c r="J112" s="178">
        <f>J771</f>
        <v>0</v>
      </c>
      <c r="K112" s="175"/>
      <c r="L112" s="179"/>
      <c r="S112" s="9"/>
      <c r="T112" s="9"/>
      <c r="U112" s="9"/>
      <c r="V112" s="9"/>
      <c r="W112" s="9"/>
      <c r="X112" s="9"/>
      <c r="Y112" s="9"/>
      <c r="Z112" s="9"/>
      <c r="AA112" s="9"/>
      <c r="AB112" s="9"/>
      <c r="AC112" s="9"/>
      <c r="AD112" s="9"/>
      <c r="AE112" s="9"/>
    </row>
    <row r="113" s="10" customFormat="1" ht="19.92" customHeight="1">
      <c r="A113" s="10"/>
      <c r="B113" s="180"/>
      <c r="C113" s="181"/>
      <c r="D113" s="182" t="s">
        <v>112</v>
      </c>
      <c r="E113" s="183"/>
      <c r="F113" s="183"/>
      <c r="G113" s="183"/>
      <c r="H113" s="183"/>
      <c r="I113" s="183"/>
      <c r="J113" s="184">
        <f>J772</f>
        <v>0</v>
      </c>
      <c r="K113" s="181"/>
      <c r="L113" s="185"/>
      <c r="S113" s="10"/>
      <c r="T113" s="10"/>
      <c r="U113" s="10"/>
      <c r="V113" s="10"/>
      <c r="W113" s="10"/>
      <c r="X113" s="10"/>
      <c r="Y113" s="10"/>
      <c r="Z113" s="10"/>
      <c r="AA113" s="10"/>
      <c r="AB113" s="10"/>
      <c r="AC113" s="10"/>
      <c r="AD113" s="10"/>
      <c r="AE113" s="10"/>
    </row>
    <row r="114" s="10" customFormat="1" ht="19.92" customHeight="1">
      <c r="A114" s="10"/>
      <c r="B114" s="180"/>
      <c r="C114" s="181"/>
      <c r="D114" s="182" t="s">
        <v>113</v>
      </c>
      <c r="E114" s="183"/>
      <c r="F114" s="183"/>
      <c r="G114" s="183"/>
      <c r="H114" s="183"/>
      <c r="I114" s="183"/>
      <c r="J114" s="184">
        <f>J785</f>
        <v>0</v>
      </c>
      <c r="K114" s="181"/>
      <c r="L114" s="185"/>
      <c r="S114" s="10"/>
      <c r="T114" s="10"/>
      <c r="U114" s="10"/>
      <c r="V114" s="10"/>
      <c r="W114" s="10"/>
      <c r="X114" s="10"/>
      <c r="Y114" s="10"/>
      <c r="Z114" s="10"/>
      <c r="AA114" s="10"/>
      <c r="AB114" s="10"/>
      <c r="AC114" s="10"/>
      <c r="AD114" s="10"/>
      <c r="AE114" s="10"/>
    </row>
    <row r="115" s="10" customFormat="1" ht="19.92" customHeight="1">
      <c r="A115" s="10"/>
      <c r="B115" s="180"/>
      <c r="C115" s="181"/>
      <c r="D115" s="182" t="s">
        <v>114</v>
      </c>
      <c r="E115" s="183"/>
      <c r="F115" s="183"/>
      <c r="G115" s="183"/>
      <c r="H115" s="183"/>
      <c r="I115" s="183"/>
      <c r="J115" s="184">
        <f>J786</f>
        <v>0</v>
      </c>
      <c r="K115" s="181"/>
      <c r="L115" s="185"/>
      <c r="S115" s="10"/>
      <c r="T115" s="10"/>
      <c r="U115" s="10"/>
      <c r="V115" s="10"/>
      <c r="W115" s="10"/>
      <c r="X115" s="10"/>
      <c r="Y115" s="10"/>
      <c r="Z115" s="10"/>
      <c r="AA115" s="10"/>
      <c r="AB115" s="10"/>
      <c r="AC115" s="10"/>
      <c r="AD115" s="10"/>
      <c r="AE115" s="10"/>
    </row>
    <row r="116" s="10" customFormat="1" ht="19.92" customHeight="1">
      <c r="A116" s="10"/>
      <c r="B116" s="180"/>
      <c r="C116" s="181"/>
      <c r="D116" s="182" t="s">
        <v>115</v>
      </c>
      <c r="E116" s="183"/>
      <c r="F116" s="183"/>
      <c r="G116" s="183"/>
      <c r="H116" s="183"/>
      <c r="I116" s="183"/>
      <c r="J116" s="184">
        <f>J801</f>
        <v>0</v>
      </c>
      <c r="K116" s="181"/>
      <c r="L116" s="185"/>
      <c r="S116" s="10"/>
      <c r="T116" s="10"/>
      <c r="U116" s="10"/>
      <c r="V116" s="10"/>
      <c r="W116" s="10"/>
      <c r="X116" s="10"/>
      <c r="Y116" s="10"/>
      <c r="Z116" s="10"/>
      <c r="AA116" s="10"/>
      <c r="AB116" s="10"/>
      <c r="AC116" s="10"/>
      <c r="AD116" s="10"/>
      <c r="AE116" s="10"/>
    </row>
    <row r="117" s="2" customFormat="1" ht="21.84" customHeight="1">
      <c r="A117" s="37"/>
      <c r="B117" s="38"/>
      <c r="C117" s="39"/>
      <c r="D117" s="39"/>
      <c r="E117" s="39"/>
      <c r="F117" s="39"/>
      <c r="G117" s="39"/>
      <c r="H117" s="39"/>
      <c r="I117" s="39"/>
      <c r="J117" s="39"/>
      <c r="K117" s="39"/>
      <c r="L117" s="62"/>
      <c r="S117" s="37"/>
      <c r="T117" s="37"/>
      <c r="U117" s="37"/>
      <c r="V117" s="37"/>
      <c r="W117" s="37"/>
      <c r="X117" s="37"/>
      <c r="Y117" s="37"/>
      <c r="Z117" s="37"/>
      <c r="AA117" s="37"/>
      <c r="AB117" s="37"/>
      <c r="AC117" s="37"/>
      <c r="AD117" s="37"/>
      <c r="AE117" s="37"/>
    </row>
    <row r="118" s="2" customFormat="1" ht="6.96" customHeight="1">
      <c r="A118" s="37"/>
      <c r="B118" s="65"/>
      <c r="C118" s="66"/>
      <c r="D118" s="66"/>
      <c r="E118" s="66"/>
      <c r="F118" s="66"/>
      <c r="G118" s="66"/>
      <c r="H118" s="66"/>
      <c r="I118" s="66"/>
      <c r="J118" s="66"/>
      <c r="K118" s="66"/>
      <c r="L118" s="62"/>
      <c r="S118" s="37"/>
      <c r="T118" s="37"/>
      <c r="U118" s="37"/>
      <c r="V118" s="37"/>
      <c r="W118" s="37"/>
      <c r="X118" s="37"/>
      <c r="Y118" s="37"/>
      <c r="Z118" s="37"/>
      <c r="AA118" s="37"/>
      <c r="AB118" s="37"/>
      <c r="AC118" s="37"/>
      <c r="AD118" s="37"/>
      <c r="AE118" s="37"/>
    </row>
    <row r="122" s="2" customFormat="1" ht="6.96" customHeight="1">
      <c r="A122" s="37"/>
      <c r="B122" s="67"/>
      <c r="C122" s="68"/>
      <c r="D122" s="68"/>
      <c r="E122" s="68"/>
      <c r="F122" s="68"/>
      <c r="G122" s="68"/>
      <c r="H122" s="68"/>
      <c r="I122" s="68"/>
      <c r="J122" s="68"/>
      <c r="K122" s="68"/>
      <c r="L122" s="62"/>
      <c r="S122" s="37"/>
      <c r="T122" s="37"/>
      <c r="U122" s="37"/>
      <c r="V122" s="37"/>
      <c r="W122" s="37"/>
      <c r="X122" s="37"/>
      <c r="Y122" s="37"/>
      <c r="Z122" s="37"/>
      <c r="AA122" s="37"/>
      <c r="AB122" s="37"/>
      <c r="AC122" s="37"/>
      <c r="AD122" s="37"/>
      <c r="AE122" s="37"/>
    </row>
    <row r="123" s="2" customFormat="1" ht="24.96" customHeight="1">
      <c r="A123" s="37"/>
      <c r="B123" s="38"/>
      <c r="C123" s="22" t="s">
        <v>116</v>
      </c>
      <c r="D123" s="39"/>
      <c r="E123" s="39"/>
      <c r="F123" s="39"/>
      <c r="G123" s="39"/>
      <c r="H123" s="39"/>
      <c r="I123" s="39"/>
      <c r="J123" s="39"/>
      <c r="K123" s="39"/>
      <c r="L123" s="62"/>
      <c r="S123" s="37"/>
      <c r="T123" s="37"/>
      <c r="U123" s="37"/>
      <c r="V123" s="37"/>
      <c r="W123" s="37"/>
      <c r="X123" s="37"/>
      <c r="Y123" s="37"/>
      <c r="Z123" s="37"/>
      <c r="AA123" s="37"/>
      <c r="AB123" s="37"/>
      <c r="AC123" s="37"/>
      <c r="AD123" s="37"/>
      <c r="AE123" s="37"/>
    </row>
    <row r="124" s="2" customFormat="1" ht="6.96" customHeight="1">
      <c r="A124" s="37"/>
      <c r="B124" s="38"/>
      <c r="C124" s="39"/>
      <c r="D124" s="39"/>
      <c r="E124" s="39"/>
      <c r="F124" s="39"/>
      <c r="G124" s="39"/>
      <c r="H124" s="39"/>
      <c r="I124" s="39"/>
      <c r="J124" s="39"/>
      <c r="K124" s="39"/>
      <c r="L124" s="62"/>
      <c r="S124" s="37"/>
      <c r="T124" s="37"/>
      <c r="U124" s="37"/>
      <c r="V124" s="37"/>
      <c r="W124" s="37"/>
      <c r="X124" s="37"/>
      <c r="Y124" s="37"/>
      <c r="Z124" s="37"/>
      <c r="AA124" s="37"/>
      <c r="AB124" s="37"/>
      <c r="AC124" s="37"/>
      <c r="AD124" s="37"/>
      <c r="AE124" s="37"/>
    </row>
    <row r="125" s="2" customFormat="1" ht="12" customHeight="1">
      <c r="A125" s="37"/>
      <c r="B125" s="38"/>
      <c r="C125" s="31" t="s">
        <v>16</v>
      </c>
      <c r="D125" s="39"/>
      <c r="E125" s="39"/>
      <c r="F125" s="39"/>
      <c r="G125" s="39"/>
      <c r="H125" s="39"/>
      <c r="I125" s="39"/>
      <c r="J125" s="39"/>
      <c r="K125" s="39"/>
      <c r="L125" s="62"/>
      <c r="S125" s="37"/>
      <c r="T125" s="37"/>
      <c r="U125" s="37"/>
      <c r="V125" s="37"/>
      <c r="W125" s="37"/>
      <c r="X125" s="37"/>
      <c r="Y125" s="37"/>
      <c r="Z125" s="37"/>
      <c r="AA125" s="37"/>
      <c r="AB125" s="37"/>
      <c r="AC125" s="37"/>
      <c r="AD125" s="37"/>
      <c r="AE125" s="37"/>
    </row>
    <row r="126" s="2" customFormat="1" ht="16.5" customHeight="1">
      <c r="A126" s="37"/>
      <c r="B126" s="38"/>
      <c r="C126" s="39"/>
      <c r="D126" s="39"/>
      <c r="E126" s="169" t="str">
        <f>E7</f>
        <v>Oprava lávky ev.č. BM-577 Osová přes tramvaj</v>
      </c>
      <c r="F126" s="31"/>
      <c r="G126" s="31"/>
      <c r="H126" s="31"/>
      <c r="I126" s="39"/>
      <c r="J126" s="39"/>
      <c r="K126" s="39"/>
      <c r="L126" s="62"/>
      <c r="S126" s="37"/>
      <c r="T126" s="37"/>
      <c r="U126" s="37"/>
      <c r="V126" s="37"/>
      <c r="W126" s="37"/>
      <c r="X126" s="37"/>
      <c r="Y126" s="37"/>
      <c r="Z126" s="37"/>
      <c r="AA126" s="37"/>
      <c r="AB126" s="37"/>
      <c r="AC126" s="37"/>
      <c r="AD126" s="37"/>
      <c r="AE126" s="37"/>
    </row>
    <row r="127" s="2" customFormat="1" ht="12" customHeight="1">
      <c r="A127" s="37"/>
      <c r="B127" s="38"/>
      <c r="C127" s="31" t="s">
        <v>89</v>
      </c>
      <c r="D127" s="39"/>
      <c r="E127" s="39"/>
      <c r="F127" s="39"/>
      <c r="G127" s="39"/>
      <c r="H127" s="39"/>
      <c r="I127" s="39"/>
      <c r="J127" s="39"/>
      <c r="K127" s="39"/>
      <c r="L127" s="62"/>
      <c r="S127" s="37"/>
      <c r="T127" s="37"/>
      <c r="U127" s="37"/>
      <c r="V127" s="37"/>
      <c r="W127" s="37"/>
      <c r="X127" s="37"/>
      <c r="Y127" s="37"/>
      <c r="Z127" s="37"/>
      <c r="AA127" s="37"/>
      <c r="AB127" s="37"/>
      <c r="AC127" s="37"/>
      <c r="AD127" s="37"/>
      <c r="AE127" s="37"/>
    </row>
    <row r="128" s="2" customFormat="1" ht="16.5" customHeight="1">
      <c r="A128" s="37"/>
      <c r="B128" s="38"/>
      <c r="C128" s="39"/>
      <c r="D128" s="39"/>
      <c r="E128" s="75" t="str">
        <f>E9</f>
        <v>18130 - SO 201 – Lávka Osová přes tramvaj</v>
      </c>
      <c r="F128" s="39"/>
      <c r="G128" s="39"/>
      <c r="H128" s="39"/>
      <c r="I128" s="39"/>
      <c r="J128" s="39"/>
      <c r="K128" s="39"/>
      <c r="L128" s="62"/>
      <c r="S128" s="37"/>
      <c r="T128" s="37"/>
      <c r="U128" s="37"/>
      <c r="V128" s="37"/>
      <c r="W128" s="37"/>
      <c r="X128" s="37"/>
      <c r="Y128" s="37"/>
      <c r="Z128" s="37"/>
      <c r="AA128" s="37"/>
      <c r="AB128" s="37"/>
      <c r="AC128" s="37"/>
      <c r="AD128" s="37"/>
      <c r="AE128" s="37"/>
    </row>
    <row r="129" s="2" customFormat="1" ht="6.96" customHeight="1">
      <c r="A129" s="37"/>
      <c r="B129" s="38"/>
      <c r="C129" s="39"/>
      <c r="D129" s="39"/>
      <c r="E129" s="39"/>
      <c r="F129" s="39"/>
      <c r="G129" s="39"/>
      <c r="H129" s="39"/>
      <c r="I129" s="39"/>
      <c r="J129" s="39"/>
      <c r="K129" s="39"/>
      <c r="L129" s="62"/>
      <c r="S129" s="37"/>
      <c r="T129" s="37"/>
      <c r="U129" s="37"/>
      <c r="V129" s="37"/>
      <c r="W129" s="37"/>
      <c r="X129" s="37"/>
      <c r="Y129" s="37"/>
      <c r="Z129" s="37"/>
      <c r="AA129" s="37"/>
      <c r="AB129" s="37"/>
      <c r="AC129" s="37"/>
      <c r="AD129" s="37"/>
      <c r="AE129" s="37"/>
    </row>
    <row r="130" s="2" customFormat="1" ht="12" customHeight="1">
      <c r="A130" s="37"/>
      <c r="B130" s="38"/>
      <c r="C130" s="31" t="s">
        <v>20</v>
      </c>
      <c r="D130" s="39"/>
      <c r="E130" s="39"/>
      <c r="F130" s="26" t="str">
        <f>F12</f>
        <v xml:space="preserve"> </v>
      </c>
      <c r="G130" s="39"/>
      <c r="H130" s="39"/>
      <c r="I130" s="31" t="s">
        <v>22</v>
      </c>
      <c r="J130" s="78" t="str">
        <f>IF(J12="","",J12)</f>
        <v>16. 10. 2019</v>
      </c>
      <c r="K130" s="39"/>
      <c r="L130" s="62"/>
      <c r="S130" s="37"/>
      <c r="T130" s="37"/>
      <c r="U130" s="37"/>
      <c r="V130" s="37"/>
      <c r="W130" s="37"/>
      <c r="X130" s="37"/>
      <c r="Y130" s="37"/>
      <c r="Z130" s="37"/>
      <c r="AA130" s="37"/>
      <c r="AB130" s="37"/>
      <c r="AC130" s="37"/>
      <c r="AD130" s="37"/>
      <c r="AE130" s="37"/>
    </row>
    <row r="131" s="2" customFormat="1" ht="6.96" customHeight="1">
      <c r="A131" s="37"/>
      <c r="B131" s="38"/>
      <c r="C131" s="39"/>
      <c r="D131" s="39"/>
      <c r="E131" s="39"/>
      <c r="F131" s="39"/>
      <c r="G131" s="39"/>
      <c r="H131" s="39"/>
      <c r="I131" s="39"/>
      <c r="J131" s="39"/>
      <c r="K131" s="39"/>
      <c r="L131" s="62"/>
      <c r="S131" s="37"/>
      <c r="T131" s="37"/>
      <c r="U131" s="37"/>
      <c r="V131" s="37"/>
      <c r="W131" s="37"/>
      <c r="X131" s="37"/>
      <c r="Y131" s="37"/>
      <c r="Z131" s="37"/>
      <c r="AA131" s="37"/>
      <c r="AB131" s="37"/>
      <c r="AC131" s="37"/>
      <c r="AD131" s="37"/>
      <c r="AE131" s="37"/>
    </row>
    <row r="132" s="2" customFormat="1" ht="25.65" customHeight="1">
      <c r="A132" s="37"/>
      <c r="B132" s="38"/>
      <c r="C132" s="31" t="s">
        <v>24</v>
      </c>
      <c r="D132" s="39"/>
      <c r="E132" s="39"/>
      <c r="F132" s="26" t="str">
        <f>E15</f>
        <v>Brněnské komunikace, a.s.</v>
      </c>
      <c r="G132" s="39"/>
      <c r="H132" s="39"/>
      <c r="I132" s="31" t="s">
        <v>31</v>
      </c>
      <c r="J132" s="35" t="str">
        <f>E21</f>
        <v>Projekční kancelář PRIS spol. s r.o.</v>
      </c>
      <c r="K132" s="39"/>
      <c r="L132" s="62"/>
      <c r="S132" s="37"/>
      <c r="T132" s="37"/>
      <c r="U132" s="37"/>
      <c r="V132" s="37"/>
      <c r="W132" s="37"/>
      <c r="X132" s="37"/>
      <c r="Y132" s="37"/>
      <c r="Z132" s="37"/>
      <c r="AA132" s="37"/>
      <c r="AB132" s="37"/>
      <c r="AC132" s="37"/>
      <c r="AD132" s="37"/>
      <c r="AE132" s="37"/>
    </row>
    <row r="133" s="2" customFormat="1" ht="15.15" customHeight="1">
      <c r="A133" s="37"/>
      <c r="B133" s="38"/>
      <c r="C133" s="31" t="s">
        <v>29</v>
      </c>
      <c r="D133" s="39"/>
      <c r="E133" s="39"/>
      <c r="F133" s="26" t="str">
        <f>IF(E18="","",E18)</f>
        <v>Vyplň údaj</v>
      </c>
      <c r="G133" s="39"/>
      <c r="H133" s="39"/>
      <c r="I133" s="31" t="s">
        <v>35</v>
      </c>
      <c r="J133" s="35" t="str">
        <f>E24</f>
        <v xml:space="preserve"> </v>
      </c>
      <c r="K133" s="39"/>
      <c r="L133" s="62"/>
      <c r="S133" s="37"/>
      <c r="T133" s="37"/>
      <c r="U133" s="37"/>
      <c r="V133" s="37"/>
      <c r="W133" s="37"/>
      <c r="X133" s="37"/>
      <c r="Y133" s="37"/>
      <c r="Z133" s="37"/>
      <c r="AA133" s="37"/>
      <c r="AB133" s="37"/>
      <c r="AC133" s="37"/>
      <c r="AD133" s="37"/>
      <c r="AE133" s="37"/>
    </row>
    <row r="134" s="2" customFormat="1" ht="10.32" customHeight="1">
      <c r="A134" s="37"/>
      <c r="B134" s="38"/>
      <c r="C134" s="39"/>
      <c r="D134" s="39"/>
      <c r="E134" s="39"/>
      <c r="F134" s="39"/>
      <c r="G134" s="39"/>
      <c r="H134" s="39"/>
      <c r="I134" s="39"/>
      <c r="J134" s="39"/>
      <c r="K134" s="39"/>
      <c r="L134" s="62"/>
      <c r="S134" s="37"/>
      <c r="T134" s="37"/>
      <c r="U134" s="37"/>
      <c r="V134" s="37"/>
      <c r="W134" s="37"/>
      <c r="X134" s="37"/>
      <c r="Y134" s="37"/>
      <c r="Z134" s="37"/>
      <c r="AA134" s="37"/>
      <c r="AB134" s="37"/>
      <c r="AC134" s="37"/>
      <c r="AD134" s="37"/>
      <c r="AE134" s="37"/>
    </row>
    <row r="135" s="11" customFormat="1" ht="29.28" customHeight="1">
      <c r="A135" s="186"/>
      <c r="B135" s="187"/>
      <c r="C135" s="188" t="s">
        <v>117</v>
      </c>
      <c r="D135" s="189" t="s">
        <v>63</v>
      </c>
      <c r="E135" s="189" t="s">
        <v>59</v>
      </c>
      <c r="F135" s="189" t="s">
        <v>60</v>
      </c>
      <c r="G135" s="189" t="s">
        <v>118</v>
      </c>
      <c r="H135" s="189" t="s">
        <v>119</v>
      </c>
      <c r="I135" s="189" t="s">
        <v>120</v>
      </c>
      <c r="J135" s="190" t="s">
        <v>93</v>
      </c>
      <c r="K135" s="191" t="s">
        <v>121</v>
      </c>
      <c r="L135" s="192"/>
      <c r="M135" s="99" t="s">
        <v>1</v>
      </c>
      <c r="N135" s="100" t="s">
        <v>42</v>
      </c>
      <c r="O135" s="100" t="s">
        <v>122</v>
      </c>
      <c r="P135" s="100" t="s">
        <v>123</v>
      </c>
      <c r="Q135" s="100" t="s">
        <v>124</v>
      </c>
      <c r="R135" s="100" t="s">
        <v>125</v>
      </c>
      <c r="S135" s="100" t="s">
        <v>126</v>
      </c>
      <c r="T135" s="101" t="s">
        <v>127</v>
      </c>
      <c r="U135" s="186"/>
      <c r="V135" s="186"/>
      <c r="W135" s="186"/>
      <c r="X135" s="186"/>
      <c r="Y135" s="186"/>
      <c r="Z135" s="186"/>
      <c r="AA135" s="186"/>
      <c r="AB135" s="186"/>
      <c r="AC135" s="186"/>
      <c r="AD135" s="186"/>
      <c r="AE135" s="186"/>
    </row>
    <row r="136" s="2" customFormat="1" ht="22.8" customHeight="1">
      <c r="A136" s="37"/>
      <c r="B136" s="38"/>
      <c r="C136" s="106" t="s">
        <v>128</v>
      </c>
      <c r="D136" s="39"/>
      <c r="E136" s="39"/>
      <c r="F136" s="39"/>
      <c r="G136" s="39"/>
      <c r="H136" s="39"/>
      <c r="I136" s="39"/>
      <c r="J136" s="193">
        <f>BK136</f>
        <v>0</v>
      </c>
      <c r="K136" s="39"/>
      <c r="L136" s="43"/>
      <c r="M136" s="102"/>
      <c r="N136" s="194"/>
      <c r="O136" s="103"/>
      <c r="P136" s="195">
        <f>P137+P712+P771</f>
        <v>0</v>
      </c>
      <c r="Q136" s="103"/>
      <c r="R136" s="195">
        <f>R137+R712+R771</f>
        <v>194.0671706</v>
      </c>
      <c r="S136" s="103"/>
      <c r="T136" s="196">
        <f>T137+T712+T771</f>
        <v>802.94981900000005</v>
      </c>
      <c r="U136" s="37"/>
      <c r="V136" s="37"/>
      <c r="W136" s="37"/>
      <c r="X136" s="37"/>
      <c r="Y136" s="37"/>
      <c r="Z136" s="37"/>
      <c r="AA136" s="37"/>
      <c r="AB136" s="37"/>
      <c r="AC136" s="37"/>
      <c r="AD136" s="37"/>
      <c r="AE136" s="37"/>
      <c r="AT136" s="16" t="s">
        <v>77</v>
      </c>
      <c r="AU136" s="16" t="s">
        <v>95</v>
      </c>
      <c r="BK136" s="197">
        <f>BK137+BK712+BK771</f>
        <v>0</v>
      </c>
    </row>
    <row r="137" s="12" customFormat="1" ht="25.92" customHeight="1">
      <c r="A137" s="12"/>
      <c r="B137" s="198"/>
      <c r="C137" s="199"/>
      <c r="D137" s="200" t="s">
        <v>77</v>
      </c>
      <c r="E137" s="201" t="s">
        <v>129</v>
      </c>
      <c r="F137" s="201" t="s">
        <v>130</v>
      </c>
      <c r="G137" s="199"/>
      <c r="H137" s="199"/>
      <c r="I137" s="202"/>
      <c r="J137" s="203">
        <f>BK137</f>
        <v>0</v>
      </c>
      <c r="K137" s="199"/>
      <c r="L137" s="204"/>
      <c r="M137" s="205"/>
      <c r="N137" s="206"/>
      <c r="O137" s="206"/>
      <c r="P137" s="207">
        <f>P138+P203+P261+P327+P410+P463+P479+P488+P677+P709</f>
        <v>0</v>
      </c>
      <c r="Q137" s="206"/>
      <c r="R137" s="207">
        <f>R138+R203+R261+R327+R410+R463+R479+R488+R677+R709</f>
        <v>193.18188964000001</v>
      </c>
      <c r="S137" s="206"/>
      <c r="T137" s="208">
        <f>T138+T203+T261+T327+T410+T463+T479+T488+T677+T709</f>
        <v>801.76864399999999</v>
      </c>
      <c r="U137" s="12"/>
      <c r="V137" s="12"/>
      <c r="W137" s="12"/>
      <c r="X137" s="12"/>
      <c r="Y137" s="12"/>
      <c r="Z137" s="12"/>
      <c r="AA137" s="12"/>
      <c r="AB137" s="12"/>
      <c r="AC137" s="12"/>
      <c r="AD137" s="12"/>
      <c r="AE137" s="12"/>
      <c r="AR137" s="209" t="s">
        <v>85</v>
      </c>
      <c r="AT137" s="210" t="s">
        <v>77</v>
      </c>
      <c r="AU137" s="210" t="s">
        <v>78</v>
      </c>
      <c r="AY137" s="209" t="s">
        <v>131</v>
      </c>
      <c r="BK137" s="211">
        <f>BK138+BK203+BK261+BK327+BK410+BK463+BK479+BK488+BK677+BK709</f>
        <v>0</v>
      </c>
    </row>
    <row r="138" s="12" customFormat="1" ht="22.8" customHeight="1">
      <c r="A138" s="12"/>
      <c r="B138" s="198"/>
      <c r="C138" s="199"/>
      <c r="D138" s="200" t="s">
        <v>77</v>
      </c>
      <c r="E138" s="212" t="s">
        <v>85</v>
      </c>
      <c r="F138" s="212" t="s">
        <v>132</v>
      </c>
      <c r="G138" s="199"/>
      <c r="H138" s="199"/>
      <c r="I138" s="202"/>
      <c r="J138" s="213">
        <f>BK138</f>
        <v>0</v>
      </c>
      <c r="K138" s="199"/>
      <c r="L138" s="204"/>
      <c r="M138" s="205"/>
      <c r="N138" s="206"/>
      <c r="O138" s="206"/>
      <c r="P138" s="207">
        <f>SUM(P139:P202)</f>
        <v>0</v>
      </c>
      <c r="Q138" s="206"/>
      <c r="R138" s="207">
        <f>SUM(R139:R202)</f>
        <v>0.061489000000000002</v>
      </c>
      <c r="S138" s="206"/>
      <c r="T138" s="208">
        <f>SUM(T139:T202)</f>
        <v>214.23940000000002</v>
      </c>
      <c r="U138" s="12"/>
      <c r="V138" s="12"/>
      <c r="W138" s="12"/>
      <c r="X138" s="12"/>
      <c r="Y138" s="12"/>
      <c r="Z138" s="12"/>
      <c r="AA138" s="12"/>
      <c r="AB138" s="12"/>
      <c r="AC138" s="12"/>
      <c r="AD138" s="12"/>
      <c r="AE138" s="12"/>
      <c r="AR138" s="209" t="s">
        <v>85</v>
      </c>
      <c r="AT138" s="210" t="s">
        <v>77</v>
      </c>
      <c r="AU138" s="210" t="s">
        <v>85</v>
      </c>
      <c r="AY138" s="209" t="s">
        <v>131</v>
      </c>
      <c r="BK138" s="211">
        <f>SUM(BK139:BK202)</f>
        <v>0</v>
      </c>
    </row>
    <row r="139" s="2" customFormat="1" ht="21.75" customHeight="1">
      <c r="A139" s="37"/>
      <c r="B139" s="38"/>
      <c r="C139" s="214" t="s">
        <v>85</v>
      </c>
      <c r="D139" s="214" t="s">
        <v>133</v>
      </c>
      <c r="E139" s="215" t="s">
        <v>134</v>
      </c>
      <c r="F139" s="216" t="s">
        <v>135</v>
      </c>
      <c r="G139" s="217" t="s">
        <v>136</v>
      </c>
      <c r="H139" s="218">
        <v>71.299999999999997</v>
      </c>
      <c r="I139" s="219"/>
      <c r="J139" s="220">
        <f>ROUND(I139*H139,2)</f>
        <v>0</v>
      </c>
      <c r="K139" s="221"/>
      <c r="L139" s="43"/>
      <c r="M139" s="222" t="s">
        <v>1</v>
      </c>
      <c r="N139" s="223" t="s">
        <v>43</v>
      </c>
      <c r="O139" s="90"/>
      <c r="P139" s="224">
        <f>O139*H139</f>
        <v>0</v>
      </c>
      <c r="Q139" s="224">
        <v>0</v>
      </c>
      <c r="R139" s="224">
        <f>Q139*H139</f>
        <v>0</v>
      </c>
      <c r="S139" s="224">
        <v>0.26000000000000001</v>
      </c>
      <c r="T139" s="225">
        <f>S139*H139</f>
        <v>18.538</v>
      </c>
      <c r="U139" s="37"/>
      <c r="V139" s="37"/>
      <c r="W139" s="37"/>
      <c r="X139" s="37"/>
      <c r="Y139" s="37"/>
      <c r="Z139" s="37"/>
      <c r="AA139" s="37"/>
      <c r="AB139" s="37"/>
      <c r="AC139" s="37"/>
      <c r="AD139" s="37"/>
      <c r="AE139" s="37"/>
      <c r="AR139" s="226" t="s">
        <v>137</v>
      </c>
      <c r="AT139" s="226" t="s">
        <v>133</v>
      </c>
      <c r="AU139" s="226" t="s">
        <v>87</v>
      </c>
      <c r="AY139" s="16" t="s">
        <v>131</v>
      </c>
      <c r="BE139" s="227">
        <f>IF(N139="základní",J139,0)</f>
        <v>0</v>
      </c>
      <c r="BF139" s="227">
        <f>IF(N139="snížená",J139,0)</f>
        <v>0</v>
      </c>
      <c r="BG139" s="227">
        <f>IF(N139="zákl. přenesená",J139,0)</f>
        <v>0</v>
      </c>
      <c r="BH139" s="227">
        <f>IF(N139="sníž. přenesená",J139,0)</f>
        <v>0</v>
      </c>
      <c r="BI139" s="227">
        <f>IF(N139="nulová",J139,0)</f>
        <v>0</v>
      </c>
      <c r="BJ139" s="16" t="s">
        <v>85</v>
      </c>
      <c r="BK139" s="227">
        <f>ROUND(I139*H139,2)</f>
        <v>0</v>
      </c>
      <c r="BL139" s="16" t="s">
        <v>137</v>
      </c>
      <c r="BM139" s="226" t="s">
        <v>138</v>
      </c>
    </row>
    <row r="140" s="2" customFormat="1">
      <c r="A140" s="37"/>
      <c r="B140" s="38"/>
      <c r="C140" s="39"/>
      <c r="D140" s="228" t="s">
        <v>139</v>
      </c>
      <c r="E140" s="39"/>
      <c r="F140" s="229" t="s">
        <v>140</v>
      </c>
      <c r="G140" s="39"/>
      <c r="H140" s="39"/>
      <c r="I140" s="230"/>
      <c r="J140" s="39"/>
      <c r="K140" s="39"/>
      <c r="L140" s="43"/>
      <c r="M140" s="231"/>
      <c r="N140" s="232"/>
      <c r="O140" s="90"/>
      <c r="P140" s="90"/>
      <c r="Q140" s="90"/>
      <c r="R140" s="90"/>
      <c r="S140" s="90"/>
      <c r="T140" s="91"/>
      <c r="U140" s="37"/>
      <c r="V140" s="37"/>
      <c r="W140" s="37"/>
      <c r="X140" s="37"/>
      <c r="Y140" s="37"/>
      <c r="Z140" s="37"/>
      <c r="AA140" s="37"/>
      <c r="AB140" s="37"/>
      <c r="AC140" s="37"/>
      <c r="AD140" s="37"/>
      <c r="AE140" s="37"/>
      <c r="AT140" s="16" t="s">
        <v>139</v>
      </c>
      <c r="AU140" s="16" t="s">
        <v>87</v>
      </c>
    </row>
    <row r="141" s="2" customFormat="1">
      <c r="A141" s="37"/>
      <c r="B141" s="38"/>
      <c r="C141" s="39"/>
      <c r="D141" s="228" t="s">
        <v>141</v>
      </c>
      <c r="E141" s="39"/>
      <c r="F141" s="233" t="s">
        <v>142</v>
      </c>
      <c r="G141" s="39"/>
      <c r="H141" s="39"/>
      <c r="I141" s="230"/>
      <c r="J141" s="39"/>
      <c r="K141" s="39"/>
      <c r="L141" s="43"/>
      <c r="M141" s="231"/>
      <c r="N141" s="232"/>
      <c r="O141" s="90"/>
      <c r="P141" s="90"/>
      <c r="Q141" s="90"/>
      <c r="R141" s="90"/>
      <c r="S141" s="90"/>
      <c r="T141" s="91"/>
      <c r="U141" s="37"/>
      <c r="V141" s="37"/>
      <c r="W141" s="37"/>
      <c r="X141" s="37"/>
      <c r="Y141" s="37"/>
      <c r="Z141" s="37"/>
      <c r="AA141" s="37"/>
      <c r="AB141" s="37"/>
      <c r="AC141" s="37"/>
      <c r="AD141" s="37"/>
      <c r="AE141" s="37"/>
      <c r="AT141" s="16" t="s">
        <v>141</v>
      </c>
      <c r="AU141" s="16" t="s">
        <v>87</v>
      </c>
    </row>
    <row r="142" s="13" customFormat="1">
      <c r="A142" s="13"/>
      <c r="B142" s="234"/>
      <c r="C142" s="235"/>
      <c r="D142" s="228" t="s">
        <v>143</v>
      </c>
      <c r="E142" s="236" t="s">
        <v>1</v>
      </c>
      <c r="F142" s="237" t="s">
        <v>144</v>
      </c>
      <c r="G142" s="235"/>
      <c r="H142" s="238">
        <v>5.7999999999999998</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143</v>
      </c>
      <c r="AU142" s="244" t="s">
        <v>87</v>
      </c>
      <c r="AV142" s="13" t="s">
        <v>87</v>
      </c>
      <c r="AW142" s="13" t="s">
        <v>34</v>
      </c>
      <c r="AX142" s="13" t="s">
        <v>78</v>
      </c>
      <c r="AY142" s="244" t="s">
        <v>131</v>
      </c>
    </row>
    <row r="143" s="13" customFormat="1">
      <c r="A143" s="13"/>
      <c r="B143" s="234"/>
      <c r="C143" s="235"/>
      <c r="D143" s="228" t="s">
        <v>143</v>
      </c>
      <c r="E143" s="236" t="s">
        <v>1</v>
      </c>
      <c r="F143" s="237" t="s">
        <v>145</v>
      </c>
      <c r="G143" s="235"/>
      <c r="H143" s="238">
        <v>65.5</v>
      </c>
      <c r="I143" s="239"/>
      <c r="J143" s="235"/>
      <c r="K143" s="235"/>
      <c r="L143" s="240"/>
      <c r="M143" s="241"/>
      <c r="N143" s="242"/>
      <c r="O143" s="242"/>
      <c r="P143" s="242"/>
      <c r="Q143" s="242"/>
      <c r="R143" s="242"/>
      <c r="S143" s="242"/>
      <c r="T143" s="243"/>
      <c r="U143" s="13"/>
      <c r="V143" s="13"/>
      <c r="W143" s="13"/>
      <c r="X143" s="13"/>
      <c r="Y143" s="13"/>
      <c r="Z143" s="13"/>
      <c r="AA143" s="13"/>
      <c r="AB143" s="13"/>
      <c r="AC143" s="13"/>
      <c r="AD143" s="13"/>
      <c r="AE143" s="13"/>
      <c r="AT143" s="244" t="s">
        <v>143</v>
      </c>
      <c r="AU143" s="244" t="s">
        <v>87</v>
      </c>
      <c r="AV143" s="13" t="s">
        <v>87</v>
      </c>
      <c r="AW143" s="13" t="s">
        <v>34</v>
      </c>
      <c r="AX143" s="13" t="s">
        <v>78</v>
      </c>
      <c r="AY143" s="244" t="s">
        <v>131</v>
      </c>
    </row>
    <row r="144" s="14" customFormat="1">
      <c r="A144" s="14"/>
      <c r="B144" s="245"/>
      <c r="C144" s="246"/>
      <c r="D144" s="228" t="s">
        <v>143</v>
      </c>
      <c r="E144" s="247" t="s">
        <v>1</v>
      </c>
      <c r="F144" s="248" t="s">
        <v>146</v>
      </c>
      <c r="G144" s="246"/>
      <c r="H144" s="249">
        <v>71.299999999999997</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143</v>
      </c>
      <c r="AU144" s="255" t="s">
        <v>87</v>
      </c>
      <c r="AV144" s="14" t="s">
        <v>137</v>
      </c>
      <c r="AW144" s="14" t="s">
        <v>34</v>
      </c>
      <c r="AX144" s="14" t="s">
        <v>85</v>
      </c>
      <c r="AY144" s="255" t="s">
        <v>131</v>
      </c>
    </row>
    <row r="145" s="2" customFormat="1" ht="21.75" customHeight="1">
      <c r="A145" s="37"/>
      <c r="B145" s="38"/>
      <c r="C145" s="214" t="s">
        <v>87</v>
      </c>
      <c r="D145" s="214" t="s">
        <v>133</v>
      </c>
      <c r="E145" s="215" t="s">
        <v>147</v>
      </c>
      <c r="F145" s="216" t="s">
        <v>148</v>
      </c>
      <c r="G145" s="217" t="s">
        <v>136</v>
      </c>
      <c r="H145" s="218">
        <v>361.69999999999999</v>
      </c>
      <c r="I145" s="219"/>
      <c r="J145" s="220">
        <f>ROUND(I145*H145,2)</f>
        <v>0</v>
      </c>
      <c r="K145" s="221"/>
      <c r="L145" s="43"/>
      <c r="M145" s="222" t="s">
        <v>1</v>
      </c>
      <c r="N145" s="223" t="s">
        <v>43</v>
      </c>
      <c r="O145" s="90"/>
      <c r="P145" s="224">
        <f>O145*H145</f>
        <v>0</v>
      </c>
      <c r="Q145" s="224">
        <v>0.00017000000000000001</v>
      </c>
      <c r="R145" s="224">
        <f>Q145*H145</f>
        <v>0.061489000000000002</v>
      </c>
      <c r="S145" s="224">
        <v>0.51200000000000001</v>
      </c>
      <c r="T145" s="225">
        <f>S145*H145</f>
        <v>185.19040000000001</v>
      </c>
      <c r="U145" s="37"/>
      <c r="V145" s="37"/>
      <c r="W145" s="37"/>
      <c r="X145" s="37"/>
      <c r="Y145" s="37"/>
      <c r="Z145" s="37"/>
      <c r="AA145" s="37"/>
      <c r="AB145" s="37"/>
      <c r="AC145" s="37"/>
      <c r="AD145" s="37"/>
      <c r="AE145" s="37"/>
      <c r="AR145" s="226" t="s">
        <v>137</v>
      </c>
      <c r="AT145" s="226" t="s">
        <v>133</v>
      </c>
      <c r="AU145" s="226" t="s">
        <v>87</v>
      </c>
      <c r="AY145" s="16" t="s">
        <v>131</v>
      </c>
      <c r="BE145" s="227">
        <f>IF(N145="základní",J145,0)</f>
        <v>0</v>
      </c>
      <c r="BF145" s="227">
        <f>IF(N145="snížená",J145,0)</f>
        <v>0</v>
      </c>
      <c r="BG145" s="227">
        <f>IF(N145="zákl. přenesená",J145,0)</f>
        <v>0</v>
      </c>
      <c r="BH145" s="227">
        <f>IF(N145="sníž. přenesená",J145,0)</f>
        <v>0</v>
      </c>
      <c r="BI145" s="227">
        <f>IF(N145="nulová",J145,0)</f>
        <v>0</v>
      </c>
      <c r="BJ145" s="16" t="s">
        <v>85</v>
      </c>
      <c r="BK145" s="227">
        <f>ROUND(I145*H145,2)</f>
        <v>0</v>
      </c>
      <c r="BL145" s="16" t="s">
        <v>137</v>
      </c>
      <c r="BM145" s="226" t="s">
        <v>149</v>
      </c>
    </row>
    <row r="146" s="2" customFormat="1">
      <c r="A146" s="37"/>
      <c r="B146" s="38"/>
      <c r="C146" s="39"/>
      <c r="D146" s="228" t="s">
        <v>139</v>
      </c>
      <c r="E146" s="39"/>
      <c r="F146" s="229" t="s">
        <v>150</v>
      </c>
      <c r="G146" s="39"/>
      <c r="H146" s="39"/>
      <c r="I146" s="230"/>
      <c r="J146" s="39"/>
      <c r="K146" s="39"/>
      <c r="L146" s="43"/>
      <c r="M146" s="231"/>
      <c r="N146" s="232"/>
      <c r="O146" s="90"/>
      <c r="P146" s="90"/>
      <c r="Q146" s="90"/>
      <c r="R146" s="90"/>
      <c r="S146" s="90"/>
      <c r="T146" s="91"/>
      <c r="U146" s="37"/>
      <c r="V146" s="37"/>
      <c r="W146" s="37"/>
      <c r="X146" s="37"/>
      <c r="Y146" s="37"/>
      <c r="Z146" s="37"/>
      <c r="AA146" s="37"/>
      <c r="AB146" s="37"/>
      <c r="AC146" s="37"/>
      <c r="AD146" s="37"/>
      <c r="AE146" s="37"/>
      <c r="AT146" s="16" t="s">
        <v>139</v>
      </c>
      <c r="AU146" s="16" t="s">
        <v>87</v>
      </c>
    </row>
    <row r="147" s="2" customFormat="1">
      <c r="A147" s="37"/>
      <c r="B147" s="38"/>
      <c r="C147" s="39"/>
      <c r="D147" s="228" t="s">
        <v>141</v>
      </c>
      <c r="E147" s="39"/>
      <c r="F147" s="233" t="s">
        <v>151</v>
      </c>
      <c r="G147" s="39"/>
      <c r="H147" s="39"/>
      <c r="I147" s="230"/>
      <c r="J147" s="39"/>
      <c r="K147" s="39"/>
      <c r="L147" s="43"/>
      <c r="M147" s="231"/>
      <c r="N147" s="232"/>
      <c r="O147" s="90"/>
      <c r="P147" s="90"/>
      <c r="Q147" s="90"/>
      <c r="R147" s="90"/>
      <c r="S147" s="90"/>
      <c r="T147" s="91"/>
      <c r="U147" s="37"/>
      <c r="V147" s="37"/>
      <c r="W147" s="37"/>
      <c r="X147" s="37"/>
      <c r="Y147" s="37"/>
      <c r="Z147" s="37"/>
      <c r="AA147" s="37"/>
      <c r="AB147" s="37"/>
      <c r="AC147" s="37"/>
      <c r="AD147" s="37"/>
      <c r="AE147" s="37"/>
      <c r="AT147" s="16" t="s">
        <v>141</v>
      </c>
      <c r="AU147" s="16" t="s">
        <v>87</v>
      </c>
    </row>
    <row r="148" s="13" customFormat="1">
      <c r="A148" s="13"/>
      <c r="B148" s="234"/>
      <c r="C148" s="235"/>
      <c r="D148" s="228" t="s">
        <v>143</v>
      </c>
      <c r="E148" s="236" t="s">
        <v>1</v>
      </c>
      <c r="F148" s="237" t="s">
        <v>152</v>
      </c>
      <c r="G148" s="235"/>
      <c r="H148" s="238">
        <v>213</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143</v>
      </c>
      <c r="AU148" s="244" t="s">
        <v>87</v>
      </c>
      <c r="AV148" s="13" t="s">
        <v>87</v>
      </c>
      <c r="AW148" s="13" t="s">
        <v>34</v>
      </c>
      <c r="AX148" s="13" t="s">
        <v>78</v>
      </c>
      <c r="AY148" s="244" t="s">
        <v>131</v>
      </c>
    </row>
    <row r="149" s="13" customFormat="1">
      <c r="A149" s="13"/>
      <c r="B149" s="234"/>
      <c r="C149" s="235"/>
      <c r="D149" s="228" t="s">
        <v>143</v>
      </c>
      <c r="E149" s="236" t="s">
        <v>1</v>
      </c>
      <c r="F149" s="237" t="s">
        <v>153</v>
      </c>
      <c r="G149" s="235"/>
      <c r="H149" s="238">
        <v>63.899999999999999</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143</v>
      </c>
      <c r="AU149" s="244" t="s">
        <v>87</v>
      </c>
      <c r="AV149" s="13" t="s">
        <v>87</v>
      </c>
      <c r="AW149" s="13" t="s">
        <v>34</v>
      </c>
      <c r="AX149" s="13" t="s">
        <v>78</v>
      </c>
      <c r="AY149" s="244" t="s">
        <v>131</v>
      </c>
    </row>
    <row r="150" s="13" customFormat="1">
      <c r="A150" s="13"/>
      <c r="B150" s="234"/>
      <c r="C150" s="235"/>
      <c r="D150" s="228" t="s">
        <v>143</v>
      </c>
      <c r="E150" s="236" t="s">
        <v>1</v>
      </c>
      <c r="F150" s="237" t="s">
        <v>154</v>
      </c>
      <c r="G150" s="235"/>
      <c r="H150" s="238">
        <v>60.799999999999997</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143</v>
      </c>
      <c r="AU150" s="244" t="s">
        <v>87</v>
      </c>
      <c r="AV150" s="13" t="s">
        <v>87</v>
      </c>
      <c r="AW150" s="13" t="s">
        <v>34</v>
      </c>
      <c r="AX150" s="13" t="s">
        <v>78</v>
      </c>
      <c r="AY150" s="244" t="s">
        <v>131</v>
      </c>
    </row>
    <row r="151" s="13" customFormat="1">
      <c r="A151" s="13"/>
      <c r="B151" s="234"/>
      <c r="C151" s="235"/>
      <c r="D151" s="228" t="s">
        <v>143</v>
      </c>
      <c r="E151" s="236" t="s">
        <v>1</v>
      </c>
      <c r="F151" s="237" t="s">
        <v>155</v>
      </c>
      <c r="G151" s="235"/>
      <c r="H151" s="238">
        <v>24</v>
      </c>
      <c r="I151" s="239"/>
      <c r="J151" s="235"/>
      <c r="K151" s="235"/>
      <c r="L151" s="240"/>
      <c r="M151" s="241"/>
      <c r="N151" s="242"/>
      <c r="O151" s="242"/>
      <c r="P151" s="242"/>
      <c r="Q151" s="242"/>
      <c r="R151" s="242"/>
      <c r="S151" s="242"/>
      <c r="T151" s="243"/>
      <c r="U151" s="13"/>
      <c r="V151" s="13"/>
      <c r="W151" s="13"/>
      <c r="X151" s="13"/>
      <c r="Y151" s="13"/>
      <c r="Z151" s="13"/>
      <c r="AA151" s="13"/>
      <c r="AB151" s="13"/>
      <c r="AC151" s="13"/>
      <c r="AD151" s="13"/>
      <c r="AE151" s="13"/>
      <c r="AT151" s="244" t="s">
        <v>143</v>
      </c>
      <c r="AU151" s="244" t="s">
        <v>87</v>
      </c>
      <c r="AV151" s="13" t="s">
        <v>87</v>
      </c>
      <c r="AW151" s="13" t="s">
        <v>34</v>
      </c>
      <c r="AX151" s="13" t="s">
        <v>78</v>
      </c>
      <c r="AY151" s="244" t="s">
        <v>131</v>
      </c>
    </row>
    <row r="152" s="14" customFormat="1">
      <c r="A152" s="14"/>
      <c r="B152" s="245"/>
      <c r="C152" s="246"/>
      <c r="D152" s="228" t="s">
        <v>143</v>
      </c>
      <c r="E152" s="247" t="s">
        <v>1</v>
      </c>
      <c r="F152" s="248" t="s">
        <v>146</v>
      </c>
      <c r="G152" s="246"/>
      <c r="H152" s="249">
        <v>361.69999999999999</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143</v>
      </c>
      <c r="AU152" s="255" t="s">
        <v>87</v>
      </c>
      <c r="AV152" s="14" t="s">
        <v>137</v>
      </c>
      <c r="AW152" s="14" t="s">
        <v>34</v>
      </c>
      <c r="AX152" s="14" t="s">
        <v>85</v>
      </c>
      <c r="AY152" s="255" t="s">
        <v>131</v>
      </c>
    </row>
    <row r="153" s="2" customFormat="1" ht="16.5" customHeight="1">
      <c r="A153" s="37"/>
      <c r="B153" s="38"/>
      <c r="C153" s="214" t="s">
        <v>156</v>
      </c>
      <c r="D153" s="214" t="s">
        <v>133</v>
      </c>
      <c r="E153" s="215" t="s">
        <v>157</v>
      </c>
      <c r="F153" s="216" t="s">
        <v>158</v>
      </c>
      <c r="G153" s="217" t="s">
        <v>159</v>
      </c>
      <c r="H153" s="218">
        <v>45.700000000000003</v>
      </c>
      <c r="I153" s="219"/>
      <c r="J153" s="220">
        <f>ROUND(I153*H153,2)</f>
        <v>0</v>
      </c>
      <c r="K153" s="221"/>
      <c r="L153" s="43"/>
      <c r="M153" s="222" t="s">
        <v>1</v>
      </c>
      <c r="N153" s="223" t="s">
        <v>43</v>
      </c>
      <c r="O153" s="90"/>
      <c r="P153" s="224">
        <f>O153*H153</f>
        <v>0</v>
      </c>
      <c r="Q153" s="224">
        <v>0</v>
      </c>
      <c r="R153" s="224">
        <f>Q153*H153</f>
        <v>0</v>
      </c>
      <c r="S153" s="224">
        <v>0.23000000000000001</v>
      </c>
      <c r="T153" s="225">
        <f>S153*H153</f>
        <v>10.511000000000001</v>
      </c>
      <c r="U153" s="37"/>
      <c r="V153" s="37"/>
      <c r="W153" s="37"/>
      <c r="X153" s="37"/>
      <c r="Y153" s="37"/>
      <c r="Z153" s="37"/>
      <c r="AA153" s="37"/>
      <c r="AB153" s="37"/>
      <c r="AC153" s="37"/>
      <c r="AD153" s="37"/>
      <c r="AE153" s="37"/>
      <c r="AR153" s="226" t="s">
        <v>137</v>
      </c>
      <c r="AT153" s="226" t="s">
        <v>133</v>
      </c>
      <c r="AU153" s="226" t="s">
        <v>87</v>
      </c>
      <c r="AY153" s="16" t="s">
        <v>131</v>
      </c>
      <c r="BE153" s="227">
        <f>IF(N153="základní",J153,0)</f>
        <v>0</v>
      </c>
      <c r="BF153" s="227">
        <f>IF(N153="snížená",J153,0)</f>
        <v>0</v>
      </c>
      <c r="BG153" s="227">
        <f>IF(N153="zákl. přenesená",J153,0)</f>
        <v>0</v>
      </c>
      <c r="BH153" s="227">
        <f>IF(N153="sníž. přenesená",J153,0)</f>
        <v>0</v>
      </c>
      <c r="BI153" s="227">
        <f>IF(N153="nulová",J153,0)</f>
        <v>0</v>
      </c>
      <c r="BJ153" s="16" t="s">
        <v>85</v>
      </c>
      <c r="BK153" s="227">
        <f>ROUND(I153*H153,2)</f>
        <v>0</v>
      </c>
      <c r="BL153" s="16" t="s">
        <v>137</v>
      </c>
      <c r="BM153" s="226" t="s">
        <v>160</v>
      </c>
    </row>
    <row r="154" s="2" customFormat="1">
      <c r="A154" s="37"/>
      <c r="B154" s="38"/>
      <c r="C154" s="39"/>
      <c r="D154" s="228" t="s">
        <v>139</v>
      </c>
      <c r="E154" s="39"/>
      <c r="F154" s="229" t="s">
        <v>161</v>
      </c>
      <c r="G154" s="39"/>
      <c r="H154" s="39"/>
      <c r="I154" s="230"/>
      <c r="J154" s="39"/>
      <c r="K154" s="39"/>
      <c r="L154" s="43"/>
      <c r="M154" s="231"/>
      <c r="N154" s="232"/>
      <c r="O154" s="90"/>
      <c r="P154" s="90"/>
      <c r="Q154" s="90"/>
      <c r="R154" s="90"/>
      <c r="S154" s="90"/>
      <c r="T154" s="91"/>
      <c r="U154" s="37"/>
      <c r="V154" s="37"/>
      <c r="W154" s="37"/>
      <c r="X154" s="37"/>
      <c r="Y154" s="37"/>
      <c r="Z154" s="37"/>
      <c r="AA154" s="37"/>
      <c r="AB154" s="37"/>
      <c r="AC154" s="37"/>
      <c r="AD154" s="37"/>
      <c r="AE154" s="37"/>
      <c r="AT154" s="16" t="s">
        <v>139</v>
      </c>
      <c r="AU154" s="16" t="s">
        <v>87</v>
      </c>
    </row>
    <row r="155" s="2" customFormat="1">
      <c r="A155" s="37"/>
      <c r="B155" s="38"/>
      <c r="C155" s="39"/>
      <c r="D155" s="228" t="s">
        <v>162</v>
      </c>
      <c r="E155" s="39"/>
      <c r="F155" s="233" t="s">
        <v>163</v>
      </c>
      <c r="G155" s="39"/>
      <c r="H155" s="39"/>
      <c r="I155" s="230"/>
      <c r="J155" s="39"/>
      <c r="K155" s="39"/>
      <c r="L155" s="43"/>
      <c r="M155" s="231"/>
      <c r="N155" s="232"/>
      <c r="O155" s="90"/>
      <c r="P155" s="90"/>
      <c r="Q155" s="90"/>
      <c r="R155" s="90"/>
      <c r="S155" s="90"/>
      <c r="T155" s="91"/>
      <c r="U155" s="37"/>
      <c r="V155" s="37"/>
      <c r="W155" s="37"/>
      <c r="X155" s="37"/>
      <c r="Y155" s="37"/>
      <c r="Z155" s="37"/>
      <c r="AA155" s="37"/>
      <c r="AB155" s="37"/>
      <c r="AC155" s="37"/>
      <c r="AD155" s="37"/>
      <c r="AE155" s="37"/>
      <c r="AT155" s="16" t="s">
        <v>162</v>
      </c>
      <c r="AU155" s="16" t="s">
        <v>87</v>
      </c>
    </row>
    <row r="156" s="2" customFormat="1">
      <c r="A156" s="37"/>
      <c r="B156" s="38"/>
      <c r="C156" s="39"/>
      <c r="D156" s="228" t="s">
        <v>141</v>
      </c>
      <c r="E156" s="39"/>
      <c r="F156" s="233" t="s">
        <v>164</v>
      </c>
      <c r="G156" s="39"/>
      <c r="H156" s="39"/>
      <c r="I156" s="230"/>
      <c r="J156" s="39"/>
      <c r="K156" s="39"/>
      <c r="L156" s="43"/>
      <c r="M156" s="231"/>
      <c r="N156" s="232"/>
      <c r="O156" s="90"/>
      <c r="P156" s="90"/>
      <c r="Q156" s="90"/>
      <c r="R156" s="90"/>
      <c r="S156" s="90"/>
      <c r="T156" s="91"/>
      <c r="U156" s="37"/>
      <c r="V156" s="37"/>
      <c r="W156" s="37"/>
      <c r="X156" s="37"/>
      <c r="Y156" s="37"/>
      <c r="Z156" s="37"/>
      <c r="AA156" s="37"/>
      <c r="AB156" s="37"/>
      <c r="AC156" s="37"/>
      <c r="AD156" s="37"/>
      <c r="AE156" s="37"/>
      <c r="AT156" s="16" t="s">
        <v>141</v>
      </c>
      <c r="AU156" s="16" t="s">
        <v>87</v>
      </c>
    </row>
    <row r="157" s="13" customFormat="1">
      <c r="A157" s="13"/>
      <c r="B157" s="234"/>
      <c r="C157" s="235"/>
      <c r="D157" s="228" t="s">
        <v>143</v>
      </c>
      <c r="E157" s="236" t="s">
        <v>1</v>
      </c>
      <c r="F157" s="237" t="s">
        <v>165</v>
      </c>
      <c r="G157" s="235"/>
      <c r="H157" s="238">
        <v>36.200000000000003</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143</v>
      </c>
      <c r="AU157" s="244" t="s">
        <v>87</v>
      </c>
      <c r="AV157" s="13" t="s">
        <v>87</v>
      </c>
      <c r="AW157" s="13" t="s">
        <v>34</v>
      </c>
      <c r="AX157" s="13" t="s">
        <v>78</v>
      </c>
      <c r="AY157" s="244" t="s">
        <v>131</v>
      </c>
    </row>
    <row r="158" s="13" customFormat="1">
      <c r="A158" s="13"/>
      <c r="B158" s="234"/>
      <c r="C158" s="235"/>
      <c r="D158" s="228" t="s">
        <v>143</v>
      </c>
      <c r="E158" s="236" t="s">
        <v>1</v>
      </c>
      <c r="F158" s="237" t="s">
        <v>166</v>
      </c>
      <c r="G158" s="235"/>
      <c r="H158" s="238">
        <v>9.5</v>
      </c>
      <c r="I158" s="239"/>
      <c r="J158" s="235"/>
      <c r="K158" s="235"/>
      <c r="L158" s="240"/>
      <c r="M158" s="241"/>
      <c r="N158" s="242"/>
      <c r="O158" s="242"/>
      <c r="P158" s="242"/>
      <c r="Q158" s="242"/>
      <c r="R158" s="242"/>
      <c r="S158" s="242"/>
      <c r="T158" s="243"/>
      <c r="U158" s="13"/>
      <c r="V158" s="13"/>
      <c r="W158" s="13"/>
      <c r="X158" s="13"/>
      <c r="Y158" s="13"/>
      <c r="Z158" s="13"/>
      <c r="AA158" s="13"/>
      <c r="AB158" s="13"/>
      <c r="AC158" s="13"/>
      <c r="AD158" s="13"/>
      <c r="AE158" s="13"/>
      <c r="AT158" s="244" t="s">
        <v>143</v>
      </c>
      <c r="AU158" s="244" t="s">
        <v>87</v>
      </c>
      <c r="AV158" s="13" t="s">
        <v>87</v>
      </c>
      <c r="AW158" s="13" t="s">
        <v>34</v>
      </c>
      <c r="AX158" s="13" t="s">
        <v>78</v>
      </c>
      <c r="AY158" s="244" t="s">
        <v>131</v>
      </c>
    </row>
    <row r="159" s="14" customFormat="1">
      <c r="A159" s="14"/>
      <c r="B159" s="245"/>
      <c r="C159" s="246"/>
      <c r="D159" s="228" t="s">
        <v>143</v>
      </c>
      <c r="E159" s="247" t="s">
        <v>1</v>
      </c>
      <c r="F159" s="248" t="s">
        <v>146</v>
      </c>
      <c r="G159" s="246"/>
      <c r="H159" s="249">
        <v>45.700000000000003</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143</v>
      </c>
      <c r="AU159" s="255" t="s">
        <v>87</v>
      </c>
      <c r="AV159" s="14" t="s">
        <v>137</v>
      </c>
      <c r="AW159" s="14" t="s">
        <v>34</v>
      </c>
      <c r="AX159" s="14" t="s">
        <v>85</v>
      </c>
      <c r="AY159" s="255" t="s">
        <v>131</v>
      </c>
    </row>
    <row r="160" s="2" customFormat="1" ht="21.75" customHeight="1">
      <c r="A160" s="37"/>
      <c r="B160" s="38"/>
      <c r="C160" s="214" t="s">
        <v>137</v>
      </c>
      <c r="D160" s="214" t="s">
        <v>133</v>
      </c>
      <c r="E160" s="215" t="s">
        <v>167</v>
      </c>
      <c r="F160" s="216" t="s">
        <v>168</v>
      </c>
      <c r="G160" s="217" t="s">
        <v>169</v>
      </c>
      <c r="H160" s="218">
        <v>80</v>
      </c>
      <c r="I160" s="219"/>
      <c r="J160" s="220">
        <f>ROUND(I160*H160,2)</f>
        <v>0</v>
      </c>
      <c r="K160" s="221"/>
      <c r="L160" s="43"/>
      <c r="M160" s="222" t="s">
        <v>1</v>
      </c>
      <c r="N160" s="223" t="s">
        <v>43</v>
      </c>
      <c r="O160" s="90"/>
      <c r="P160" s="224">
        <f>O160*H160</f>
        <v>0</v>
      </c>
      <c r="Q160" s="224">
        <v>0</v>
      </c>
      <c r="R160" s="224">
        <f>Q160*H160</f>
        <v>0</v>
      </c>
      <c r="S160" s="224">
        <v>0</v>
      </c>
      <c r="T160" s="225">
        <f>S160*H160</f>
        <v>0</v>
      </c>
      <c r="U160" s="37"/>
      <c r="V160" s="37"/>
      <c r="W160" s="37"/>
      <c r="X160" s="37"/>
      <c r="Y160" s="37"/>
      <c r="Z160" s="37"/>
      <c r="AA160" s="37"/>
      <c r="AB160" s="37"/>
      <c r="AC160" s="37"/>
      <c r="AD160" s="37"/>
      <c r="AE160" s="37"/>
      <c r="AR160" s="226" t="s">
        <v>137</v>
      </c>
      <c r="AT160" s="226" t="s">
        <v>133</v>
      </c>
      <c r="AU160" s="226" t="s">
        <v>87</v>
      </c>
      <c r="AY160" s="16" t="s">
        <v>131</v>
      </c>
      <c r="BE160" s="227">
        <f>IF(N160="základní",J160,0)</f>
        <v>0</v>
      </c>
      <c r="BF160" s="227">
        <f>IF(N160="snížená",J160,0)</f>
        <v>0</v>
      </c>
      <c r="BG160" s="227">
        <f>IF(N160="zákl. přenesená",J160,0)</f>
        <v>0</v>
      </c>
      <c r="BH160" s="227">
        <f>IF(N160="sníž. přenesená",J160,0)</f>
        <v>0</v>
      </c>
      <c r="BI160" s="227">
        <f>IF(N160="nulová",J160,0)</f>
        <v>0</v>
      </c>
      <c r="BJ160" s="16" t="s">
        <v>85</v>
      </c>
      <c r="BK160" s="227">
        <f>ROUND(I160*H160,2)</f>
        <v>0</v>
      </c>
      <c r="BL160" s="16" t="s">
        <v>137</v>
      </c>
      <c r="BM160" s="226" t="s">
        <v>170</v>
      </c>
    </row>
    <row r="161" s="2" customFormat="1">
      <c r="A161" s="37"/>
      <c r="B161" s="38"/>
      <c r="C161" s="39"/>
      <c r="D161" s="228" t="s">
        <v>139</v>
      </c>
      <c r="E161" s="39"/>
      <c r="F161" s="229" t="s">
        <v>171</v>
      </c>
      <c r="G161" s="39"/>
      <c r="H161" s="39"/>
      <c r="I161" s="230"/>
      <c r="J161" s="39"/>
      <c r="K161" s="39"/>
      <c r="L161" s="43"/>
      <c r="M161" s="231"/>
      <c r="N161" s="232"/>
      <c r="O161" s="90"/>
      <c r="P161" s="90"/>
      <c r="Q161" s="90"/>
      <c r="R161" s="90"/>
      <c r="S161" s="90"/>
      <c r="T161" s="91"/>
      <c r="U161" s="37"/>
      <c r="V161" s="37"/>
      <c r="W161" s="37"/>
      <c r="X161" s="37"/>
      <c r="Y161" s="37"/>
      <c r="Z161" s="37"/>
      <c r="AA161" s="37"/>
      <c r="AB161" s="37"/>
      <c r="AC161" s="37"/>
      <c r="AD161" s="37"/>
      <c r="AE161" s="37"/>
      <c r="AT161" s="16" t="s">
        <v>139</v>
      </c>
      <c r="AU161" s="16" t="s">
        <v>87</v>
      </c>
    </row>
    <row r="162" s="2" customFormat="1">
      <c r="A162" s="37"/>
      <c r="B162" s="38"/>
      <c r="C162" s="39"/>
      <c r="D162" s="228" t="s">
        <v>162</v>
      </c>
      <c r="E162" s="39"/>
      <c r="F162" s="233" t="s">
        <v>172</v>
      </c>
      <c r="G162" s="39"/>
      <c r="H162" s="39"/>
      <c r="I162" s="230"/>
      <c r="J162" s="39"/>
      <c r="K162" s="39"/>
      <c r="L162" s="43"/>
      <c r="M162" s="231"/>
      <c r="N162" s="232"/>
      <c r="O162" s="90"/>
      <c r="P162" s="90"/>
      <c r="Q162" s="90"/>
      <c r="R162" s="90"/>
      <c r="S162" s="90"/>
      <c r="T162" s="91"/>
      <c r="U162" s="37"/>
      <c r="V162" s="37"/>
      <c r="W162" s="37"/>
      <c r="X162" s="37"/>
      <c r="Y162" s="37"/>
      <c r="Z162" s="37"/>
      <c r="AA162" s="37"/>
      <c r="AB162" s="37"/>
      <c r="AC162" s="37"/>
      <c r="AD162" s="37"/>
      <c r="AE162" s="37"/>
      <c r="AT162" s="16" t="s">
        <v>162</v>
      </c>
      <c r="AU162" s="16" t="s">
        <v>87</v>
      </c>
    </row>
    <row r="163" s="2" customFormat="1">
      <c r="A163" s="37"/>
      <c r="B163" s="38"/>
      <c r="C163" s="39"/>
      <c r="D163" s="228" t="s">
        <v>141</v>
      </c>
      <c r="E163" s="39"/>
      <c r="F163" s="233" t="s">
        <v>173</v>
      </c>
      <c r="G163" s="39"/>
      <c r="H163" s="39"/>
      <c r="I163" s="230"/>
      <c r="J163" s="39"/>
      <c r="K163" s="39"/>
      <c r="L163" s="43"/>
      <c r="M163" s="231"/>
      <c r="N163" s="232"/>
      <c r="O163" s="90"/>
      <c r="P163" s="90"/>
      <c r="Q163" s="90"/>
      <c r="R163" s="90"/>
      <c r="S163" s="90"/>
      <c r="T163" s="91"/>
      <c r="U163" s="37"/>
      <c r="V163" s="37"/>
      <c r="W163" s="37"/>
      <c r="X163" s="37"/>
      <c r="Y163" s="37"/>
      <c r="Z163" s="37"/>
      <c r="AA163" s="37"/>
      <c r="AB163" s="37"/>
      <c r="AC163" s="37"/>
      <c r="AD163" s="37"/>
      <c r="AE163" s="37"/>
      <c r="AT163" s="16" t="s">
        <v>141</v>
      </c>
      <c r="AU163" s="16" t="s">
        <v>87</v>
      </c>
    </row>
    <row r="164" s="13" customFormat="1">
      <c r="A164" s="13"/>
      <c r="B164" s="234"/>
      <c r="C164" s="235"/>
      <c r="D164" s="228" t="s">
        <v>143</v>
      </c>
      <c r="E164" s="236" t="s">
        <v>1</v>
      </c>
      <c r="F164" s="237" t="s">
        <v>174</v>
      </c>
      <c r="G164" s="235"/>
      <c r="H164" s="238">
        <v>80</v>
      </c>
      <c r="I164" s="239"/>
      <c r="J164" s="235"/>
      <c r="K164" s="235"/>
      <c r="L164" s="240"/>
      <c r="M164" s="241"/>
      <c r="N164" s="242"/>
      <c r="O164" s="242"/>
      <c r="P164" s="242"/>
      <c r="Q164" s="242"/>
      <c r="R164" s="242"/>
      <c r="S164" s="242"/>
      <c r="T164" s="243"/>
      <c r="U164" s="13"/>
      <c r="V164" s="13"/>
      <c r="W164" s="13"/>
      <c r="X164" s="13"/>
      <c r="Y164" s="13"/>
      <c r="Z164" s="13"/>
      <c r="AA164" s="13"/>
      <c r="AB164" s="13"/>
      <c r="AC164" s="13"/>
      <c r="AD164" s="13"/>
      <c r="AE164" s="13"/>
      <c r="AT164" s="244" t="s">
        <v>143</v>
      </c>
      <c r="AU164" s="244" t="s">
        <v>87</v>
      </c>
      <c r="AV164" s="13" t="s">
        <v>87</v>
      </c>
      <c r="AW164" s="13" t="s">
        <v>34</v>
      </c>
      <c r="AX164" s="13" t="s">
        <v>85</v>
      </c>
      <c r="AY164" s="244" t="s">
        <v>131</v>
      </c>
    </row>
    <row r="165" s="2" customFormat="1" ht="21.75" customHeight="1">
      <c r="A165" s="37"/>
      <c r="B165" s="38"/>
      <c r="C165" s="214" t="s">
        <v>175</v>
      </c>
      <c r="D165" s="214" t="s">
        <v>133</v>
      </c>
      <c r="E165" s="215" t="s">
        <v>176</v>
      </c>
      <c r="F165" s="216" t="s">
        <v>177</v>
      </c>
      <c r="G165" s="217" t="s">
        <v>178</v>
      </c>
      <c r="H165" s="218">
        <v>171</v>
      </c>
      <c r="I165" s="219"/>
      <c r="J165" s="220">
        <f>ROUND(I165*H165,2)</f>
        <v>0</v>
      </c>
      <c r="K165" s="221"/>
      <c r="L165" s="43"/>
      <c r="M165" s="222" t="s">
        <v>1</v>
      </c>
      <c r="N165" s="223" t="s">
        <v>43</v>
      </c>
      <c r="O165" s="90"/>
      <c r="P165" s="224">
        <f>O165*H165</f>
        <v>0</v>
      </c>
      <c r="Q165" s="224">
        <v>0</v>
      </c>
      <c r="R165" s="224">
        <f>Q165*H165</f>
        <v>0</v>
      </c>
      <c r="S165" s="224">
        <v>0</v>
      </c>
      <c r="T165" s="225">
        <f>S165*H165</f>
        <v>0</v>
      </c>
      <c r="U165" s="37"/>
      <c r="V165" s="37"/>
      <c r="W165" s="37"/>
      <c r="X165" s="37"/>
      <c r="Y165" s="37"/>
      <c r="Z165" s="37"/>
      <c r="AA165" s="37"/>
      <c r="AB165" s="37"/>
      <c r="AC165" s="37"/>
      <c r="AD165" s="37"/>
      <c r="AE165" s="37"/>
      <c r="AR165" s="226" t="s">
        <v>137</v>
      </c>
      <c r="AT165" s="226" t="s">
        <v>133</v>
      </c>
      <c r="AU165" s="226" t="s">
        <v>87</v>
      </c>
      <c r="AY165" s="16" t="s">
        <v>131</v>
      </c>
      <c r="BE165" s="227">
        <f>IF(N165="základní",J165,0)</f>
        <v>0</v>
      </c>
      <c r="BF165" s="227">
        <f>IF(N165="snížená",J165,0)</f>
        <v>0</v>
      </c>
      <c r="BG165" s="227">
        <f>IF(N165="zákl. přenesená",J165,0)</f>
        <v>0</v>
      </c>
      <c r="BH165" s="227">
        <f>IF(N165="sníž. přenesená",J165,0)</f>
        <v>0</v>
      </c>
      <c r="BI165" s="227">
        <f>IF(N165="nulová",J165,0)</f>
        <v>0</v>
      </c>
      <c r="BJ165" s="16" t="s">
        <v>85</v>
      </c>
      <c r="BK165" s="227">
        <f>ROUND(I165*H165,2)</f>
        <v>0</v>
      </c>
      <c r="BL165" s="16" t="s">
        <v>137</v>
      </c>
      <c r="BM165" s="226" t="s">
        <v>179</v>
      </c>
    </row>
    <row r="166" s="2" customFormat="1">
      <c r="A166" s="37"/>
      <c r="B166" s="38"/>
      <c r="C166" s="39"/>
      <c r="D166" s="228" t="s">
        <v>139</v>
      </c>
      <c r="E166" s="39"/>
      <c r="F166" s="229" t="s">
        <v>180</v>
      </c>
      <c r="G166" s="39"/>
      <c r="H166" s="39"/>
      <c r="I166" s="230"/>
      <c r="J166" s="39"/>
      <c r="K166" s="39"/>
      <c r="L166" s="43"/>
      <c r="M166" s="231"/>
      <c r="N166" s="232"/>
      <c r="O166" s="90"/>
      <c r="P166" s="90"/>
      <c r="Q166" s="90"/>
      <c r="R166" s="90"/>
      <c r="S166" s="90"/>
      <c r="T166" s="91"/>
      <c r="U166" s="37"/>
      <c r="V166" s="37"/>
      <c r="W166" s="37"/>
      <c r="X166" s="37"/>
      <c r="Y166" s="37"/>
      <c r="Z166" s="37"/>
      <c r="AA166" s="37"/>
      <c r="AB166" s="37"/>
      <c r="AC166" s="37"/>
      <c r="AD166" s="37"/>
      <c r="AE166" s="37"/>
      <c r="AT166" s="16" t="s">
        <v>139</v>
      </c>
      <c r="AU166" s="16" t="s">
        <v>87</v>
      </c>
    </row>
    <row r="167" s="2" customFormat="1">
      <c r="A167" s="37"/>
      <c r="B167" s="38"/>
      <c r="C167" s="39"/>
      <c r="D167" s="228" t="s">
        <v>141</v>
      </c>
      <c r="E167" s="39"/>
      <c r="F167" s="233" t="s">
        <v>181</v>
      </c>
      <c r="G167" s="39"/>
      <c r="H167" s="39"/>
      <c r="I167" s="230"/>
      <c r="J167" s="39"/>
      <c r="K167" s="39"/>
      <c r="L167" s="43"/>
      <c r="M167" s="231"/>
      <c r="N167" s="232"/>
      <c r="O167" s="90"/>
      <c r="P167" s="90"/>
      <c r="Q167" s="90"/>
      <c r="R167" s="90"/>
      <c r="S167" s="90"/>
      <c r="T167" s="91"/>
      <c r="U167" s="37"/>
      <c r="V167" s="37"/>
      <c r="W167" s="37"/>
      <c r="X167" s="37"/>
      <c r="Y167" s="37"/>
      <c r="Z167" s="37"/>
      <c r="AA167" s="37"/>
      <c r="AB167" s="37"/>
      <c r="AC167" s="37"/>
      <c r="AD167" s="37"/>
      <c r="AE167" s="37"/>
      <c r="AT167" s="16" t="s">
        <v>141</v>
      </c>
      <c r="AU167" s="16" t="s">
        <v>87</v>
      </c>
    </row>
    <row r="168" s="13" customFormat="1">
      <c r="A168" s="13"/>
      <c r="B168" s="234"/>
      <c r="C168" s="235"/>
      <c r="D168" s="228" t="s">
        <v>143</v>
      </c>
      <c r="E168" s="236" t="s">
        <v>1</v>
      </c>
      <c r="F168" s="237" t="s">
        <v>182</v>
      </c>
      <c r="G168" s="235"/>
      <c r="H168" s="238">
        <v>109</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143</v>
      </c>
      <c r="AU168" s="244" t="s">
        <v>87</v>
      </c>
      <c r="AV168" s="13" t="s">
        <v>87</v>
      </c>
      <c r="AW168" s="13" t="s">
        <v>34</v>
      </c>
      <c r="AX168" s="13" t="s">
        <v>78</v>
      </c>
      <c r="AY168" s="244" t="s">
        <v>131</v>
      </c>
    </row>
    <row r="169" s="13" customFormat="1">
      <c r="A169" s="13"/>
      <c r="B169" s="234"/>
      <c r="C169" s="235"/>
      <c r="D169" s="228" t="s">
        <v>143</v>
      </c>
      <c r="E169" s="236" t="s">
        <v>1</v>
      </c>
      <c r="F169" s="237" t="s">
        <v>183</v>
      </c>
      <c r="G169" s="235"/>
      <c r="H169" s="238">
        <v>62</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143</v>
      </c>
      <c r="AU169" s="244" t="s">
        <v>87</v>
      </c>
      <c r="AV169" s="13" t="s">
        <v>87</v>
      </c>
      <c r="AW169" s="13" t="s">
        <v>34</v>
      </c>
      <c r="AX169" s="13" t="s">
        <v>78</v>
      </c>
      <c r="AY169" s="244" t="s">
        <v>131</v>
      </c>
    </row>
    <row r="170" s="14" customFormat="1">
      <c r="A170" s="14"/>
      <c r="B170" s="245"/>
      <c r="C170" s="246"/>
      <c r="D170" s="228" t="s">
        <v>143</v>
      </c>
      <c r="E170" s="247" t="s">
        <v>1</v>
      </c>
      <c r="F170" s="248" t="s">
        <v>146</v>
      </c>
      <c r="G170" s="246"/>
      <c r="H170" s="249">
        <v>171</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143</v>
      </c>
      <c r="AU170" s="255" t="s">
        <v>87</v>
      </c>
      <c r="AV170" s="14" t="s">
        <v>137</v>
      </c>
      <c r="AW170" s="14" t="s">
        <v>34</v>
      </c>
      <c r="AX170" s="14" t="s">
        <v>85</v>
      </c>
      <c r="AY170" s="255" t="s">
        <v>131</v>
      </c>
    </row>
    <row r="171" s="2" customFormat="1" ht="21.75" customHeight="1">
      <c r="A171" s="37"/>
      <c r="B171" s="38"/>
      <c r="C171" s="214" t="s">
        <v>184</v>
      </c>
      <c r="D171" s="214" t="s">
        <v>133</v>
      </c>
      <c r="E171" s="215" t="s">
        <v>185</v>
      </c>
      <c r="F171" s="216" t="s">
        <v>186</v>
      </c>
      <c r="G171" s="217" t="s">
        <v>178</v>
      </c>
      <c r="H171" s="218">
        <v>245.946</v>
      </c>
      <c r="I171" s="219"/>
      <c r="J171" s="220">
        <f>ROUND(I171*H171,2)</f>
        <v>0</v>
      </c>
      <c r="K171" s="221"/>
      <c r="L171" s="43"/>
      <c r="M171" s="222" t="s">
        <v>1</v>
      </c>
      <c r="N171" s="223" t="s">
        <v>43</v>
      </c>
      <c r="O171" s="90"/>
      <c r="P171" s="224">
        <f>O171*H171</f>
        <v>0</v>
      </c>
      <c r="Q171" s="224">
        <v>0</v>
      </c>
      <c r="R171" s="224">
        <f>Q171*H171</f>
        <v>0</v>
      </c>
      <c r="S171" s="224">
        <v>0</v>
      </c>
      <c r="T171" s="225">
        <f>S171*H171</f>
        <v>0</v>
      </c>
      <c r="U171" s="37"/>
      <c r="V171" s="37"/>
      <c r="W171" s="37"/>
      <c r="X171" s="37"/>
      <c r="Y171" s="37"/>
      <c r="Z171" s="37"/>
      <c r="AA171" s="37"/>
      <c r="AB171" s="37"/>
      <c r="AC171" s="37"/>
      <c r="AD171" s="37"/>
      <c r="AE171" s="37"/>
      <c r="AR171" s="226" t="s">
        <v>137</v>
      </c>
      <c r="AT171" s="226" t="s">
        <v>133</v>
      </c>
      <c r="AU171" s="226" t="s">
        <v>87</v>
      </c>
      <c r="AY171" s="16" t="s">
        <v>131</v>
      </c>
      <c r="BE171" s="227">
        <f>IF(N171="základní",J171,0)</f>
        <v>0</v>
      </c>
      <c r="BF171" s="227">
        <f>IF(N171="snížená",J171,0)</f>
        <v>0</v>
      </c>
      <c r="BG171" s="227">
        <f>IF(N171="zákl. přenesená",J171,0)</f>
        <v>0</v>
      </c>
      <c r="BH171" s="227">
        <f>IF(N171="sníž. přenesená",J171,0)</f>
        <v>0</v>
      </c>
      <c r="BI171" s="227">
        <f>IF(N171="nulová",J171,0)</f>
        <v>0</v>
      </c>
      <c r="BJ171" s="16" t="s">
        <v>85</v>
      </c>
      <c r="BK171" s="227">
        <f>ROUND(I171*H171,2)</f>
        <v>0</v>
      </c>
      <c r="BL171" s="16" t="s">
        <v>137</v>
      </c>
      <c r="BM171" s="226" t="s">
        <v>187</v>
      </c>
    </row>
    <row r="172" s="2" customFormat="1">
      <c r="A172" s="37"/>
      <c r="B172" s="38"/>
      <c r="C172" s="39"/>
      <c r="D172" s="228" t="s">
        <v>139</v>
      </c>
      <c r="E172" s="39"/>
      <c r="F172" s="229" t="s">
        <v>188</v>
      </c>
      <c r="G172" s="39"/>
      <c r="H172" s="39"/>
      <c r="I172" s="230"/>
      <c r="J172" s="39"/>
      <c r="K172" s="39"/>
      <c r="L172" s="43"/>
      <c r="M172" s="231"/>
      <c r="N172" s="232"/>
      <c r="O172" s="90"/>
      <c r="P172" s="90"/>
      <c r="Q172" s="90"/>
      <c r="R172" s="90"/>
      <c r="S172" s="90"/>
      <c r="T172" s="91"/>
      <c r="U172" s="37"/>
      <c r="V172" s="37"/>
      <c r="W172" s="37"/>
      <c r="X172" s="37"/>
      <c r="Y172" s="37"/>
      <c r="Z172" s="37"/>
      <c r="AA172" s="37"/>
      <c r="AB172" s="37"/>
      <c r="AC172" s="37"/>
      <c r="AD172" s="37"/>
      <c r="AE172" s="37"/>
      <c r="AT172" s="16" t="s">
        <v>139</v>
      </c>
      <c r="AU172" s="16" t="s">
        <v>87</v>
      </c>
    </row>
    <row r="173" s="13" customFormat="1">
      <c r="A173" s="13"/>
      <c r="B173" s="234"/>
      <c r="C173" s="235"/>
      <c r="D173" s="228" t="s">
        <v>143</v>
      </c>
      <c r="E173" s="236" t="s">
        <v>1</v>
      </c>
      <c r="F173" s="237" t="s">
        <v>189</v>
      </c>
      <c r="G173" s="235"/>
      <c r="H173" s="238">
        <v>1.1599999999999999</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143</v>
      </c>
      <c r="AU173" s="244" t="s">
        <v>87</v>
      </c>
      <c r="AV173" s="13" t="s">
        <v>87</v>
      </c>
      <c r="AW173" s="13" t="s">
        <v>34</v>
      </c>
      <c r="AX173" s="13" t="s">
        <v>78</v>
      </c>
      <c r="AY173" s="244" t="s">
        <v>131</v>
      </c>
    </row>
    <row r="174" s="13" customFormat="1">
      <c r="A174" s="13"/>
      <c r="B174" s="234"/>
      <c r="C174" s="235"/>
      <c r="D174" s="228" t="s">
        <v>143</v>
      </c>
      <c r="E174" s="236" t="s">
        <v>1</v>
      </c>
      <c r="F174" s="237" t="s">
        <v>190</v>
      </c>
      <c r="G174" s="235"/>
      <c r="H174" s="238">
        <v>16.199999999999999</v>
      </c>
      <c r="I174" s="239"/>
      <c r="J174" s="235"/>
      <c r="K174" s="235"/>
      <c r="L174" s="240"/>
      <c r="M174" s="241"/>
      <c r="N174" s="242"/>
      <c r="O174" s="242"/>
      <c r="P174" s="242"/>
      <c r="Q174" s="242"/>
      <c r="R174" s="242"/>
      <c r="S174" s="242"/>
      <c r="T174" s="243"/>
      <c r="U174" s="13"/>
      <c r="V174" s="13"/>
      <c r="W174" s="13"/>
      <c r="X174" s="13"/>
      <c r="Y174" s="13"/>
      <c r="Z174" s="13"/>
      <c r="AA174" s="13"/>
      <c r="AB174" s="13"/>
      <c r="AC174" s="13"/>
      <c r="AD174" s="13"/>
      <c r="AE174" s="13"/>
      <c r="AT174" s="244" t="s">
        <v>143</v>
      </c>
      <c r="AU174" s="244" t="s">
        <v>87</v>
      </c>
      <c r="AV174" s="13" t="s">
        <v>87</v>
      </c>
      <c r="AW174" s="13" t="s">
        <v>34</v>
      </c>
      <c r="AX174" s="13" t="s">
        <v>78</v>
      </c>
      <c r="AY174" s="244" t="s">
        <v>131</v>
      </c>
    </row>
    <row r="175" s="13" customFormat="1">
      <c r="A175" s="13"/>
      <c r="B175" s="234"/>
      <c r="C175" s="235"/>
      <c r="D175" s="228" t="s">
        <v>143</v>
      </c>
      <c r="E175" s="236" t="s">
        <v>1</v>
      </c>
      <c r="F175" s="237" t="s">
        <v>191</v>
      </c>
      <c r="G175" s="235"/>
      <c r="H175" s="238">
        <v>13.1</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143</v>
      </c>
      <c r="AU175" s="244" t="s">
        <v>87</v>
      </c>
      <c r="AV175" s="13" t="s">
        <v>87</v>
      </c>
      <c r="AW175" s="13" t="s">
        <v>34</v>
      </c>
      <c r="AX175" s="13" t="s">
        <v>78</v>
      </c>
      <c r="AY175" s="244" t="s">
        <v>131</v>
      </c>
    </row>
    <row r="176" s="13" customFormat="1">
      <c r="A176" s="13"/>
      <c r="B176" s="234"/>
      <c r="C176" s="235"/>
      <c r="D176" s="228" t="s">
        <v>143</v>
      </c>
      <c r="E176" s="236" t="s">
        <v>1</v>
      </c>
      <c r="F176" s="237" t="s">
        <v>192</v>
      </c>
      <c r="G176" s="235"/>
      <c r="H176" s="238">
        <v>16.375</v>
      </c>
      <c r="I176" s="239"/>
      <c r="J176" s="235"/>
      <c r="K176" s="235"/>
      <c r="L176" s="240"/>
      <c r="M176" s="241"/>
      <c r="N176" s="242"/>
      <c r="O176" s="242"/>
      <c r="P176" s="242"/>
      <c r="Q176" s="242"/>
      <c r="R176" s="242"/>
      <c r="S176" s="242"/>
      <c r="T176" s="243"/>
      <c r="U176" s="13"/>
      <c r="V176" s="13"/>
      <c r="W176" s="13"/>
      <c r="X176" s="13"/>
      <c r="Y176" s="13"/>
      <c r="Z176" s="13"/>
      <c r="AA176" s="13"/>
      <c r="AB176" s="13"/>
      <c r="AC176" s="13"/>
      <c r="AD176" s="13"/>
      <c r="AE176" s="13"/>
      <c r="AT176" s="244" t="s">
        <v>143</v>
      </c>
      <c r="AU176" s="244" t="s">
        <v>87</v>
      </c>
      <c r="AV176" s="13" t="s">
        <v>87</v>
      </c>
      <c r="AW176" s="13" t="s">
        <v>34</v>
      </c>
      <c r="AX176" s="13" t="s">
        <v>78</v>
      </c>
      <c r="AY176" s="244" t="s">
        <v>131</v>
      </c>
    </row>
    <row r="177" s="13" customFormat="1">
      <c r="A177" s="13"/>
      <c r="B177" s="234"/>
      <c r="C177" s="235"/>
      <c r="D177" s="228" t="s">
        <v>143</v>
      </c>
      <c r="E177" s="236" t="s">
        <v>1</v>
      </c>
      <c r="F177" s="237" t="s">
        <v>193</v>
      </c>
      <c r="G177" s="235"/>
      <c r="H177" s="238">
        <v>15.975</v>
      </c>
      <c r="I177" s="239"/>
      <c r="J177" s="235"/>
      <c r="K177" s="235"/>
      <c r="L177" s="240"/>
      <c r="M177" s="241"/>
      <c r="N177" s="242"/>
      <c r="O177" s="242"/>
      <c r="P177" s="242"/>
      <c r="Q177" s="242"/>
      <c r="R177" s="242"/>
      <c r="S177" s="242"/>
      <c r="T177" s="243"/>
      <c r="U177" s="13"/>
      <c r="V177" s="13"/>
      <c r="W177" s="13"/>
      <c r="X177" s="13"/>
      <c r="Y177" s="13"/>
      <c r="Z177" s="13"/>
      <c r="AA177" s="13"/>
      <c r="AB177" s="13"/>
      <c r="AC177" s="13"/>
      <c r="AD177" s="13"/>
      <c r="AE177" s="13"/>
      <c r="AT177" s="244" t="s">
        <v>143</v>
      </c>
      <c r="AU177" s="244" t="s">
        <v>87</v>
      </c>
      <c r="AV177" s="13" t="s">
        <v>87</v>
      </c>
      <c r="AW177" s="13" t="s">
        <v>34</v>
      </c>
      <c r="AX177" s="13" t="s">
        <v>78</v>
      </c>
      <c r="AY177" s="244" t="s">
        <v>131</v>
      </c>
    </row>
    <row r="178" s="13" customFormat="1">
      <c r="A178" s="13"/>
      <c r="B178" s="234"/>
      <c r="C178" s="235"/>
      <c r="D178" s="228" t="s">
        <v>143</v>
      </c>
      <c r="E178" s="236" t="s">
        <v>1</v>
      </c>
      <c r="F178" s="237" t="s">
        <v>194</v>
      </c>
      <c r="G178" s="235"/>
      <c r="H178" s="238">
        <v>83.945999999999998</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143</v>
      </c>
      <c r="AU178" s="244" t="s">
        <v>87</v>
      </c>
      <c r="AV178" s="13" t="s">
        <v>87</v>
      </c>
      <c r="AW178" s="13" t="s">
        <v>34</v>
      </c>
      <c r="AX178" s="13" t="s">
        <v>78</v>
      </c>
      <c r="AY178" s="244" t="s">
        <v>131</v>
      </c>
    </row>
    <row r="179" s="13" customFormat="1">
      <c r="A179" s="13"/>
      <c r="B179" s="234"/>
      <c r="C179" s="235"/>
      <c r="D179" s="228" t="s">
        <v>143</v>
      </c>
      <c r="E179" s="236" t="s">
        <v>1</v>
      </c>
      <c r="F179" s="237" t="s">
        <v>195</v>
      </c>
      <c r="G179" s="235"/>
      <c r="H179" s="238">
        <v>7.4400000000000004</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143</v>
      </c>
      <c r="AU179" s="244" t="s">
        <v>87</v>
      </c>
      <c r="AV179" s="13" t="s">
        <v>87</v>
      </c>
      <c r="AW179" s="13" t="s">
        <v>34</v>
      </c>
      <c r="AX179" s="13" t="s">
        <v>78</v>
      </c>
      <c r="AY179" s="244" t="s">
        <v>131</v>
      </c>
    </row>
    <row r="180" s="13" customFormat="1">
      <c r="A180" s="13"/>
      <c r="B180" s="234"/>
      <c r="C180" s="235"/>
      <c r="D180" s="228" t="s">
        <v>143</v>
      </c>
      <c r="E180" s="236" t="s">
        <v>1</v>
      </c>
      <c r="F180" s="237" t="s">
        <v>196</v>
      </c>
      <c r="G180" s="235"/>
      <c r="H180" s="238">
        <v>9.7799999999999994</v>
      </c>
      <c r="I180" s="239"/>
      <c r="J180" s="235"/>
      <c r="K180" s="235"/>
      <c r="L180" s="240"/>
      <c r="M180" s="241"/>
      <c r="N180" s="242"/>
      <c r="O180" s="242"/>
      <c r="P180" s="242"/>
      <c r="Q180" s="242"/>
      <c r="R180" s="242"/>
      <c r="S180" s="242"/>
      <c r="T180" s="243"/>
      <c r="U180" s="13"/>
      <c r="V180" s="13"/>
      <c r="W180" s="13"/>
      <c r="X180" s="13"/>
      <c r="Y180" s="13"/>
      <c r="Z180" s="13"/>
      <c r="AA180" s="13"/>
      <c r="AB180" s="13"/>
      <c r="AC180" s="13"/>
      <c r="AD180" s="13"/>
      <c r="AE180" s="13"/>
      <c r="AT180" s="244" t="s">
        <v>143</v>
      </c>
      <c r="AU180" s="244" t="s">
        <v>87</v>
      </c>
      <c r="AV180" s="13" t="s">
        <v>87</v>
      </c>
      <c r="AW180" s="13" t="s">
        <v>34</v>
      </c>
      <c r="AX180" s="13" t="s">
        <v>78</v>
      </c>
      <c r="AY180" s="244" t="s">
        <v>131</v>
      </c>
    </row>
    <row r="181" s="13" customFormat="1">
      <c r="A181" s="13"/>
      <c r="B181" s="234"/>
      <c r="C181" s="235"/>
      <c r="D181" s="228" t="s">
        <v>143</v>
      </c>
      <c r="E181" s="236" t="s">
        <v>1</v>
      </c>
      <c r="F181" s="237" t="s">
        <v>197</v>
      </c>
      <c r="G181" s="235"/>
      <c r="H181" s="238">
        <v>59.262</v>
      </c>
      <c r="I181" s="239"/>
      <c r="J181" s="235"/>
      <c r="K181" s="235"/>
      <c r="L181" s="240"/>
      <c r="M181" s="241"/>
      <c r="N181" s="242"/>
      <c r="O181" s="242"/>
      <c r="P181" s="242"/>
      <c r="Q181" s="242"/>
      <c r="R181" s="242"/>
      <c r="S181" s="242"/>
      <c r="T181" s="243"/>
      <c r="U181" s="13"/>
      <c r="V181" s="13"/>
      <c r="W181" s="13"/>
      <c r="X181" s="13"/>
      <c r="Y181" s="13"/>
      <c r="Z181" s="13"/>
      <c r="AA181" s="13"/>
      <c r="AB181" s="13"/>
      <c r="AC181" s="13"/>
      <c r="AD181" s="13"/>
      <c r="AE181" s="13"/>
      <c r="AT181" s="244" t="s">
        <v>143</v>
      </c>
      <c r="AU181" s="244" t="s">
        <v>87</v>
      </c>
      <c r="AV181" s="13" t="s">
        <v>87</v>
      </c>
      <c r="AW181" s="13" t="s">
        <v>34</v>
      </c>
      <c r="AX181" s="13" t="s">
        <v>78</v>
      </c>
      <c r="AY181" s="244" t="s">
        <v>131</v>
      </c>
    </row>
    <row r="182" s="13" customFormat="1">
      <c r="A182" s="13"/>
      <c r="B182" s="234"/>
      <c r="C182" s="235"/>
      <c r="D182" s="228" t="s">
        <v>143</v>
      </c>
      <c r="E182" s="236" t="s">
        <v>1</v>
      </c>
      <c r="F182" s="237" t="s">
        <v>198</v>
      </c>
      <c r="G182" s="235"/>
      <c r="H182" s="238">
        <v>8.6630000000000003</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143</v>
      </c>
      <c r="AU182" s="244" t="s">
        <v>87</v>
      </c>
      <c r="AV182" s="13" t="s">
        <v>87</v>
      </c>
      <c r="AW182" s="13" t="s">
        <v>34</v>
      </c>
      <c r="AX182" s="13" t="s">
        <v>78</v>
      </c>
      <c r="AY182" s="244" t="s">
        <v>131</v>
      </c>
    </row>
    <row r="183" s="13" customFormat="1">
      <c r="A183" s="13"/>
      <c r="B183" s="234"/>
      <c r="C183" s="235"/>
      <c r="D183" s="228" t="s">
        <v>143</v>
      </c>
      <c r="E183" s="236" t="s">
        <v>1</v>
      </c>
      <c r="F183" s="237" t="s">
        <v>199</v>
      </c>
      <c r="G183" s="235"/>
      <c r="H183" s="238">
        <v>8.4149999999999991</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143</v>
      </c>
      <c r="AU183" s="244" t="s">
        <v>87</v>
      </c>
      <c r="AV183" s="13" t="s">
        <v>87</v>
      </c>
      <c r="AW183" s="13" t="s">
        <v>34</v>
      </c>
      <c r="AX183" s="13" t="s">
        <v>78</v>
      </c>
      <c r="AY183" s="244" t="s">
        <v>131</v>
      </c>
    </row>
    <row r="184" s="13" customFormat="1">
      <c r="A184" s="13"/>
      <c r="B184" s="234"/>
      <c r="C184" s="235"/>
      <c r="D184" s="228" t="s">
        <v>143</v>
      </c>
      <c r="E184" s="236" t="s">
        <v>1</v>
      </c>
      <c r="F184" s="237" t="s">
        <v>200</v>
      </c>
      <c r="G184" s="235"/>
      <c r="H184" s="238">
        <v>5.6299999999999999</v>
      </c>
      <c r="I184" s="239"/>
      <c r="J184" s="235"/>
      <c r="K184" s="235"/>
      <c r="L184" s="240"/>
      <c r="M184" s="241"/>
      <c r="N184" s="242"/>
      <c r="O184" s="242"/>
      <c r="P184" s="242"/>
      <c r="Q184" s="242"/>
      <c r="R184" s="242"/>
      <c r="S184" s="242"/>
      <c r="T184" s="243"/>
      <c r="U184" s="13"/>
      <c r="V184" s="13"/>
      <c r="W184" s="13"/>
      <c r="X184" s="13"/>
      <c r="Y184" s="13"/>
      <c r="Z184" s="13"/>
      <c r="AA184" s="13"/>
      <c r="AB184" s="13"/>
      <c r="AC184" s="13"/>
      <c r="AD184" s="13"/>
      <c r="AE184" s="13"/>
      <c r="AT184" s="244" t="s">
        <v>143</v>
      </c>
      <c r="AU184" s="244" t="s">
        <v>87</v>
      </c>
      <c r="AV184" s="13" t="s">
        <v>87</v>
      </c>
      <c r="AW184" s="13" t="s">
        <v>34</v>
      </c>
      <c r="AX184" s="13" t="s">
        <v>78</v>
      </c>
      <c r="AY184" s="244" t="s">
        <v>131</v>
      </c>
    </row>
    <row r="185" s="14" customFormat="1">
      <c r="A185" s="14"/>
      <c r="B185" s="245"/>
      <c r="C185" s="246"/>
      <c r="D185" s="228" t="s">
        <v>143</v>
      </c>
      <c r="E185" s="247" t="s">
        <v>1</v>
      </c>
      <c r="F185" s="248" t="s">
        <v>146</v>
      </c>
      <c r="G185" s="246"/>
      <c r="H185" s="249">
        <v>245.946</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143</v>
      </c>
      <c r="AU185" s="255" t="s">
        <v>87</v>
      </c>
      <c r="AV185" s="14" t="s">
        <v>137</v>
      </c>
      <c r="AW185" s="14" t="s">
        <v>34</v>
      </c>
      <c r="AX185" s="14" t="s">
        <v>85</v>
      </c>
      <c r="AY185" s="255" t="s">
        <v>131</v>
      </c>
    </row>
    <row r="186" s="2" customFormat="1" ht="21.75" customHeight="1">
      <c r="A186" s="37"/>
      <c r="B186" s="38"/>
      <c r="C186" s="214" t="s">
        <v>201</v>
      </c>
      <c r="D186" s="214" t="s">
        <v>133</v>
      </c>
      <c r="E186" s="215" t="s">
        <v>202</v>
      </c>
      <c r="F186" s="216" t="s">
        <v>203</v>
      </c>
      <c r="G186" s="217" t="s">
        <v>136</v>
      </c>
      <c r="H186" s="218">
        <v>50</v>
      </c>
      <c r="I186" s="219"/>
      <c r="J186" s="220">
        <f>ROUND(I186*H186,2)</f>
        <v>0</v>
      </c>
      <c r="K186" s="221"/>
      <c r="L186" s="43"/>
      <c r="M186" s="222" t="s">
        <v>1</v>
      </c>
      <c r="N186" s="223" t="s">
        <v>43</v>
      </c>
      <c r="O186" s="90"/>
      <c r="P186" s="224">
        <f>O186*H186</f>
        <v>0</v>
      </c>
      <c r="Q186" s="224">
        <v>0</v>
      </c>
      <c r="R186" s="224">
        <f>Q186*H186</f>
        <v>0</v>
      </c>
      <c r="S186" s="224">
        <v>0</v>
      </c>
      <c r="T186" s="225">
        <f>S186*H186</f>
        <v>0</v>
      </c>
      <c r="U186" s="37"/>
      <c r="V186" s="37"/>
      <c r="W186" s="37"/>
      <c r="X186" s="37"/>
      <c r="Y186" s="37"/>
      <c r="Z186" s="37"/>
      <c r="AA186" s="37"/>
      <c r="AB186" s="37"/>
      <c r="AC186" s="37"/>
      <c r="AD186" s="37"/>
      <c r="AE186" s="37"/>
      <c r="AR186" s="226" t="s">
        <v>137</v>
      </c>
      <c r="AT186" s="226" t="s">
        <v>133</v>
      </c>
      <c r="AU186" s="226" t="s">
        <v>87</v>
      </c>
      <c r="AY186" s="16" t="s">
        <v>131</v>
      </c>
      <c r="BE186" s="227">
        <f>IF(N186="základní",J186,0)</f>
        <v>0</v>
      </c>
      <c r="BF186" s="227">
        <f>IF(N186="snížená",J186,0)</f>
        <v>0</v>
      </c>
      <c r="BG186" s="227">
        <f>IF(N186="zákl. přenesená",J186,0)</f>
        <v>0</v>
      </c>
      <c r="BH186" s="227">
        <f>IF(N186="sníž. přenesená",J186,0)</f>
        <v>0</v>
      </c>
      <c r="BI186" s="227">
        <f>IF(N186="nulová",J186,0)</f>
        <v>0</v>
      </c>
      <c r="BJ186" s="16" t="s">
        <v>85</v>
      </c>
      <c r="BK186" s="227">
        <f>ROUND(I186*H186,2)</f>
        <v>0</v>
      </c>
      <c r="BL186" s="16" t="s">
        <v>137</v>
      </c>
      <c r="BM186" s="226" t="s">
        <v>204</v>
      </c>
    </row>
    <row r="187" s="2" customFormat="1">
      <c r="A187" s="37"/>
      <c r="B187" s="38"/>
      <c r="C187" s="39"/>
      <c r="D187" s="228" t="s">
        <v>139</v>
      </c>
      <c r="E187" s="39"/>
      <c r="F187" s="229" t="s">
        <v>205</v>
      </c>
      <c r="G187" s="39"/>
      <c r="H187" s="39"/>
      <c r="I187" s="230"/>
      <c r="J187" s="39"/>
      <c r="K187" s="39"/>
      <c r="L187" s="43"/>
      <c r="M187" s="231"/>
      <c r="N187" s="232"/>
      <c r="O187" s="90"/>
      <c r="P187" s="90"/>
      <c r="Q187" s="90"/>
      <c r="R187" s="90"/>
      <c r="S187" s="90"/>
      <c r="T187" s="91"/>
      <c r="U187" s="37"/>
      <c r="V187" s="37"/>
      <c r="W187" s="37"/>
      <c r="X187" s="37"/>
      <c r="Y187" s="37"/>
      <c r="Z187" s="37"/>
      <c r="AA187" s="37"/>
      <c r="AB187" s="37"/>
      <c r="AC187" s="37"/>
      <c r="AD187" s="37"/>
      <c r="AE187" s="37"/>
      <c r="AT187" s="16" t="s">
        <v>139</v>
      </c>
      <c r="AU187" s="16" t="s">
        <v>87</v>
      </c>
    </row>
    <row r="188" s="2" customFormat="1">
      <c r="A188" s="37"/>
      <c r="B188" s="38"/>
      <c r="C188" s="39"/>
      <c r="D188" s="228" t="s">
        <v>141</v>
      </c>
      <c r="E188" s="39"/>
      <c r="F188" s="233" t="s">
        <v>206</v>
      </c>
      <c r="G188" s="39"/>
      <c r="H188" s="39"/>
      <c r="I188" s="230"/>
      <c r="J188" s="39"/>
      <c r="K188" s="39"/>
      <c r="L188" s="43"/>
      <c r="M188" s="231"/>
      <c r="N188" s="232"/>
      <c r="O188" s="90"/>
      <c r="P188" s="90"/>
      <c r="Q188" s="90"/>
      <c r="R188" s="90"/>
      <c r="S188" s="90"/>
      <c r="T188" s="91"/>
      <c r="U188" s="37"/>
      <c r="V188" s="37"/>
      <c r="W188" s="37"/>
      <c r="X188" s="37"/>
      <c r="Y188" s="37"/>
      <c r="Z188" s="37"/>
      <c r="AA188" s="37"/>
      <c r="AB188" s="37"/>
      <c r="AC188" s="37"/>
      <c r="AD188" s="37"/>
      <c r="AE188" s="37"/>
      <c r="AT188" s="16" t="s">
        <v>141</v>
      </c>
      <c r="AU188" s="16" t="s">
        <v>87</v>
      </c>
    </row>
    <row r="189" s="13" customFormat="1">
      <c r="A189" s="13"/>
      <c r="B189" s="234"/>
      <c r="C189" s="235"/>
      <c r="D189" s="228" t="s">
        <v>143</v>
      </c>
      <c r="E189" s="236" t="s">
        <v>1</v>
      </c>
      <c r="F189" s="237" t="s">
        <v>207</v>
      </c>
      <c r="G189" s="235"/>
      <c r="H189" s="238">
        <v>50</v>
      </c>
      <c r="I189" s="239"/>
      <c r="J189" s="235"/>
      <c r="K189" s="235"/>
      <c r="L189" s="240"/>
      <c r="M189" s="241"/>
      <c r="N189" s="242"/>
      <c r="O189" s="242"/>
      <c r="P189" s="242"/>
      <c r="Q189" s="242"/>
      <c r="R189" s="242"/>
      <c r="S189" s="242"/>
      <c r="T189" s="243"/>
      <c r="U189" s="13"/>
      <c r="V189" s="13"/>
      <c r="W189" s="13"/>
      <c r="X189" s="13"/>
      <c r="Y189" s="13"/>
      <c r="Z189" s="13"/>
      <c r="AA189" s="13"/>
      <c r="AB189" s="13"/>
      <c r="AC189" s="13"/>
      <c r="AD189" s="13"/>
      <c r="AE189" s="13"/>
      <c r="AT189" s="244" t="s">
        <v>143</v>
      </c>
      <c r="AU189" s="244" t="s">
        <v>87</v>
      </c>
      <c r="AV189" s="13" t="s">
        <v>87</v>
      </c>
      <c r="AW189" s="13" t="s">
        <v>34</v>
      </c>
      <c r="AX189" s="13" t="s">
        <v>85</v>
      </c>
      <c r="AY189" s="244" t="s">
        <v>131</v>
      </c>
    </row>
    <row r="190" s="2" customFormat="1" ht="21.75" customHeight="1">
      <c r="A190" s="37"/>
      <c r="B190" s="38"/>
      <c r="C190" s="214" t="s">
        <v>208</v>
      </c>
      <c r="D190" s="214" t="s">
        <v>133</v>
      </c>
      <c r="E190" s="215" t="s">
        <v>209</v>
      </c>
      <c r="F190" s="216" t="s">
        <v>210</v>
      </c>
      <c r="G190" s="217" t="s">
        <v>178</v>
      </c>
      <c r="H190" s="218">
        <v>245.946</v>
      </c>
      <c r="I190" s="219"/>
      <c r="J190" s="220">
        <f>ROUND(I190*H190,2)</f>
        <v>0</v>
      </c>
      <c r="K190" s="221"/>
      <c r="L190" s="43"/>
      <c r="M190" s="222" t="s">
        <v>1</v>
      </c>
      <c r="N190" s="223" t="s">
        <v>43</v>
      </c>
      <c r="O190" s="90"/>
      <c r="P190" s="224">
        <f>O190*H190</f>
        <v>0</v>
      </c>
      <c r="Q190" s="224">
        <v>0</v>
      </c>
      <c r="R190" s="224">
        <f>Q190*H190</f>
        <v>0</v>
      </c>
      <c r="S190" s="224">
        <v>0</v>
      </c>
      <c r="T190" s="225">
        <f>S190*H190</f>
        <v>0</v>
      </c>
      <c r="U190" s="37"/>
      <c r="V190" s="37"/>
      <c r="W190" s="37"/>
      <c r="X190" s="37"/>
      <c r="Y190" s="37"/>
      <c r="Z190" s="37"/>
      <c r="AA190" s="37"/>
      <c r="AB190" s="37"/>
      <c r="AC190" s="37"/>
      <c r="AD190" s="37"/>
      <c r="AE190" s="37"/>
      <c r="AR190" s="226" t="s">
        <v>137</v>
      </c>
      <c r="AT190" s="226" t="s">
        <v>133</v>
      </c>
      <c r="AU190" s="226" t="s">
        <v>87</v>
      </c>
      <c r="AY190" s="16" t="s">
        <v>131</v>
      </c>
      <c r="BE190" s="227">
        <f>IF(N190="základní",J190,0)</f>
        <v>0</v>
      </c>
      <c r="BF190" s="227">
        <f>IF(N190="snížená",J190,0)</f>
        <v>0</v>
      </c>
      <c r="BG190" s="227">
        <f>IF(N190="zákl. přenesená",J190,0)</f>
        <v>0</v>
      </c>
      <c r="BH190" s="227">
        <f>IF(N190="sníž. přenesená",J190,0)</f>
        <v>0</v>
      </c>
      <c r="BI190" s="227">
        <f>IF(N190="nulová",J190,0)</f>
        <v>0</v>
      </c>
      <c r="BJ190" s="16" t="s">
        <v>85</v>
      </c>
      <c r="BK190" s="227">
        <f>ROUND(I190*H190,2)</f>
        <v>0</v>
      </c>
      <c r="BL190" s="16" t="s">
        <v>137</v>
      </c>
      <c r="BM190" s="226" t="s">
        <v>211</v>
      </c>
    </row>
    <row r="191" s="2" customFormat="1">
      <c r="A191" s="37"/>
      <c r="B191" s="38"/>
      <c r="C191" s="39"/>
      <c r="D191" s="228" t="s">
        <v>139</v>
      </c>
      <c r="E191" s="39"/>
      <c r="F191" s="229" t="s">
        <v>212</v>
      </c>
      <c r="G191" s="39"/>
      <c r="H191" s="39"/>
      <c r="I191" s="230"/>
      <c r="J191" s="39"/>
      <c r="K191" s="39"/>
      <c r="L191" s="43"/>
      <c r="M191" s="231"/>
      <c r="N191" s="232"/>
      <c r="O191" s="90"/>
      <c r="P191" s="90"/>
      <c r="Q191" s="90"/>
      <c r="R191" s="90"/>
      <c r="S191" s="90"/>
      <c r="T191" s="91"/>
      <c r="U191" s="37"/>
      <c r="V191" s="37"/>
      <c r="W191" s="37"/>
      <c r="X191" s="37"/>
      <c r="Y191" s="37"/>
      <c r="Z191" s="37"/>
      <c r="AA191" s="37"/>
      <c r="AB191" s="37"/>
      <c r="AC191" s="37"/>
      <c r="AD191" s="37"/>
      <c r="AE191" s="37"/>
      <c r="AT191" s="16" t="s">
        <v>139</v>
      </c>
      <c r="AU191" s="16" t="s">
        <v>87</v>
      </c>
    </row>
    <row r="192" s="2" customFormat="1">
      <c r="A192" s="37"/>
      <c r="B192" s="38"/>
      <c r="C192" s="39"/>
      <c r="D192" s="228" t="s">
        <v>141</v>
      </c>
      <c r="E192" s="39"/>
      <c r="F192" s="233" t="s">
        <v>213</v>
      </c>
      <c r="G192" s="39"/>
      <c r="H192" s="39"/>
      <c r="I192" s="230"/>
      <c r="J192" s="39"/>
      <c r="K192" s="39"/>
      <c r="L192" s="43"/>
      <c r="M192" s="231"/>
      <c r="N192" s="232"/>
      <c r="O192" s="90"/>
      <c r="P192" s="90"/>
      <c r="Q192" s="90"/>
      <c r="R192" s="90"/>
      <c r="S192" s="90"/>
      <c r="T192" s="91"/>
      <c r="U192" s="37"/>
      <c r="V192" s="37"/>
      <c r="W192" s="37"/>
      <c r="X192" s="37"/>
      <c r="Y192" s="37"/>
      <c r="Z192" s="37"/>
      <c r="AA192" s="37"/>
      <c r="AB192" s="37"/>
      <c r="AC192" s="37"/>
      <c r="AD192" s="37"/>
      <c r="AE192" s="37"/>
      <c r="AT192" s="16" t="s">
        <v>141</v>
      </c>
      <c r="AU192" s="16" t="s">
        <v>87</v>
      </c>
    </row>
    <row r="193" s="13" customFormat="1">
      <c r="A193" s="13"/>
      <c r="B193" s="234"/>
      <c r="C193" s="235"/>
      <c r="D193" s="228" t="s">
        <v>143</v>
      </c>
      <c r="E193" s="236" t="s">
        <v>1</v>
      </c>
      <c r="F193" s="237" t="s">
        <v>214</v>
      </c>
      <c r="G193" s="235"/>
      <c r="H193" s="238">
        <v>245.946</v>
      </c>
      <c r="I193" s="239"/>
      <c r="J193" s="235"/>
      <c r="K193" s="235"/>
      <c r="L193" s="240"/>
      <c r="M193" s="241"/>
      <c r="N193" s="242"/>
      <c r="O193" s="242"/>
      <c r="P193" s="242"/>
      <c r="Q193" s="242"/>
      <c r="R193" s="242"/>
      <c r="S193" s="242"/>
      <c r="T193" s="243"/>
      <c r="U193" s="13"/>
      <c r="V193" s="13"/>
      <c r="W193" s="13"/>
      <c r="X193" s="13"/>
      <c r="Y193" s="13"/>
      <c r="Z193" s="13"/>
      <c r="AA193" s="13"/>
      <c r="AB193" s="13"/>
      <c r="AC193" s="13"/>
      <c r="AD193" s="13"/>
      <c r="AE193" s="13"/>
      <c r="AT193" s="244" t="s">
        <v>143</v>
      </c>
      <c r="AU193" s="244" t="s">
        <v>87</v>
      </c>
      <c r="AV193" s="13" t="s">
        <v>87</v>
      </c>
      <c r="AW193" s="13" t="s">
        <v>34</v>
      </c>
      <c r="AX193" s="13" t="s">
        <v>85</v>
      </c>
      <c r="AY193" s="244" t="s">
        <v>131</v>
      </c>
    </row>
    <row r="194" s="2" customFormat="1" ht="33" customHeight="1">
      <c r="A194" s="37"/>
      <c r="B194" s="38"/>
      <c r="C194" s="214" t="s">
        <v>215</v>
      </c>
      <c r="D194" s="214" t="s">
        <v>133</v>
      </c>
      <c r="E194" s="215" t="s">
        <v>216</v>
      </c>
      <c r="F194" s="216" t="s">
        <v>217</v>
      </c>
      <c r="G194" s="217" t="s">
        <v>178</v>
      </c>
      <c r="H194" s="218">
        <v>245.946</v>
      </c>
      <c r="I194" s="219"/>
      <c r="J194" s="220">
        <f>ROUND(I194*H194,2)</f>
        <v>0</v>
      </c>
      <c r="K194" s="221"/>
      <c r="L194" s="43"/>
      <c r="M194" s="222" t="s">
        <v>1</v>
      </c>
      <c r="N194" s="223" t="s">
        <v>43</v>
      </c>
      <c r="O194" s="90"/>
      <c r="P194" s="224">
        <f>O194*H194</f>
        <v>0</v>
      </c>
      <c r="Q194" s="224">
        <v>0</v>
      </c>
      <c r="R194" s="224">
        <f>Q194*H194</f>
        <v>0</v>
      </c>
      <c r="S194" s="224">
        <v>0</v>
      </c>
      <c r="T194" s="225">
        <f>S194*H194</f>
        <v>0</v>
      </c>
      <c r="U194" s="37"/>
      <c r="V194" s="37"/>
      <c r="W194" s="37"/>
      <c r="X194" s="37"/>
      <c r="Y194" s="37"/>
      <c r="Z194" s="37"/>
      <c r="AA194" s="37"/>
      <c r="AB194" s="37"/>
      <c r="AC194" s="37"/>
      <c r="AD194" s="37"/>
      <c r="AE194" s="37"/>
      <c r="AR194" s="226" t="s">
        <v>137</v>
      </c>
      <c r="AT194" s="226" t="s">
        <v>133</v>
      </c>
      <c r="AU194" s="226" t="s">
        <v>87</v>
      </c>
      <c r="AY194" s="16" t="s">
        <v>131</v>
      </c>
      <c r="BE194" s="227">
        <f>IF(N194="základní",J194,0)</f>
        <v>0</v>
      </c>
      <c r="BF194" s="227">
        <f>IF(N194="snížená",J194,0)</f>
        <v>0</v>
      </c>
      <c r="BG194" s="227">
        <f>IF(N194="zákl. přenesená",J194,0)</f>
        <v>0</v>
      </c>
      <c r="BH194" s="227">
        <f>IF(N194="sníž. přenesená",J194,0)</f>
        <v>0</v>
      </c>
      <c r="BI194" s="227">
        <f>IF(N194="nulová",J194,0)</f>
        <v>0</v>
      </c>
      <c r="BJ194" s="16" t="s">
        <v>85</v>
      </c>
      <c r="BK194" s="227">
        <f>ROUND(I194*H194,2)</f>
        <v>0</v>
      </c>
      <c r="BL194" s="16" t="s">
        <v>137</v>
      </c>
      <c r="BM194" s="226" t="s">
        <v>218</v>
      </c>
    </row>
    <row r="195" s="2" customFormat="1">
      <c r="A195" s="37"/>
      <c r="B195" s="38"/>
      <c r="C195" s="39"/>
      <c r="D195" s="228" t="s">
        <v>139</v>
      </c>
      <c r="E195" s="39"/>
      <c r="F195" s="229" t="s">
        <v>219</v>
      </c>
      <c r="G195" s="39"/>
      <c r="H195" s="39"/>
      <c r="I195" s="230"/>
      <c r="J195" s="39"/>
      <c r="K195" s="39"/>
      <c r="L195" s="43"/>
      <c r="M195" s="231"/>
      <c r="N195" s="232"/>
      <c r="O195" s="90"/>
      <c r="P195" s="90"/>
      <c r="Q195" s="90"/>
      <c r="R195" s="90"/>
      <c r="S195" s="90"/>
      <c r="T195" s="91"/>
      <c r="U195" s="37"/>
      <c r="V195" s="37"/>
      <c r="W195" s="37"/>
      <c r="X195" s="37"/>
      <c r="Y195" s="37"/>
      <c r="Z195" s="37"/>
      <c r="AA195" s="37"/>
      <c r="AB195" s="37"/>
      <c r="AC195" s="37"/>
      <c r="AD195" s="37"/>
      <c r="AE195" s="37"/>
      <c r="AT195" s="16" t="s">
        <v>139</v>
      </c>
      <c r="AU195" s="16" t="s">
        <v>87</v>
      </c>
    </row>
    <row r="196" s="2" customFormat="1">
      <c r="A196" s="37"/>
      <c r="B196" s="38"/>
      <c r="C196" s="39"/>
      <c r="D196" s="228" t="s">
        <v>141</v>
      </c>
      <c r="E196" s="39"/>
      <c r="F196" s="233" t="s">
        <v>220</v>
      </c>
      <c r="G196" s="39"/>
      <c r="H196" s="39"/>
      <c r="I196" s="230"/>
      <c r="J196" s="39"/>
      <c r="K196" s="39"/>
      <c r="L196" s="43"/>
      <c r="M196" s="231"/>
      <c r="N196" s="232"/>
      <c r="O196" s="90"/>
      <c r="P196" s="90"/>
      <c r="Q196" s="90"/>
      <c r="R196" s="90"/>
      <c r="S196" s="90"/>
      <c r="T196" s="91"/>
      <c r="U196" s="37"/>
      <c r="V196" s="37"/>
      <c r="W196" s="37"/>
      <c r="X196" s="37"/>
      <c r="Y196" s="37"/>
      <c r="Z196" s="37"/>
      <c r="AA196" s="37"/>
      <c r="AB196" s="37"/>
      <c r="AC196" s="37"/>
      <c r="AD196" s="37"/>
      <c r="AE196" s="37"/>
      <c r="AT196" s="16" t="s">
        <v>141</v>
      </c>
      <c r="AU196" s="16" t="s">
        <v>87</v>
      </c>
    </row>
    <row r="197" s="2" customFormat="1" ht="21.75" customHeight="1">
      <c r="A197" s="37"/>
      <c r="B197" s="38"/>
      <c r="C197" s="214" t="s">
        <v>221</v>
      </c>
      <c r="D197" s="214" t="s">
        <v>133</v>
      </c>
      <c r="E197" s="215" t="s">
        <v>222</v>
      </c>
      <c r="F197" s="216" t="s">
        <v>223</v>
      </c>
      <c r="G197" s="217" t="s">
        <v>224</v>
      </c>
      <c r="H197" s="218">
        <v>442.69200000000001</v>
      </c>
      <c r="I197" s="219"/>
      <c r="J197" s="220">
        <f>ROUND(I197*H197,2)</f>
        <v>0</v>
      </c>
      <c r="K197" s="221"/>
      <c r="L197" s="43"/>
      <c r="M197" s="222" t="s">
        <v>1</v>
      </c>
      <c r="N197" s="223" t="s">
        <v>43</v>
      </c>
      <c r="O197" s="90"/>
      <c r="P197" s="224">
        <f>O197*H197</f>
        <v>0</v>
      </c>
      <c r="Q197" s="224">
        <v>0</v>
      </c>
      <c r="R197" s="224">
        <f>Q197*H197</f>
        <v>0</v>
      </c>
      <c r="S197" s="224">
        <v>0</v>
      </c>
      <c r="T197" s="225">
        <f>S197*H197</f>
        <v>0</v>
      </c>
      <c r="U197" s="37"/>
      <c r="V197" s="37"/>
      <c r="W197" s="37"/>
      <c r="X197" s="37"/>
      <c r="Y197" s="37"/>
      <c r="Z197" s="37"/>
      <c r="AA197" s="37"/>
      <c r="AB197" s="37"/>
      <c r="AC197" s="37"/>
      <c r="AD197" s="37"/>
      <c r="AE197" s="37"/>
      <c r="AR197" s="226" t="s">
        <v>137</v>
      </c>
      <c r="AT197" s="226" t="s">
        <v>133</v>
      </c>
      <c r="AU197" s="226" t="s">
        <v>87</v>
      </c>
      <c r="AY197" s="16" t="s">
        <v>131</v>
      </c>
      <c r="BE197" s="227">
        <f>IF(N197="základní",J197,0)</f>
        <v>0</v>
      </c>
      <c r="BF197" s="227">
        <f>IF(N197="snížená",J197,0)</f>
        <v>0</v>
      </c>
      <c r="BG197" s="227">
        <f>IF(N197="zákl. přenesená",J197,0)</f>
        <v>0</v>
      </c>
      <c r="BH197" s="227">
        <f>IF(N197="sníž. přenesená",J197,0)</f>
        <v>0</v>
      </c>
      <c r="BI197" s="227">
        <f>IF(N197="nulová",J197,0)</f>
        <v>0</v>
      </c>
      <c r="BJ197" s="16" t="s">
        <v>85</v>
      </c>
      <c r="BK197" s="227">
        <f>ROUND(I197*H197,2)</f>
        <v>0</v>
      </c>
      <c r="BL197" s="16" t="s">
        <v>137</v>
      </c>
      <c r="BM197" s="226" t="s">
        <v>225</v>
      </c>
    </row>
    <row r="198" s="2" customFormat="1">
      <c r="A198" s="37"/>
      <c r="B198" s="38"/>
      <c r="C198" s="39"/>
      <c r="D198" s="228" t="s">
        <v>139</v>
      </c>
      <c r="E198" s="39"/>
      <c r="F198" s="229" t="s">
        <v>226</v>
      </c>
      <c r="G198" s="39"/>
      <c r="H198" s="39"/>
      <c r="I198" s="230"/>
      <c r="J198" s="39"/>
      <c r="K198" s="39"/>
      <c r="L198" s="43"/>
      <c r="M198" s="231"/>
      <c r="N198" s="232"/>
      <c r="O198" s="90"/>
      <c r="P198" s="90"/>
      <c r="Q198" s="90"/>
      <c r="R198" s="90"/>
      <c r="S198" s="90"/>
      <c r="T198" s="91"/>
      <c r="U198" s="37"/>
      <c r="V198" s="37"/>
      <c r="W198" s="37"/>
      <c r="X198" s="37"/>
      <c r="Y198" s="37"/>
      <c r="Z198" s="37"/>
      <c r="AA198" s="37"/>
      <c r="AB198" s="37"/>
      <c r="AC198" s="37"/>
      <c r="AD198" s="37"/>
      <c r="AE198" s="37"/>
      <c r="AT198" s="16" t="s">
        <v>139</v>
      </c>
      <c r="AU198" s="16" t="s">
        <v>87</v>
      </c>
    </row>
    <row r="199" s="13" customFormat="1">
      <c r="A199" s="13"/>
      <c r="B199" s="234"/>
      <c r="C199" s="235"/>
      <c r="D199" s="228" t="s">
        <v>143</v>
      </c>
      <c r="E199" s="236" t="s">
        <v>1</v>
      </c>
      <c r="F199" s="237" t="s">
        <v>227</v>
      </c>
      <c r="G199" s="235"/>
      <c r="H199" s="238">
        <v>442.69200000000001</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143</v>
      </c>
      <c r="AU199" s="244" t="s">
        <v>87</v>
      </c>
      <c r="AV199" s="13" t="s">
        <v>87</v>
      </c>
      <c r="AW199" s="13" t="s">
        <v>34</v>
      </c>
      <c r="AX199" s="13" t="s">
        <v>85</v>
      </c>
      <c r="AY199" s="244" t="s">
        <v>131</v>
      </c>
    </row>
    <row r="200" s="2" customFormat="1" ht="21.75" customHeight="1">
      <c r="A200" s="37"/>
      <c r="B200" s="38"/>
      <c r="C200" s="214" t="s">
        <v>228</v>
      </c>
      <c r="D200" s="214" t="s">
        <v>133</v>
      </c>
      <c r="E200" s="215" t="s">
        <v>229</v>
      </c>
      <c r="F200" s="216" t="s">
        <v>230</v>
      </c>
      <c r="G200" s="217" t="s">
        <v>136</v>
      </c>
      <c r="H200" s="218">
        <v>171</v>
      </c>
      <c r="I200" s="219"/>
      <c r="J200" s="220">
        <f>ROUND(I200*H200,2)</f>
        <v>0</v>
      </c>
      <c r="K200" s="221"/>
      <c r="L200" s="43"/>
      <c r="M200" s="222" t="s">
        <v>1</v>
      </c>
      <c r="N200" s="223" t="s">
        <v>43</v>
      </c>
      <c r="O200" s="90"/>
      <c r="P200" s="224">
        <f>O200*H200</f>
        <v>0</v>
      </c>
      <c r="Q200" s="224">
        <v>0</v>
      </c>
      <c r="R200" s="224">
        <f>Q200*H200</f>
        <v>0</v>
      </c>
      <c r="S200" s="224">
        <v>0</v>
      </c>
      <c r="T200" s="225">
        <f>S200*H200</f>
        <v>0</v>
      </c>
      <c r="U200" s="37"/>
      <c r="V200" s="37"/>
      <c r="W200" s="37"/>
      <c r="X200" s="37"/>
      <c r="Y200" s="37"/>
      <c r="Z200" s="37"/>
      <c r="AA200" s="37"/>
      <c r="AB200" s="37"/>
      <c r="AC200" s="37"/>
      <c r="AD200" s="37"/>
      <c r="AE200" s="37"/>
      <c r="AR200" s="226" t="s">
        <v>137</v>
      </c>
      <c r="AT200" s="226" t="s">
        <v>133</v>
      </c>
      <c r="AU200" s="226" t="s">
        <v>87</v>
      </c>
      <c r="AY200" s="16" t="s">
        <v>131</v>
      </c>
      <c r="BE200" s="227">
        <f>IF(N200="základní",J200,0)</f>
        <v>0</v>
      </c>
      <c r="BF200" s="227">
        <f>IF(N200="snížená",J200,0)</f>
        <v>0</v>
      </c>
      <c r="BG200" s="227">
        <f>IF(N200="zákl. přenesená",J200,0)</f>
        <v>0</v>
      </c>
      <c r="BH200" s="227">
        <f>IF(N200="sníž. přenesená",J200,0)</f>
        <v>0</v>
      </c>
      <c r="BI200" s="227">
        <f>IF(N200="nulová",J200,0)</f>
        <v>0</v>
      </c>
      <c r="BJ200" s="16" t="s">
        <v>85</v>
      </c>
      <c r="BK200" s="227">
        <f>ROUND(I200*H200,2)</f>
        <v>0</v>
      </c>
      <c r="BL200" s="16" t="s">
        <v>137</v>
      </c>
      <c r="BM200" s="226" t="s">
        <v>231</v>
      </c>
    </row>
    <row r="201" s="2" customFormat="1">
      <c r="A201" s="37"/>
      <c r="B201" s="38"/>
      <c r="C201" s="39"/>
      <c r="D201" s="228" t="s">
        <v>139</v>
      </c>
      <c r="E201" s="39"/>
      <c r="F201" s="229" t="s">
        <v>232</v>
      </c>
      <c r="G201" s="39"/>
      <c r="H201" s="39"/>
      <c r="I201" s="230"/>
      <c r="J201" s="39"/>
      <c r="K201" s="39"/>
      <c r="L201" s="43"/>
      <c r="M201" s="231"/>
      <c r="N201" s="232"/>
      <c r="O201" s="90"/>
      <c r="P201" s="90"/>
      <c r="Q201" s="90"/>
      <c r="R201" s="90"/>
      <c r="S201" s="90"/>
      <c r="T201" s="91"/>
      <c r="U201" s="37"/>
      <c r="V201" s="37"/>
      <c r="W201" s="37"/>
      <c r="X201" s="37"/>
      <c r="Y201" s="37"/>
      <c r="Z201" s="37"/>
      <c r="AA201" s="37"/>
      <c r="AB201" s="37"/>
      <c r="AC201" s="37"/>
      <c r="AD201" s="37"/>
      <c r="AE201" s="37"/>
      <c r="AT201" s="16" t="s">
        <v>139</v>
      </c>
      <c r="AU201" s="16" t="s">
        <v>87</v>
      </c>
    </row>
    <row r="202" s="2" customFormat="1">
      <c r="A202" s="37"/>
      <c r="B202" s="38"/>
      <c r="C202" s="39"/>
      <c r="D202" s="228" t="s">
        <v>141</v>
      </c>
      <c r="E202" s="39"/>
      <c r="F202" s="233" t="s">
        <v>233</v>
      </c>
      <c r="G202" s="39"/>
      <c r="H202" s="39"/>
      <c r="I202" s="230"/>
      <c r="J202" s="39"/>
      <c r="K202" s="39"/>
      <c r="L202" s="43"/>
      <c r="M202" s="231"/>
      <c r="N202" s="232"/>
      <c r="O202" s="90"/>
      <c r="P202" s="90"/>
      <c r="Q202" s="90"/>
      <c r="R202" s="90"/>
      <c r="S202" s="90"/>
      <c r="T202" s="91"/>
      <c r="U202" s="37"/>
      <c r="V202" s="37"/>
      <c r="W202" s="37"/>
      <c r="X202" s="37"/>
      <c r="Y202" s="37"/>
      <c r="Z202" s="37"/>
      <c r="AA202" s="37"/>
      <c r="AB202" s="37"/>
      <c r="AC202" s="37"/>
      <c r="AD202" s="37"/>
      <c r="AE202" s="37"/>
      <c r="AT202" s="16" t="s">
        <v>141</v>
      </c>
      <c r="AU202" s="16" t="s">
        <v>87</v>
      </c>
    </row>
    <row r="203" s="12" customFormat="1" ht="22.8" customHeight="1">
      <c r="A203" s="12"/>
      <c r="B203" s="198"/>
      <c r="C203" s="199"/>
      <c r="D203" s="200" t="s">
        <v>77</v>
      </c>
      <c r="E203" s="212" t="s">
        <v>87</v>
      </c>
      <c r="F203" s="212" t="s">
        <v>234</v>
      </c>
      <c r="G203" s="199"/>
      <c r="H203" s="199"/>
      <c r="I203" s="202"/>
      <c r="J203" s="213">
        <f>BK203</f>
        <v>0</v>
      </c>
      <c r="K203" s="199"/>
      <c r="L203" s="204"/>
      <c r="M203" s="205"/>
      <c r="N203" s="206"/>
      <c r="O203" s="206"/>
      <c r="P203" s="207">
        <f>SUM(P204:P260)</f>
        <v>0</v>
      </c>
      <c r="Q203" s="206"/>
      <c r="R203" s="207">
        <f>SUM(R204:R260)</f>
        <v>4.3035962000000003</v>
      </c>
      <c r="S203" s="206"/>
      <c r="T203" s="208">
        <f>SUM(T204:T260)</f>
        <v>0</v>
      </c>
      <c r="U203" s="12"/>
      <c r="V203" s="12"/>
      <c r="W203" s="12"/>
      <c r="X203" s="12"/>
      <c r="Y203" s="12"/>
      <c r="Z203" s="12"/>
      <c r="AA203" s="12"/>
      <c r="AB203" s="12"/>
      <c r="AC203" s="12"/>
      <c r="AD203" s="12"/>
      <c r="AE203" s="12"/>
      <c r="AR203" s="209" t="s">
        <v>85</v>
      </c>
      <c r="AT203" s="210" t="s">
        <v>77</v>
      </c>
      <c r="AU203" s="210" t="s">
        <v>85</v>
      </c>
      <c r="AY203" s="209" t="s">
        <v>131</v>
      </c>
      <c r="BK203" s="211">
        <f>SUM(BK204:BK260)</f>
        <v>0</v>
      </c>
    </row>
    <row r="204" s="2" customFormat="1" ht="21.75" customHeight="1">
      <c r="A204" s="37"/>
      <c r="B204" s="38"/>
      <c r="C204" s="214" t="s">
        <v>235</v>
      </c>
      <c r="D204" s="214" t="s">
        <v>133</v>
      </c>
      <c r="E204" s="215" t="s">
        <v>236</v>
      </c>
      <c r="F204" s="216" t="s">
        <v>237</v>
      </c>
      <c r="G204" s="217" t="s">
        <v>178</v>
      </c>
      <c r="H204" s="218">
        <v>134.81999999999999</v>
      </c>
      <c r="I204" s="219"/>
      <c r="J204" s="220">
        <f>ROUND(I204*H204,2)</f>
        <v>0</v>
      </c>
      <c r="K204" s="221"/>
      <c r="L204" s="43"/>
      <c r="M204" s="222" t="s">
        <v>1</v>
      </c>
      <c r="N204" s="223" t="s">
        <v>43</v>
      </c>
      <c r="O204" s="90"/>
      <c r="P204" s="224">
        <f>O204*H204</f>
        <v>0</v>
      </c>
      <c r="Q204" s="224">
        <v>0</v>
      </c>
      <c r="R204" s="224">
        <f>Q204*H204</f>
        <v>0</v>
      </c>
      <c r="S204" s="224">
        <v>0</v>
      </c>
      <c r="T204" s="225">
        <f>S204*H204</f>
        <v>0</v>
      </c>
      <c r="U204" s="37"/>
      <c r="V204" s="37"/>
      <c r="W204" s="37"/>
      <c r="X204" s="37"/>
      <c r="Y204" s="37"/>
      <c r="Z204" s="37"/>
      <c r="AA204" s="37"/>
      <c r="AB204" s="37"/>
      <c r="AC204" s="37"/>
      <c r="AD204" s="37"/>
      <c r="AE204" s="37"/>
      <c r="AR204" s="226" t="s">
        <v>137</v>
      </c>
      <c r="AT204" s="226" t="s">
        <v>133</v>
      </c>
      <c r="AU204" s="226" t="s">
        <v>87</v>
      </c>
      <c r="AY204" s="16" t="s">
        <v>131</v>
      </c>
      <c r="BE204" s="227">
        <f>IF(N204="základní",J204,0)</f>
        <v>0</v>
      </c>
      <c r="BF204" s="227">
        <f>IF(N204="snížená",J204,0)</f>
        <v>0</v>
      </c>
      <c r="BG204" s="227">
        <f>IF(N204="zákl. přenesená",J204,0)</f>
        <v>0</v>
      </c>
      <c r="BH204" s="227">
        <f>IF(N204="sníž. přenesená",J204,0)</f>
        <v>0</v>
      </c>
      <c r="BI204" s="227">
        <f>IF(N204="nulová",J204,0)</f>
        <v>0</v>
      </c>
      <c r="BJ204" s="16" t="s">
        <v>85</v>
      </c>
      <c r="BK204" s="227">
        <f>ROUND(I204*H204,2)</f>
        <v>0</v>
      </c>
      <c r="BL204" s="16" t="s">
        <v>137</v>
      </c>
      <c r="BM204" s="226" t="s">
        <v>238</v>
      </c>
    </row>
    <row r="205" s="2" customFormat="1">
      <c r="A205" s="37"/>
      <c r="B205" s="38"/>
      <c r="C205" s="39"/>
      <c r="D205" s="228" t="s">
        <v>139</v>
      </c>
      <c r="E205" s="39"/>
      <c r="F205" s="229" t="s">
        <v>237</v>
      </c>
      <c r="G205" s="39"/>
      <c r="H205" s="39"/>
      <c r="I205" s="230"/>
      <c r="J205" s="39"/>
      <c r="K205" s="39"/>
      <c r="L205" s="43"/>
      <c r="M205" s="231"/>
      <c r="N205" s="232"/>
      <c r="O205" s="90"/>
      <c r="P205" s="90"/>
      <c r="Q205" s="90"/>
      <c r="R205" s="90"/>
      <c r="S205" s="90"/>
      <c r="T205" s="91"/>
      <c r="U205" s="37"/>
      <c r="V205" s="37"/>
      <c r="W205" s="37"/>
      <c r="X205" s="37"/>
      <c r="Y205" s="37"/>
      <c r="Z205" s="37"/>
      <c r="AA205" s="37"/>
      <c r="AB205" s="37"/>
      <c r="AC205" s="37"/>
      <c r="AD205" s="37"/>
      <c r="AE205" s="37"/>
      <c r="AT205" s="16" t="s">
        <v>139</v>
      </c>
      <c r="AU205" s="16" t="s">
        <v>87</v>
      </c>
    </row>
    <row r="206" s="2" customFormat="1">
      <c r="A206" s="37"/>
      <c r="B206" s="38"/>
      <c r="C206" s="39"/>
      <c r="D206" s="228" t="s">
        <v>141</v>
      </c>
      <c r="E206" s="39"/>
      <c r="F206" s="233" t="s">
        <v>239</v>
      </c>
      <c r="G206" s="39"/>
      <c r="H206" s="39"/>
      <c r="I206" s="230"/>
      <c r="J206" s="39"/>
      <c r="K206" s="39"/>
      <c r="L206" s="43"/>
      <c r="M206" s="231"/>
      <c r="N206" s="232"/>
      <c r="O206" s="90"/>
      <c r="P206" s="90"/>
      <c r="Q206" s="90"/>
      <c r="R206" s="90"/>
      <c r="S206" s="90"/>
      <c r="T206" s="91"/>
      <c r="U206" s="37"/>
      <c r="V206" s="37"/>
      <c r="W206" s="37"/>
      <c r="X206" s="37"/>
      <c r="Y206" s="37"/>
      <c r="Z206" s="37"/>
      <c r="AA206" s="37"/>
      <c r="AB206" s="37"/>
      <c r="AC206" s="37"/>
      <c r="AD206" s="37"/>
      <c r="AE206" s="37"/>
      <c r="AT206" s="16" t="s">
        <v>141</v>
      </c>
      <c r="AU206" s="16" t="s">
        <v>87</v>
      </c>
    </row>
    <row r="207" s="13" customFormat="1">
      <c r="A207" s="13"/>
      <c r="B207" s="234"/>
      <c r="C207" s="235"/>
      <c r="D207" s="228" t="s">
        <v>143</v>
      </c>
      <c r="E207" s="236" t="s">
        <v>1</v>
      </c>
      <c r="F207" s="237" t="s">
        <v>240</v>
      </c>
      <c r="G207" s="235"/>
      <c r="H207" s="238">
        <v>134.81999999999999</v>
      </c>
      <c r="I207" s="239"/>
      <c r="J207" s="235"/>
      <c r="K207" s="235"/>
      <c r="L207" s="240"/>
      <c r="M207" s="241"/>
      <c r="N207" s="242"/>
      <c r="O207" s="242"/>
      <c r="P207" s="242"/>
      <c r="Q207" s="242"/>
      <c r="R207" s="242"/>
      <c r="S207" s="242"/>
      <c r="T207" s="243"/>
      <c r="U207" s="13"/>
      <c r="V207" s="13"/>
      <c r="W207" s="13"/>
      <c r="X207" s="13"/>
      <c r="Y207" s="13"/>
      <c r="Z207" s="13"/>
      <c r="AA207" s="13"/>
      <c r="AB207" s="13"/>
      <c r="AC207" s="13"/>
      <c r="AD207" s="13"/>
      <c r="AE207" s="13"/>
      <c r="AT207" s="244" t="s">
        <v>143</v>
      </c>
      <c r="AU207" s="244" t="s">
        <v>87</v>
      </c>
      <c r="AV207" s="13" t="s">
        <v>87</v>
      </c>
      <c r="AW207" s="13" t="s">
        <v>34</v>
      </c>
      <c r="AX207" s="13" t="s">
        <v>85</v>
      </c>
      <c r="AY207" s="244" t="s">
        <v>131</v>
      </c>
    </row>
    <row r="208" s="2" customFormat="1" ht="21.75" customHeight="1">
      <c r="A208" s="37"/>
      <c r="B208" s="38"/>
      <c r="C208" s="214" t="s">
        <v>241</v>
      </c>
      <c r="D208" s="214" t="s">
        <v>133</v>
      </c>
      <c r="E208" s="215" t="s">
        <v>242</v>
      </c>
      <c r="F208" s="216" t="s">
        <v>243</v>
      </c>
      <c r="G208" s="217" t="s">
        <v>159</v>
      </c>
      <c r="H208" s="218">
        <v>28.199999999999999</v>
      </c>
      <c r="I208" s="219"/>
      <c r="J208" s="220">
        <f>ROUND(I208*H208,2)</f>
        <v>0</v>
      </c>
      <c r="K208" s="221"/>
      <c r="L208" s="43"/>
      <c r="M208" s="222" t="s">
        <v>1</v>
      </c>
      <c r="N208" s="223" t="s">
        <v>43</v>
      </c>
      <c r="O208" s="90"/>
      <c r="P208" s="224">
        <f>O208*H208</f>
        <v>0</v>
      </c>
      <c r="Q208" s="224">
        <v>0.00114</v>
      </c>
      <c r="R208" s="224">
        <f>Q208*H208</f>
        <v>0.032147999999999996</v>
      </c>
      <c r="S208" s="224">
        <v>0</v>
      </c>
      <c r="T208" s="225">
        <f>S208*H208</f>
        <v>0</v>
      </c>
      <c r="U208" s="37"/>
      <c r="V208" s="37"/>
      <c r="W208" s="37"/>
      <c r="X208" s="37"/>
      <c r="Y208" s="37"/>
      <c r="Z208" s="37"/>
      <c r="AA208" s="37"/>
      <c r="AB208" s="37"/>
      <c r="AC208" s="37"/>
      <c r="AD208" s="37"/>
      <c r="AE208" s="37"/>
      <c r="AR208" s="226" t="s">
        <v>137</v>
      </c>
      <c r="AT208" s="226" t="s">
        <v>133</v>
      </c>
      <c r="AU208" s="226" t="s">
        <v>87</v>
      </c>
      <c r="AY208" s="16" t="s">
        <v>131</v>
      </c>
      <c r="BE208" s="227">
        <f>IF(N208="základní",J208,0)</f>
        <v>0</v>
      </c>
      <c r="BF208" s="227">
        <f>IF(N208="snížená",J208,0)</f>
        <v>0</v>
      </c>
      <c r="BG208" s="227">
        <f>IF(N208="zákl. přenesená",J208,0)</f>
        <v>0</v>
      </c>
      <c r="BH208" s="227">
        <f>IF(N208="sníž. přenesená",J208,0)</f>
        <v>0</v>
      </c>
      <c r="BI208" s="227">
        <f>IF(N208="nulová",J208,0)</f>
        <v>0</v>
      </c>
      <c r="BJ208" s="16" t="s">
        <v>85</v>
      </c>
      <c r="BK208" s="227">
        <f>ROUND(I208*H208,2)</f>
        <v>0</v>
      </c>
      <c r="BL208" s="16" t="s">
        <v>137</v>
      </c>
      <c r="BM208" s="226" t="s">
        <v>244</v>
      </c>
    </row>
    <row r="209" s="2" customFormat="1">
      <c r="A209" s="37"/>
      <c r="B209" s="38"/>
      <c r="C209" s="39"/>
      <c r="D209" s="228" t="s">
        <v>139</v>
      </c>
      <c r="E209" s="39"/>
      <c r="F209" s="229" t="s">
        <v>245</v>
      </c>
      <c r="G209" s="39"/>
      <c r="H209" s="39"/>
      <c r="I209" s="230"/>
      <c r="J209" s="39"/>
      <c r="K209" s="39"/>
      <c r="L209" s="43"/>
      <c r="M209" s="231"/>
      <c r="N209" s="232"/>
      <c r="O209" s="90"/>
      <c r="P209" s="90"/>
      <c r="Q209" s="90"/>
      <c r="R209" s="90"/>
      <c r="S209" s="90"/>
      <c r="T209" s="91"/>
      <c r="U209" s="37"/>
      <c r="V209" s="37"/>
      <c r="W209" s="37"/>
      <c r="X209" s="37"/>
      <c r="Y209" s="37"/>
      <c r="Z209" s="37"/>
      <c r="AA209" s="37"/>
      <c r="AB209" s="37"/>
      <c r="AC209" s="37"/>
      <c r="AD209" s="37"/>
      <c r="AE209" s="37"/>
      <c r="AT209" s="16" t="s">
        <v>139</v>
      </c>
      <c r="AU209" s="16" t="s">
        <v>87</v>
      </c>
    </row>
    <row r="210" s="13" customFormat="1">
      <c r="A210" s="13"/>
      <c r="B210" s="234"/>
      <c r="C210" s="235"/>
      <c r="D210" s="228" t="s">
        <v>143</v>
      </c>
      <c r="E210" s="236" t="s">
        <v>1</v>
      </c>
      <c r="F210" s="237" t="s">
        <v>246</v>
      </c>
      <c r="G210" s="235"/>
      <c r="H210" s="238">
        <v>28.199999999999999</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143</v>
      </c>
      <c r="AU210" s="244" t="s">
        <v>87</v>
      </c>
      <c r="AV210" s="13" t="s">
        <v>87</v>
      </c>
      <c r="AW210" s="13" t="s">
        <v>34</v>
      </c>
      <c r="AX210" s="13" t="s">
        <v>85</v>
      </c>
      <c r="AY210" s="244" t="s">
        <v>131</v>
      </c>
    </row>
    <row r="211" s="2" customFormat="1" ht="21.75" customHeight="1">
      <c r="A211" s="37"/>
      <c r="B211" s="38"/>
      <c r="C211" s="214" t="s">
        <v>247</v>
      </c>
      <c r="D211" s="214" t="s">
        <v>133</v>
      </c>
      <c r="E211" s="215" t="s">
        <v>248</v>
      </c>
      <c r="F211" s="216" t="s">
        <v>249</v>
      </c>
      <c r="G211" s="217" t="s">
        <v>159</v>
      </c>
      <c r="H211" s="218">
        <v>393.77999999999997</v>
      </c>
      <c r="I211" s="219"/>
      <c r="J211" s="220">
        <f>ROUND(I211*H211,2)</f>
        <v>0</v>
      </c>
      <c r="K211" s="221"/>
      <c r="L211" s="43"/>
      <c r="M211" s="222" t="s">
        <v>1</v>
      </c>
      <c r="N211" s="223" t="s">
        <v>43</v>
      </c>
      <c r="O211" s="90"/>
      <c r="P211" s="224">
        <f>O211*H211</f>
        <v>0</v>
      </c>
      <c r="Q211" s="224">
        <v>0.00011</v>
      </c>
      <c r="R211" s="224">
        <f>Q211*H211</f>
        <v>0.043315800000000002</v>
      </c>
      <c r="S211" s="224">
        <v>0</v>
      </c>
      <c r="T211" s="225">
        <f>S211*H211</f>
        <v>0</v>
      </c>
      <c r="U211" s="37"/>
      <c r="V211" s="37"/>
      <c r="W211" s="37"/>
      <c r="X211" s="37"/>
      <c r="Y211" s="37"/>
      <c r="Z211" s="37"/>
      <c r="AA211" s="37"/>
      <c r="AB211" s="37"/>
      <c r="AC211" s="37"/>
      <c r="AD211" s="37"/>
      <c r="AE211" s="37"/>
      <c r="AR211" s="226" t="s">
        <v>137</v>
      </c>
      <c r="AT211" s="226" t="s">
        <v>133</v>
      </c>
      <c r="AU211" s="226" t="s">
        <v>87</v>
      </c>
      <c r="AY211" s="16" t="s">
        <v>131</v>
      </c>
      <c r="BE211" s="227">
        <f>IF(N211="základní",J211,0)</f>
        <v>0</v>
      </c>
      <c r="BF211" s="227">
        <f>IF(N211="snížená",J211,0)</f>
        <v>0</v>
      </c>
      <c r="BG211" s="227">
        <f>IF(N211="zákl. přenesená",J211,0)</f>
        <v>0</v>
      </c>
      <c r="BH211" s="227">
        <f>IF(N211="sníž. přenesená",J211,0)</f>
        <v>0</v>
      </c>
      <c r="BI211" s="227">
        <f>IF(N211="nulová",J211,0)</f>
        <v>0</v>
      </c>
      <c r="BJ211" s="16" t="s">
        <v>85</v>
      </c>
      <c r="BK211" s="227">
        <f>ROUND(I211*H211,2)</f>
        <v>0</v>
      </c>
      <c r="BL211" s="16" t="s">
        <v>137</v>
      </c>
      <c r="BM211" s="226" t="s">
        <v>250</v>
      </c>
    </row>
    <row r="212" s="2" customFormat="1">
      <c r="A212" s="37"/>
      <c r="B212" s="38"/>
      <c r="C212" s="39"/>
      <c r="D212" s="228" t="s">
        <v>139</v>
      </c>
      <c r="E212" s="39"/>
      <c r="F212" s="229" t="s">
        <v>251</v>
      </c>
      <c r="G212" s="39"/>
      <c r="H212" s="39"/>
      <c r="I212" s="230"/>
      <c r="J212" s="39"/>
      <c r="K212" s="39"/>
      <c r="L212" s="43"/>
      <c r="M212" s="231"/>
      <c r="N212" s="232"/>
      <c r="O212" s="90"/>
      <c r="P212" s="90"/>
      <c r="Q212" s="90"/>
      <c r="R212" s="90"/>
      <c r="S212" s="90"/>
      <c r="T212" s="91"/>
      <c r="U212" s="37"/>
      <c r="V212" s="37"/>
      <c r="W212" s="37"/>
      <c r="X212" s="37"/>
      <c r="Y212" s="37"/>
      <c r="Z212" s="37"/>
      <c r="AA212" s="37"/>
      <c r="AB212" s="37"/>
      <c r="AC212" s="37"/>
      <c r="AD212" s="37"/>
      <c r="AE212" s="37"/>
      <c r="AT212" s="16" t="s">
        <v>139</v>
      </c>
      <c r="AU212" s="16" t="s">
        <v>87</v>
      </c>
    </row>
    <row r="213" s="13" customFormat="1">
      <c r="A213" s="13"/>
      <c r="B213" s="234"/>
      <c r="C213" s="235"/>
      <c r="D213" s="228" t="s">
        <v>143</v>
      </c>
      <c r="E213" s="236" t="s">
        <v>1</v>
      </c>
      <c r="F213" s="237" t="s">
        <v>252</v>
      </c>
      <c r="G213" s="235"/>
      <c r="H213" s="238">
        <v>307.19999999999999</v>
      </c>
      <c r="I213" s="239"/>
      <c r="J213" s="235"/>
      <c r="K213" s="235"/>
      <c r="L213" s="240"/>
      <c r="M213" s="241"/>
      <c r="N213" s="242"/>
      <c r="O213" s="242"/>
      <c r="P213" s="242"/>
      <c r="Q213" s="242"/>
      <c r="R213" s="242"/>
      <c r="S213" s="242"/>
      <c r="T213" s="243"/>
      <c r="U213" s="13"/>
      <c r="V213" s="13"/>
      <c r="W213" s="13"/>
      <c r="X213" s="13"/>
      <c r="Y213" s="13"/>
      <c r="Z213" s="13"/>
      <c r="AA213" s="13"/>
      <c r="AB213" s="13"/>
      <c r="AC213" s="13"/>
      <c r="AD213" s="13"/>
      <c r="AE213" s="13"/>
      <c r="AT213" s="244" t="s">
        <v>143</v>
      </c>
      <c r="AU213" s="244" t="s">
        <v>87</v>
      </c>
      <c r="AV213" s="13" t="s">
        <v>87</v>
      </c>
      <c r="AW213" s="13" t="s">
        <v>34</v>
      </c>
      <c r="AX213" s="13" t="s">
        <v>78</v>
      </c>
      <c r="AY213" s="244" t="s">
        <v>131</v>
      </c>
    </row>
    <row r="214" s="13" customFormat="1">
      <c r="A214" s="13"/>
      <c r="B214" s="234"/>
      <c r="C214" s="235"/>
      <c r="D214" s="228" t="s">
        <v>143</v>
      </c>
      <c r="E214" s="236" t="s">
        <v>1</v>
      </c>
      <c r="F214" s="237" t="s">
        <v>253</v>
      </c>
      <c r="G214" s="235"/>
      <c r="H214" s="238">
        <v>13.09</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143</v>
      </c>
      <c r="AU214" s="244" t="s">
        <v>87</v>
      </c>
      <c r="AV214" s="13" t="s">
        <v>87</v>
      </c>
      <c r="AW214" s="13" t="s">
        <v>34</v>
      </c>
      <c r="AX214" s="13" t="s">
        <v>78</v>
      </c>
      <c r="AY214" s="244" t="s">
        <v>131</v>
      </c>
    </row>
    <row r="215" s="13" customFormat="1">
      <c r="A215" s="13"/>
      <c r="B215" s="234"/>
      <c r="C215" s="235"/>
      <c r="D215" s="228" t="s">
        <v>143</v>
      </c>
      <c r="E215" s="236" t="s">
        <v>1</v>
      </c>
      <c r="F215" s="237" t="s">
        <v>254</v>
      </c>
      <c r="G215" s="235"/>
      <c r="H215" s="238">
        <v>5.5499999999999998</v>
      </c>
      <c r="I215" s="239"/>
      <c r="J215" s="235"/>
      <c r="K215" s="235"/>
      <c r="L215" s="240"/>
      <c r="M215" s="241"/>
      <c r="N215" s="242"/>
      <c r="O215" s="242"/>
      <c r="P215" s="242"/>
      <c r="Q215" s="242"/>
      <c r="R215" s="242"/>
      <c r="S215" s="242"/>
      <c r="T215" s="243"/>
      <c r="U215" s="13"/>
      <c r="V215" s="13"/>
      <c r="W215" s="13"/>
      <c r="X215" s="13"/>
      <c r="Y215" s="13"/>
      <c r="Z215" s="13"/>
      <c r="AA215" s="13"/>
      <c r="AB215" s="13"/>
      <c r="AC215" s="13"/>
      <c r="AD215" s="13"/>
      <c r="AE215" s="13"/>
      <c r="AT215" s="244" t="s">
        <v>143</v>
      </c>
      <c r="AU215" s="244" t="s">
        <v>87</v>
      </c>
      <c r="AV215" s="13" t="s">
        <v>87</v>
      </c>
      <c r="AW215" s="13" t="s">
        <v>34</v>
      </c>
      <c r="AX215" s="13" t="s">
        <v>78</v>
      </c>
      <c r="AY215" s="244" t="s">
        <v>131</v>
      </c>
    </row>
    <row r="216" s="13" customFormat="1">
      <c r="A216" s="13"/>
      <c r="B216" s="234"/>
      <c r="C216" s="235"/>
      <c r="D216" s="228" t="s">
        <v>143</v>
      </c>
      <c r="E216" s="236" t="s">
        <v>1</v>
      </c>
      <c r="F216" s="237" t="s">
        <v>255</v>
      </c>
      <c r="G216" s="235"/>
      <c r="H216" s="238">
        <v>4.2000000000000002</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143</v>
      </c>
      <c r="AU216" s="244" t="s">
        <v>87</v>
      </c>
      <c r="AV216" s="13" t="s">
        <v>87</v>
      </c>
      <c r="AW216" s="13" t="s">
        <v>34</v>
      </c>
      <c r="AX216" s="13" t="s">
        <v>78</v>
      </c>
      <c r="AY216" s="244" t="s">
        <v>131</v>
      </c>
    </row>
    <row r="217" s="13" customFormat="1">
      <c r="A217" s="13"/>
      <c r="B217" s="234"/>
      <c r="C217" s="235"/>
      <c r="D217" s="228" t="s">
        <v>143</v>
      </c>
      <c r="E217" s="236" t="s">
        <v>1</v>
      </c>
      <c r="F217" s="237" t="s">
        <v>256</v>
      </c>
      <c r="G217" s="235"/>
      <c r="H217" s="238">
        <v>4.7999999999999998</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143</v>
      </c>
      <c r="AU217" s="244" t="s">
        <v>87</v>
      </c>
      <c r="AV217" s="13" t="s">
        <v>87</v>
      </c>
      <c r="AW217" s="13" t="s">
        <v>34</v>
      </c>
      <c r="AX217" s="13" t="s">
        <v>78</v>
      </c>
      <c r="AY217" s="244" t="s">
        <v>131</v>
      </c>
    </row>
    <row r="218" s="13" customFormat="1">
      <c r="A218" s="13"/>
      <c r="B218" s="234"/>
      <c r="C218" s="235"/>
      <c r="D218" s="228" t="s">
        <v>143</v>
      </c>
      <c r="E218" s="236" t="s">
        <v>1</v>
      </c>
      <c r="F218" s="237" t="s">
        <v>257</v>
      </c>
      <c r="G218" s="235"/>
      <c r="H218" s="238">
        <v>4.6200000000000001</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143</v>
      </c>
      <c r="AU218" s="244" t="s">
        <v>87</v>
      </c>
      <c r="AV218" s="13" t="s">
        <v>87</v>
      </c>
      <c r="AW218" s="13" t="s">
        <v>34</v>
      </c>
      <c r="AX218" s="13" t="s">
        <v>78</v>
      </c>
      <c r="AY218" s="244" t="s">
        <v>131</v>
      </c>
    </row>
    <row r="219" s="13" customFormat="1">
      <c r="A219" s="13"/>
      <c r="B219" s="234"/>
      <c r="C219" s="235"/>
      <c r="D219" s="228" t="s">
        <v>143</v>
      </c>
      <c r="E219" s="236" t="s">
        <v>1</v>
      </c>
      <c r="F219" s="237" t="s">
        <v>258</v>
      </c>
      <c r="G219" s="235"/>
      <c r="H219" s="238">
        <v>25</v>
      </c>
      <c r="I219" s="239"/>
      <c r="J219" s="235"/>
      <c r="K219" s="235"/>
      <c r="L219" s="240"/>
      <c r="M219" s="241"/>
      <c r="N219" s="242"/>
      <c r="O219" s="242"/>
      <c r="P219" s="242"/>
      <c r="Q219" s="242"/>
      <c r="R219" s="242"/>
      <c r="S219" s="242"/>
      <c r="T219" s="243"/>
      <c r="U219" s="13"/>
      <c r="V219" s="13"/>
      <c r="W219" s="13"/>
      <c r="X219" s="13"/>
      <c r="Y219" s="13"/>
      <c r="Z219" s="13"/>
      <c r="AA219" s="13"/>
      <c r="AB219" s="13"/>
      <c r="AC219" s="13"/>
      <c r="AD219" s="13"/>
      <c r="AE219" s="13"/>
      <c r="AT219" s="244" t="s">
        <v>143</v>
      </c>
      <c r="AU219" s="244" t="s">
        <v>87</v>
      </c>
      <c r="AV219" s="13" t="s">
        <v>87</v>
      </c>
      <c r="AW219" s="13" t="s">
        <v>34</v>
      </c>
      <c r="AX219" s="13" t="s">
        <v>78</v>
      </c>
      <c r="AY219" s="244" t="s">
        <v>131</v>
      </c>
    </row>
    <row r="220" s="13" customFormat="1">
      <c r="A220" s="13"/>
      <c r="B220" s="234"/>
      <c r="C220" s="235"/>
      <c r="D220" s="228" t="s">
        <v>143</v>
      </c>
      <c r="E220" s="236" t="s">
        <v>1</v>
      </c>
      <c r="F220" s="237" t="s">
        <v>259</v>
      </c>
      <c r="G220" s="235"/>
      <c r="H220" s="238">
        <v>25</v>
      </c>
      <c r="I220" s="239"/>
      <c r="J220" s="235"/>
      <c r="K220" s="235"/>
      <c r="L220" s="240"/>
      <c r="M220" s="241"/>
      <c r="N220" s="242"/>
      <c r="O220" s="242"/>
      <c r="P220" s="242"/>
      <c r="Q220" s="242"/>
      <c r="R220" s="242"/>
      <c r="S220" s="242"/>
      <c r="T220" s="243"/>
      <c r="U220" s="13"/>
      <c r="V220" s="13"/>
      <c r="W220" s="13"/>
      <c r="X220" s="13"/>
      <c r="Y220" s="13"/>
      <c r="Z220" s="13"/>
      <c r="AA220" s="13"/>
      <c r="AB220" s="13"/>
      <c r="AC220" s="13"/>
      <c r="AD220" s="13"/>
      <c r="AE220" s="13"/>
      <c r="AT220" s="244" t="s">
        <v>143</v>
      </c>
      <c r="AU220" s="244" t="s">
        <v>87</v>
      </c>
      <c r="AV220" s="13" t="s">
        <v>87</v>
      </c>
      <c r="AW220" s="13" t="s">
        <v>34</v>
      </c>
      <c r="AX220" s="13" t="s">
        <v>78</v>
      </c>
      <c r="AY220" s="244" t="s">
        <v>131</v>
      </c>
    </row>
    <row r="221" s="13" customFormat="1">
      <c r="A221" s="13"/>
      <c r="B221" s="234"/>
      <c r="C221" s="235"/>
      <c r="D221" s="228" t="s">
        <v>143</v>
      </c>
      <c r="E221" s="236" t="s">
        <v>1</v>
      </c>
      <c r="F221" s="237" t="s">
        <v>260</v>
      </c>
      <c r="G221" s="235"/>
      <c r="H221" s="238">
        <v>4.3200000000000003</v>
      </c>
      <c r="I221" s="239"/>
      <c r="J221" s="235"/>
      <c r="K221" s="235"/>
      <c r="L221" s="240"/>
      <c r="M221" s="241"/>
      <c r="N221" s="242"/>
      <c r="O221" s="242"/>
      <c r="P221" s="242"/>
      <c r="Q221" s="242"/>
      <c r="R221" s="242"/>
      <c r="S221" s="242"/>
      <c r="T221" s="243"/>
      <c r="U221" s="13"/>
      <c r="V221" s="13"/>
      <c r="W221" s="13"/>
      <c r="X221" s="13"/>
      <c r="Y221" s="13"/>
      <c r="Z221" s="13"/>
      <c r="AA221" s="13"/>
      <c r="AB221" s="13"/>
      <c r="AC221" s="13"/>
      <c r="AD221" s="13"/>
      <c r="AE221" s="13"/>
      <c r="AT221" s="244" t="s">
        <v>143</v>
      </c>
      <c r="AU221" s="244" t="s">
        <v>87</v>
      </c>
      <c r="AV221" s="13" t="s">
        <v>87</v>
      </c>
      <c r="AW221" s="13" t="s">
        <v>34</v>
      </c>
      <c r="AX221" s="13" t="s">
        <v>78</v>
      </c>
      <c r="AY221" s="244" t="s">
        <v>131</v>
      </c>
    </row>
    <row r="222" s="14" customFormat="1">
      <c r="A222" s="14"/>
      <c r="B222" s="245"/>
      <c r="C222" s="246"/>
      <c r="D222" s="228" t="s">
        <v>143</v>
      </c>
      <c r="E222" s="247" t="s">
        <v>1</v>
      </c>
      <c r="F222" s="248" t="s">
        <v>146</v>
      </c>
      <c r="G222" s="246"/>
      <c r="H222" s="249">
        <v>393.77999999999997</v>
      </c>
      <c r="I222" s="250"/>
      <c r="J222" s="246"/>
      <c r="K222" s="246"/>
      <c r="L222" s="251"/>
      <c r="M222" s="252"/>
      <c r="N222" s="253"/>
      <c r="O222" s="253"/>
      <c r="P222" s="253"/>
      <c r="Q222" s="253"/>
      <c r="R222" s="253"/>
      <c r="S222" s="253"/>
      <c r="T222" s="254"/>
      <c r="U222" s="14"/>
      <c r="V222" s="14"/>
      <c r="W222" s="14"/>
      <c r="X222" s="14"/>
      <c r="Y222" s="14"/>
      <c r="Z222" s="14"/>
      <c r="AA222" s="14"/>
      <c r="AB222" s="14"/>
      <c r="AC222" s="14"/>
      <c r="AD222" s="14"/>
      <c r="AE222" s="14"/>
      <c r="AT222" s="255" t="s">
        <v>143</v>
      </c>
      <c r="AU222" s="255" t="s">
        <v>87</v>
      </c>
      <c r="AV222" s="14" t="s">
        <v>137</v>
      </c>
      <c r="AW222" s="14" t="s">
        <v>34</v>
      </c>
      <c r="AX222" s="14" t="s">
        <v>85</v>
      </c>
      <c r="AY222" s="255" t="s">
        <v>131</v>
      </c>
    </row>
    <row r="223" s="2" customFormat="1" ht="21.75" customHeight="1">
      <c r="A223" s="37"/>
      <c r="B223" s="38"/>
      <c r="C223" s="214" t="s">
        <v>8</v>
      </c>
      <c r="D223" s="214" t="s">
        <v>133</v>
      </c>
      <c r="E223" s="215" t="s">
        <v>261</v>
      </c>
      <c r="F223" s="216" t="s">
        <v>262</v>
      </c>
      <c r="G223" s="217" t="s">
        <v>159</v>
      </c>
      <c r="H223" s="218">
        <v>2.1600000000000001</v>
      </c>
      <c r="I223" s="219"/>
      <c r="J223" s="220">
        <f>ROUND(I223*H223,2)</f>
        <v>0</v>
      </c>
      <c r="K223" s="221"/>
      <c r="L223" s="43"/>
      <c r="M223" s="222" t="s">
        <v>1</v>
      </c>
      <c r="N223" s="223" t="s">
        <v>43</v>
      </c>
      <c r="O223" s="90"/>
      <c r="P223" s="224">
        <f>O223*H223</f>
        <v>0</v>
      </c>
      <c r="Q223" s="224">
        <v>0.00022000000000000001</v>
      </c>
      <c r="R223" s="224">
        <f>Q223*H223</f>
        <v>0.00047520000000000006</v>
      </c>
      <c r="S223" s="224">
        <v>0</v>
      </c>
      <c r="T223" s="225">
        <f>S223*H223</f>
        <v>0</v>
      </c>
      <c r="U223" s="37"/>
      <c r="V223" s="37"/>
      <c r="W223" s="37"/>
      <c r="X223" s="37"/>
      <c r="Y223" s="37"/>
      <c r="Z223" s="37"/>
      <c r="AA223" s="37"/>
      <c r="AB223" s="37"/>
      <c r="AC223" s="37"/>
      <c r="AD223" s="37"/>
      <c r="AE223" s="37"/>
      <c r="AR223" s="226" t="s">
        <v>137</v>
      </c>
      <c r="AT223" s="226" t="s">
        <v>133</v>
      </c>
      <c r="AU223" s="226" t="s">
        <v>87</v>
      </c>
      <c r="AY223" s="16" t="s">
        <v>131</v>
      </c>
      <c r="BE223" s="227">
        <f>IF(N223="základní",J223,0)</f>
        <v>0</v>
      </c>
      <c r="BF223" s="227">
        <f>IF(N223="snížená",J223,0)</f>
        <v>0</v>
      </c>
      <c r="BG223" s="227">
        <f>IF(N223="zákl. přenesená",J223,0)</f>
        <v>0</v>
      </c>
      <c r="BH223" s="227">
        <f>IF(N223="sníž. přenesená",J223,0)</f>
        <v>0</v>
      </c>
      <c r="BI223" s="227">
        <f>IF(N223="nulová",J223,0)</f>
        <v>0</v>
      </c>
      <c r="BJ223" s="16" t="s">
        <v>85</v>
      </c>
      <c r="BK223" s="227">
        <f>ROUND(I223*H223,2)</f>
        <v>0</v>
      </c>
      <c r="BL223" s="16" t="s">
        <v>137</v>
      </c>
      <c r="BM223" s="226" t="s">
        <v>263</v>
      </c>
    </row>
    <row r="224" s="2" customFormat="1">
      <c r="A224" s="37"/>
      <c r="B224" s="38"/>
      <c r="C224" s="39"/>
      <c r="D224" s="228" t="s">
        <v>139</v>
      </c>
      <c r="E224" s="39"/>
      <c r="F224" s="229" t="s">
        <v>264</v>
      </c>
      <c r="G224" s="39"/>
      <c r="H224" s="39"/>
      <c r="I224" s="230"/>
      <c r="J224" s="39"/>
      <c r="K224" s="39"/>
      <c r="L224" s="43"/>
      <c r="M224" s="231"/>
      <c r="N224" s="232"/>
      <c r="O224" s="90"/>
      <c r="P224" s="90"/>
      <c r="Q224" s="90"/>
      <c r="R224" s="90"/>
      <c r="S224" s="90"/>
      <c r="T224" s="91"/>
      <c r="U224" s="37"/>
      <c r="V224" s="37"/>
      <c r="W224" s="37"/>
      <c r="X224" s="37"/>
      <c r="Y224" s="37"/>
      <c r="Z224" s="37"/>
      <c r="AA224" s="37"/>
      <c r="AB224" s="37"/>
      <c r="AC224" s="37"/>
      <c r="AD224" s="37"/>
      <c r="AE224" s="37"/>
      <c r="AT224" s="16" t="s">
        <v>139</v>
      </c>
      <c r="AU224" s="16" t="s">
        <v>87</v>
      </c>
    </row>
    <row r="225" s="13" customFormat="1">
      <c r="A225" s="13"/>
      <c r="B225" s="234"/>
      <c r="C225" s="235"/>
      <c r="D225" s="228" t="s">
        <v>143</v>
      </c>
      <c r="E225" s="236" t="s">
        <v>1</v>
      </c>
      <c r="F225" s="237" t="s">
        <v>265</v>
      </c>
      <c r="G225" s="235"/>
      <c r="H225" s="238">
        <v>0.47999999999999998</v>
      </c>
      <c r="I225" s="239"/>
      <c r="J225" s="235"/>
      <c r="K225" s="235"/>
      <c r="L225" s="240"/>
      <c r="M225" s="241"/>
      <c r="N225" s="242"/>
      <c r="O225" s="242"/>
      <c r="P225" s="242"/>
      <c r="Q225" s="242"/>
      <c r="R225" s="242"/>
      <c r="S225" s="242"/>
      <c r="T225" s="243"/>
      <c r="U225" s="13"/>
      <c r="V225" s="13"/>
      <c r="W225" s="13"/>
      <c r="X225" s="13"/>
      <c r="Y225" s="13"/>
      <c r="Z225" s="13"/>
      <c r="AA225" s="13"/>
      <c r="AB225" s="13"/>
      <c r="AC225" s="13"/>
      <c r="AD225" s="13"/>
      <c r="AE225" s="13"/>
      <c r="AT225" s="244" t="s">
        <v>143</v>
      </c>
      <c r="AU225" s="244" t="s">
        <v>87</v>
      </c>
      <c r="AV225" s="13" t="s">
        <v>87</v>
      </c>
      <c r="AW225" s="13" t="s">
        <v>34</v>
      </c>
      <c r="AX225" s="13" t="s">
        <v>78</v>
      </c>
      <c r="AY225" s="244" t="s">
        <v>131</v>
      </c>
    </row>
    <row r="226" s="13" customFormat="1">
      <c r="A226" s="13"/>
      <c r="B226" s="234"/>
      <c r="C226" s="235"/>
      <c r="D226" s="228" t="s">
        <v>143</v>
      </c>
      <c r="E226" s="236" t="s">
        <v>1</v>
      </c>
      <c r="F226" s="237" t="s">
        <v>266</v>
      </c>
      <c r="G226" s="235"/>
      <c r="H226" s="238">
        <v>1.6799999999999999</v>
      </c>
      <c r="I226" s="239"/>
      <c r="J226" s="235"/>
      <c r="K226" s="235"/>
      <c r="L226" s="240"/>
      <c r="M226" s="241"/>
      <c r="N226" s="242"/>
      <c r="O226" s="242"/>
      <c r="P226" s="242"/>
      <c r="Q226" s="242"/>
      <c r="R226" s="242"/>
      <c r="S226" s="242"/>
      <c r="T226" s="243"/>
      <c r="U226" s="13"/>
      <c r="V226" s="13"/>
      <c r="W226" s="13"/>
      <c r="X226" s="13"/>
      <c r="Y226" s="13"/>
      <c r="Z226" s="13"/>
      <c r="AA226" s="13"/>
      <c r="AB226" s="13"/>
      <c r="AC226" s="13"/>
      <c r="AD226" s="13"/>
      <c r="AE226" s="13"/>
      <c r="AT226" s="244" t="s">
        <v>143</v>
      </c>
      <c r="AU226" s="244" t="s">
        <v>87</v>
      </c>
      <c r="AV226" s="13" t="s">
        <v>87</v>
      </c>
      <c r="AW226" s="13" t="s">
        <v>34</v>
      </c>
      <c r="AX226" s="13" t="s">
        <v>78</v>
      </c>
      <c r="AY226" s="244" t="s">
        <v>131</v>
      </c>
    </row>
    <row r="227" s="14" customFormat="1">
      <c r="A227" s="14"/>
      <c r="B227" s="245"/>
      <c r="C227" s="246"/>
      <c r="D227" s="228" t="s">
        <v>143</v>
      </c>
      <c r="E227" s="247" t="s">
        <v>1</v>
      </c>
      <c r="F227" s="248" t="s">
        <v>146</v>
      </c>
      <c r="G227" s="246"/>
      <c r="H227" s="249">
        <v>2.1600000000000001</v>
      </c>
      <c r="I227" s="250"/>
      <c r="J227" s="246"/>
      <c r="K227" s="246"/>
      <c r="L227" s="251"/>
      <c r="M227" s="252"/>
      <c r="N227" s="253"/>
      <c r="O227" s="253"/>
      <c r="P227" s="253"/>
      <c r="Q227" s="253"/>
      <c r="R227" s="253"/>
      <c r="S227" s="253"/>
      <c r="T227" s="254"/>
      <c r="U227" s="14"/>
      <c r="V227" s="14"/>
      <c r="W227" s="14"/>
      <c r="X227" s="14"/>
      <c r="Y227" s="14"/>
      <c r="Z227" s="14"/>
      <c r="AA227" s="14"/>
      <c r="AB227" s="14"/>
      <c r="AC227" s="14"/>
      <c r="AD227" s="14"/>
      <c r="AE227" s="14"/>
      <c r="AT227" s="255" t="s">
        <v>143</v>
      </c>
      <c r="AU227" s="255" t="s">
        <v>87</v>
      </c>
      <c r="AV227" s="14" t="s">
        <v>137</v>
      </c>
      <c r="AW227" s="14" t="s">
        <v>34</v>
      </c>
      <c r="AX227" s="14" t="s">
        <v>85</v>
      </c>
      <c r="AY227" s="255" t="s">
        <v>131</v>
      </c>
    </row>
    <row r="228" s="2" customFormat="1" ht="21.75" customHeight="1">
      <c r="A228" s="37"/>
      <c r="B228" s="38"/>
      <c r="C228" s="256" t="s">
        <v>267</v>
      </c>
      <c r="D228" s="256" t="s">
        <v>268</v>
      </c>
      <c r="E228" s="257" t="s">
        <v>269</v>
      </c>
      <c r="F228" s="258" t="s">
        <v>270</v>
      </c>
      <c r="G228" s="259" t="s">
        <v>159</v>
      </c>
      <c r="H228" s="260">
        <v>10</v>
      </c>
      <c r="I228" s="261"/>
      <c r="J228" s="262">
        <f>ROUND(I228*H228,2)</f>
        <v>0</v>
      </c>
      <c r="K228" s="263"/>
      <c r="L228" s="264"/>
      <c r="M228" s="265" t="s">
        <v>1</v>
      </c>
      <c r="N228" s="266" t="s">
        <v>43</v>
      </c>
      <c r="O228" s="90"/>
      <c r="P228" s="224">
        <f>O228*H228</f>
        <v>0</v>
      </c>
      <c r="Q228" s="224">
        <v>0.0020999999999999999</v>
      </c>
      <c r="R228" s="224">
        <f>Q228*H228</f>
        <v>0.020999999999999998</v>
      </c>
      <c r="S228" s="224">
        <v>0</v>
      </c>
      <c r="T228" s="225">
        <f>S228*H228</f>
        <v>0</v>
      </c>
      <c r="U228" s="37"/>
      <c r="V228" s="37"/>
      <c r="W228" s="37"/>
      <c r="X228" s="37"/>
      <c r="Y228" s="37"/>
      <c r="Z228" s="37"/>
      <c r="AA228" s="37"/>
      <c r="AB228" s="37"/>
      <c r="AC228" s="37"/>
      <c r="AD228" s="37"/>
      <c r="AE228" s="37"/>
      <c r="AR228" s="226" t="s">
        <v>208</v>
      </c>
      <c r="AT228" s="226" t="s">
        <v>268</v>
      </c>
      <c r="AU228" s="226" t="s">
        <v>87</v>
      </c>
      <c r="AY228" s="16" t="s">
        <v>131</v>
      </c>
      <c r="BE228" s="227">
        <f>IF(N228="základní",J228,0)</f>
        <v>0</v>
      </c>
      <c r="BF228" s="227">
        <f>IF(N228="snížená",J228,0)</f>
        <v>0</v>
      </c>
      <c r="BG228" s="227">
        <f>IF(N228="zákl. přenesená",J228,0)</f>
        <v>0</v>
      </c>
      <c r="BH228" s="227">
        <f>IF(N228="sníž. přenesená",J228,0)</f>
        <v>0</v>
      </c>
      <c r="BI228" s="227">
        <f>IF(N228="nulová",J228,0)</f>
        <v>0</v>
      </c>
      <c r="BJ228" s="16" t="s">
        <v>85</v>
      </c>
      <c r="BK228" s="227">
        <f>ROUND(I228*H228,2)</f>
        <v>0</v>
      </c>
      <c r="BL228" s="16" t="s">
        <v>137</v>
      </c>
      <c r="BM228" s="226" t="s">
        <v>271</v>
      </c>
    </row>
    <row r="229" s="2" customFormat="1">
      <c r="A229" s="37"/>
      <c r="B229" s="38"/>
      <c r="C229" s="39"/>
      <c r="D229" s="228" t="s">
        <v>139</v>
      </c>
      <c r="E229" s="39"/>
      <c r="F229" s="229" t="s">
        <v>270</v>
      </c>
      <c r="G229" s="39"/>
      <c r="H229" s="39"/>
      <c r="I229" s="230"/>
      <c r="J229" s="39"/>
      <c r="K229" s="39"/>
      <c r="L229" s="43"/>
      <c r="M229" s="231"/>
      <c r="N229" s="232"/>
      <c r="O229" s="90"/>
      <c r="P229" s="90"/>
      <c r="Q229" s="90"/>
      <c r="R229" s="90"/>
      <c r="S229" s="90"/>
      <c r="T229" s="91"/>
      <c r="U229" s="37"/>
      <c r="V229" s="37"/>
      <c r="W229" s="37"/>
      <c r="X229" s="37"/>
      <c r="Y229" s="37"/>
      <c r="Z229" s="37"/>
      <c r="AA229" s="37"/>
      <c r="AB229" s="37"/>
      <c r="AC229" s="37"/>
      <c r="AD229" s="37"/>
      <c r="AE229" s="37"/>
      <c r="AT229" s="16" t="s">
        <v>139</v>
      </c>
      <c r="AU229" s="16" t="s">
        <v>87</v>
      </c>
    </row>
    <row r="230" s="2" customFormat="1">
      <c r="A230" s="37"/>
      <c r="B230" s="38"/>
      <c r="C230" s="39"/>
      <c r="D230" s="228" t="s">
        <v>141</v>
      </c>
      <c r="E230" s="39"/>
      <c r="F230" s="233" t="s">
        <v>272</v>
      </c>
      <c r="G230" s="39"/>
      <c r="H230" s="39"/>
      <c r="I230" s="230"/>
      <c r="J230" s="39"/>
      <c r="K230" s="39"/>
      <c r="L230" s="43"/>
      <c r="M230" s="231"/>
      <c r="N230" s="232"/>
      <c r="O230" s="90"/>
      <c r="P230" s="90"/>
      <c r="Q230" s="90"/>
      <c r="R230" s="90"/>
      <c r="S230" s="90"/>
      <c r="T230" s="91"/>
      <c r="U230" s="37"/>
      <c r="V230" s="37"/>
      <c r="W230" s="37"/>
      <c r="X230" s="37"/>
      <c r="Y230" s="37"/>
      <c r="Z230" s="37"/>
      <c r="AA230" s="37"/>
      <c r="AB230" s="37"/>
      <c r="AC230" s="37"/>
      <c r="AD230" s="37"/>
      <c r="AE230" s="37"/>
      <c r="AT230" s="16" t="s">
        <v>141</v>
      </c>
      <c r="AU230" s="16" t="s">
        <v>87</v>
      </c>
    </row>
    <row r="231" s="13" customFormat="1">
      <c r="A231" s="13"/>
      <c r="B231" s="234"/>
      <c r="C231" s="235"/>
      <c r="D231" s="228" t="s">
        <v>143</v>
      </c>
      <c r="E231" s="236" t="s">
        <v>1</v>
      </c>
      <c r="F231" s="237" t="s">
        <v>273</v>
      </c>
      <c r="G231" s="235"/>
      <c r="H231" s="238">
        <v>2.7999999999999998</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143</v>
      </c>
      <c r="AU231" s="244" t="s">
        <v>87</v>
      </c>
      <c r="AV231" s="13" t="s">
        <v>87</v>
      </c>
      <c r="AW231" s="13" t="s">
        <v>34</v>
      </c>
      <c r="AX231" s="13" t="s">
        <v>78</v>
      </c>
      <c r="AY231" s="244" t="s">
        <v>131</v>
      </c>
    </row>
    <row r="232" s="13" customFormat="1">
      <c r="A232" s="13"/>
      <c r="B232" s="234"/>
      <c r="C232" s="235"/>
      <c r="D232" s="228" t="s">
        <v>143</v>
      </c>
      <c r="E232" s="236" t="s">
        <v>1</v>
      </c>
      <c r="F232" s="237" t="s">
        <v>274</v>
      </c>
      <c r="G232" s="235"/>
      <c r="H232" s="238">
        <v>7.2000000000000002</v>
      </c>
      <c r="I232" s="239"/>
      <c r="J232" s="235"/>
      <c r="K232" s="235"/>
      <c r="L232" s="240"/>
      <c r="M232" s="241"/>
      <c r="N232" s="242"/>
      <c r="O232" s="242"/>
      <c r="P232" s="242"/>
      <c r="Q232" s="242"/>
      <c r="R232" s="242"/>
      <c r="S232" s="242"/>
      <c r="T232" s="243"/>
      <c r="U232" s="13"/>
      <c r="V232" s="13"/>
      <c r="W232" s="13"/>
      <c r="X232" s="13"/>
      <c r="Y232" s="13"/>
      <c r="Z232" s="13"/>
      <c r="AA232" s="13"/>
      <c r="AB232" s="13"/>
      <c r="AC232" s="13"/>
      <c r="AD232" s="13"/>
      <c r="AE232" s="13"/>
      <c r="AT232" s="244" t="s">
        <v>143</v>
      </c>
      <c r="AU232" s="244" t="s">
        <v>87</v>
      </c>
      <c r="AV232" s="13" t="s">
        <v>87</v>
      </c>
      <c r="AW232" s="13" t="s">
        <v>34</v>
      </c>
      <c r="AX232" s="13" t="s">
        <v>78</v>
      </c>
      <c r="AY232" s="244" t="s">
        <v>131</v>
      </c>
    </row>
    <row r="233" s="14" customFormat="1">
      <c r="A233" s="14"/>
      <c r="B233" s="245"/>
      <c r="C233" s="246"/>
      <c r="D233" s="228" t="s">
        <v>143</v>
      </c>
      <c r="E233" s="247" t="s">
        <v>1</v>
      </c>
      <c r="F233" s="248" t="s">
        <v>146</v>
      </c>
      <c r="G233" s="246"/>
      <c r="H233" s="249">
        <v>10</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143</v>
      </c>
      <c r="AU233" s="255" t="s">
        <v>87</v>
      </c>
      <c r="AV233" s="14" t="s">
        <v>137</v>
      </c>
      <c r="AW233" s="14" t="s">
        <v>34</v>
      </c>
      <c r="AX233" s="14" t="s">
        <v>85</v>
      </c>
      <c r="AY233" s="255" t="s">
        <v>131</v>
      </c>
    </row>
    <row r="234" s="2" customFormat="1" ht="21.75" customHeight="1">
      <c r="A234" s="37"/>
      <c r="B234" s="38"/>
      <c r="C234" s="256" t="s">
        <v>275</v>
      </c>
      <c r="D234" s="256" t="s">
        <v>268</v>
      </c>
      <c r="E234" s="257" t="s">
        <v>276</v>
      </c>
      <c r="F234" s="258" t="s">
        <v>277</v>
      </c>
      <c r="G234" s="259" t="s">
        <v>159</v>
      </c>
      <c r="H234" s="260">
        <v>5.2000000000000002</v>
      </c>
      <c r="I234" s="261"/>
      <c r="J234" s="262">
        <f>ROUND(I234*H234,2)</f>
        <v>0</v>
      </c>
      <c r="K234" s="263"/>
      <c r="L234" s="264"/>
      <c r="M234" s="265" t="s">
        <v>1</v>
      </c>
      <c r="N234" s="266" t="s">
        <v>43</v>
      </c>
      <c r="O234" s="90"/>
      <c r="P234" s="224">
        <f>O234*H234</f>
        <v>0</v>
      </c>
      <c r="Q234" s="224">
        <v>0.00048000000000000001</v>
      </c>
      <c r="R234" s="224">
        <f>Q234*H234</f>
        <v>0.002496</v>
      </c>
      <c r="S234" s="224">
        <v>0</v>
      </c>
      <c r="T234" s="225">
        <f>S234*H234</f>
        <v>0</v>
      </c>
      <c r="U234" s="37"/>
      <c r="V234" s="37"/>
      <c r="W234" s="37"/>
      <c r="X234" s="37"/>
      <c r="Y234" s="37"/>
      <c r="Z234" s="37"/>
      <c r="AA234" s="37"/>
      <c r="AB234" s="37"/>
      <c r="AC234" s="37"/>
      <c r="AD234" s="37"/>
      <c r="AE234" s="37"/>
      <c r="AR234" s="226" t="s">
        <v>208</v>
      </c>
      <c r="AT234" s="226" t="s">
        <v>268</v>
      </c>
      <c r="AU234" s="226" t="s">
        <v>87</v>
      </c>
      <c r="AY234" s="16" t="s">
        <v>131</v>
      </c>
      <c r="BE234" s="227">
        <f>IF(N234="základní",J234,0)</f>
        <v>0</v>
      </c>
      <c r="BF234" s="227">
        <f>IF(N234="snížená",J234,0)</f>
        <v>0</v>
      </c>
      <c r="BG234" s="227">
        <f>IF(N234="zákl. přenesená",J234,0)</f>
        <v>0</v>
      </c>
      <c r="BH234" s="227">
        <f>IF(N234="sníž. přenesená",J234,0)</f>
        <v>0</v>
      </c>
      <c r="BI234" s="227">
        <f>IF(N234="nulová",J234,0)</f>
        <v>0</v>
      </c>
      <c r="BJ234" s="16" t="s">
        <v>85</v>
      </c>
      <c r="BK234" s="227">
        <f>ROUND(I234*H234,2)</f>
        <v>0</v>
      </c>
      <c r="BL234" s="16" t="s">
        <v>137</v>
      </c>
      <c r="BM234" s="226" t="s">
        <v>278</v>
      </c>
    </row>
    <row r="235" s="2" customFormat="1">
      <c r="A235" s="37"/>
      <c r="B235" s="38"/>
      <c r="C235" s="39"/>
      <c r="D235" s="228" t="s">
        <v>139</v>
      </c>
      <c r="E235" s="39"/>
      <c r="F235" s="229" t="s">
        <v>277</v>
      </c>
      <c r="G235" s="39"/>
      <c r="H235" s="39"/>
      <c r="I235" s="230"/>
      <c r="J235" s="39"/>
      <c r="K235" s="39"/>
      <c r="L235" s="43"/>
      <c r="M235" s="231"/>
      <c r="N235" s="232"/>
      <c r="O235" s="90"/>
      <c r="P235" s="90"/>
      <c r="Q235" s="90"/>
      <c r="R235" s="90"/>
      <c r="S235" s="90"/>
      <c r="T235" s="91"/>
      <c r="U235" s="37"/>
      <c r="V235" s="37"/>
      <c r="W235" s="37"/>
      <c r="X235" s="37"/>
      <c r="Y235" s="37"/>
      <c r="Z235" s="37"/>
      <c r="AA235" s="37"/>
      <c r="AB235" s="37"/>
      <c r="AC235" s="37"/>
      <c r="AD235" s="37"/>
      <c r="AE235" s="37"/>
      <c r="AT235" s="16" t="s">
        <v>139</v>
      </c>
      <c r="AU235" s="16" t="s">
        <v>87</v>
      </c>
    </row>
    <row r="236" s="2" customFormat="1">
      <c r="A236" s="37"/>
      <c r="B236" s="38"/>
      <c r="C236" s="39"/>
      <c r="D236" s="228" t="s">
        <v>141</v>
      </c>
      <c r="E236" s="39"/>
      <c r="F236" s="233" t="s">
        <v>279</v>
      </c>
      <c r="G236" s="39"/>
      <c r="H236" s="39"/>
      <c r="I236" s="230"/>
      <c r="J236" s="39"/>
      <c r="K236" s="39"/>
      <c r="L236" s="43"/>
      <c r="M236" s="231"/>
      <c r="N236" s="232"/>
      <c r="O236" s="90"/>
      <c r="P236" s="90"/>
      <c r="Q236" s="90"/>
      <c r="R236" s="90"/>
      <c r="S236" s="90"/>
      <c r="T236" s="91"/>
      <c r="U236" s="37"/>
      <c r="V236" s="37"/>
      <c r="W236" s="37"/>
      <c r="X236" s="37"/>
      <c r="Y236" s="37"/>
      <c r="Z236" s="37"/>
      <c r="AA236" s="37"/>
      <c r="AB236" s="37"/>
      <c r="AC236" s="37"/>
      <c r="AD236" s="37"/>
      <c r="AE236" s="37"/>
      <c r="AT236" s="16" t="s">
        <v>141</v>
      </c>
      <c r="AU236" s="16" t="s">
        <v>87</v>
      </c>
    </row>
    <row r="237" s="13" customFormat="1">
      <c r="A237" s="13"/>
      <c r="B237" s="234"/>
      <c r="C237" s="235"/>
      <c r="D237" s="228" t="s">
        <v>143</v>
      </c>
      <c r="E237" s="236" t="s">
        <v>1</v>
      </c>
      <c r="F237" s="237" t="s">
        <v>280</v>
      </c>
      <c r="G237" s="235"/>
      <c r="H237" s="238">
        <v>5.2000000000000002</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143</v>
      </c>
      <c r="AU237" s="244" t="s">
        <v>87</v>
      </c>
      <c r="AV237" s="13" t="s">
        <v>87</v>
      </c>
      <c r="AW237" s="13" t="s">
        <v>34</v>
      </c>
      <c r="AX237" s="13" t="s">
        <v>85</v>
      </c>
      <c r="AY237" s="244" t="s">
        <v>131</v>
      </c>
    </row>
    <row r="238" s="2" customFormat="1" ht="21.75" customHeight="1">
      <c r="A238" s="37"/>
      <c r="B238" s="38"/>
      <c r="C238" s="256" t="s">
        <v>281</v>
      </c>
      <c r="D238" s="256" t="s">
        <v>268</v>
      </c>
      <c r="E238" s="257" t="s">
        <v>282</v>
      </c>
      <c r="F238" s="258" t="s">
        <v>283</v>
      </c>
      <c r="G238" s="259" t="s">
        <v>159</v>
      </c>
      <c r="H238" s="260">
        <v>4.1200000000000001</v>
      </c>
      <c r="I238" s="261"/>
      <c r="J238" s="262">
        <f>ROUND(I238*H238,2)</f>
        <v>0</v>
      </c>
      <c r="K238" s="263"/>
      <c r="L238" s="264"/>
      <c r="M238" s="265" t="s">
        <v>1</v>
      </c>
      <c r="N238" s="266" t="s">
        <v>43</v>
      </c>
      <c r="O238" s="90"/>
      <c r="P238" s="224">
        <f>O238*H238</f>
        <v>0</v>
      </c>
      <c r="Q238" s="224">
        <v>0.0010100000000000001</v>
      </c>
      <c r="R238" s="224">
        <f>Q238*H238</f>
        <v>0.0041612000000000003</v>
      </c>
      <c r="S238" s="224">
        <v>0</v>
      </c>
      <c r="T238" s="225">
        <f>S238*H238</f>
        <v>0</v>
      </c>
      <c r="U238" s="37"/>
      <c r="V238" s="37"/>
      <c r="W238" s="37"/>
      <c r="X238" s="37"/>
      <c r="Y238" s="37"/>
      <c r="Z238" s="37"/>
      <c r="AA238" s="37"/>
      <c r="AB238" s="37"/>
      <c r="AC238" s="37"/>
      <c r="AD238" s="37"/>
      <c r="AE238" s="37"/>
      <c r="AR238" s="226" t="s">
        <v>208</v>
      </c>
      <c r="AT238" s="226" t="s">
        <v>268</v>
      </c>
      <c r="AU238" s="226" t="s">
        <v>87</v>
      </c>
      <c r="AY238" s="16" t="s">
        <v>131</v>
      </c>
      <c r="BE238" s="227">
        <f>IF(N238="základní",J238,0)</f>
        <v>0</v>
      </c>
      <c r="BF238" s="227">
        <f>IF(N238="snížená",J238,0)</f>
        <v>0</v>
      </c>
      <c r="BG238" s="227">
        <f>IF(N238="zákl. přenesená",J238,0)</f>
        <v>0</v>
      </c>
      <c r="BH238" s="227">
        <f>IF(N238="sníž. přenesená",J238,0)</f>
        <v>0</v>
      </c>
      <c r="BI238" s="227">
        <f>IF(N238="nulová",J238,0)</f>
        <v>0</v>
      </c>
      <c r="BJ238" s="16" t="s">
        <v>85</v>
      </c>
      <c r="BK238" s="227">
        <f>ROUND(I238*H238,2)</f>
        <v>0</v>
      </c>
      <c r="BL238" s="16" t="s">
        <v>137</v>
      </c>
      <c r="BM238" s="226" t="s">
        <v>284</v>
      </c>
    </row>
    <row r="239" s="2" customFormat="1">
      <c r="A239" s="37"/>
      <c r="B239" s="38"/>
      <c r="C239" s="39"/>
      <c r="D239" s="228" t="s">
        <v>139</v>
      </c>
      <c r="E239" s="39"/>
      <c r="F239" s="229" t="s">
        <v>283</v>
      </c>
      <c r="G239" s="39"/>
      <c r="H239" s="39"/>
      <c r="I239" s="230"/>
      <c r="J239" s="39"/>
      <c r="K239" s="39"/>
      <c r="L239" s="43"/>
      <c r="M239" s="231"/>
      <c r="N239" s="232"/>
      <c r="O239" s="90"/>
      <c r="P239" s="90"/>
      <c r="Q239" s="90"/>
      <c r="R239" s="90"/>
      <c r="S239" s="90"/>
      <c r="T239" s="91"/>
      <c r="U239" s="37"/>
      <c r="V239" s="37"/>
      <c r="W239" s="37"/>
      <c r="X239" s="37"/>
      <c r="Y239" s="37"/>
      <c r="Z239" s="37"/>
      <c r="AA239" s="37"/>
      <c r="AB239" s="37"/>
      <c r="AC239" s="37"/>
      <c r="AD239" s="37"/>
      <c r="AE239" s="37"/>
      <c r="AT239" s="16" t="s">
        <v>139</v>
      </c>
      <c r="AU239" s="16" t="s">
        <v>87</v>
      </c>
    </row>
    <row r="240" s="2" customFormat="1">
      <c r="A240" s="37"/>
      <c r="B240" s="38"/>
      <c r="C240" s="39"/>
      <c r="D240" s="228" t="s">
        <v>141</v>
      </c>
      <c r="E240" s="39"/>
      <c r="F240" s="233" t="s">
        <v>285</v>
      </c>
      <c r="G240" s="39"/>
      <c r="H240" s="39"/>
      <c r="I240" s="230"/>
      <c r="J240" s="39"/>
      <c r="K240" s="39"/>
      <c r="L240" s="43"/>
      <c r="M240" s="231"/>
      <c r="N240" s="232"/>
      <c r="O240" s="90"/>
      <c r="P240" s="90"/>
      <c r="Q240" s="90"/>
      <c r="R240" s="90"/>
      <c r="S240" s="90"/>
      <c r="T240" s="91"/>
      <c r="U240" s="37"/>
      <c r="V240" s="37"/>
      <c r="W240" s="37"/>
      <c r="X240" s="37"/>
      <c r="Y240" s="37"/>
      <c r="Z240" s="37"/>
      <c r="AA240" s="37"/>
      <c r="AB240" s="37"/>
      <c r="AC240" s="37"/>
      <c r="AD240" s="37"/>
      <c r="AE240" s="37"/>
      <c r="AT240" s="16" t="s">
        <v>141</v>
      </c>
      <c r="AU240" s="16" t="s">
        <v>87</v>
      </c>
    </row>
    <row r="241" s="13" customFormat="1">
      <c r="A241" s="13"/>
      <c r="B241" s="234"/>
      <c r="C241" s="235"/>
      <c r="D241" s="228" t="s">
        <v>143</v>
      </c>
      <c r="E241" s="236" t="s">
        <v>1</v>
      </c>
      <c r="F241" s="237" t="s">
        <v>286</v>
      </c>
      <c r="G241" s="235"/>
      <c r="H241" s="238">
        <v>4.1200000000000001</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143</v>
      </c>
      <c r="AU241" s="244" t="s">
        <v>87</v>
      </c>
      <c r="AV241" s="13" t="s">
        <v>87</v>
      </c>
      <c r="AW241" s="13" t="s">
        <v>34</v>
      </c>
      <c r="AX241" s="13" t="s">
        <v>85</v>
      </c>
      <c r="AY241" s="244" t="s">
        <v>131</v>
      </c>
    </row>
    <row r="242" s="2" customFormat="1" ht="21.75" customHeight="1">
      <c r="A242" s="37"/>
      <c r="B242" s="38"/>
      <c r="C242" s="214" t="s">
        <v>287</v>
      </c>
      <c r="D242" s="214" t="s">
        <v>133</v>
      </c>
      <c r="E242" s="215" t="s">
        <v>288</v>
      </c>
      <c r="F242" s="216" t="s">
        <v>289</v>
      </c>
      <c r="G242" s="217" t="s">
        <v>178</v>
      </c>
      <c r="H242" s="218">
        <v>1.6659999999999999</v>
      </c>
      <c r="I242" s="219"/>
      <c r="J242" s="220">
        <f>ROUND(I242*H242,2)</f>
        <v>0</v>
      </c>
      <c r="K242" s="221"/>
      <c r="L242" s="43"/>
      <c r="M242" s="222" t="s">
        <v>1</v>
      </c>
      <c r="N242" s="223" t="s">
        <v>43</v>
      </c>
      <c r="O242" s="90"/>
      <c r="P242" s="224">
        <f>O242*H242</f>
        <v>0</v>
      </c>
      <c r="Q242" s="224">
        <v>0</v>
      </c>
      <c r="R242" s="224">
        <f>Q242*H242</f>
        <v>0</v>
      </c>
      <c r="S242" s="224">
        <v>0</v>
      </c>
      <c r="T242" s="225">
        <f>S242*H242</f>
        <v>0</v>
      </c>
      <c r="U242" s="37"/>
      <c r="V242" s="37"/>
      <c r="W242" s="37"/>
      <c r="X242" s="37"/>
      <c r="Y242" s="37"/>
      <c r="Z242" s="37"/>
      <c r="AA242" s="37"/>
      <c r="AB242" s="37"/>
      <c r="AC242" s="37"/>
      <c r="AD242" s="37"/>
      <c r="AE242" s="37"/>
      <c r="AR242" s="226" t="s">
        <v>137</v>
      </c>
      <c r="AT242" s="226" t="s">
        <v>133</v>
      </c>
      <c r="AU242" s="226" t="s">
        <v>87</v>
      </c>
      <c r="AY242" s="16" t="s">
        <v>131</v>
      </c>
      <c r="BE242" s="227">
        <f>IF(N242="základní",J242,0)</f>
        <v>0</v>
      </c>
      <c r="BF242" s="227">
        <f>IF(N242="snížená",J242,0)</f>
        <v>0</v>
      </c>
      <c r="BG242" s="227">
        <f>IF(N242="zákl. přenesená",J242,0)</f>
        <v>0</v>
      </c>
      <c r="BH242" s="227">
        <f>IF(N242="sníž. přenesená",J242,0)</f>
        <v>0</v>
      </c>
      <c r="BI242" s="227">
        <f>IF(N242="nulová",J242,0)</f>
        <v>0</v>
      </c>
      <c r="BJ242" s="16" t="s">
        <v>85</v>
      </c>
      <c r="BK242" s="227">
        <f>ROUND(I242*H242,2)</f>
        <v>0</v>
      </c>
      <c r="BL242" s="16" t="s">
        <v>137</v>
      </c>
      <c r="BM242" s="226" t="s">
        <v>290</v>
      </c>
    </row>
    <row r="243" s="2" customFormat="1">
      <c r="A243" s="37"/>
      <c r="B243" s="38"/>
      <c r="C243" s="39"/>
      <c r="D243" s="228" t="s">
        <v>139</v>
      </c>
      <c r="E243" s="39"/>
      <c r="F243" s="229" t="s">
        <v>291</v>
      </c>
      <c r="G243" s="39"/>
      <c r="H243" s="39"/>
      <c r="I243" s="230"/>
      <c r="J243" s="39"/>
      <c r="K243" s="39"/>
      <c r="L243" s="43"/>
      <c r="M243" s="231"/>
      <c r="N243" s="232"/>
      <c r="O243" s="90"/>
      <c r="P243" s="90"/>
      <c r="Q243" s="90"/>
      <c r="R243" s="90"/>
      <c r="S243" s="90"/>
      <c r="T243" s="91"/>
      <c r="U243" s="37"/>
      <c r="V243" s="37"/>
      <c r="W243" s="37"/>
      <c r="X243" s="37"/>
      <c r="Y243" s="37"/>
      <c r="Z243" s="37"/>
      <c r="AA243" s="37"/>
      <c r="AB243" s="37"/>
      <c r="AC243" s="37"/>
      <c r="AD243" s="37"/>
      <c r="AE243" s="37"/>
      <c r="AT243" s="16" t="s">
        <v>139</v>
      </c>
      <c r="AU243" s="16" t="s">
        <v>87</v>
      </c>
    </row>
    <row r="244" s="2" customFormat="1">
      <c r="A244" s="37"/>
      <c r="B244" s="38"/>
      <c r="C244" s="39"/>
      <c r="D244" s="228" t="s">
        <v>141</v>
      </c>
      <c r="E244" s="39"/>
      <c r="F244" s="233" t="s">
        <v>292</v>
      </c>
      <c r="G244" s="39"/>
      <c r="H244" s="39"/>
      <c r="I244" s="230"/>
      <c r="J244" s="39"/>
      <c r="K244" s="39"/>
      <c r="L244" s="43"/>
      <c r="M244" s="231"/>
      <c r="N244" s="232"/>
      <c r="O244" s="90"/>
      <c r="P244" s="90"/>
      <c r="Q244" s="90"/>
      <c r="R244" s="90"/>
      <c r="S244" s="90"/>
      <c r="T244" s="91"/>
      <c r="U244" s="37"/>
      <c r="V244" s="37"/>
      <c r="W244" s="37"/>
      <c r="X244" s="37"/>
      <c r="Y244" s="37"/>
      <c r="Z244" s="37"/>
      <c r="AA244" s="37"/>
      <c r="AB244" s="37"/>
      <c r="AC244" s="37"/>
      <c r="AD244" s="37"/>
      <c r="AE244" s="37"/>
      <c r="AT244" s="16" t="s">
        <v>141</v>
      </c>
      <c r="AU244" s="16" t="s">
        <v>87</v>
      </c>
    </row>
    <row r="245" s="13" customFormat="1">
      <c r="A245" s="13"/>
      <c r="B245" s="234"/>
      <c r="C245" s="235"/>
      <c r="D245" s="228" t="s">
        <v>143</v>
      </c>
      <c r="E245" s="236" t="s">
        <v>1</v>
      </c>
      <c r="F245" s="237" t="s">
        <v>293</v>
      </c>
      <c r="G245" s="235"/>
      <c r="H245" s="238">
        <v>0.83299999999999996</v>
      </c>
      <c r="I245" s="239"/>
      <c r="J245" s="235"/>
      <c r="K245" s="235"/>
      <c r="L245" s="240"/>
      <c r="M245" s="241"/>
      <c r="N245" s="242"/>
      <c r="O245" s="242"/>
      <c r="P245" s="242"/>
      <c r="Q245" s="242"/>
      <c r="R245" s="242"/>
      <c r="S245" s="242"/>
      <c r="T245" s="243"/>
      <c r="U245" s="13"/>
      <c r="V245" s="13"/>
      <c r="W245" s="13"/>
      <c r="X245" s="13"/>
      <c r="Y245" s="13"/>
      <c r="Z245" s="13"/>
      <c r="AA245" s="13"/>
      <c r="AB245" s="13"/>
      <c r="AC245" s="13"/>
      <c r="AD245" s="13"/>
      <c r="AE245" s="13"/>
      <c r="AT245" s="244" t="s">
        <v>143</v>
      </c>
      <c r="AU245" s="244" t="s">
        <v>87</v>
      </c>
      <c r="AV245" s="13" t="s">
        <v>87</v>
      </c>
      <c r="AW245" s="13" t="s">
        <v>34</v>
      </c>
      <c r="AX245" s="13" t="s">
        <v>78</v>
      </c>
      <c r="AY245" s="244" t="s">
        <v>131</v>
      </c>
    </row>
    <row r="246" s="13" customFormat="1">
      <c r="A246" s="13"/>
      <c r="B246" s="234"/>
      <c r="C246" s="235"/>
      <c r="D246" s="228" t="s">
        <v>143</v>
      </c>
      <c r="E246" s="236" t="s">
        <v>1</v>
      </c>
      <c r="F246" s="237" t="s">
        <v>294</v>
      </c>
      <c r="G246" s="235"/>
      <c r="H246" s="238">
        <v>0.83299999999999996</v>
      </c>
      <c r="I246" s="239"/>
      <c r="J246" s="235"/>
      <c r="K246" s="235"/>
      <c r="L246" s="240"/>
      <c r="M246" s="241"/>
      <c r="N246" s="242"/>
      <c r="O246" s="242"/>
      <c r="P246" s="242"/>
      <c r="Q246" s="242"/>
      <c r="R246" s="242"/>
      <c r="S246" s="242"/>
      <c r="T246" s="243"/>
      <c r="U246" s="13"/>
      <c r="V246" s="13"/>
      <c r="W246" s="13"/>
      <c r="X246" s="13"/>
      <c r="Y246" s="13"/>
      <c r="Z246" s="13"/>
      <c r="AA246" s="13"/>
      <c r="AB246" s="13"/>
      <c r="AC246" s="13"/>
      <c r="AD246" s="13"/>
      <c r="AE246" s="13"/>
      <c r="AT246" s="244" t="s">
        <v>143</v>
      </c>
      <c r="AU246" s="244" t="s">
        <v>87</v>
      </c>
      <c r="AV246" s="13" t="s">
        <v>87</v>
      </c>
      <c r="AW246" s="13" t="s">
        <v>34</v>
      </c>
      <c r="AX246" s="13" t="s">
        <v>78</v>
      </c>
      <c r="AY246" s="244" t="s">
        <v>131</v>
      </c>
    </row>
    <row r="247" s="14" customFormat="1">
      <c r="A247" s="14"/>
      <c r="B247" s="245"/>
      <c r="C247" s="246"/>
      <c r="D247" s="228" t="s">
        <v>143</v>
      </c>
      <c r="E247" s="247" t="s">
        <v>1</v>
      </c>
      <c r="F247" s="248" t="s">
        <v>146</v>
      </c>
      <c r="G247" s="246"/>
      <c r="H247" s="249">
        <v>1.6659999999999999</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143</v>
      </c>
      <c r="AU247" s="255" t="s">
        <v>87</v>
      </c>
      <c r="AV247" s="14" t="s">
        <v>137</v>
      </c>
      <c r="AW247" s="14" t="s">
        <v>34</v>
      </c>
      <c r="AX247" s="14" t="s">
        <v>85</v>
      </c>
      <c r="AY247" s="255" t="s">
        <v>131</v>
      </c>
    </row>
    <row r="248" s="2" customFormat="1" ht="21.75" customHeight="1">
      <c r="A248" s="37"/>
      <c r="B248" s="38"/>
      <c r="C248" s="214" t="s">
        <v>295</v>
      </c>
      <c r="D248" s="214" t="s">
        <v>133</v>
      </c>
      <c r="E248" s="215" t="s">
        <v>296</v>
      </c>
      <c r="F248" s="216" t="s">
        <v>297</v>
      </c>
      <c r="G248" s="217" t="s">
        <v>298</v>
      </c>
      <c r="H248" s="218">
        <v>28</v>
      </c>
      <c r="I248" s="219"/>
      <c r="J248" s="220">
        <f>ROUND(I248*H248,2)</f>
        <v>0</v>
      </c>
      <c r="K248" s="221"/>
      <c r="L248" s="43"/>
      <c r="M248" s="222" t="s">
        <v>1</v>
      </c>
      <c r="N248" s="223" t="s">
        <v>43</v>
      </c>
      <c r="O248" s="90"/>
      <c r="P248" s="224">
        <f>O248*H248</f>
        <v>0</v>
      </c>
      <c r="Q248" s="224">
        <v>0.14999999999999999</v>
      </c>
      <c r="R248" s="224">
        <f>Q248*H248</f>
        <v>4.2000000000000002</v>
      </c>
      <c r="S248" s="224">
        <v>0</v>
      </c>
      <c r="T248" s="225">
        <f>S248*H248</f>
        <v>0</v>
      </c>
      <c r="U248" s="37"/>
      <c r="V248" s="37"/>
      <c r="W248" s="37"/>
      <c r="X248" s="37"/>
      <c r="Y248" s="37"/>
      <c r="Z248" s="37"/>
      <c r="AA248" s="37"/>
      <c r="AB248" s="37"/>
      <c r="AC248" s="37"/>
      <c r="AD248" s="37"/>
      <c r="AE248" s="37"/>
      <c r="AR248" s="226" t="s">
        <v>137</v>
      </c>
      <c r="AT248" s="226" t="s">
        <v>133</v>
      </c>
      <c r="AU248" s="226" t="s">
        <v>87</v>
      </c>
      <c r="AY248" s="16" t="s">
        <v>131</v>
      </c>
      <c r="BE248" s="227">
        <f>IF(N248="základní",J248,0)</f>
        <v>0</v>
      </c>
      <c r="BF248" s="227">
        <f>IF(N248="snížená",J248,0)</f>
        <v>0</v>
      </c>
      <c r="BG248" s="227">
        <f>IF(N248="zákl. přenesená",J248,0)</f>
        <v>0</v>
      </c>
      <c r="BH248" s="227">
        <f>IF(N248="sníž. přenesená",J248,0)</f>
        <v>0</v>
      </c>
      <c r="BI248" s="227">
        <f>IF(N248="nulová",J248,0)</f>
        <v>0</v>
      </c>
      <c r="BJ248" s="16" t="s">
        <v>85</v>
      </c>
      <c r="BK248" s="227">
        <f>ROUND(I248*H248,2)</f>
        <v>0</v>
      </c>
      <c r="BL248" s="16" t="s">
        <v>137</v>
      </c>
      <c r="BM248" s="226" t="s">
        <v>299</v>
      </c>
    </row>
    <row r="249" s="2" customFormat="1">
      <c r="A249" s="37"/>
      <c r="B249" s="38"/>
      <c r="C249" s="39"/>
      <c r="D249" s="228" t="s">
        <v>139</v>
      </c>
      <c r="E249" s="39"/>
      <c r="F249" s="229" t="s">
        <v>300</v>
      </c>
      <c r="G249" s="39"/>
      <c r="H249" s="39"/>
      <c r="I249" s="230"/>
      <c r="J249" s="39"/>
      <c r="K249" s="39"/>
      <c r="L249" s="43"/>
      <c r="M249" s="231"/>
      <c r="N249" s="232"/>
      <c r="O249" s="90"/>
      <c r="P249" s="90"/>
      <c r="Q249" s="90"/>
      <c r="R249" s="90"/>
      <c r="S249" s="90"/>
      <c r="T249" s="91"/>
      <c r="U249" s="37"/>
      <c r="V249" s="37"/>
      <c r="W249" s="37"/>
      <c r="X249" s="37"/>
      <c r="Y249" s="37"/>
      <c r="Z249" s="37"/>
      <c r="AA249" s="37"/>
      <c r="AB249" s="37"/>
      <c r="AC249" s="37"/>
      <c r="AD249" s="37"/>
      <c r="AE249" s="37"/>
      <c r="AT249" s="16" t="s">
        <v>139</v>
      </c>
      <c r="AU249" s="16" t="s">
        <v>87</v>
      </c>
    </row>
    <row r="250" s="2" customFormat="1">
      <c r="A250" s="37"/>
      <c r="B250" s="38"/>
      <c r="C250" s="39"/>
      <c r="D250" s="228" t="s">
        <v>141</v>
      </c>
      <c r="E250" s="39"/>
      <c r="F250" s="233" t="s">
        <v>301</v>
      </c>
      <c r="G250" s="39"/>
      <c r="H250" s="39"/>
      <c r="I250" s="230"/>
      <c r="J250" s="39"/>
      <c r="K250" s="39"/>
      <c r="L250" s="43"/>
      <c r="M250" s="231"/>
      <c r="N250" s="232"/>
      <c r="O250" s="90"/>
      <c r="P250" s="90"/>
      <c r="Q250" s="90"/>
      <c r="R250" s="90"/>
      <c r="S250" s="90"/>
      <c r="T250" s="91"/>
      <c r="U250" s="37"/>
      <c r="V250" s="37"/>
      <c r="W250" s="37"/>
      <c r="X250" s="37"/>
      <c r="Y250" s="37"/>
      <c r="Z250" s="37"/>
      <c r="AA250" s="37"/>
      <c r="AB250" s="37"/>
      <c r="AC250" s="37"/>
      <c r="AD250" s="37"/>
      <c r="AE250" s="37"/>
      <c r="AT250" s="16" t="s">
        <v>141</v>
      </c>
      <c r="AU250" s="16" t="s">
        <v>87</v>
      </c>
    </row>
    <row r="251" s="13" customFormat="1">
      <c r="A251" s="13"/>
      <c r="B251" s="234"/>
      <c r="C251" s="235"/>
      <c r="D251" s="228" t="s">
        <v>143</v>
      </c>
      <c r="E251" s="236" t="s">
        <v>1</v>
      </c>
      <c r="F251" s="237" t="s">
        <v>302</v>
      </c>
      <c r="G251" s="235"/>
      <c r="H251" s="238">
        <v>28</v>
      </c>
      <c r="I251" s="239"/>
      <c r="J251" s="235"/>
      <c r="K251" s="235"/>
      <c r="L251" s="240"/>
      <c r="M251" s="241"/>
      <c r="N251" s="242"/>
      <c r="O251" s="242"/>
      <c r="P251" s="242"/>
      <c r="Q251" s="242"/>
      <c r="R251" s="242"/>
      <c r="S251" s="242"/>
      <c r="T251" s="243"/>
      <c r="U251" s="13"/>
      <c r="V251" s="13"/>
      <c r="W251" s="13"/>
      <c r="X251" s="13"/>
      <c r="Y251" s="13"/>
      <c r="Z251" s="13"/>
      <c r="AA251" s="13"/>
      <c r="AB251" s="13"/>
      <c r="AC251" s="13"/>
      <c r="AD251" s="13"/>
      <c r="AE251" s="13"/>
      <c r="AT251" s="244" t="s">
        <v>143</v>
      </c>
      <c r="AU251" s="244" t="s">
        <v>87</v>
      </c>
      <c r="AV251" s="13" t="s">
        <v>87</v>
      </c>
      <c r="AW251" s="13" t="s">
        <v>34</v>
      </c>
      <c r="AX251" s="13" t="s">
        <v>85</v>
      </c>
      <c r="AY251" s="244" t="s">
        <v>131</v>
      </c>
    </row>
    <row r="252" s="2" customFormat="1" ht="21.75" customHeight="1">
      <c r="A252" s="37"/>
      <c r="B252" s="38"/>
      <c r="C252" s="214" t="s">
        <v>7</v>
      </c>
      <c r="D252" s="214" t="s">
        <v>133</v>
      </c>
      <c r="E252" s="215" t="s">
        <v>303</v>
      </c>
      <c r="F252" s="216" t="s">
        <v>304</v>
      </c>
      <c r="G252" s="217" t="s">
        <v>298</v>
      </c>
      <c r="H252" s="218">
        <v>28</v>
      </c>
      <c r="I252" s="219"/>
      <c r="J252" s="220">
        <f>ROUND(I252*H252,2)</f>
        <v>0</v>
      </c>
      <c r="K252" s="221"/>
      <c r="L252" s="43"/>
      <c r="M252" s="222" t="s">
        <v>1</v>
      </c>
      <c r="N252" s="223" t="s">
        <v>43</v>
      </c>
      <c r="O252" s="90"/>
      <c r="P252" s="224">
        <f>O252*H252</f>
        <v>0</v>
      </c>
      <c r="Q252" s="224">
        <v>0</v>
      </c>
      <c r="R252" s="224">
        <f>Q252*H252</f>
        <v>0</v>
      </c>
      <c r="S252" s="224">
        <v>0</v>
      </c>
      <c r="T252" s="225">
        <f>S252*H252</f>
        <v>0</v>
      </c>
      <c r="U252" s="37"/>
      <c r="V252" s="37"/>
      <c r="W252" s="37"/>
      <c r="X252" s="37"/>
      <c r="Y252" s="37"/>
      <c r="Z252" s="37"/>
      <c r="AA252" s="37"/>
      <c r="AB252" s="37"/>
      <c r="AC252" s="37"/>
      <c r="AD252" s="37"/>
      <c r="AE252" s="37"/>
      <c r="AR252" s="226" t="s">
        <v>137</v>
      </c>
      <c r="AT252" s="226" t="s">
        <v>133</v>
      </c>
      <c r="AU252" s="226" t="s">
        <v>87</v>
      </c>
      <c r="AY252" s="16" t="s">
        <v>131</v>
      </c>
      <c r="BE252" s="227">
        <f>IF(N252="základní",J252,0)</f>
        <v>0</v>
      </c>
      <c r="BF252" s="227">
        <f>IF(N252="snížená",J252,0)</f>
        <v>0</v>
      </c>
      <c r="BG252" s="227">
        <f>IF(N252="zákl. přenesená",J252,0)</f>
        <v>0</v>
      </c>
      <c r="BH252" s="227">
        <f>IF(N252="sníž. přenesená",J252,0)</f>
        <v>0</v>
      </c>
      <c r="BI252" s="227">
        <f>IF(N252="nulová",J252,0)</f>
        <v>0</v>
      </c>
      <c r="BJ252" s="16" t="s">
        <v>85</v>
      </c>
      <c r="BK252" s="227">
        <f>ROUND(I252*H252,2)</f>
        <v>0</v>
      </c>
      <c r="BL252" s="16" t="s">
        <v>137</v>
      </c>
      <c r="BM252" s="226" t="s">
        <v>305</v>
      </c>
    </row>
    <row r="253" s="2" customFormat="1">
      <c r="A253" s="37"/>
      <c r="B253" s="38"/>
      <c r="C253" s="39"/>
      <c r="D253" s="228" t="s">
        <v>139</v>
      </c>
      <c r="E253" s="39"/>
      <c r="F253" s="229" t="s">
        <v>306</v>
      </c>
      <c r="G253" s="39"/>
      <c r="H253" s="39"/>
      <c r="I253" s="230"/>
      <c r="J253" s="39"/>
      <c r="K253" s="39"/>
      <c r="L253" s="43"/>
      <c r="M253" s="231"/>
      <c r="N253" s="232"/>
      <c r="O253" s="90"/>
      <c r="P253" s="90"/>
      <c r="Q253" s="90"/>
      <c r="R253" s="90"/>
      <c r="S253" s="90"/>
      <c r="T253" s="91"/>
      <c r="U253" s="37"/>
      <c r="V253" s="37"/>
      <c r="W253" s="37"/>
      <c r="X253" s="37"/>
      <c r="Y253" s="37"/>
      <c r="Z253" s="37"/>
      <c r="AA253" s="37"/>
      <c r="AB253" s="37"/>
      <c r="AC253" s="37"/>
      <c r="AD253" s="37"/>
      <c r="AE253" s="37"/>
      <c r="AT253" s="16" t="s">
        <v>139</v>
      </c>
      <c r="AU253" s="16" t="s">
        <v>87</v>
      </c>
    </row>
    <row r="254" s="2" customFormat="1" ht="21.75" customHeight="1">
      <c r="A254" s="37"/>
      <c r="B254" s="38"/>
      <c r="C254" s="214" t="s">
        <v>307</v>
      </c>
      <c r="D254" s="214" t="s">
        <v>133</v>
      </c>
      <c r="E254" s="215" t="s">
        <v>308</v>
      </c>
      <c r="F254" s="216" t="s">
        <v>309</v>
      </c>
      <c r="G254" s="217" t="s">
        <v>178</v>
      </c>
      <c r="H254" s="218">
        <v>1.6739999999999999</v>
      </c>
      <c r="I254" s="219"/>
      <c r="J254" s="220">
        <f>ROUND(I254*H254,2)</f>
        <v>0</v>
      </c>
      <c r="K254" s="221"/>
      <c r="L254" s="43"/>
      <c r="M254" s="222" t="s">
        <v>1</v>
      </c>
      <c r="N254" s="223" t="s">
        <v>43</v>
      </c>
      <c r="O254" s="90"/>
      <c r="P254" s="224">
        <f>O254*H254</f>
        <v>0</v>
      </c>
      <c r="Q254" s="224">
        <v>0</v>
      </c>
      <c r="R254" s="224">
        <f>Q254*H254</f>
        <v>0</v>
      </c>
      <c r="S254" s="224">
        <v>0</v>
      </c>
      <c r="T254" s="225">
        <f>S254*H254</f>
        <v>0</v>
      </c>
      <c r="U254" s="37"/>
      <c r="V254" s="37"/>
      <c r="W254" s="37"/>
      <c r="X254" s="37"/>
      <c r="Y254" s="37"/>
      <c r="Z254" s="37"/>
      <c r="AA254" s="37"/>
      <c r="AB254" s="37"/>
      <c r="AC254" s="37"/>
      <c r="AD254" s="37"/>
      <c r="AE254" s="37"/>
      <c r="AR254" s="226" t="s">
        <v>137</v>
      </c>
      <c r="AT254" s="226" t="s">
        <v>133</v>
      </c>
      <c r="AU254" s="226" t="s">
        <v>87</v>
      </c>
      <c r="AY254" s="16" t="s">
        <v>131</v>
      </c>
      <c r="BE254" s="227">
        <f>IF(N254="základní",J254,0)</f>
        <v>0</v>
      </c>
      <c r="BF254" s="227">
        <f>IF(N254="snížená",J254,0)</f>
        <v>0</v>
      </c>
      <c r="BG254" s="227">
        <f>IF(N254="zákl. přenesená",J254,0)</f>
        <v>0</v>
      </c>
      <c r="BH254" s="227">
        <f>IF(N254="sníž. přenesená",J254,0)</f>
        <v>0</v>
      </c>
      <c r="BI254" s="227">
        <f>IF(N254="nulová",J254,0)</f>
        <v>0</v>
      </c>
      <c r="BJ254" s="16" t="s">
        <v>85</v>
      </c>
      <c r="BK254" s="227">
        <f>ROUND(I254*H254,2)</f>
        <v>0</v>
      </c>
      <c r="BL254" s="16" t="s">
        <v>137</v>
      </c>
      <c r="BM254" s="226" t="s">
        <v>310</v>
      </c>
    </row>
    <row r="255" s="2" customFormat="1">
      <c r="A255" s="37"/>
      <c r="B255" s="38"/>
      <c r="C255" s="39"/>
      <c r="D255" s="228" t="s">
        <v>139</v>
      </c>
      <c r="E255" s="39"/>
      <c r="F255" s="229" t="s">
        <v>311</v>
      </c>
      <c r="G255" s="39"/>
      <c r="H255" s="39"/>
      <c r="I255" s="230"/>
      <c r="J255" s="39"/>
      <c r="K255" s="39"/>
      <c r="L255" s="43"/>
      <c r="M255" s="231"/>
      <c r="N255" s="232"/>
      <c r="O255" s="90"/>
      <c r="P255" s="90"/>
      <c r="Q255" s="90"/>
      <c r="R255" s="90"/>
      <c r="S255" s="90"/>
      <c r="T255" s="91"/>
      <c r="U255" s="37"/>
      <c r="V255" s="37"/>
      <c r="W255" s="37"/>
      <c r="X255" s="37"/>
      <c r="Y255" s="37"/>
      <c r="Z255" s="37"/>
      <c r="AA255" s="37"/>
      <c r="AB255" s="37"/>
      <c r="AC255" s="37"/>
      <c r="AD255" s="37"/>
      <c r="AE255" s="37"/>
      <c r="AT255" s="16" t="s">
        <v>139</v>
      </c>
      <c r="AU255" s="16" t="s">
        <v>87</v>
      </c>
    </row>
    <row r="256" s="2" customFormat="1">
      <c r="A256" s="37"/>
      <c r="B256" s="38"/>
      <c r="C256" s="39"/>
      <c r="D256" s="228" t="s">
        <v>141</v>
      </c>
      <c r="E256" s="39"/>
      <c r="F256" s="233" t="s">
        <v>312</v>
      </c>
      <c r="G256" s="39"/>
      <c r="H256" s="39"/>
      <c r="I256" s="230"/>
      <c r="J256" s="39"/>
      <c r="K256" s="39"/>
      <c r="L256" s="43"/>
      <c r="M256" s="231"/>
      <c r="N256" s="232"/>
      <c r="O256" s="90"/>
      <c r="P256" s="90"/>
      <c r="Q256" s="90"/>
      <c r="R256" s="90"/>
      <c r="S256" s="90"/>
      <c r="T256" s="91"/>
      <c r="U256" s="37"/>
      <c r="V256" s="37"/>
      <c r="W256" s="37"/>
      <c r="X256" s="37"/>
      <c r="Y256" s="37"/>
      <c r="Z256" s="37"/>
      <c r="AA256" s="37"/>
      <c r="AB256" s="37"/>
      <c r="AC256" s="37"/>
      <c r="AD256" s="37"/>
      <c r="AE256" s="37"/>
      <c r="AT256" s="16" t="s">
        <v>141</v>
      </c>
      <c r="AU256" s="16" t="s">
        <v>87</v>
      </c>
    </row>
    <row r="257" s="13" customFormat="1">
      <c r="A257" s="13"/>
      <c r="B257" s="234"/>
      <c r="C257" s="235"/>
      <c r="D257" s="228" t="s">
        <v>143</v>
      </c>
      <c r="E257" s="236" t="s">
        <v>1</v>
      </c>
      <c r="F257" s="237" t="s">
        <v>313</v>
      </c>
      <c r="G257" s="235"/>
      <c r="H257" s="238">
        <v>0.57599999999999996</v>
      </c>
      <c r="I257" s="239"/>
      <c r="J257" s="235"/>
      <c r="K257" s="235"/>
      <c r="L257" s="240"/>
      <c r="M257" s="241"/>
      <c r="N257" s="242"/>
      <c r="O257" s="242"/>
      <c r="P257" s="242"/>
      <c r="Q257" s="242"/>
      <c r="R257" s="242"/>
      <c r="S257" s="242"/>
      <c r="T257" s="243"/>
      <c r="U257" s="13"/>
      <c r="V257" s="13"/>
      <c r="W257" s="13"/>
      <c r="X257" s="13"/>
      <c r="Y257" s="13"/>
      <c r="Z257" s="13"/>
      <c r="AA257" s="13"/>
      <c r="AB257" s="13"/>
      <c r="AC257" s="13"/>
      <c r="AD257" s="13"/>
      <c r="AE257" s="13"/>
      <c r="AT257" s="244" t="s">
        <v>143</v>
      </c>
      <c r="AU257" s="244" t="s">
        <v>87</v>
      </c>
      <c r="AV257" s="13" t="s">
        <v>87</v>
      </c>
      <c r="AW257" s="13" t="s">
        <v>34</v>
      </c>
      <c r="AX257" s="13" t="s">
        <v>78</v>
      </c>
      <c r="AY257" s="244" t="s">
        <v>131</v>
      </c>
    </row>
    <row r="258" s="13" customFormat="1">
      <c r="A258" s="13"/>
      <c r="B258" s="234"/>
      <c r="C258" s="235"/>
      <c r="D258" s="228" t="s">
        <v>143</v>
      </c>
      <c r="E258" s="236" t="s">
        <v>1</v>
      </c>
      <c r="F258" s="237" t="s">
        <v>314</v>
      </c>
      <c r="G258" s="235"/>
      <c r="H258" s="238">
        <v>0.66000000000000003</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143</v>
      </c>
      <c r="AU258" s="244" t="s">
        <v>87</v>
      </c>
      <c r="AV258" s="13" t="s">
        <v>87</v>
      </c>
      <c r="AW258" s="13" t="s">
        <v>34</v>
      </c>
      <c r="AX258" s="13" t="s">
        <v>78</v>
      </c>
      <c r="AY258" s="244" t="s">
        <v>131</v>
      </c>
    </row>
    <row r="259" s="13" customFormat="1">
      <c r="A259" s="13"/>
      <c r="B259" s="234"/>
      <c r="C259" s="235"/>
      <c r="D259" s="228" t="s">
        <v>143</v>
      </c>
      <c r="E259" s="236" t="s">
        <v>1</v>
      </c>
      <c r="F259" s="237" t="s">
        <v>315</v>
      </c>
      <c r="G259" s="235"/>
      <c r="H259" s="238">
        <v>0.438</v>
      </c>
      <c r="I259" s="239"/>
      <c r="J259" s="235"/>
      <c r="K259" s="235"/>
      <c r="L259" s="240"/>
      <c r="M259" s="241"/>
      <c r="N259" s="242"/>
      <c r="O259" s="242"/>
      <c r="P259" s="242"/>
      <c r="Q259" s="242"/>
      <c r="R259" s="242"/>
      <c r="S259" s="242"/>
      <c r="T259" s="243"/>
      <c r="U259" s="13"/>
      <c r="V259" s="13"/>
      <c r="W259" s="13"/>
      <c r="X259" s="13"/>
      <c r="Y259" s="13"/>
      <c r="Z259" s="13"/>
      <c r="AA259" s="13"/>
      <c r="AB259" s="13"/>
      <c r="AC259" s="13"/>
      <c r="AD259" s="13"/>
      <c r="AE259" s="13"/>
      <c r="AT259" s="244" t="s">
        <v>143</v>
      </c>
      <c r="AU259" s="244" t="s">
        <v>87</v>
      </c>
      <c r="AV259" s="13" t="s">
        <v>87</v>
      </c>
      <c r="AW259" s="13" t="s">
        <v>34</v>
      </c>
      <c r="AX259" s="13" t="s">
        <v>78</v>
      </c>
      <c r="AY259" s="244" t="s">
        <v>131</v>
      </c>
    </row>
    <row r="260" s="14" customFormat="1">
      <c r="A260" s="14"/>
      <c r="B260" s="245"/>
      <c r="C260" s="246"/>
      <c r="D260" s="228" t="s">
        <v>143</v>
      </c>
      <c r="E260" s="247" t="s">
        <v>1</v>
      </c>
      <c r="F260" s="248" t="s">
        <v>146</v>
      </c>
      <c r="G260" s="246"/>
      <c r="H260" s="249">
        <v>1.6739999999999999</v>
      </c>
      <c r="I260" s="250"/>
      <c r="J260" s="246"/>
      <c r="K260" s="246"/>
      <c r="L260" s="251"/>
      <c r="M260" s="252"/>
      <c r="N260" s="253"/>
      <c r="O260" s="253"/>
      <c r="P260" s="253"/>
      <c r="Q260" s="253"/>
      <c r="R260" s="253"/>
      <c r="S260" s="253"/>
      <c r="T260" s="254"/>
      <c r="U260" s="14"/>
      <c r="V260" s="14"/>
      <c r="W260" s="14"/>
      <c r="X260" s="14"/>
      <c r="Y260" s="14"/>
      <c r="Z260" s="14"/>
      <c r="AA260" s="14"/>
      <c r="AB260" s="14"/>
      <c r="AC260" s="14"/>
      <c r="AD260" s="14"/>
      <c r="AE260" s="14"/>
      <c r="AT260" s="255" t="s">
        <v>143</v>
      </c>
      <c r="AU260" s="255" t="s">
        <v>87</v>
      </c>
      <c r="AV260" s="14" t="s">
        <v>137</v>
      </c>
      <c r="AW260" s="14" t="s">
        <v>34</v>
      </c>
      <c r="AX260" s="14" t="s">
        <v>85</v>
      </c>
      <c r="AY260" s="255" t="s">
        <v>131</v>
      </c>
    </row>
    <row r="261" s="12" customFormat="1" ht="22.8" customHeight="1">
      <c r="A261" s="12"/>
      <c r="B261" s="198"/>
      <c r="C261" s="199"/>
      <c r="D261" s="200" t="s">
        <v>77</v>
      </c>
      <c r="E261" s="212" t="s">
        <v>156</v>
      </c>
      <c r="F261" s="212" t="s">
        <v>316</v>
      </c>
      <c r="G261" s="199"/>
      <c r="H261" s="199"/>
      <c r="I261" s="202"/>
      <c r="J261" s="213">
        <f>BK261</f>
        <v>0</v>
      </c>
      <c r="K261" s="199"/>
      <c r="L261" s="204"/>
      <c r="M261" s="205"/>
      <c r="N261" s="206"/>
      <c r="O261" s="206"/>
      <c r="P261" s="207">
        <f>SUM(P262:P326)</f>
        <v>0</v>
      </c>
      <c r="Q261" s="206"/>
      <c r="R261" s="207">
        <f>SUM(R262:R326)</f>
        <v>25.540936940000002</v>
      </c>
      <c r="S261" s="206"/>
      <c r="T261" s="208">
        <f>SUM(T262:T326)</f>
        <v>0</v>
      </c>
      <c r="U261" s="12"/>
      <c r="V261" s="12"/>
      <c r="W261" s="12"/>
      <c r="X261" s="12"/>
      <c r="Y261" s="12"/>
      <c r="Z261" s="12"/>
      <c r="AA261" s="12"/>
      <c r="AB261" s="12"/>
      <c r="AC261" s="12"/>
      <c r="AD261" s="12"/>
      <c r="AE261" s="12"/>
      <c r="AR261" s="209" t="s">
        <v>85</v>
      </c>
      <c r="AT261" s="210" t="s">
        <v>77</v>
      </c>
      <c r="AU261" s="210" t="s">
        <v>85</v>
      </c>
      <c r="AY261" s="209" t="s">
        <v>131</v>
      </c>
      <c r="BK261" s="211">
        <f>SUM(BK262:BK326)</f>
        <v>0</v>
      </c>
    </row>
    <row r="262" s="2" customFormat="1" ht="21.75" customHeight="1">
      <c r="A262" s="37"/>
      <c r="B262" s="38"/>
      <c r="C262" s="214" t="s">
        <v>317</v>
      </c>
      <c r="D262" s="214" t="s">
        <v>133</v>
      </c>
      <c r="E262" s="215" t="s">
        <v>318</v>
      </c>
      <c r="F262" s="216" t="s">
        <v>319</v>
      </c>
      <c r="G262" s="217" t="s">
        <v>298</v>
      </c>
      <c r="H262" s="218">
        <v>77</v>
      </c>
      <c r="I262" s="219"/>
      <c r="J262" s="220">
        <f>ROUND(I262*H262,2)</f>
        <v>0</v>
      </c>
      <c r="K262" s="221"/>
      <c r="L262" s="43"/>
      <c r="M262" s="222" t="s">
        <v>1</v>
      </c>
      <c r="N262" s="223" t="s">
        <v>43</v>
      </c>
      <c r="O262" s="90"/>
      <c r="P262" s="224">
        <f>O262*H262</f>
        <v>0</v>
      </c>
      <c r="Q262" s="224">
        <v>0.00069999999999999999</v>
      </c>
      <c r="R262" s="224">
        <f>Q262*H262</f>
        <v>0.053899999999999997</v>
      </c>
      <c r="S262" s="224">
        <v>0</v>
      </c>
      <c r="T262" s="225">
        <f>S262*H262</f>
        <v>0</v>
      </c>
      <c r="U262" s="37"/>
      <c r="V262" s="37"/>
      <c r="W262" s="37"/>
      <c r="X262" s="37"/>
      <c r="Y262" s="37"/>
      <c r="Z262" s="37"/>
      <c r="AA262" s="37"/>
      <c r="AB262" s="37"/>
      <c r="AC262" s="37"/>
      <c r="AD262" s="37"/>
      <c r="AE262" s="37"/>
      <c r="AR262" s="226" t="s">
        <v>137</v>
      </c>
      <c r="AT262" s="226" t="s">
        <v>133</v>
      </c>
      <c r="AU262" s="226" t="s">
        <v>87</v>
      </c>
      <c r="AY262" s="16" t="s">
        <v>131</v>
      </c>
      <c r="BE262" s="227">
        <f>IF(N262="základní",J262,0)</f>
        <v>0</v>
      </c>
      <c r="BF262" s="227">
        <f>IF(N262="snížená",J262,0)</f>
        <v>0</v>
      </c>
      <c r="BG262" s="227">
        <f>IF(N262="zákl. přenesená",J262,0)</f>
        <v>0</v>
      </c>
      <c r="BH262" s="227">
        <f>IF(N262="sníž. přenesená",J262,0)</f>
        <v>0</v>
      </c>
      <c r="BI262" s="227">
        <f>IF(N262="nulová",J262,0)</f>
        <v>0</v>
      </c>
      <c r="BJ262" s="16" t="s">
        <v>85</v>
      </c>
      <c r="BK262" s="227">
        <f>ROUND(I262*H262,2)</f>
        <v>0</v>
      </c>
      <c r="BL262" s="16" t="s">
        <v>137</v>
      </c>
      <c r="BM262" s="226" t="s">
        <v>320</v>
      </c>
    </row>
    <row r="263" s="2" customFormat="1">
      <c r="A263" s="37"/>
      <c r="B263" s="38"/>
      <c r="C263" s="39"/>
      <c r="D263" s="228" t="s">
        <v>139</v>
      </c>
      <c r="E263" s="39"/>
      <c r="F263" s="229" t="s">
        <v>319</v>
      </c>
      <c r="G263" s="39"/>
      <c r="H263" s="39"/>
      <c r="I263" s="230"/>
      <c r="J263" s="39"/>
      <c r="K263" s="39"/>
      <c r="L263" s="43"/>
      <c r="M263" s="231"/>
      <c r="N263" s="232"/>
      <c r="O263" s="90"/>
      <c r="P263" s="90"/>
      <c r="Q263" s="90"/>
      <c r="R263" s="90"/>
      <c r="S263" s="90"/>
      <c r="T263" s="91"/>
      <c r="U263" s="37"/>
      <c r="V263" s="37"/>
      <c r="W263" s="37"/>
      <c r="X263" s="37"/>
      <c r="Y263" s="37"/>
      <c r="Z263" s="37"/>
      <c r="AA263" s="37"/>
      <c r="AB263" s="37"/>
      <c r="AC263" s="37"/>
      <c r="AD263" s="37"/>
      <c r="AE263" s="37"/>
      <c r="AT263" s="16" t="s">
        <v>139</v>
      </c>
      <c r="AU263" s="16" t="s">
        <v>87</v>
      </c>
    </row>
    <row r="264" s="2" customFormat="1">
      <c r="A264" s="37"/>
      <c r="B264" s="38"/>
      <c r="C264" s="39"/>
      <c r="D264" s="228" t="s">
        <v>162</v>
      </c>
      <c r="E264" s="39"/>
      <c r="F264" s="233" t="s">
        <v>321</v>
      </c>
      <c r="G264" s="39"/>
      <c r="H264" s="39"/>
      <c r="I264" s="230"/>
      <c r="J264" s="39"/>
      <c r="K264" s="39"/>
      <c r="L264" s="43"/>
      <c r="M264" s="231"/>
      <c r="N264" s="232"/>
      <c r="O264" s="90"/>
      <c r="P264" s="90"/>
      <c r="Q264" s="90"/>
      <c r="R264" s="90"/>
      <c r="S264" s="90"/>
      <c r="T264" s="91"/>
      <c r="U264" s="37"/>
      <c r="V264" s="37"/>
      <c r="W264" s="37"/>
      <c r="X264" s="37"/>
      <c r="Y264" s="37"/>
      <c r="Z264" s="37"/>
      <c r="AA264" s="37"/>
      <c r="AB264" s="37"/>
      <c r="AC264" s="37"/>
      <c r="AD264" s="37"/>
      <c r="AE264" s="37"/>
      <c r="AT264" s="16" t="s">
        <v>162</v>
      </c>
      <c r="AU264" s="16" t="s">
        <v>87</v>
      </c>
    </row>
    <row r="265" s="13" customFormat="1">
      <c r="A265" s="13"/>
      <c r="B265" s="234"/>
      <c r="C265" s="235"/>
      <c r="D265" s="228" t="s">
        <v>143</v>
      </c>
      <c r="E265" s="236" t="s">
        <v>1</v>
      </c>
      <c r="F265" s="237" t="s">
        <v>322</v>
      </c>
      <c r="G265" s="235"/>
      <c r="H265" s="238">
        <v>33</v>
      </c>
      <c r="I265" s="239"/>
      <c r="J265" s="235"/>
      <c r="K265" s="235"/>
      <c r="L265" s="240"/>
      <c r="M265" s="241"/>
      <c r="N265" s="242"/>
      <c r="O265" s="242"/>
      <c r="P265" s="242"/>
      <c r="Q265" s="242"/>
      <c r="R265" s="242"/>
      <c r="S265" s="242"/>
      <c r="T265" s="243"/>
      <c r="U265" s="13"/>
      <c r="V265" s="13"/>
      <c r="W265" s="13"/>
      <c r="X265" s="13"/>
      <c r="Y265" s="13"/>
      <c r="Z265" s="13"/>
      <c r="AA265" s="13"/>
      <c r="AB265" s="13"/>
      <c r="AC265" s="13"/>
      <c r="AD265" s="13"/>
      <c r="AE265" s="13"/>
      <c r="AT265" s="244" t="s">
        <v>143</v>
      </c>
      <c r="AU265" s="244" t="s">
        <v>87</v>
      </c>
      <c r="AV265" s="13" t="s">
        <v>87</v>
      </c>
      <c r="AW265" s="13" t="s">
        <v>34</v>
      </c>
      <c r="AX265" s="13" t="s">
        <v>78</v>
      </c>
      <c r="AY265" s="244" t="s">
        <v>131</v>
      </c>
    </row>
    <row r="266" s="13" customFormat="1">
      <c r="A266" s="13"/>
      <c r="B266" s="234"/>
      <c r="C266" s="235"/>
      <c r="D266" s="228" t="s">
        <v>143</v>
      </c>
      <c r="E266" s="236" t="s">
        <v>1</v>
      </c>
      <c r="F266" s="237" t="s">
        <v>323</v>
      </c>
      <c r="G266" s="235"/>
      <c r="H266" s="238">
        <v>32</v>
      </c>
      <c r="I266" s="239"/>
      <c r="J266" s="235"/>
      <c r="K266" s="235"/>
      <c r="L266" s="240"/>
      <c r="M266" s="241"/>
      <c r="N266" s="242"/>
      <c r="O266" s="242"/>
      <c r="P266" s="242"/>
      <c r="Q266" s="242"/>
      <c r="R266" s="242"/>
      <c r="S266" s="242"/>
      <c r="T266" s="243"/>
      <c r="U266" s="13"/>
      <c r="V266" s="13"/>
      <c r="W266" s="13"/>
      <c r="X266" s="13"/>
      <c r="Y266" s="13"/>
      <c r="Z266" s="13"/>
      <c r="AA266" s="13"/>
      <c r="AB266" s="13"/>
      <c r="AC266" s="13"/>
      <c r="AD266" s="13"/>
      <c r="AE266" s="13"/>
      <c r="AT266" s="244" t="s">
        <v>143</v>
      </c>
      <c r="AU266" s="244" t="s">
        <v>87</v>
      </c>
      <c r="AV266" s="13" t="s">
        <v>87</v>
      </c>
      <c r="AW266" s="13" t="s">
        <v>34</v>
      </c>
      <c r="AX266" s="13" t="s">
        <v>78</v>
      </c>
      <c r="AY266" s="244" t="s">
        <v>131</v>
      </c>
    </row>
    <row r="267" s="13" customFormat="1">
      <c r="A267" s="13"/>
      <c r="B267" s="234"/>
      <c r="C267" s="235"/>
      <c r="D267" s="228" t="s">
        <v>143</v>
      </c>
      <c r="E267" s="236" t="s">
        <v>1</v>
      </c>
      <c r="F267" s="237" t="s">
        <v>324</v>
      </c>
      <c r="G267" s="235"/>
      <c r="H267" s="238">
        <v>12</v>
      </c>
      <c r="I267" s="239"/>
      <c r="J267" s="235"/>
      <c r="K267" s="235"/>
      <c r="L267" s="240"/>
      <c r="M267" s="241"/>
      <c r="N267" s="242"/>
      <c r="O267" s="242"/>
      <c r="P267" s="242"/>
      <c r="Q267" s="242"/>
      <c r="R267" s="242"/>
      <c r="S267" s="242"/>
      <c r="T267" s="243"/>
      <c r="U267" s="13"/>
      <c r="V267" s="13"/>
      <c r="W267" s="13"/>
      <c r="X267" s="13"/>
      <c r="Y267" s="13"/>
      <c r="Z267" s="13"/>
      <c r="AA267" s="13"/>
      <c r="AB267" s="13"/>
      <c r="AC267" s="13"/>
      <c r="AD267" s="13"/>
      <c r="AE267" s="13"/>
      <c r="AT267" s="244" t="s">
        <v>143</v>
      </c>
      <c r="AU267" s="244" t="s">
        <v>87</v>
      </c>
      <c r="AV267" s="13" t="s">
        <v>87</v>
      </c>
      <c r="AW267" s="13" t="s">
        <v>34</v>
      </c>
      <c r="AX267" s="13" t="s">
        <v>78</v>
      </c>
      <c r="AY267" s="244" t="s">
        <v>131</v>
      </c>
    </row>
    <row r="268" s="14" customFormat="1">
      <c r="A268" s="14"/>
      <c r="B268" s="245"/>
      <c r="C268" s="246"/>
      <c r="D268" s="228" t="s">
        <v>143</v>
      </c>
      <c r="E268" s="247" t="s">
        <v>1</v>
      </c>
      <c r="F268" s="248" t="s">
        <v>146</v>
      </c>
      <c r="G268" s="246"/>
      <c r="H268" s="249">
        <v>77</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143</v>
      </c>
      <c r="AU268" s="255" t="s">
        <v>87</v>
      </c>
      <c r="AV268" s="14" t="s">
        <v>137</v>
      </c>
      <c r="AW268" s="14" t="s">
        <v>34</v>
      </c>
      <c r="AX268" s="14" t="s">
        <v>85</v>
      </c>
      <c r="AY268" s="255" t="s">
        <v>131</v>
      </c>
    </row>
    <row r="269" s="2" customFormat="1" ht="16.5" customHeight="1">
      <c r="A269" s="37"/>
      <c r="B269" s="38"/>
      <c r="C269" s="256" t="s">
        <v>325</v>
      </c>
      <c r="D269" s="256" t="s">
        <v>268</v>
      </c>
      <c r="E269" s="257" t="s">
        <v>326</v>
      </c>
      <c r="F269" s="258" t="s">
        <v>327</v>
      </c>
      <c r="G269" s="259" t="s">
        <v>298</v>
      </c>
      <c r="H269" s="260">
        <v>77</v>
      </c>
      <c r="I269" s="261"/>
      <c r="J269" s="262">
        <f>ROUND(I269*H269,2)</f>
        <v>0</v>
      </c>
      <c r="K269" s="263"/>
      <c r="L269" s="264"/>
      <c r="M269" s="265" t="s">
        <v>1</v>
      </c>
      <c r="N269" s="266" t="s">
        <v>43</v>
      </c>
      <c r="O269" s="90"/>
      <c r="P269" s="224">
        <f>O269*H269</f>
        <v>0</v>
      </c>
      <c r="Q269" s="224">
        <v>0.0048700000000000002</v>
      </c>
      <c r="R269" s="224">
        <f>Q269*H269</f>
        <v>0.37498999999999999</v>
      </c>
      <c r="S269" s="224">
        <v>0</v>
      </c>
      <c r="T269" s="225">
        <f>S269*H269</f>
        <v>0</v>
      </c>
      <c r="U269" s="37"/>
      <c r="V269" s="37"/>
      <c r="W269" s="37"/>
      <c r="X269" s="37"/>
      <c r="Y269" s="37"/>
      <c r="Z269" s="37"/>
      <c r="AA269" s="37"/>
      <c r="AB269" s="37"/>
      <c r="AC269" s="37"/>
      <c r="AD269" s="37"/>
      <c r="AE269" s="37"/>
      <c r="AR269" s="226" t="s">
        <v>208</v>
      </c>
      <c r="AT269" s="226" t="s">
        <v>268</v>
      </c>
      <c r="AU269" s="226" t="s">
        <v>87</v>
      </c>
      <c r="AY269" s="16" t="s">
        <v>131</v>
      </c>
      <c r="BE269" s="227">
        <f>IF(N269="základní",J269,0)</f>
        <v>0</v>
      </c>
      <c r="BF269" s="227">
        <f>IF(N269="snížená",J269,0)</f>
        <v>0</v>
      </c>
      <c r="BG269" s="227">
        <f>IF(N269="zákl. přenesená",J269,0)</f>
        <v>0</v>
      </c>
      <c r="BH269" s="227">
        <f>IF(N269="sníž. přenesená",J269,0)</f>
        <v>0</v>
      </c>
      <c r="BI269" s="227">
        <f>IF(N269="nulová",J269,0)</f>
        <v>0</v>
      </c>
      <c r="BJ269" s="16" t="s">
        <v>85</v>
      </c>
      <c r="BK269" s="227">
        <f>ROUND(I269*H269,2)</f>
        <v>0</v>
      </c>
      <c r="BL269" s="16" t="s">
        <v>137</v>
      </c>
      <c r="BM269" s="226" t="s">
        <v>328</v>
      </c>
    </row>
    <row r="270" s="2" customFormat="1">
      <c r="A270" s="37"/>
      <c r="B270" s="38"/>
      <c r="C270" s="39"/>
      <c r="D270" s="228" t="s">
        <v>139</v>
      </c>
      <c r="E270" s="39"/>
      <c r="F270" s="229" t="s">
        <v>327</v>
      </c>
      <c r="G270" s="39"/>
      <c r="H270" s="39"/>
      <c r="I270" s="230"/>
      <c r="J270" s="39"/>
      <c r="K270" s="39"/>
      <c r="L270" s="43"/>
      <c r="M270" s="231"/>
      <c r="N270" s="232"/>
      <c r="O270" s="90"/>
      <c r="P270" s="90"/>
      <c r="Q270" s="90"/>
      <c r="R270" s="90"/>
      <c r="S270" s="90"/>
      <c r="T270" s="91"/>
      <c r="U270" s="37"/>
      <c r="V270" s="37"/>
      <c r="W270" s="37"/>
      <c r="X270" s="37"/>
      <c r="Y270" s="37"/>
      <c r="Z270" s="37"/>
      <c r="AA270" s="37"/>
      <c r="AB270" s="37"/>
      <c r="AC270" s="37"/>
      <c r="AD270" s="37"/>
      <c r="AE270" s="37"/>
      <c r="AT270" s="16" t="s">
        <v>139</v>
      </c>
      <c r="AU270" s="16" t="s">
        <v>87</v>
      </c>
    </row>
    <row r="271" s="2" customFormat="1" ht="16.5" customHeight="1">
      <c r="A271" s="37"/>
      <c r="B271" s="38"/>
      <c r="C271" s="214" t="s">
        <v>329</v>
      </c>
      <c r="D271" s="214" t="s">
        <v>133</v>
      </c>
      <c r="E271" s="215" t="s">
        <v>330</v>
      </c>
      <c r="F271" s="216" t="s">
        <v>331</v>
      </c>
      <c r="G271" s="217" t="s">
        <v>178</v>
      </c>
      <c r="H271" s="218">
        <v>27.960000000000001</v>
      </c>
      <c r="I271" s="219"/>
      <c r="J271" s="220">
        <f>ROUND(I271*H271,2)</f>
        <v>0</v>
      </c>
      <c r="K271" s="221"/>
      <c r="L271" s="43"/>
      <c r="M271" s="222" t="s">
        <v>1</v>
      </c>
      <c r="N271" s="223" t="s">
        <v>43</v>
      </c>
      <c r="O271" s="90"/>
      <c r="P271" s="224">
        <f>O271*H271</f>
        <v>0</v>
      </c>
      <c r="Q271" s="224">
        <v>0</v>
      </c>
      <c r="R271" s="224">
        <f>Q271*H271</f>
        <v>0</v>
      </c>
      <c r="S271" s="224">
        <v>0</v>
      </c>
      <c r="T271" s="225">
        <f>S271*H271</f>
        <v>0</v>
      </c>
      <c r="U271" s="37"/>
      <c r="V271" s="37"/>
      <c r="W271" s="37"/>
      <c r="X271" s="37"/>
      <c r="Y271" s="37"/>
      <c r="Z271" s="37"/>
      <c r="AA271" s="37"/>
      <c r="AB271" s="37"/>
      <c r="AC271" s="37"/>
      <c r="AD271" s="37"/>
      <c r="AE271" s="37"/>
      <c r="AR271" s="226" t="s">
        <v>137</v>
      </c>
      <c r="AT271" s="226" t="s">
        <v>133</v>
      </c>
      <c r="AU271" s="226" t="s">
        <v>87</v>
      </c>
      <c r="AY271" s="16" t="s">
        <v>131</v>
      </c>
      <c r="BE271" s="227">
        <f>IF(N271="základní",J271,0)</f>
        <v>0</v>
      </c>
      <c r="BF271" s="227">
        <f>IF(N271="snížená",J271,0)</f>
        <v>0</v>
      </c>
      <c r="BG271" s="227">
        <f>IF(N271="zákl. přenesená",J271,0)</f>
        <v>0</v>
      </c>
      <c r="BH271" s="227">
        <f>IF(N271="sníž. přenesená",J271,0)</f>
        <v>0</v>
      </c>
      <c r="BI271" s="227">
        <f>IF(N271="nulová",J271,0)</f>
        <v>0</v>
      </c>
      <c r="BJ271" s="16" t="s">
        <v>85</v>
      </c>
      <c r="BK271" s="227">
        <f>ROUND(I271*H271,2)</f>
        <v>0</v>
      </c>
      <c r="BL271" s="16" t="s">
        <v>137</v>
      </c>
      <c r="BM271" s="226" t="s">
        <v>332</v>
      </c>
    </row>
    <row r="272" s="2" customFormat="1">
      <c r="A272" s="37"/>
      <c r="B272" s="38"/>
      <c r="C272" s="39"/>
      <c r="D272" s="228" t="s">
        <v>139</v>
      </c>
      <c r="E272" s="39"/>
      <c r="F272" s="229" t="s">
        <v>333</v>
      </c>
      <c r="G272" s="39"/>
      <c r="H272" s="39"/>
      <c r="I272" s="230"/>
      <c r="J272" s="39"/>
      <c r="K272" s="39"/>
      <c r="L272" s="43"/>
      <c r="M272" s="231"/>
      <c r="N272" s="232"/>
      <c r="O272" s="90"/>
      <c r="P272" s="90"/>
      <c r="Q272" s="90"/>
      <c r="R272" s="90"/>
      <c r="S272" s="90"/>
      <c r="T272" s="91"/>
      <c r="U272" s="37"/>
      <c r="V272" s="37"/>
      <c r="W272" s="37"/>
      <c r="X272" s="37"/>
      <c r="Y272" s="37"/>
      <c r="Z272" s="37"/>
      <c r="AA272" s="37"/>
      <c r="AB272" s="37"/>
      <c r="AC272" s="37"/>
      <c r="AD272" s="37"/>
      <c r="AE272" s="37"/>
      <c r="AT272" s="16" t="s">
        <v>139</v>
      </c>
      <c r="AU272" s="16" t="s">
        <v>87</v>
      </c>
    </row>
    <row r="273" s="2" customFormat="1">
      <c r="A273" s="37"/>
      <c r="B273" s="38"/>
      <c r="C273" s="39"/>
      <c r="D273" s="228" t="s">
        <v>162</v>
      </c>
      <c r="E273" s="39"/>
      <c r="F273" s="233" t="s">
        <v>334</v>
      </c>
      <c r="G273" s="39"/>
      <c r="H273" s="39"/>
      <c r="I273" s="230"/>
      <c r="J273" s="39"/>
      <c r="K273" s="39"/>
      <c r="L273" s="43"/>
      <c r="M273" s="231"/>
      <c r="N273" s="232"/>
      <c r="O273" s="90"/>
      <c r="P273" s="90"/>
      <c r="Q273" s="90"/>
      <c r="R273" s="90"/>
      <c r="S273" s="90"/>
      <c r="T273" s="91"/>
      <c r="U273" s="37"/>
      <c r="V273" s="37"/>
      <c r="W273" s="37"/>
      <c r="X273" s="37"/>
      <c r="Y273" s="37"/>
      <c r="Z273" s="37"/>
      <c r="AA273" s="37"/>
      <c r="AB273" s="37"/>
      <c r="AC273" s="37"/>
      <c r="AD273" s="37"/>
      <c r="AE273" s="37"/>
      <c r="AT273" s="16" t="s">
        <v>162</v>
      </c>
      <c r="AU273" s="16" t="s">
        <v>87</v>
      </c>
    </row>
    <row r="274" s="13" customFormat="1">
      <c r="A274" s="13"/>
      <c r="B274" s="234"/>
      <c r="C274" s="235"/>
      <c r="D274" s="228" t="s">
        <v>143</v>
      </c>
      <c r="E274" s="236" t="s">
        <v>1</v>
      </c>
      <c r="F274" s="237" t="s">
        <v>335</v>
      </c>
      <c r="G274" s="235"/>
      <c r="H274" s="238">
        <v>13.199999999999999</v>
      </c>
      <c r="I274" s="239"/>
      <c r="J274" s="235"/>
      <c r="K274" s="235"/>
      <c r="L274" s="240"/>
      <c r="M274" s="241"/>
      <c r="N274" s="242"/>
      <c r="O274" s="242"/>
      <c r="P274" s="242"/>
      <c r="Q274" s="242"/>
      <c r="R274" s="242"/>
      <c r="S274" s="242"/>
      <c r="T274" s="243"/>
      <c r="U274" s="13"/>
      <c r="V274" s="13"/>
      <c r="W274" s="13"/>
      <c r="X274" s="13"/>
      <c r="Y274" s="13"/>
      <c r="Z274" s="13"/>
      <c r="AA274" s="13"/>
      <c r="AB274" s="13"/>
      <c r="AC274" s="13"/>
      <c r="AD274" s="13"/>
      <c r="AE274" s="13"/>
      <c r="AT274" s="244" t="s">
        <v>143</v>
      </c>
      <c r="AU274" s="244" t="s">
        <v>87</v>
      </c>
      <c r="AV274" s="13" t="s">
        <v>87</v>
      </c>
      <c r="AW274" s="13" t="s">
        <v>34</v>
      </c>
      <c r="AX274" s="13" t="s">
        <v>78</v>
      </c>
      <c r="AY274" s="244" t="s">
        <v>131</v>
      </c>
    </row>
    <row r="275" s="13" customFormat="1">
      <c r="A275" s="13"/>
      <c r="B275" s="234"/>
      <c r="C275" s="235"/>
      <c r="D275" s="228" t="s">
        <v>143</v>
      </c>
      <c r="E275" s="236" t="s">
        <v>1</v>
      </c>
      <c r="F275" s="237" t="s">
        <v>336</v>
      </c>
      <c r="G275" s="235"/>
      <c r="H275" s="238">
        <v>11.52</v>
      </c>
      <c r="I275" s="239"/>
      <c r="J275" s="235"/>
      <c r="K275" s="235"/>
      <c r="L275" s="240"/>
      <c r="M275" s="241"/>
      <c r="N275" s="242"/>
      <c r="O275" s="242"/>
      <c r="P275" s="242"/>
      <c r="Q275" s="242"/>
      <c r="R275" s="242"/>
      <c r="S275" s="242"/>
      <c r="T275" s="243"/>
      <c r="U275" s="13"/>
      <c r="V275" s="13"/>
      <c r="W275" s="13"/>
      <c r="X275" s="13"/>
      <c r="Y275" s="13"/>
      <c r="Z275" s="13"/>
      <c r="AA275" s="13"/>
      <c r="AB275" s="13"/>
      <c r="AC275" s="13"/>
      <c r="AD275" s="13"/>
      <c r="AE275" s="13"/>
      <c r="AT275" s="244" t="s">
        <v>143</v>
      </c>
      <c r="AU275" s="244" t="s">
        <v>87</v>
      </c>
      <c r="AV275" s="13" t="s">
        <v>87</v>
      </c>
      <c r="AW275" s="13" t="s">
        <v>34</v>
      </c>
      <c r="AX275" s="13" t="s">
        <v>78</v>
      </c>
      <c r="AY275" s="244" t="s">
        <v>131</v>
      </c>
    </row>
    <row r="276" s="13" customFormat="1">
      <c r="A276" s="13"/>
      <c r="B276" s="234"/>
      <c r="C276" s="235"/>
      <c r="D276" s="228" t="s">
        <v>143</v>
      </c>
      <c r="E276" s="236" t="s">
        <v>1</v>
      </c>
      <c r="F276" s="237" t="s">
        <v>337</v>
      </c>
      <c r="G276" s="235"/>
      <c r="H276" s="238">
        <v>3.2400000000000002</v>
      </c>
      <c r="I276" s="239"/>
      <c r="J276" s="235"/>
      <c r="K276" s="235"/>
      <c r="L276" s="240"/>
      <c r="M276" s="241"/>
      <c r="N276" s="242"/>
      <c r="O276" s="242"/>
      <c r="P276" s="242"/>
      <c r="Q276" s="242"/>
      <c r="R276" s="242"/>
      <c r="S276" s="242"/>
      <c r="T276" s="243"/>
      <c r="U276" s="13"/>
      <c r="V276" s="13"/>
      <c r="W276" s="13"/>
      <c r="X276" s="13"/>
      <c r="Y276" s="13"/>
      <c r="Z276" s="13"/>
      <c r="AA276" s="13"/>
      <c r="AB276" s="13"/>
      <c r="AC276" s="13"/>
      <c r="AD276" s="13"/>
      <c r="AE276" s="13"/>
      <c r="AT276" s="244" t="s">
        <v>143</v>
      </c>
      <c r="AU276" s="244" t="s">
        <v>87</v>
      </c>
      <c r="AV276" s="13" t="s">
        <v>87</v>
      </c>
      <c r="AW276" s="13" t="s">
        <v>34</v>
      </c>
      <c r="AX276" s="13" t="s">
        <v>78</v>
      </c>
      <c r="AY276" s="244" t="s">
        <v>131</v>
      </c>
    </row>
    <row r="277" s="14" customFormat="1">
      <c r="A277" s="14"/>
      <c r="B277" s="245"/>
      <c r="C277" s="246"/>
      <c r="D277" s="228" t="s">
        <v>143</v>
      </c>
      <c r="E277" s="247" t="s">
        <v>1</v>
      </c>
      <c r="F277" s="248" t="s">
        <v>146</v>
      </c>
      <c r="G277" s="246"/>
      <c r="H277" s="249">
        <v>27.960000000000001</v>
      </c>
      <c r="I277" s="250"/>
      <c r="J277" s="246"/>
      <c r="K277" s="246"/>
      <c r="L277" s="251"/>
      <c r="M277" s="252"/>
      <c r="N277" s="253"/>
      <c r="O277" s="253"/>
      <c r="P277" s="253"/>
      <c r="Q277" s="253"/>
      <c r="R277" s="253"/>
      <c r="S277" s="253"/>
      <c r="T277" s="254"/>
      <c r="U277" s="14"/>
      <c r="V277" s="14"/>
      <c r="W277" s="14"/>
      <c r="X277" s="14"/>
      <c r="Y277" s="14"/>
      <c r="Z277" s="14"/>
      <c r="AA277" s="14"/>
      <c r="AB277" s="14"/>
      <c r="AC277" s="14"/>
      <c r="AD277" s="14"/>
      <c r="AE277" s="14"/>
      <c r="AT277" s="255" t="s">
        <v>143</v>
      </c>
      <c r="AU277" s="255" t="s">
        <v>87</v>
      </c>
      <c r="AV277" s="14" t="s">
        <v>137</v>
      </c>
      <c r="AW277" s="14" t="s">
        <v>34</v>
      </c>
      <c r="AX277" s="14" t="s">
        <v>85</v>
      </c>
      <c r="AY277" s="255" t="s">
        <v>131</v>
      </c>
    </row>
    <row r="278" s="2" customFormat="1" ht="16.5" customHeight="1">
      <c r="A278" s="37"/>
      <c r="B278" s="38"/>
      <c r="C278" s="214" t="s">
        <v>338</v>
      </c>
      <c r="D278" s="214" t="s">
        <v>133</v>
      </c>
      <c r="E278" s="215" t="s">
        <v>339</v>
      </c>
      <c r="F278" s="216" t="s">
        <v>340</v>
      </c>
      <c r="G278" s="217" t="s">
        <v>136</v>
      </c>
      <c r="H278" s="218">
        <v>90.549999999999997</v>
      </c>
      <c r="I278" s="219"/>
      <c r="J278" s="220">
        <f>ROUND(I278*H278,2)</f>
        <v>0</v>
      </c>
      <c r="K278" s="221"/>
      <c r="L278" s="43"/>
      <c r="M278" s="222" t="s">
        <v>1</v>
      </c>
      <c r="N278" s="223" t="s">
        <v>43</v>
      </c>
      <c r="O278" s="90"/>
      <c r="P278" s="224">
        <f>O278*H278</f>
        <v>0</v>
      </c>
      <c r="Q278" s="224">
        <v>0.041739999999999999</v>
      </c>
      <c r="R278" s="224">
        <f>Q278*H278</f>
        <v>3.7795569999999996</v>
      </c>
      <c r="S278" s="224">
        <v>0</v>
      </c>
      <c r="T278" s="225">
        <f>S278*H278</f>
        <v>0</v>
      </c>
      <c r="U278" s="37"/>
      <c r="V278" s="37"/>
      <c r="W278" s="37"/>
      <c r="X278" s="37"/>
      <c r="Y278" s="37"/>
      <c r="Z278" s="37"/>
      <c r="AA278" s="37"/>
      <c r="AB278" s="37"/>
      <c r="AC278" s="37"/>
      <c r="AD278" s="37"/>
      <c r="AE278" s="37"/>
      <c r="AR278" s="226" t="s">
        <v>137</v>
      </c>
      <c r="AT278" s="226" t="s">
        <v>133</v>
      </c>
      <c r="AU278" s="226" t="s">
        <v>87</v>
      </c>
      <c r="AY278" s="16" t="s">
        <v>131</v>
      </c>
      <c r="BE278" s="227">
        <f>IF(N278="základní",J278,0)</f>
        <v>0</v>
      </c>
      <c r="BF278" s="227">
        <f>IF(N278="snížená",J278,0)</f>
        <v>0</v>
      </c>
      <c r="BG278" s="227">
        <f>IF(N278="zákl. přenesená",J278,0)</f>
        <v>0</v>
      </c>
      <c r="BH278" s="227">
        <f>IF(N278="sníž. přenesená",J278,0)</f>
        <v>0</v>
      </c>
      <c r="BI278" s="227">
        <f>IF(N278="nulová",J278,0)</f>
        <v>0</v>
      </c>
      <c r="BJ278" s="16" t="s">
        <v>85</v>
      </c>
      <c r="BK278" s="227">
        <f>ROUND(I278*H278,2)</f>
        <v>0</v>
      </c>
      <c r="BL278" s="16" t="s">
        <v>137</v>
      </c>
      <c r="BM278" s="226" t="s">
        <v>341</v>
      </c>
    </row>
    <row r="279" s="2" customFormat="1">
      <c r="A279" s="37"/>
      <c r="B279" s="38"/>
      <c r="C279" s="39"/>
      <c r="D279" s="228" t="s">
        <v>139</v>
      </c>
      <c r="E279" s="39"/>
      <c r="F279" s="229" t="s">
        <v>342</v>
      </c>
      <c r="G279" s="39"/>
      <c r="H279" s="39"/>
      <c r="I279" s="230"/>
      <c r="J279" s="39"/>
      <c r="K279" s="39"/>
      <c r="L279" s="43"/>
      <c r="M279" s="231"/>
      <c r="N279" s="232"/>
      <c r="O279" s="90"/>
      <c r="P279" s="90"/>
      <c r="Q279" s="90"/>
      <c r="R279" s="90"/>
      <c r="S279" s="90"/>
      <c r="T279" s="91"/>
      <c r="U279" s="37"/>
      <c r="V279" s="37"/>
      <c r="W279" s="37"/>
      <c r="X279" s="37"/>
      <c r="Y279" s="37"/>
      <c r="Z279" s="37"/>
      <c r="AA279" s="37"/>
      <c r="AB279" s="37"/>
      <c r="AC279" s="37"/>
      <c r="AD279" s="37"/>
      <c r="AE279" s="37"/>
      <c r="AT279" s="16" t="s">
        <v>139</v>
      </c>
      <c r="AU279" s="16" t="s">
        <v>87</v>
      </c>
    </row>
    <row r="280" s="2" customFormat="1">
      <c r="A280" s="37"/>
      <c r="B280" s="38"/>
      <c r="C280" s="39"/>
      <c r="D280" s="228" t="s">
        <v>162</v>
      </c>
      <c r="E280" s="39"/>
      <c r="F280" s="233" t="s">
        <v>343</v>
      </c>
      <c r="G280" s="39"/>
      <c r="H280" s="39"/>
      <c r="I280" s="230"/>
      <c r="J280" s="39"/>
      <c r="K280" s="39"/>
      <c r="L280" s="43"/>
      <c r="M280" s="231"/>
      <c r="N280" s="232"/>
      <c r="O280" s="90"/>
      <c r="P280" s="90"/>
      <c r="Q280" s="90"/>
      <c r="R280" s="90"/>
      <c r="S280" s="90"/>
      <c r="T280" s="91"/>
      <c r="U280" s="37"/>
      <c r="V280" s="37"/>
      <c r="W280" s="37"/>
      <c r="X280" s="37"/>
      <c r="Y280" s="37"/>
      <c r="Z280" s="37"/>
      <c r="AA280" s="37"/>
      <c r="AB280" s="37"/>
      <c r="AC280" s="37"/>
      <c r="AD280" s="37"/>
      <c r="AE280" s="37"/>
      <c r="AT280" s="16" t="s">
        <v>162</v>
      </c>
      <c r="AU280" s="16" t="s">
        <v>87</v>
      </c>
    </row>
    <row r="281" s="13" customFormat="1">
      <c r="A281" s="13"/>
      <c r="B281" s="234"/>
      <c r="C281" s="235"/>
      <c r="D281" s="228" t="s">
        <v>143</v>
      </c>
      <c r="E281" s="236" t="s">
        <v>1</v>
      </c>
      <c r="F281" s="237" t="s">
        <v>344</v>
      </c>
      <c r="G281" s="235"/>
      <c r="H281" s="238">
        <v>39.600000000000001</v>
      </c>
      <c r="I281" s="239"/>
      <c r="J281" s="235"/>
      <c r="K281" s="235"/>
      <c r="L281" s="240"/>
      <c r="M281" s="241"/>
      <c r="N281" s="242"/>
      <c r="O281" s="242"/>
      <c r="P281" s="242"/>
      <c r="Q281" s="242"/>
      <c r="R281" s="242"/>
      <c r="S281" s="242"/>
      <c r="T281" s="243"/>
      <c r="U281" s="13"/>
      <c r="V281" s="13"/>
      <c r="W281" s="13"/>
      <c r="X281" s="13"/>
      <c r="Y281" s="13"/>
      <c r="Z281" s="13"/>
      <c r="AA281" s="13"/>
      <c r="AB281" s="13"/>
      <c r="AC281" s="13"/>
      <c r="AD281" s="13"/>
      <c r="AE281" s="13"/>
      <c r="AT281" s="244" t="s">
        <v>143</v>
      </c>
      <c r="AU281" s="244" t="s">
        <v>87</v>
      </c>
      <c r="AV281" s="13" t="s">
        <v>87</v>
      </c>
      <c r="AW281" s="13" t="s">
        <v>34</v>
      </c>
      <c r="AX281" s="13" t="s">
        <v>78</v>
      </c>
      <c r="AY281" s="244" t="s">
        <v>131</v>
      </c>
    </row>
    <row r="282" s="13" customFormat="1">
      <c r="A282" s="13"/>
      <c r="B282" s="234"/>
      <c r="C282" s="235"/>
      <c r="D282" s="228" t="s">
        <v>143</v>
      </c>
      <c r="E282" s="236" t="s">
        <v>1</v>
      </c>
      <c r="F282" s="237" t="s">
        <v>345</v>
      </c>
      <c r="G282" s="235"/>
      <c r="H282" s="238">
        <v>35.200000000000003</v>
      </c>
      <c r="I282" s="239"/>
      <c r="J282" s="235"/>
      <c r="K282" s="235"/>
      <c r="L282" s="240"/>
      <c r="M282" s="241"/>
      <c r="N282" s="242"/>
      <c r="O282" s="242"/>
      <c r="P282" s="242"/>
      <c r="Q282" s="242"/>
      <c r="R282" s="242"/>
      <c r="S282" s="242"/>
      <c r="T282" s="243"/>
      <c r="U282" s="13"/>
      <c r="V282" s="13"/>
      <c r="W282" s="13"/>
      <c r="X282" s="13"/>
      <c r="Y282" s="13"/>
      <c r="Z282" s="13"/>
      <c r="AA282" s="13"/>
      <c r="AB282" s="13"/>
      <c r="AC282" s="13"/>
      <c r="AD282" s="13"/>
      <c r="AE282" s="13"/>
      <c r="AT282" s="244" t="s">
        <v>143</v>
      </c>
      <c r="AU282" s="244" t="s">
        <v>87</v>
      </c>
      <c r="AV282" s="13" t="s">
        <v>87</v>
      </c>
      <c r="AW282" s="13" t="s">
        <v>34</v>
      </c>
      <c r="AX282" s="13" t="s">
        <v>78</v>
      </c>
      <c r="AY282" s="244" t="s">
        <v>131</v>
      </c>
    </row>
    <row r="283" s="13" customFormat="1">
      <c r="A283" s="13"/>
      <c r="B283" s="234"/>
      <c r="C283" s="235"/>
      <c r="D283" s="228" t="s">
        <v>143</v>
      </c>
      <c r="E283" s="236" t="s">
        <v>1</v>
      </c>
      <c r="F283" s="237" t="s">
        <v>346</v>
      </c>
      <c r="G283" s="235"/>
      <c r="H283" s="238">
        <v>15.75</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143</v>
      </c>
      <c r="AU283" s="244" t="s">
        <v>87</v>
      </c>
      <c r="AV283" s="13" t="s">
        <v>87</v>
      </c>
      <c r="AW283" s="13" t="s">
        <v>34</v>
      </c>
      <c r="AX283" s="13" t="s">
        <v>78</v>
      </c>
      <c r="AY283" s="244" t="s">
        <v>131</v>
      </c>
    </row>
    <row r="284" s="14" customFormat="1">
      <c r="A284" s="14"/>
      <c r="B284" s="245"/>
      <c r="C284" s="246"/>
      <c r="D284" s="228" t="s">
        <v>143</v>
      </c>
      <c r="E284" s="247" t="s">
        <v>1</v>
      </c>
      <c r="F284" s="248" t="s">
        <v>146</v>
      </c>
      <c r="G284" s="246"/>
      <c r="H284" s="249">
        <v>90.549999999999997</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143</v>
      </c>
      <c r="AU284" s="255" t="s">
        <v>87</v>
      </c>
      <c r="AV284" s="14" t="s">
        <v>137</v>
      </c>
      <c r="AW284" s="14" t="s">
        <v>34</v>
      </c>
      <c r="AX284" s="14" t="s">
        <v>85</v>
      </c>
      <c r="AY284" s="255" t="s">
        <v>131</v>
      </c>
    </row>
    <row r="285" s="2" customFormat="1" ht="16.5" customHeight="1">
      <c r="A285" s="37"/>
      <c r="B285" s="38"/>
      <c r="C285" s="214" t="s">
        <v>347</v>
      </c>
      <c r="D285" s="214" t="s">
        <v>133</v>
      </c>
      <c r="E285" s="215" t="s">
        <v>348</v>
      </c>
      <c r="F285" s="216" t="s">
        <v>349</v>
      </c>
      <c r="G285" s="217" t="s">
        <v>136</v>
      </c>
      <c r="H285" s="218">
        <v>90.549999999999997</v>
      </c>
      <c r="I285" s="219"/>
      <c r="J285" s="220">
        <f>ROUND(I285*H285,2)</f>
        <v>0</v>
      </c>
      <c r="K285" s="221"/>
      <c r="L285" s="43"/>
      <c r="M285" s="222" t="s">
        <v>1</v>
      </c>
      <c r="N285" s="223" t="s">
        <v>43</v>
      </c>
      <c r="O285" s="90"/>
      <c r="P285" s="224">
        <f>O285*H285</f>
        <v>0</v>
      </c>
      <c r="Q285" s="224">
        <v>2.0000000000000002E-05</v>
      </c>
      <c r="R285" s="224">
        <f>Q285*H285</f>
        <v>0.0018110000000000001</v>
      </c>
      <c r="S285" s="224">
        <v>0</v>
      </c>
      <c r="T285" s="225">
        <f>S285*H285</f>
        <v>0</v>
      </c>
      <c r="U285" s="37"/>
      <c r="V285" s="37"/>
      <c r="W285" s="37"/>
      <c r="X285" s="37"/>
      <c r="Y285" s="37"/>
      <c r="Z285" s="37"/>
      <c r="AA285" s="37"/>
      <c r="AB285" s="37"/>
      <c r="AC285" s="37"/>
      <c r="AD285" s="37"/>
      <c r="AE285" s="37"/>
      <c r="AR285" s="226" t="s">
        <v>137</v>
      </c>
      <c r="AT285" s="226" t="s">
        <v>133</v>
      </c>
      <c r="AU285" s="226" t="s">
        <v>87</v>
      </c>
      <c r="AY285" s="16" t="s">
        <v>131</v>
      </c>
      <c r="BE285" s="227">
        <f>IF(N285="základní",J285,0)</f>
        <v>0</v>
      </c>
      <c r="BF285" s="227">
        <f>IF(N285="snížená",J285,0)</f>
        <v>0</v>
      </c>
      <c r="BG285" s="227">
        <f>IF(N285="zákl. přenesená",J285,0)</f>
        <v>0</v>
      </c>
      <c r="BH285" s="227">
        <f>IF(N285="sníž. přenesená",J285,0)</f>
        <v>0</v>
      </c>
      <c r="BI285" s="227">
        <f>IF(N285="nulová",J285,0)</f>
        <v>0</v>
      </c>
      <c r="BJ285" s="16" t="s">
        <v>85</v>
      </c>
      <c r="BK285" s="227">
        <f>ROUND(I285*H285,2)</f>
        <v>0</v>
      </c>
      <c r="BL285" s="16" t="s">
        <v>137</v>
      </c>
      <c r="BM285" s="226" t="s">
        <v>350</v>
      </c>
    </row>
    <row r="286" s="2" customFormat="1">
      <c r="A286" s="37"/>
      <c r="B286" s="38"/>
      <c r="C286" s="39"/>
      <c r="D286" s="228" t="s">
        <v>139</v>
      </c>
      <c r="E286" s="39"/>
      <c r="F286" s="229" t="s">
        <v>351</v>
      </c>
      <c r="G286" s="39"/>
      <c r="H286" s="39"/>
      <c r="I286" s="230"/>
      <c r="J286" s="39"/>
      <c r="K286" s="39"/>
      <c r="L286" s="43"/>
      <c r="M286" s="231"/>
      <c r="N286" s="232"/>
      <c r="O286" s="90"/>
      <c r="P286" s="90"/>
      <c r="Q286" s="90"/>
      <c r="R286" s="90"/>
      <c r="S286" s="90"/>
      <c r="T286" s="91"/>
      <c r="U286" s="37"/>
      <c r="V286" s="37"/>
      <c r="W286" s="37"/>
      <c r="X286" s="37"/>
      <c r="Y286" s="37"/>
      <c r="Z286" s="37"/>
      <c r="AA286" s="37"/>
      <c r="AB286" s="37"/>
      <c r="AC286" s="37"/>
      <c r="AD286" s="37"/>
      <c r="AE286" s="37"/>
      <c r="AT286" s="16" t="s">
        <v>139</v>
      </c>
      <c r="AU286" s="16" t="s">
        <v>87</v>
      </c>
    </row>
    <row r="287" s="2" customFormat="1">
      <c r="A287" s="37"/>
      <c r="B287" s="38"/>
      <c r="C287" s="39"/>
      <c r="D287" s="228" t="s">
        <v>162</v>
      </c>
      <c r="E287" s="39"/>
      <c r="F287" s="233" t="s">
        <v>343</v>
      </c>
      <c r="G287" s="39"/>
      <c r="H287" s="39"/>
      <c r="I287" s="230"/>
      <c r="J287" s="39"/>
      <c r="K287" s="39"/>
      <c r="L287" s="43"/>
      <c r="M287" s="231"/>
      <c r="N287" s="232"/>
      <c r="O287" s="90"/>
      <c r="P287" s="90"/>
      <c r="Q287" s="90"/>
      <c r="R287" s="90"/>
      <c r="S287" s="90"/>
      <c r="T287" s="91"/>
      <c r="U287" s="37"/>
      <c r="V287" s="37"/>
      <c r="W287" s="37"/>
      <c r="X287" s="37"/>
      <c r="Y287" s="37"/>
      <c r="Z287" s="37"/>
      <c r="AA287" s="37"/>
      <c r="AB287" s="37"/>
      <c r="AC287" s="37"/>
      <c r="AD287" s="37"/>
      <c r="AE287" s="37"/>
      <c r="AT287" s="16" t="s">
        <v>162</v>
      </c>
      <c r="AU287" s="16" t="s">
        <v>87</v>
      </c>
    </row>
    <row r="288" s="2" customFormat="1" ht="16.5" customHeight="1">
      <c r="A288" s="37"/>
      <c r="B288" s="38"/>
      <c r="C288" s="214" t="s">
        <v>352</v>
      </c>
      <c r="D288" s="214" t="s">
        <v>133</v>
      </c>
      <c r="E288" s="215" t="s">
        <v>353</v>
      </c>
      <c r="F288" s="216" t="s">
        <v>354</v>
      </c>
      <c r="G288" s="217" t="s">
        <v>224</v>
      </c>
      <c r="H288" s="218">
        <v>0.10000000000000001</v>
      </c>
      <c r="I288" s="219"/>
      <c r="J288" s="220">
        <f>ROUND(I288*H288,2)</f>
        <v>0</v>
      </c>
      <c r="K288" s="221"/>
      <c r="L288" s="43"/>
      <c r="M288" s="222" t="s">
        <v>1</v>
      </c>
      <c r="N288" s="223" t="s">
        <v>43</v>
      </c>
      <c r="O288" s="90"/>
      <c r="P288" s="224">
        <f>O288*H288</f>
        <v>0</v>
      </c>
      <c r="Q288" s="224">
        <v>1.04877</v>
      </c>
      <c r="R288" s="224">
        <f>Q288*H288</f>
        <v>0.104877</v>
      </c>
      <c r="S288" s="224">
        <v>0</v>
      </c>
      <c r="T288" s="225">
        <f>S288*H288</f>
        <v>0</v>
      </c>
      <c r="U288" s="37"/>
      <c r="V288" s="37"/>
      <c r="W288" s="37"/>
      <c r="X288" s="37"/>
      <c r="Y288" s="37"/>
      <c r="Z288" s="37"/>
      <c r="AA288" s="37"/>
      <c r="AB288" s="37"/>
      <c r="AC288" s="37"/>
      <c r="AD288" s="37"/>
      <c r="AE288" s="37"/>
      <c r="AR288" s="226" t="s">
        <v>137</v>
      </c>
      <c r="AT288" s="226" t="s">
        <v>133</v>
      </c>
      <c r="AU288" s="226" t="s">
        <v>87</v>
      </c>
      <c r="AY288" s="16" t="s">
        <v>131</v>
      </c>
      <c r="BE288" s="227">
        <f>IF(N288="základní",J288,0)</f>
        <v>0</v>
      </c>
      <c r="BF288" s="227">
        <f>IF(N288="snížená",J288,0)</f>
        <v>0</v>
      </c>
      <c r="BG288" s="227">
        <f>IF(N288="zákl. přenesená",J288,0)</f>
        <v>0</v>
      </c>
      <c r="BH288" s="227">
        <f>IF(N288="sníž. přenesená",J288,0)</f>
        <v>0</v>
      </c>
      <c r="BI288" s="227">
        <f>IF(N288="nulová",J288,0)</f>
        <v>0</v>
      </c>
      <c r="BJ288" s="16" t="s">
        <v>85</v>
      </c>
      <c r="BK288" s="227">
        <f>ROUND(I288*H288,2)</f>
        <v>0</v>
      </c>
      <c r="BL288" s="16" t="s">
        <v>137</v>
      </c>
      <c r="BM288" s="226" t="s">
        <v>355</v>
      </c>
    </row>
    <row r="289" s="2" customFormat="1">
      <c r="A289" s="37"/>
      <c r="B289" s="38"/>
      <c r="C289" s="39"/>
      <c r="D289" s="228" t="s">
        <v>139</v>
      </c>
      <c r="E289" s="39"/>
      <c r="F289" s="229" t="s">
        <v>356</v>
      </c>
      <c r="G289" s="39"/>
      <c r="H289" s="39"/>
      <c r="I289" s="230"/>
      <c r="J289" s="39"/>
      <c r="K289" s="39"/>
      <c r="L289" s="43"/>
      <c r="M289" s="231"/>
      <c r="N289" s="232"/>
      <c r="O289" s="90"/>
      <c r="P289" s="90"/>
      <c r="Q289" s="90"/>
      <c r="R289" s="90"/>
      <c r="S289" s="90"/>
      <c r="T289" s="91"/>
      <c r="U289" s="37"/>
      <c r="V289" s="37"/>
      <c r="W289" s="37"/>
      <c r="X289" s="37"/>
      <c r="Y289" s="37"/>
      <c r="Z289" s="37"/>
      <c r="AA289" s="37"/>
      <c r="AB289" s="37"/>
      <c r="AC289" s="37"/>
      <c r="AD289" s="37"/>
      <c r="AE289" s="37"/>
      <c r="AT289" s="16" t="s">
        <v>139</v>
      </c>
      <c r="AU289" s="16" t="s">
        <v>87</v>
      </c>
    </row>
    <row r="290" s="2" customFormat="1">
      <c r="A290" s="37"/>
      <c r="B290" s="38"/>
      <c r="C290" s="39"/>
      <c r="D290" s="228" t="s">
        <v>141</v>
      </c>
      <c r="E290" s="39"/>
      <c r="F290" s="233" t="s">
        <v>357</v>
      </c>
      <c r="G290" s="39"/>
      <c r="H290" s="39"/>
      <c r="I290" s="230"/>
      <c r="J290" s="39"/>
      <c r="K290" s="39"/>
      <c r="L290" s="43"/>
      <c r="M290" s="231"/>
      <c r="N290" s="232"/>
      <c r="O290" s="90"/>
      <c r="P290" s="90"/>
      <c r="Q290" s="90"/>
      <c r="R290" s="90"/>
      <c r="S290" s="90"/>
      <c r="T290" s="91"/>
      <c r="U290" s="37"/>
      <c r="V290" s="37"/>
      <c r="W290" s="37"/>
      <c r="X290" s="37"/>
      <c r="Y290" s="37"/>
      <c r="Z290" s="37"/>
      <c r="AA290" s="37"/>
      <c r="AB290" s="37"/>
      <c r="AC290" s="37"/>
      <c r="AD290" s="37"/>
      <c r="AE290" s="37"/>
      <c r="AT290" s="16" t="s">
        <v>141</v>
      </c>
      <c r="AU290" s="16" t="s">
        <v>87</v>
      </c>
    </row>
    <row r="291" s="2" customFormat="1" ht="16.5" customHeight="1">
      <c r="A291" s="37"/>
      <c r="B291" s="38"/>
      <c r="C291" s="214" t="s">
        <v>358</v>
      </c>
      <c r="D291" s="214" t="s">
        <v>133</v>
      </c>
      <c r="E291" s="215" t="s">
        <v>359</v>
      </c>
      <c r="F291" s="216" t="s">
        <v>354</v>
      </c>
      <c r="G291" s="217" t="s">
        <v>224</v>
      </c>
      <c r="H291" s="218">
        <v>4.194</v>
      </c>
      <c r="I291" s="219"/>
      <c r="J291" s="220">
        <f>ROUND(I291*H291,2)</f>
        <v>0</v>
      </c>
      <c r="K291" s="221"/>
      <c r="L291" s="43"/>
      <c r="M291" s="222" t="s">
        <v>1</v>
      </c>
      <c r="N291" s="223" t="s">
        <v>43</v>
      </c>
      <c r="O291" s="90"/>
      <c r="P291" s="224">
        <f>O291*H291</f>
        <v>0</v>
      </c>
      <c r="Q291" s="224">
        <v>1.04877</v>
      </c>
      <c r="R291" s="224">
        <f>Q291*H291</f>
        <v>4.3985413800000002</v>
      </c>
      <c r="S291" s="224">
        <v>0</v>
      </c>
      <c r="T291" s="225">
        <f>S291*H291</f>
        <v>0</v>
      </c>
      <c r="U291" s="37"/>
      <c r="V291" s="37"/>
      <c r="W291" s="37"/>
      <c r="X291" s="37"/>
      <c r="Y291" s="37"/>
      <c r="Z291" s="37"/>
      <c r="AA291" s="37"/>
      <c r="AB291" s="37"/>
      <c r="AC291" s="37"/>
      <c r="AD291" s="37"/>
      <c r="AE291" s="37"/>
      <c r="AR291" s="226" t="s">
        <v>137</v>
      </c>
      <c r="AT291" s="226" t="s">
        <v>133</v>
      </c>
      <c r="AU291" s="226" t="s">
        <v>87</v>
      </c>
      <c r="AY291" s="16" t="s">
        <v>131</v>
      </c>
      <c r="BE291" s="227">
        <f>IF(N291="základní",J291,0)</f>
        <v>0</v>
      </c>
      <c r="BF291" s="227">
        <f>IF(N291="snížená",J291,0)</f>
        <v>0</v>
      </c>
      <c r="BG291" s="227">
        <f>IF(N291="zákl. přenesená",J291,0)</f>
        <v>0</v>
      </c>
      <c r="BH291" s="227">
        <f>IF(N291="sníž. přenesená",J291,0)</f>
        <v>0</v>
      </c>
      <c r="BI291" s="227">
        <f>IF(N291="nulová",J291,0)</f>
        <v>0</v>
      </c>
      <c r="BJ291" s="16" t="s">
        <v>85</v>
      </c>
      <c r="BK291" s="227">
        <f>ROUND(I291*H291,2)</f>
        <v>0</v>
      </c>
      <c r="BL291" s="16" t="s">
        <v>137</v>
      </c>
      <c r="BM291" s="226" t="s">
        <v>360</v>
      </c>
    </row>
    <row r="292" s="2" customFormat="1">
      <c r="A292" s="37"/>
      <c r="B292" s="38"/>
      <c r="C292" s="39"/>
      <c r="D292" s="228" t="s">
        <v>139</v>
      </c>
      <c r="E292" s="39"/>
      <c r="F292" s="229" t="s">
        <v>356</v>
      </c>
      <c r="G292" s="39"/>
      <c r="H292" s="39"/>
      <c r="I292" s="230"/>
      <c r="J292" s="39"/>
      <c r="K292" s="39"/>
      <c r="L292" s="43"/>
      <c r="M292" s="231"/>
      <c r="N292" s="232"/>
      <c r="O292" s="90"/>
      <c r="P292" s="90"/>
      <c r="Q292" s="90"/>
      <c r="R292" s="90"/>
      <c r="S292" s="90"/>
      <c r="T292" s="91"/>
      <c r="U292" s="37"/>
      <c r="V292" s="37"/>
      <c r="W292" s="37"/>
      <c r="X292" s="37"/>
      <c r="Y292" s="37"/>
      <c r="Z292" s="37"/>
      <c r="AA292" s="37"/>
      <c r="AB292" s="37"/>
      <c r="AC292" s="37"/>
      <c r="AD292" s="37"/>
      <c r="AE292" s="37"/>
      <c r="AT292" s="16" t="s">
        <v>139</v>
      </c>
      <c r="AU292" s="16" t="s">
        <v>87</v>
      </c>
    </row>
    <row r="293" s="2" customFormat="1">
      <c r="A293" s="37"/>
      <c r="B293" s="38"/>
      <c r="C293" s="39"/>
      <c r="D293" s="228" t="s">
        <v>141</v>
      </c>
      <c r="E293" s="39"/>
      <c r="F293" s="233" t="s">
        <v>361</v>
      </c>
      <c r="G293" s="39"/>
      <c r="H293" s="39"/>
      <c r="I293" s="230"/>
      <c r="J293" s="39"/>
      <c r="K293" s="39"/>
      <c r="L293" s="43"/>
      <c r="M293" s="231"/>
      <c r="N293" s="232"/>
      <c r="O293" s="90"/>
      <c r="P293" s="90"/>
      <c r="Q293" s="90"/>
      <c r="R293" s="90"/>
      <c r="S293" s="90"/>
      <c r="T293" s="91"/>
      <c r="U293" s="37"/>
      <c r="V293" s="37"/>
      <c r="W293" s="37"/>
      <c r="X293" s="37"/>
      <c r="Y293" s="37"/>
      <c r="Z293" s="37"/>
      <c r="AA293" s="37"/>
      <c r="AB293" s="37"/>
      <c r="AC293" s="37"/>
      <c r="AD293" s="37"/>
      <c r="AE293" s="37"/>
      <c r="AT293" s="16" t="s">
        <v>141</v>
      </c>
      <c r="AU293" s="16" t="s">
        <v>87</v>
      </c>
    </row>
    <row r="294" s="13" customFormat="1">
      <c r="A294" s="13"/>
      <c r="B294" s="234"/>
      <c r="C294" s="235"/>
      <c r="D294" s="228" t="s">
        <v>143</v>
      </c>
      <c r="E294" s="236" t="s">
        <v>1</v>
      </c>
      <c r="F294" s="237" t="s">
        <v>362</v>
      </c>
      <c r="G294" s="235"/>
      <c r="H294" s="238">
        <v>4.194</v>
      </c>
      <c r="I294" s="239"/>
      <c r="J294" s="235"/>
      <c r="K294" s="235"/>
      <c r="L294" s="240"/>
      <c r="M294" s="241"/>
      <c r="N294" s="242"/>
      <c r="O294" s="242"/>
      <c r="P294" s="242"/>
      <c r="Q294" s="242"/>
      <c r="R294" s="242"/>
      <c r="S294" s="242"/>
      <c r="T294" s="243"/>
      <c r="U294" s="13"/>
      <c r="V294" s="13"/>
      <c r="W294" s="13"/>
      <c r="X294" s="13"/>
      <c r="Y294" s="13"/>
      <c r="Z294" s="13"/>
      <c r="AA294" s="13"/>
      <c r="AB294" s="13"/>
      <c r="AC294" s="13"/>
      <c r="AD294" s="13"/>
      <c r="AE294" s="13"/>
      <c r="AT294" s="244" t="s">
        <v>143</v>
      </c>
      <c r="AU294" s="244" t="s">
        <v>87</v>
      </c>
      <c r="AV294" s="13" t="s">
        <v>87</v>
      </c>
      <c r="AW294" s="13" t="s">
        <v>34</v>
      </c>
      <c r="AX294" s="13" t="s">
        <v>85</v>
      </c>
      <c r="AY294" s="244" t="s">
        <v>131</v>
      </c>
    </row>
    <row r="295" s="2" customFormat="1" ht="16.5" customHeight="1">
      <c r="A295" s="37"/>
      <c r="B295" s="38"/>
      <c r="C295" s="214" t="s">
        <v>363</v>
      </c>
      <c r="D295" s="214" t="s">
        <v>133</v>
      </c>
      <c r="E295" s="215" t="s">
        <v>364</v>
      </c>
      <c r="F295" s="216" t="s">
        <v>365</v>
      </c>
      <c r="G295" s="217" t="s">
        <v>178</v>
      </c>
      <c r="H295" s="218">
        <v>129.654</v>
      </c>
      <c r="I295" s="219"/>
      <c r="J295" s="220">
        <f>ROUND(I295*H295,2)</f>
        <v>0</v>
      </c>
      <c r="K295" s="221"/>
      <c r="L295" s="43"/>
      <c r="M295" s="222" t="s">
        <v>1</v>
      </c>
      <c r="N295" s="223" t="s">
        <v>43</v>
      </c>
      <c r="O295" s="90"/>
      <c r="P295" s="224">
        <f>O295*H295</f>
        <v>0</v>
      </c>
      <c r="Q295" s="224">
        <v>0</v>
      </c>
      <c r="R295" s="224">
        <f>Q295*H295</f>
        <v>0</v>
      </c>
      <c r="S295" s="224">
        <v>0</v>
      </c>
      <c r="T295" s="225">
        <f>S295*H295</f>
        <v>0</v>
      </c>
      <c r="U295" s="37"/>
      <c r="V295" s="37"/>
      <c r="W295" s="37"/>
      <c r="X295" s="37"/>
      <c r="Y295" s="37"/>
      <c r="Z295" s="37"/>
      <c r="AA295" s="37"/>
      <c r="AB295" s="37"/>
      <c r="AC295" s="37"/>
      <c r="AD295" s="37"/>
      <c r="AE295" s="37"/>
      <c r="AR295" s="226" t="s">
        <v>137</v>
      </c>
      <c r="AT295" s="226" t="s">
        <v>133</v>
      </c>
      <c r="AU295" s="226" t="s">
        <v>87</v>
      </c>
      <c r="AY295" s="16" t="s">
        <v>131</v>
      </c>
      <c r="BE295" s="227">
        <f>IF(N295="základní",J295,0)</f>
        <v>0</v>
      </c>
      <c r="BF295" s="227">
        <f>IF(N295="snížená",J295,0)</f>
        <v>0</v>
      </c>
      <c r="BG295" s="227">
        <f>IF(N295="zákl. přenesená",J295,0)</f>
        <v>0</v>
      </c>
      <c r="BH295" s="227">
        <f>IF(N295="sníž. přenesená",J295,0)</f>
        <v>0</v>
      </c>
      <c r="BI295" s="227">
        <f>IF(N295="nulová",J295,0)</f>
        <v>0</v>
      </c>
      <c r="BJ295" s="16" t="s">
        <v>85</v>
      </c>
      <c r="BK295" s="227">
        <f>ROUND(I295*H295,2)</f>
        <v>0</v>
      </c>
      <c r="BL295" s="16" t="s">
        <v>137</v>
      </c>
      <c r="BM295" s="226" t="s">
        <v>366</v>
      </c>
    </row>
    <row r="296" s="2" customFormat="1">
      <c r="A296" s="37"/>
      <c r="B296" s="38"/>
      <c r="C296" s="39"/>
      <c r="D296" s="228" t="s">
        <v>139</v>
      </c>
      <c r="E296" s="39"/>
      <c r="F296" s="229" t="s">
        <v>367</v>
      </c>
      <c r="G296" s="39"/>
      <c r="H296" s="39"/>
      <c r="I296" s="230"/>
      <c r="J296" s="39"/>
      <c r="K296" s="39"/>
      <c r="L296" s="43"/>
      <c r="M296" s="231"/>
      <c r="N296" s="232"/>
      <c r="O296" s="90"/>
      <c r="P296" s="90"/>
      <c r="Q296" s="90"/>
      <c r="R296" s="90"/>
      <c r="S296" s="90"/>
      <c r="T296" s="91"/>
      <c r="U296" s="37"/>
      <c r="V296" s="37"/>
      <c r="W296" s="37"/>
      <c r="X296" s="37"/>
      <c r="Y296" s="37"/>
      <c r="Z296" s="37"/>
      <c r="AA296" s="37"/>
      <c r="AB296" s="37"/>
      <c r="AC296" s="37"/>
      <c r="AD296" s="37"/>
      <c r="AE296" s="37"/>
      <c r="AT296" s="16" t="s">
        <v>139</v>
      </c>
      <c r="AU296" s="16" t="s">
        <v>87</v>
      </c>
    </row>
    <row r="297" s="13" customFormat="1">
      <c r="A297" s="13"/>
      <c r="B297" s="234"/>
      <c r="C297" s="235"/>
      <c r="D297" s="228" t="s">
        <v>143</v>
      </c>
      <c r="E297" s="236" t="s">
        <v>1</v>
      </c>
      <c r="F297" s="237" t="s">
        <v>368</v>
      </c>
      <c r="G297" s="235"/>
      <c r="H297" s="238">
        <v>5.0049999999999999</v>
      </c>
      <c r="I297" s="239"/>
      <c r="J297" s="235"/>
      <c r="K297" s="235"/>
      <c r="L297" s="240"/>
      <c r="M297" s="241"/>
      <c r="N297" s="242"/>
      <c r="O297" s="242"/>
      <c r="P297" s="242"/>
      <c r="Q297" s="242"/>
      <c r="R297" s="242"/>
      <c r="S297" s="242"/>
      <c r="T297" s="243"/>
      <c r="U297" s="13"/>
      <c r="V297" s="13"/>
      <c r="W297" s="13"/>
      <c r="X297" s="13"/>
      <c r="Y297" s="13"/>
      <c r="Z297" s="13"/>
      <c r="AA297" s="13"/>
      <c r="AB297" s="13"/>
      <c r="AC297" s="13"/>
      <c r="AD297" s="13"/>
      <c r="AE297" s="13"/>
      <c r="AT297" s="244" t="s">
        <v>143</v>
      </c>
      <c r="AU297" s="244" t="s">
        <v>87</v>
      </c>
      <c r="AV297" s="13" t="s">
        <v>87</v>
      </c>
      <c r="AW297" s="13" t="s">
        <v>34</v>
      </c>
      <c r="AX297" s="13" t="s">
        <v>78</v>
      </c>
      <c r="AY297" s="244" t="s">
        <v>131</v>
      </c>
    </row>
    <row r="298" s="13" customFormat="1">
      <c r="A298" s="13"/>
      <c r="B298" s="234"/>
      <c r="C298" s="235"/>
      <c r="D298" s="228" t="s">
        <v>143</v>
      </c>
      <c r="E298" s="236" t="s">
        <v>1</v>
      </c>
      <c r="F298" s="237" t="s">
        <v>369</v>
      </c>
      <c r="G298" s="235"/>
      <c r="H298" s="238">
        <v>6.0830000000000002</v>
      </c>
      <c r="I298" s="239"/>
      <c r="J298" s="235"/>
      <c r="K298" s="235"/>
      <c r="L298" s="240"/>
      <c r="M298" s="241"/>
      <c r="N298" s="242"/>
      <c r="O298" s="242"/>
      <c r="P298" s="242"/>
      <c r="Q298" s="242"/>
      <c r="R298" s="242"/>
      <c r="S298" s="242"/>
      <c r="T298" s="243"/>
      <c r="U298" s="13"/>
      <c r="V298" s="13"/>
      <c r="W298" s="13"/>
      <c r="X298" s="13"/>
      <c r="Y298" s="13"/>
      <c r="Z298" s="13"/>
      <c r="AA298" s="13"/>
      <c r="AB298" s="13"/>
      <c r="AC298" s="13"/>
      <c r="AD298" s="13"/>
      <c r="AE298" s="13"/>
      <c r="AT298" s="244" t="s">
        <v>143</v>
      </c>
      <c r="AU298" s="244" t="s">
        <v>87</v>
      </c>
      <c r="AV298" s="13" t="s">
        <v>87</v>
      </c>
      <c r="AW298" s="13" t="s">
        <v>34</v>
      </c>
      <c r="AX298" s="13" t="s">
        <v>78</v>
      </c>
      <c r="AY298" s="244" t="s">
        <v>131</v>
      </c>
    </row>
    <row r="299" s="13" customFormat="1">
      <c r="A299" s="13"/>
      <c r="B299" s="234"/>
      <c r="C299" s="235"/>
      <c r="D299" s="228" t="s">
        <v>143</v>
      </c>
      <c r="E299" s="236" t="s">
        <v>1</v>
      </c>
      <c r="F299" s="237" t="s">
        <v>370</v>
      </c>
      <c r="G299" s="235"/>
      <c r="H299" s="238">
        <v>56.805</v>
      </c>
      <c r="I299" s="239"/>
      <c r="J299" s="235"/>
      <c r="K299" s="235"/>
      <c r="L299" s="240"/>
      <c r="M299" s="241"/>
      <c r="N299" s="242"/>
      <c r="O299" s="242"/>
      <c r="P299" s="242"/>
      <c r="Q299" s="242"/>
      <c r="R299" s="242"/>
      <c r="S299" s="242"/>
      <c r="T299" s="243"/>
      <c r="U299" s="13"/>
      <c r="V299" s="13"/>
      <c r="W299" s="13"/>
      <c r="X299" s="13"/>
      <c r="Y299" s="13"/>
      <c r="Z299" s="13"/>
      <c r="AA299" s="13"/>
      <c r="AB299" s="13"/>
      <c r="AC299" s="13"/>
      <c r="AD299" s="13"/>
      <c r="AE299" s="13"/>
      <c r="AT299" s="244" t="s">
        <v>143</v>
      </c>
      <c r="AU299" s="244" t="s">
        <v>87</v>
      </c>
      <c r="AV299" s="13" t="s">
        <v>87</v>
      </c>
      <c r="AW299" s="13" t="s">
        <v>34</v>
      </c>
      <c r="AX299" s="13" t="s">
        <v>78</v>
      </c>
      <c r="AY299" s="244" t="s">
        <v>131</v>
      </c>
    </row>
    <row r="300" s="13" customFormat="1">
      <c r="A300" s="13"/>
      <c r="B300" s="234"/>
      <c r="C300" s="235"/>
      <c r="D300" s="228" t="s">
        <v>143</v>
      </c>
      <c r="E300" s="236" t="s">
        <v>1</v>
      </c>
      <c r="F300" s="237" t="s">
        <v>371</v>
      </c>
      <c r="G300" s="235"/>
      <c r="H300" s="238">
        <v>6.2370000000000001</v>
      </c>
      <c r="I300" s="239"/>
      <c r="J300" s="235"/>
      <c r="K300" s="235"/>
      <c r="L300" s="240"/>
      <c r="M300" s="241"/>
      <c r="N300" s="242"/>
      <c r="O300" s="242"/>
      <c r="P300" s="242"/>
      <c r="Q300" s="242"/>
      <c r="R300" s="242"/>
      <c r="S300" s="242"/>
      <c r="T300" s="243"/>
      <c r="U300" s="13"/>
      <c r="V300" s="13"/>
      <c r="W300" s="13"/>
      <c r="X300" s="13"/>
      <c r="Y300" s="13"/>
      <c r="Z300" s="13"/>
      <c r="AA300" s="13"/>
      <c r="AB300" s="13"/>
      <c r="AC300" s="13"/>
      <c r="AD300" s="13"/>
      <c r="AE300" s="13"/>
      <c r="AT300" s="244" t="s">
        <v>143</v>
      </c>
      <c r="AU300" s="244" t="s">
        <v>87</v>
      </c>
      <c r="AV300" s="13" t="s">
        <v>87</v>
      </c>
      <c r="AW300" s="13" t="s">
        <v>34</v>
      </c>
      <c r="AX300" s="13" t="s">
        <v>78</v>
      </c>
      <c r="AY300" s="244" t="s">
        <v>131</v>
      </c>
    </row>
    <row r="301" s="13" customFormat="1">
      <c r="A301" s="13"/>
      <c r="B301" s="234"/>
      <c r="C301" s="235"/>
      <c r="D301" s="228" t="s">
        <v>143</v>
      </c>
      <c r="E301" s="236" t="s">
        <v>1</v>
      </c>
      <c r="F301" s="237" t="s">
        <v>372</v>
      </c>
      <c r="G301" s="235"/>
      <c r="H301" s="238">
        <v>6.048</v>
      </c>
      <c r="I301" s="239"/>
      <c r="J301" s="235"/>
      <c r="K301" s="235"/>
      <c r="L301" s="240"/>
      <c r="M301" s="241"/>
      <c r="N301" s="242"/>
      <c r="O301" s="242"/>
      <c r="P301" s="242"/>
      <c r="Q301" s="242"/>
      <c r="R301" s="242"/>
      <c r="S301" s="242"/>
      <c r="T301" s="243"/>
      <c r="U301" s="13"/>
      <c r="V301" s="13"/>
      <c r="W301" s="13"/>
      <c r="X301" s="13"/>
      <c r="Y301" s="13"/>
      <c r="Z301" s="13"/>
      <c r="AA301" s="13"/>
      <c r="AB301" s="13"/>
      <c r="AC301" s="13"/>
      <c r="AD301" s="13"/>
      <c r="AE301" s="13"/>
      <c r="AT301" s="244" t="s">
        <v>143</v>
      </c>
      <c r="AU301" s="244" t="s">
        <v>87</v>
      </c>
      <c r="AV301" s="13" t="s">
        <v>87</v>
      </c>
      <c r="AW301" s="13" t="s">
        <v>34</v>
      </c>
      <c r="AX301" s="13" t="s">
        <v>78</v>
      </c>
      <c r="AY301" s="244" t="s">
        <v>131</v>
      </c>
    </row>
    <row r="302" s="13" customFormat="1">
      <c r="A302" s="13"/>
      <c r="B302" s="234"/>
      <c r="C302" s="235"/>
      <c r="D302" s="228" t="s">
        <v>143</v>
      </c>
      <c r="E302" s="236" t="s">
        <v>1</v>
      </c>
      <c r="F302" s="237" t="s">
        <v>373</v>
      </c>
      <c r="G302" s="235"/>
      <c r="H302" s="238">
        <v>49.475999999999999</v>
      </c>
      <c r="I302" s="239"/>
      <c r="J302" s="235"/>
      <c r="K302" s="235"/>
      <c r="L302" s="240"/>
      <c r="M302" s="241"/>
      <c r="N302" s="242"/>
      <c r="O302" s="242"/>
      <c r="P302" s="242"/>
      <c r="Q302" s="242"/>
      <c r="R302" s="242"/>
      <c r="S302" s="242"/>
      <c r="T302" s="243"/>
      <c r="U302" s="13"/>
      <c r="V302" s="13"/>
      <c r="W302" s="13"/>
      <c r="X302" s="13"/>
      <c r="Y302" s="13"/>
      <c r="Z302" s="13"/>
      <c r="AA302" s="13"/>
      <c r="AB302" s="13"/>
      <c r="AC302" s="13"/>
      <c r="AD302" s="13"/>
      <c r="AE302" s="13"/>
      <c r="AT302" s="244" t="s">
        <v>143</v>
      </c>
      <c r="AU302" s="244" t="s">
        <v>87</v>
      </c>
      <c r="AV302" s="13" t="s">
        <v>87</v>
      </c>
      <c r="AW302" s="13" t="s">
        <v>34</v>
      </c>
      <c r="AX302" s="13" t="s">
        <v>78</v>
      </c>
      <c r="AY302" s="244" t="s">
        <v>131</v>
      </c>
    </row>
    <row r="303" s="14" customFormat="1">
      <c r="A303" s="14"/>
      <c r="B303" s="245"/>
      <c r="C303" s="246"/>
      <c r="D303" s="228" t="s">
        <v>143</v>
      </c>
      <c r="E303" s="247" t="s">
        <v>1</v>
      </c>
      <c r="F303" s="248" t="s">
        <v>146</v>
      </c>
      <c r="G303" s="246"/>
      <c r="H303" s="249">
        <v>129.654</v>
      </c>
      <c r="I303" s="250"/>
      <c r="J303" s="246"/>
      <c r="K303" s="246"/>
      <c r="L303" s="251"/>
      <c r="M303" s="252"/>
      <c r="N303" s="253"/>
      <c r="O303" s="253"/>
      <c r="P303" s="253"/>
      <c r="Q303" s="253"/>
      <c r="R303" s="253"/>
      <c r="S303" s="253"/>
      <c r="T303" s="254"/>
      <c r="U303" s="14"/>
      <c r="V303" s="14"/>
      <c r="W303" s="14"/>
      <c r="X303" s="14"/>
      <c r="Y303" s="14"/>
      <c r="Z303" s="14"/>
      <c r="AA303" s="14"/>
      <c r="AB303" s="14"/>
      <c r="AC303" s="14"/>
      <c r="AD303" s="14"/>
      <c r="AE303" s="14"/>
      <c r="AT303" s="255" t="s">
        <v>143</v>
      </c>
      <c r="AU303" s="255" t="s">
        <v>87</v>
      </c>
      <c r="AV303" s="14" t="s">
        <v>137</v>
      </c>
      <c r="AW303" s="14" t="s">
        <v>34</v>
      </c>
      <c r="AX303" s="14" t="s">
        <v>85</v>
      </c>
      <c r="AY303" s="255" t="s">
        <v>131</v>
      </c>
    </row>
    <row r="304" s="2" customFormat="1" ht="33" customHeight="1">
      <c r="A304" s="37"/>
      <c r="B304" s="38"/>
      <c r="C304" s="214" t="s">
        <v>374</v>
      </c>
      <c r="D304" s="214" t="s">
        <v>133</v>
      </c>
      <c r="E304" s="215" t="s">
        <v>375</v>
      </c>
      <c r="F304" s="216" t="s">
        <v>376</v>
      </c>
      <c r="G304" s="217" t="s">
        <v>136</v>
      </c>
      <c r="H304" s="218">
        <v>220.345</v>
      </c>
      <c r="I304" s="219"/>
      <c r="J304" s="220">
        <f>ROUND(I304*H304,2)</f>
        <v>0</v>
      </c>
      <c r="K304" s="221"/>
      <c r="L304" s="43"/>
      <c r="M304" s="222" t="s">
        <v>1</v>
      </c>
      <c r="N304" s="223" t="s">
        <v>43</v>
      </c>
      <c r="O304" s="90"/>
      <c r="P304" s="224">
        <f>O304*H304</f>
        <v>0</v>
      </c>
      <c r="Q304" s="224">
        <v>0.00132</v>
      </c>
      <c r="R304" s="224">
        <f>Q304*H304</f>
        <v>0.29085539999999999</v>
      </c>
      <c r="S304" s="224">
        <v>0</v>
      </c>
      <c r="T304" s="225">
        <f>S304*H304</f>
        <v>0</v>
      </c>
      <c r="U304" s="37"/>
      <c r="V304" s="37"/>
      <c r="W304" s="37"/>
      <c r="X304" s="37"/>
      <c r="Y304" s="37"/>
      <c r="Z304" s="37"/>
      <c r="AA304" s="37"/>
      <c r="AB304" s="37"/>
      <c r="AC304" s="37"/>
      <c r="AD304" s="37"/>
      <c r="AE304" s="37"/>
      <c r="AR304" s="226" t="s">
        <v>137</v>
      </c>
      <c r="AT304" s="226" t="s">
        <v>133</v>
      </c>
      <c r="AU304" s="226" t="s">
        <v>87</v>
      </c>
      <c r="AY304" s="16" t="s">
        <v>131</v>
      </c>
      <c r="BE304" s="227">
        <f>IF(N304="základní",J304,0)</f>
        <v>0</v>
      </c>
      <c r="BF304" s="227">
        <f>IF(N304="snížená",J304,0)</f>
        <v>0</v>
      </c>
      <c r="BG304" s="227">
        <f>IF(N304="zákl. přenesená",J304,0)</f>
        <v>0</v>
      </c>
      <c r="BH304" s="227">
        <f>IF(N304="sníž. přenesená",J304,0)</f>
        <v>0</v>
      </c>
      <c r="BI304" s="227">
        <f>IF(N304="nulová",J304,0)</f>
        <v>0</v>
      </c>
      <c r="BJ304" s="16" t="s">
        <v>85</v>
      </c>
      <c r="BK304" s="227">
        <f>ROUND(I304*H304,2)</f>
        <v>0</v>
      </c>
      <c r="BL304" s="16" t="s">
        <v>137</v>
      </c>
      <c r="BM304" s="226" t="s">
        <v>377</v>
      </c>
    </row>
    <row r="305" s="2" customFormat="1">
      <c r="A305" s="37"/>
      <c r="B305" s="38"/>
      <c r="C305" s="39"/>
      <c r="D305" s="228" t="s">
        <v>139</v>
      </c>
      <c r="E305" s="39"/>
      <c r="F305" s="229" t="s">
        <v>378</v>
      </c>
      <c r="G305" s="39"/>
      <c r="H305" s="39"/>
      <c r="I305" s="230"/>
      <c r="J305" s="39"/>
      <c r="K305" s="39"/>
      <c r="L305" s="43"/>
      <c r="M305" s="231"/>
      <c r="N305" s="232"/>
      <c r="O305" s="90"/>
      <c r="P305" s="90"/>
      <c r="Q305" s="90"/>
      <c r="R305" s="90"/>
      <c r="S305" s="90"/>
      <c r="T305" s="91"/>
      <c r="U305" s="37"/>
      <c r="V305" s="37"/>
      <c r="W305" s="37"/>
      <c r="X305" s="37"/>
      <c r="Y305" s="37"/>
      <c r="Z305" s="37"/>
      <c r="AA305" s="37"/>
      <c r="AB305" s="37"/>
      <c r="AC305" s="37"/>
      <c r="AD305" s="37"/>
      <c r="AE305" s="37"/>
      <c r="AT305" s="16" t="s">
        <v>139</v>
      </c>
      <c r="AU305" s="16" t="s">
        <v>87</v>
      </c>
    </row>
    <row r="306" s="13" customFormat="1">
      <c r="A306" s="13"/>
      <c r="B306" s="234"/>
      <c r="C306" s="235"/>
      <c r="D306" s="228" t="s">
        <v>143</v>
      </c>
      <c r="E306" s="236" t="s">
        <v>1</v>
      </c>
      <c r="F306" s="237" t="s">
        <v>379</v>
      </c>
      <c r="G306" s="235"/>
      <c r="H306" s="238">
        <v>12.82</v>
      </c>
      <c r="I306" s="239"/>
      <c r="J306" s="235"/>
      <c r="K306" s="235"/>
      <c r="L306" s="240"/>
      <c r="M306" s="241"/>
      <c r="N306" s="242"/>
      <c r="O306" s="242"/>
      <c r="P306" s="242"/>
      <c r="Q306" s="242"/>
      <c r="R306" s="242"/>
      <c r="S306" s="242"/>
      <c r="T306" s="243"/>
      <c r="U306" s="13"/>
      <c r="V306" s="13"/>
      <c r="W306" s="13"/>
      <c r="X306" s="13"/>
      <c r="Y306" s="13"/>
      <c r="Z306" s="13"/>
      <c r="AA306" s="13"/>
      <c r="AB306" s="13"/>
      <c r="AC306" s="13"/>
      <c r="AD306" s="13"/>
      <c r="AE306" s="13"/>
      <c r="AT306" s="244" t="s">
        <v>143</v>
      </c>
      <c r="AU306" s="244" t="s">
        <v>87</v>
      </c>
      <c r="AV306" s="13" t="s">
        <v>87</v>
      </c>
      <c r="AW306" s="13" t="s">
        <v>34</v>
      </c>
      <c r="AX306" s="13" t="s">
        <v>78</v>
      </c>
      <c r="AY306" s="244" t="s">
        <v>131</v>
      </c>
    </row>
    <row r="307" s="13" customFormat="1">
      <c r="A307" s="13"/>
      <c r="B307" s="234"/>
      <c r="C307" s="235"/>
      <c r="D307" s="228" t="s">
        <v>143</v>
      </c>
      <c r="E307" s="236" t="s">
        <v>1</v>
      </c>
      <c r="F307" s="237" t="s">
        <v>380</v>
      </c>
      <c r="G307" s="235"/>
      <c r="H307" s="238">
        <v>16.640000000000001</v>
      </c>
      <c r="I307" s="239"/>
      <c r="J307" s="235"/>
      <c r="K307" s="235"/>
      <c r="L307" s="240"/>
      <c r="M307" s="241"/>
      <c r="N307" s="242"/>
      <c r="O307" s="242"/>
      <c r="P307" s="242"/>
      <c r="Q307" s="242"/>
      <c r="R307" s="242"/>
      <c r="S307" s="242"/>
      <c r="T307" s="243"/>
      <c r="U307" s="13"/>
      <c r="V307" s="13"/>
      <c r="W307" s="13"/>
      <c r="X307" s="13"/>
      <c r="Y307" s="13"/>
      <c r="Z307" s="13"/>
      <c r="AA307" s="13"/>
      <c r="AB307" s="13"/>
      <c r="AC307" s="13"/>
      <c r="AD307" s="13"/>
      <c r="AE307" s="13"/>
      <c r="AT307" s="244" t="s">
        <v>143</v>
      </c>
      <c r="AU307" s="244" t="s">
        <v>87</v>
      </c>
      <c r="AV307" s="13" t="s">
        <v>87</v>
      </c>
      <c r="AW307" s="13" t="s">
        <v>34</v>
      </c>
      <c r="AX307" s="13" t="s">
        <v>78</v>
      </c>
      <c r="AY307" s="244" t="s">
        <v>131</v>
      </c>
    </row>
    <row r="308" s="13" customFormat="1">
      <c r="A308" s="13"/>
      <c r="B308" s="234"/>
      <c r="C308" s="235"/>
      <c r="D308" s="228" t="s">
        <v>143</v>
      </c>
      <c r="E308" s="236" t="s">
        <v>1</v>
      </c>
      <c r="F308" s="237" t="s">
        <v>381</v>
      </c>
      <c r="G308" s="235"/>
      <c r="H308" s="238">
        <v>84.209999999999994</v>
      </c>
      <c r="I308" s="239"/>
      <c r="J308" s="235"/>
      <c r="K308" s="235"/>
      <c r="L308" s="240"/>
      <c r="M308" s="241"/>
      <c r="N308" s="242"/>
      <c r="O308" s="242"/>
      <c r="P308" s="242"/>
      <c r="Q308" s="242"/>
      <c r="R308" s="242"/>
      <c r="S308" s="242"/>
      <c r="T308" s="243"/>
      <c r="U308" s="13"/>
      <c r="V308" s="13"/>
      <c r="W308" s="13"/>
      <c r="X308" s="13"/>
      <c r="Y308" s="13"/>
      <c r="Z308" s="13"/>
      <c r="AA308" s="13"/>
      <c r="AB308" s="13"/>
      <c r="AC308" s="13"/>
      <c r="AD308" s="13"/>
      <c r="AE308" s="13"/>
      <c r="AT308" s="244" t="s">
        <v>143</v>
      </c>
      <c r="AU308" s="244" t="s">
        <v>87</v>
      </c>
      <c r="AV308" s="13" t="s">
        <v>87</v>
      </c>
      <c r="AW308" s="13" t="s">
        <v>34</v>
      </c>
      <c r="AX308" s="13" t="s">
        <v>78</v>
      </c>
      <c r="AY308" s="244" t="s">
        <v>131</v>
      </c>
    </row>
    <row r="309" s="13" customFormat="1">
      <c r="A309" s="13"/>
      <c r="B309" s="234"/>
      <c r="C309" s="235"/>
      <c r="D309" s="228" t="s">
        <v>143</v>
      </c>
      <c r="E309" s="236" t="s">
        <v>1</v>
      </c>
      <c r="F309" s="237" t="s">
        <v>382</v>
      </c>
      <c r="G309" s="235"/>
      <c r="H309" s="238">
        <v>14.58</v>
      </c>
      <c r="I309" s="239"/>
      <c r="J309" s="235"/>
      <c r="K309" s="235"/>
      <c r="L309" s="240"/>
      <c r="M309" s="241"/>
      <c r="N309" s="242"/>
      <c r="O309" s="242"/>
      <c r="P309" s="242"/>
      <c r="Q309" s="242"/>
      <c r="R309" s="242"/>
      <c r="S309" s="242"/>
      <c r="T309" s="243"/>
      <c r="U309" s="13"/>
      <c r="V309" s="13"/>
      <c r="W309" s="13"/>
      <c r="X309" s="13"/>
      <c r="Y309" s="13"/>
      <c r="Z309" s="13"/>
      <c r="AA309" s="13"/>
      <c r="AB309" s="13"/>
      <c r="AC309" s="13"/>
      <c r="AD309" s="13"/>
      <c r="AE309" s="13"/>
      <c r="AT309" s="244" t="s">
        <v>143</v>
      </c>
      <c r="AU309" s="244" t="s">
        <v>87</v>
      </c>
      <c r="AV309" s="13" t="s">
        <v>87</v>
      </c>
      <c r="AW309" s="13" t="s">
        <v>34</v>
      </c>
      <c r="AX309" s="13" t="s">
        <v>78</v>
      </c>
      <c r="AY309" s="244" t="s">
        <v>131</v>
      </c>
    </row>
    <row r="310" s="13" customFormat="1">
      <c r="A310" s="13"/>
      <c r="B310" s="234"/>
      <c r="C310" s="235"/>
      <c r="D310" s="228" t="s">
        <v>143</v>
      </c>
      <c r="E310" s="236" t="s">
        <v>1</v>
      </c>
      <c r="F310" s="237" t="s">
        <v>383</v>
      </c>
      <c r="G310" s="235"/>
      <c r="H310" s="238">
        <v>14.52</v>
      </c>
      <c r="I310" s="239"/>
      <c r="J310" s="235"/>
      <c r="K310" s="235"/>
      <c r="L310" s="240"/>
      <c r="M310" s="241"/>
      <c r="N310" s="242"/>
      <c r="O310" s="242"/>
      <c r="P310" s="242"/>
      <c r="Q310" s="242"/>
      <c r="R310" s="242"/>
      <c r="S310" s="242"/>
      <c r="T310" s="243"/>
      <c r="U310" s="13"/>
      <c r="V310" s="13"/>
      <c r="W310" s="13"/>
      <c r="X310" s="13"/>
      <c r="Y310" s="13"/>
      <c r="Z310" s="13"/>
      <c r="AA310" s="13"/>
      <c r="AB310" s="13"/>
      <c r="AC310" s="13"/>
      <c r="AD310" s="13"/>
      <c r="AE310" s="13"/>
      <c r="AT310" s="244" t="s">
        <v>143</v>
      </c>
      <c r="AU310" s="244" t="s">
        <v>87</v>
      </c>
      <c r="AV310" s="13" t="s">
        <v>87</v>
      </c>
      <c r="AW310" s="13" t="s">
        <v>34</v>
      </c>
      <c r="AX310" s="13" t="s">
        <v>78</v>
      </c>
      <c r="AY310" s="244" t="s">
        <v>131</v>
      </c>
    </row>
    <row r="311" s="13" customFormat="1">
      <c r="A311" s="13"/>
      <c r="B311" s="234"/>
      <c r="C311" s="235"/>
      <c r="D311" s="228" t="s">
        <v>143</v>
      </c>
      <c r="E311" s="236" t="s">
        <v>1</v>
      </c>
      <c r="F311" s="237" t="s">
        <v>384</v>
      </c>
      <c r="G311" s="235"/>
      <c r="H311" s="238">
        <v>77.575000000000003</v>
      </c>
      <c r="I311" s="239"/>
      <c r="J311" s="235"/>
      <c r="K311" s="235"/>
      <c r="L311" s="240"/>
      <c r="M311" s="241"/>
      <c r="N311" s="242"/>
      <c r="O311" s="242"/>
      <c r="P311" s="242"/>
      <c r="Q311" s="242"/>
      <c r="R311" s="242"/>
      <c r="S311" s="242"/>
      <c r="T311" s="243"/>
      <c r="U311" s="13"/>
      <c r="V311" s="13"/>
      <c r="W311" s="13"/>
      <c r="X311" s="13"/>
      <c r="Y311" s="13"/>
      <c r="Z311" s="13"/>
      <c r="AA311" s="13"/>
      <c r="AB311" s="13"/>
      <c r="AC311" s="13"/>
      <c r="AD311" s="13"/>
      <c r="AE311" s="13"/>
      <c r="AT311" s="244" t="s">
        <v>143</v>
      </c>
      <c r="AU311" s="244" t="s">
        <v>87</v>
      </c>
      <c r="AV311" s="13" t="s">
        <v>87</v>
      </c>
      <c r="AW311" s="13" t="s">
        <v>34</v>
      </c>
      <c r="AX311" s="13" t="s">
        <v>78</v>
      </c>
      <c r="AY311" s="244" t="s">
        <v>131</v>
      </c>
    </row>
    <row r="312" s="14" customFormat="1">
      <c r="A312" s="14"/>
      <c r="B312" s="245"/>
      <c r="C312" s="246"/>
      <c r="D312" s="228" t="s">
        <v>143</v>
      </c>
      <c r="E312" s="247" t="s">
        <v>1</v>
      </c>
      <c r="F312" s="248" t="s">
        <v>146</v>
      </c>
      <c r="G312" s="246"/>
      <c r="H312" s="249">
        <v>220.345</v>
      </c>
      <c r="I312" s="250"/>
      <c r="J312" s="246"/>
      <c r="K312" s="246"/>
      <c r="L312" s="251"/>
      <c r="M312" s="252"/>
      <c r="N312" s="253"/>
      <c r="O312" s="253"/>
      <c r="P312" s="253"/>
      <c r="Q312" s="253"/>
      <c r="R312" s="253"/>
      <c r="S312" s="253"/>
      <c r="T312" s="254"/>
      <c r="U312" s="14"/>
      <c r="V312" s="14"/>
      <c r="W312" s="14"/>
      <c r="X312" s="14"/>
      <c r="Y312" s="14"/>
      <c r="Z312" s="14"/>
      <c r="AA312" s="14"/>
      <c r="AB312" s="14"/>
      <c r="AC312" s="14"/>
      <c r="AD312" s="14"/>
      <c r="AE312" s="14"/>
      <c r="AT312" s="255" t="s">
        <v>143</v>
      </c>
      <c r="AU312" s="255" t="s">
        <v>87</v>
      </c>
      <c r="AV312" s="14" t="s">
        <v>137</v>
      </c>
      <c r="AW312" s="14" t="s">
        <v>34</v>
      </c>
      <c r="AX312" s="14" t="s">
        <v>85</v>
      </c>
      <c r="AY312" s="255" t="s">
        <v>131</v>
      </c>
    </row>
    <row r="313" s="2" customFormat="1" ht="33" customHeight="1">
      <c r="A313" s="37"/>
      <c r="B313" s="38"/>
      <c r="C313" s="214" t="s">
        <v>385</v>
      </c>
      <c r="D313" s="214" t="s">
        <v>133</v>
      </c>
      <c r="E313" s="215" t="s">
        <v>386</v>
      </c>
      <c r="F313" s="216" t="s">
        <v>387</v>
      </c>
      <c r="G313" s="217" t="s">
        <v>136</v>
      </c>
      <c r="H313" s="218">
        <v>220.345</v>
      </c>
      <c r="I313" s="219"/>
      <c r="J313" s="220">
        <f>ROUND(I313*H313,2)</f>
        <v>0</v>
      </c>
      <c r="K313" s="221"/>
      <c r="L313" s="43"/>
      <c r="M313" s="222" t="s">
        <v>1</v>
      </c>
      <c r="N313" s="223" t="s">
        <v>43</v>
      </c>
      <c r="O313" s="90"/>
      <c r="P313" s="224">
        <f>O313*H313</f>
        <v>0</v>
      </c>
      <c r="Q313" s="224">
        <v>4.0000000000000003E-05</v>
      </c>
      <c r="R313" s="224">
        <f>Q313*H313</f>
        <v>0.0088138000000000001</v>
      </c>
      <c r="S313" s="224">
        <v>0</v>
      </c>
      <c r="T313" s="225">
        <f>S313*H313</f>
        <v>0</v>
      </c>
      <c r="U313" s="37"/>
      <c r="V313" s="37"/>
      <c r="W313" s="37"/>
      <c r="X313" s="37"/>
      <c r="Y313" s="37"/>
      <c r="Z313" s="37"/>
      <c r="AA313" s="37"/>
      <c r="AB313" s="37"/>
      <c r="AC313" s="37"/>
      <c r="AD313" s="37"/>
      <c r="AE313" s="37"/>
      <c r="AR313" s="226" t="s">
        <v>137</v>
      </c>
      <c r="AT313" s="226" t="s">
        <v>133</v>
      </c>
      <c r="AU313" s="226" t="s">
        <v>87</v>
      </c>
      <c r="AY313" s="16" t="s">
        <v>131</v>
      </c>
      <c r="BE313" s="227">
        <f>IF(N313="základní",J313,0)</f>
        <v>0</v>
      </c>
      <c r="BF313" s="227">
        <f>IF(N313="snížená",J313,0)</f>
        <v>0</v>
      </c>
      <c r="BG313" s="227">
        <f>IF(N313="zákl. přenesená",J313,0)</f>
        <v>0</v>
      </c>
      <c r="BH313" s="227">
        <f>IF(N313="sníž. přenesená",J313,0)</f>
        <v>0</v>
      </c>
      <c r="BI313" s="227">
        <f>IF(N313="nulová",J313,0)</f>
        <v>0</v>
      </c>
      <c r="BJ313" s="16" t="s">
        <v>85</v>
      </c>
      <c r="BK313" s="227">
        <f>ROUND(I313*H313,2)</f>
        <v>0</v>
      </c>
      <c r="BL313" s="16" t="s">
        <v>137</v>
      </c>
      <c r="BM313" s="226" t="s">
        <v>388</v>
      </c>
    </row>
    <row r="314" s="2" customFormat="1">
      <c r="A314" s="37"/>
      <c r="B314" s="38"/>
      <c r="C314" s="39"/>
      <c r="D314" s="228" t="s">
        <v>139</v>
      </c>
      <c r="E314" s="39"/>
      <c r="F314" s="229" t="s">
        <v>389</v>
      </c>
      <c r="G314" s="39"/>
      <c r="H314" s="39"/>
      <c r="I314" s="230"/>
      <c r="J314" s="39"/>
      <c r="K314" s="39"/>
      <c r="L314" s="43"/>
      <c r="M314" s="231"/>
      <c r="N314" s="232"/>
      <c r="O314" s="90"/>
      <c r="P314" s="90"/>
      <c r="Q314" s="90"/>
      <c r="R314" s="90"/>
      <c r="S314" s="90"/>
      <c r="T314" s="91"/>
      <c r="U314" s="37"/>
      <c r="V314" s="37"/>
      <c r="W314" s="37"/>
      <c r="X314" s="37"/>
      <c r="Y314" s="37"/>
      <c r="Z314" s="37"/>
      <c r="AA314" s="37"/>
      <c r="AB314" s="37"/>
      <c r="AC314" s="37"/>
      <c r="AD314" s="37"/>
      <c r="AE314" s="37"/>
      <c r="AT314" s="16" t="s">
        <v>139</v>
      </c>
      <c r="AU314" s="16" t="s">
        <v>87</v>
      </c>
    </row>
    <row r="315" s="2" customFormat="1" ht="21.75" customHeight="1">
      <c r="A315" s="37"/>
      <c r="B315" s="38"/>
      <c r="C315" s="214" t="s">
        <v>390</v>
      </c>
      <c r="D315" s="214" t="s">
        <v>133</v>
      </c>
      <c r="E315" s="215" t="s">
        <v>391</v>
      </c>
      <c r="F315" s="216" t="s">
        <v>392</v>
      </c>
      <c r="G315" s="217" t="s">
        <v>224</v>
      </c>
      <c r="H315" s="218">
        <v>5.8680000000000003</v>
      </c>
      <c r="I315" s="219"/>
      <c r="J315" s="220">
        <f>ROUND(I315*H315,2)</f>
        <v>0</v>
      </c>
      <c r="K315" s="221"/>
      <c r="L315" s="43"/>
      <c r="M315" s="222" t="s">
        <v>1</v>
      </c>
      <c r="N315" s="223" t="s">
        <v>43</v>
      </c>
      <c r="O315" s="90"/>
      <c r="P315" s="224">
        <f>O315*H315</f>
        <v>0</v>
      </c>
      <c r="Q315" s="224">
        <v>1.0763700000000001</v>
      </c>
      <c r="R315" s="224">
        <f>Q315*H315</f>
        <v>6.3161391600000005</v>
      </c>
      <c r="S315" s="224">
        <v>0</v>
      </c>
      <c r="T315" s="225">
        <f>S315*H315</f>
        <v>0</v>
      </c>
      <c r="U315" s="37"/>
      <c r="V315" s="37"/>
      <c r="W315" s="37"/>
      <c r="X315" s="37"/>
      <c r="Y315" s="37"/>
      <c r="Z315" s="37"/>
      <c r="AA315" s="37"/>
      <c r="AB315" s="37"/>
      <c r="AC315" s="37"/>
      <c r="AD315" s="37"/>
      <c r="AE315" s="37"/>
      <c r="AR315" s="226" t="s">
        <v>137</v>
      </c>
      <c r="AT315" s="226" t="s">
        <v>133</v>
      </c>
      <c r="AU315" s="226" t="s">
        <v>87</v>
      </c>
      <c r="AY315" s="16" t="s">
        <v>131</v>
      </c>
      <c r="BE315" s="227">
        <f>IF(N315="základní",J315,0)</f>
        <v>0</v>
      </c>
      <c r="BF315" s="227">
        <f>IF(N315="snížená",J315,0)</f>
        <v>0</v>
      </c>
      <c r="BG315" s="227">
        <f>IF(N315="zákl. přenesená",J315,0)</f>
        <v>0</v>
      </c>
      <c r="BH315" s="227">
        <f>IF(N315="sníž. přenesená",J315,0)</f>
        <v>0</v>
      </c>
      <c r="BI315" s="227">
        <f>IF(N315="nulová",J315,0)</f>
        <v>0</v>
      </c>
      <c r="BJ315" s="16" t="s">
        <v>85</v>
      </c>
      <c r="BK315" s="227">
        <f>ROUND(I315*H315,2)</f>
        <v>0</v>
      </c>
      <c r="BL315" s="16" t="s">
        <v>137</v>
      </c>
      <c r="BM315" s="226" t="s">
        <v>393</v>
      </c>
    </row>
    <row r="316" s="2" customFormat="1">
      <c r="A316" s="37"/>
      <c r="B316" s="38"/>
      <c r="C316" s="39"/>
      <c r="D316" s="228" t="s">
        <v>139</v>
      </c>
      <c r="E316" s="39"/>
      <c r="F316" s="229" t="s">
        <v>394</v>
      </c>
      <c r="G316" s="39"/>
      <c r="H316" s="39"/>
      <c r="I316" s="230"/>
      <c r="J316" s="39"/>
      <c r="K316" s="39"/>
      <c r="L316" s="43"/>
      <c r="M316" s="231"/>
      <c r="N316" s="232"/>
      <c r="O316" s="90"/>
      <c r="P316" s="90"/>
      <c r="Q316" s="90"/>
      <c r="R316" s="90"/>
      <c r="S316" s="90"/>
      <c r="T316" s="91"/>
      <c r="U316" s="37"/>
      <c r="V316" s="37"/>
      <c r="W316" s="37"/>
      <c r="X316" s="37"/>
      <c r="Y316" s="37"/>
      <c r="Z316" s="37"/>
      <c r="AA316" s="37"/>
      <c r="AB316" s="37"/>
      <c r="AC316" s="37"/>
      <c r="AD316" s="37"/>
      <c r="AE316" s="37"/>
      <c r="AT316" s="16" t="s">
        <v>139</v>
      </c>
      <c r="AU316" s="16" t="s">
        <v>87</v>
      </c>
    </row>
    <row r="317" s="2" customFormat="1">
      <c r="A317" s="37"/>
      <c r="B317" s="38"/>
      <c r="C317" s="39"/>
      <c r="D317" s="228" t="s">
        <v>141</v>
      </c>
      <c r="E317" s="39"/>
      <c r="F317" s="233" t="s">
        <v>395</v>
      </c>
      <c r="G317" s="39"/>
      <c r="H317" s="39"/>
      <c r="I317" s="230"/>
      <c r="J317" s="39"/>
      <c r="K317" s="39"/>
      <c r="L317" s="43"/>
      <c r="M317" s="231"/>
      <c r="N317" s="232"/>
      <c r="O317" s="90"/>
      <c r="P317" s="90"/>
      <c r="Q317" s="90"/>
      <c r="R317" s="90"/>
      <c r="S317" s="90"/>
      <c r="T317" s="91"/>
      <c r="U317" s="37"/>
      <c r="V317" s="37"/>
      <c r="W317" s="37"/>
      <c r="X317" s="37"/>
      <c r="Y317" s="37"/>
      <c r="Z317" s="37"/>
      <c r="AA317" s="37"/>
      <c r="AB317" s="37"/>
      <c r="AC317" s="37"/>
      <c r="AD317" s="37"/>
      <c r="AE317" s="37"/>
      <c r="AT317" s="16" t="s">
        <v>141</v>
      </c>
      <c r="AU317" s="16" t="s">
        <v>87</v>
      </c>
    </row>
    <row r="318" s="13" customFormat="1">
      <c r="A318" s="13"/>
      <c r="B318" s="234"/>
      <c r="C318" s="235"/>
      <c r="D318" s="228" t="s">
        <v>143</v>
      </c>
      <c r="E318" s="236" t="s">
        <v>1</v>
      </c>
      <c r="F318" s="237" t="s">
        <v>396</v>
      </c>
      <c r="G318" s="235"/>
      <c r="H318" s="238">
        <v>5.8680000000000003</v>
      </c>
      <c r="I318" s="239"/>
      <c r="J318" s="235"/>
      <c r="K318" s="235"/>
      <c r="L318" s="240"/>
      <c r="M318" s="241"/>
      <c r="N318" s="242"/>
      <c r="O318" s="242"/>
      <c r="P318" s="242"/>
      <c r="Q318" s="242"/>
      <c r="R318" s="242"/>
      <c r="S318" s="242"/>
      <c r="T318" s="243"/>
      <c r="U318" s="13"/>
      <c r="V318" s="13"/>
      <c r="W318" s="13"/>
      <c r="X318" s="13"/>
      <c r="Y318" s="13"/>
      <c r="Z318" s="13"/>
      <c r="AA318" s="13"/>
      <c r="AB318" s="13"/>
      <c r="AC318" s="13"/>
      <c r="AD318" s="13"/>
      <c r="AE318" s="13"/>
      <c r="AT318" s="244" t="s">
        <v>143</v>
      </c>
      <c r="AU318" s="244" t="s">
        <v>87</v>
      </c>
      <c r="AV318" s="13" t="s">
        <v>87</v>
      </c>
      <c r="AW318" s="13" t="s">
        <v>34</v>
      </c>
      <c r="AX318" s="13" t="s">
        <v>85</v>
      </c>
      <c r="AY318" s="244" t="s">
        <v>131</v>
      </c>
    </row>
    <row r="319" s="2" customFormat="1" ht="21.75" customHeight="1">
      <c r="A319" s="37"/>
      <c r="B319" s="38"/>
      <c r="C319" s="214" t="s">
        <v>397</v>
      </c>
      <c r="D319" s="214" t="s">
        <v>133</v>
      </c>
      <c r="E319" s="215" t="s">
        <v>398</v>
      </c>
      <c r="F319" s="216" t="s">
        <v>399</v>
      </c>
      <c r="G319" s="217" t="s">
        <v>224</v>
      </c>
      <c r="H319" s="218">
        <v>9.6899999999999995</v>
      </c>
      <c r="I319" s="219"/>
      <c r="J319" s="220">
        <f>ROUND(I319*H319,2)</f>
        <v>0</v>
      </c>
      <c r="K319" s="221"/>
      <c r="L319" s="43"/>
      <c r="M319" s="222" t="s">
        <v>1</v>
      </c>
      <c r="N319" s="223" t="s">
        <v>43</v>
      </c>
      <c r="O319" s="90"/>
      <c r="P319" s="224">
        <f>O319*H319</f>
        <v>0</v>
      </c>
      <c r="Q319" s="224">
        <v>1.0483800000000001</v>
      </c>
      <c r="R319" s="224">
        <f>Q319*H319</f>
        <v>10.1588022</v>
      </c>
      <c r="S319" s="224">
        <v>0</v>
      </c>
      <c r="T319" s="225">
        <f>S319*H319</f>
        <v>0</v>
      </c>
      <c r="U319" s="37"/>
      <c r="V319" s="37"/>
      <c r="W319" s="37"/>
      <c r="X319" s="37"/>
      <c r="Y319" s="37"/>
      <c r="Z319" s="37"/>
      <c r="AA319" s="37"/>
      <c r="AB319" s="37"/>
      <c r="AC319" s="37"/>
      <c r="AD319" s="37"/>
      <c r="AE319" s="37"/>
      <c r="AR319" s="226" t="s">
        <v>137</v>
      </c>
      <c r="AT319" s="226" t="s">
        <v>133</v>
      </c>
      <c r="AU319" s="226" t="s">
        <v>87</v>
      </c>
      <c r="AY319" s="16" t="s">
        <v>131</v>
      </c>
      <c r="BE319" s="227">
        <f>IF(N319="základní",J319,0)</f>
        <v>0</v>
      </c>
      <c r="BF319" s="227">
        <f>IF(N319="snížená",J319,0)</f>
        <v>0</v>
      </c>
      <c r="BG319" s="227">
        <f>IF(N319="zákl. přenesená",J319,0)</f>
        <v>0</v>
      </c>
      <c r="BH319" s="227">
        <f>IF(N319="sníž. přenesená",J319,0)</f>
        <v>0</v>
      </c>
      <c r="BI319" s="227">
        <f>IF(N319="nulová",J319,0)</f>
        <v>0</v>
      </c>
      <c r="BJ319" s="16" t="s">
        <v>85</v>
      </c>
      <c r="BK319" s="227">
        <f>ROUND(I319*H319,2)</f>
        <v>0</v>
      </c>
      <c r="BL319" s="16" t="s">
        <v>137</v>
      </c>
      <c r="BM319" s="226" t="s">
        <v>400</v>
      </c>
    </row>
    <row r="320" s="2" customFormat="1">
      <c r="A320" s="37"/>
      <c r="B320" s="38"/>
      <c r="C320" s="39"/>
      <c r="D320" s="228" t="s">
        <v>139</v>
      </c>
      <c r="E320" s="39"/>
      <c r="F320" s="229" t="s">
        <v>401</v>
      </c>
      <c r="G320" s="39"/>
      <c r="H320" s="39"/>
      <c r="I320" s="230"/>
      <c r="J320" s="39"/>
      <c r="K320" s="39"/>
      <c r="L320" s="43"/>
      <c r="M320" s="231"/>
      <c r="N320" s="232"/>
      <c r="O320" s="90"/>
      <c r="P320" s="90"/>
      <c r="Q320" s="90"/>
      <c r="R320" s="90"/>
      <c r="S320" s="90"/>
      <c r="T320" s="91"/>
      <c r="U320" s="37"/>
      <c r="V320" s="37"/>
      <c r="W320" s="37"/>
      <c r="X320" s="37"/>
      <c r="Y320" s="37"/>
      <c r="Z320" s="37"/>
      <c r="AA320" s="37"/>
      <c r="AB320" s="37"/>
      <c r="AC320" s="37"/>
      <c r="AD320" s="37"/>
      <c r="AE320" s="37"/>
      <c r="AT320" s="16" t="s">
        <v>139</v>
      </c>
      <c r="AU320" s="16" t="s">
        <v>87</v>
      </c>
    </row>
    <row r="321" s="2" customFormat="1">
      <c r="A321" s="37"/>
      <c r="B321" s="38"/>
      <c r="C321" s="39"/>
      <c r="D321" s="228" t="s">
        <v>141</v>
      </c>
      <c r="E321" s="39"/>
      <c r="F321" s="233" t="s">
        <v>402</v>
      </c>
      <c r="G321" s="39"/>
      <c r="H321" s="39"/>
      <c r="I321" s="230"/>
      <c r="J321" s="39"/>
      <c r="K321" s="39"/>
      <c r="L321" s="43"/>
      <c r="M321" s="231"/>
      <c r="N321" s="232"/>
      <c r="O321" s="90"/>
      <c r="P321" s="90"/>
      <c r="Q321" s="90"/>
      <c r="R321" s="90"/>
      <c r="S321" s="90"/>
      <c r="T321" s="91"/>
      <c r="U321" s="37"/>
      <c r="V321" s="37"/>
      <c r="W321" s="37"/>
      <c r="X321" s="37"/>
      <c r="Y321" s="37"/>
      <c r="Z321" s="37"/>
      <c r="AA321" s="37"/>
      <c r="AB321" s="37"/>
      <c r="AC321" s="37"/>
      <c r="AD321" s="37"/>
      <c r="AE321" s="37"/>
      <c r="AT321" s="16" t="s">
        <v>141</v>
      </c>
      <c r="AU321" s="16" t="s">
        <v>87</v>
      </c>
    </row>
    <row r="322" s="13" customFormat="1">
      <c r="A322" s="13"/>
      <c r="B322" s="234"/>
      <c r="C322" s="235"/>
      <c r="D322" s="228" t="s">
        <v>143</v>
      </c>
      <c r="E322" s="236" t="s">
        <v>1</v>
      </c>
      <c r="F322" s="237" t="s">
        <v>403</v>
      </c>
      <c r="G322" s="235"/>
      <c r="H322" s="238">
        <v>9.6899999999999995</v>
      </c>
      <c r="I322" s="239"/>
      <c r="J322" s="235"/>
      <c r="K322" s="235"/>
      <c r="L322" s="240"/>
      <c r="M322" s="241"/>
      <c r="N322" s="242"/>
      <c r="O322" s="242"/>
      <c r="P322" s="242"/>
      <c r="Q322" s="242"/>
      <c r="R322" s="242"/>
      <c r="S322" s="242"/>
      <c r="T322" s="243"/>
      <c r="U322" s="13"/>
      <c r="V322" s="13"/>
      <c r="W322" s="13"/>
      <c r="X322" s="13"/>
      <c r="Y322" s="13"/>
      <c r="Z322" s="13"/>
      <c r="AA322" s="13"/>
      <c r="AB322" s="13"/>
      <c r="AC322" s="13"/>
      <c r="AD322" s="13"/>
      <c r="AE322" s="13"/>
      <c r="AT322" s="244" t="s">
        <v>143</v>
      </c>
      <c r="AU322" s="244" t="s">
        <v>87</v>
      </c>
      <c r="AV322" s="13" t="s">
        <v>87</v>
      </c>
      <c r="AW322" s="13" t="s">
        <v>34</v>
      </c>
      <c r="AX322" s="13" t="s">
        <v>85</v>
      </c>
      <c r="AY322" s="244" t="s">
        <v>131</v>
      </c>
    </row>
    <row r="323" s="2" customFormat="1" ht="21.75" customHeight="1">
      <c r="A323" s="37"/>
      <c r="B323" s="38"/>
      <c r="C323" s="214" t="s">
        <v>404</v>
      </c>
      <c r="D323" s="214" t="s">
        <v>133</v>
      </c>
      <c r="E323" s="215" t="s">
        <v>405</v>
      </c>
      <c r="F323" s="216" t="s">
        <v>406</v>
      </c>
      <c r="G323" s="217" t="s">
        <v>159</v>
      </c>
      <c r="H323" s="218">
        <v>65</v>
      </c>
      <c r="I323" s="219"/>
      <c r="J323" s="220">
        <f>ROUND(I323*H323,2)</f>
        <v>0</v>
      </c>
      <c r="K323" s="221"/>
      <c r="L323" s="43"/>
      <c r="M323" s="222" t="s">
        <v>1</v>
      </c>
      <c r="N323" s="223" t="s">
        <v>43</v>
      </c>
      <c r="O323" s="90"/>
      <c r="P323" s="224">
        <f>O323*H323</f>
        <v>0</v>
      </c>
      <c r="Q323" s="224">
        <v>0.00080999999999999996</v>
      </c>
      <c r="R323" s="224">
        <f>Q323*H323</f>
        <v>0.052649999999999995</v>
      </c>
      <c r="S323" s="224">
        <v>0</v>
      </c>
      <c r="T323" s="225">
        <f>S323*H323</f>
        <v>0</v>
      </c>
      <c r="U323" s="37"/>
      <c r="V323" s="37"/>
      <c r="W323" s="37"/>
      <c r="X323" s="37"/>
      <c r="Y323" s="37"/>
      <c r="Z323" s="37"/>
      <c r="AA323" s="37"/>
      <c r="AB323" s="37"/>
      <c r="AC323" s="37"/>
      <c r="AD323" s="37"/>
      <c r="AE323" s="37"/>
      <c r="AR323" s="226" t="s">
        <v>137</v>
      </c>
      <c r="AT323" s="226" t="s">
        <v>133</v>
      </c>
      <c r="AU323" s="226" t="s">
        <v>87</v>
      </c>
      <c r="AY323" s="16" t="s">
        <v>131</v>
      </c>
      <c r="BE323" s="227">
        <f>IF(N323="základní",J323,0)</f>
        <v>0</v>
      </c>
      <c r="BF323" s="227">
        <f>IF(N323="snížená",J323,0)</f>
        <v>0</v>
      </c>
      <c r="BG323" s="227">
        <f>IF(N323="zákl. přenesená",J323,0)</f>
        <v>0</v>
      </c>
      <c r="BH323" s="227">
        <f>IF(N323="sníž. přenesená",J323,0)</f>
        <v>0</v>
      </c>
      <c r="BI323" s="227">
        <f>IF(N323="nulová",J323,0)</f>
        <v>0</v>
      </c>
      <c r="BJ323" s="16" t="s">
        <v>85</v>
      </c>
      <c r="BK323" s="227">
        <f>ROUND(I323*H323,2)</f>
        <v>0</v>
      </c>
      <c r="BL323" s="16" t="s">
        <v>137</v>
      </c>
      <c r="BM323" s="226" t="s">
        <v>407</v>
      </c>
    </row>
    <row r="324" s="2" customFormat="1">
      <c r="A324" s="37"/>
      <c r="B324" s="38"/>
      <c r="C324" s="39"/>
      <c r="D324" s="228" t="s">
        <v>139</v>
      </c>
      <c r="E324" s="39"/>
      <c r="F324" s="229" t="s">
        <v>408</v>
      </c>
      <c r="G324" s="39"/>
      <c r="H324" s="39"/>
      <c r="I324" s="230"/>
      <c r="J324" s="39"/>
      <c r="K324" s="39"/>
      <c r="L324" s="43"/>
      <c r="M324" s="231"/>
      <c r="N324" s="232"/>
      <c r="O324" s="90"/>
      <c r="P324" s="90"/>
      <c r="Q324" s="90"/>
      <c r="R324" s="90"/>
      <c r="S324" s="90"/>
      <c r="T324" s="91"/>
      <c r="U324" s="37"/>
      <c r="V324" s="37"/>
      <c r="W324" s="37"/>
      <c r="X324" s="37"/>
      <c r="Y324" s="37"/>
      <c r="Z324" s="37"/>
      <c r="AA324" s="37"/>
      <c r="AB324" s="37"/>
      <c r="AC324" s="37"/>
      <c r="AD324" s="37"/>
      <c r="AE324" s="37"/>
      <c r="AT324" s="16" t="s">
        <v>139</v>
      </c>
      <c r="AU324" s="16" t="s">
        <v>87</v>
      </c>
    </row>
    <row r="325" s="2" customFormat="1">
      <c r="A325" s="37"/>
      <c r="B325" s="38"/>
      <c r="C325" s="39"/>
      <c r="D325" s="228" t="s">
        <v>141</v>
      </c>
      <c r="E325" s="39"/>
      <c r="F325" s="233" t="s">
        <v>409</v>
      </c>
      <c r="G325" s="39"/>
      <c r="H325" s="39"/>
      <c r="I325" s="230"/>
      <c r="J325" s="39"/>
      <c r="K325" s="39"/>
      <c r="L325" s="43"/>
      <c r="M325" s="231"/>
      <c r="N325" s="232"/>
      <c r="O325" s="90"/>
      <c r="P325" s="90"/>
      <c r="Q325" s="90"/>
      <c r="R325" s="90"/>
      <c r="S325" s="90"/>
      <c r="T325" s="91"/>
      <c r="U325" s="37"/>
      <c r="V325" s="37"/>
      <c r="W325" s="37"/>
      <c r="X325" s="37"/>
      <c r="Y325" s="37"/>
      <c r="Z325" s="37"/>
      <c r="AA325" s="37"/>
      <c r="AB325" s="37"/>
      <c r="AC325" s="37"/>
      <c r="AD325" s="37"/>
      <c r="AE325" s="37"/>
      <c r="AT325" s="16" t="s">
        <v>141</v>
      </c>
      <c r="AU325" s="16" t="s">
        <v>87</v>
      </c>
    </row>
    <row r="326" s="13" customFormat="1">
      <c r="A326" s="13"/>
      <c r="B326" s="234"/>
      <c r="C326" s="235"/>
      <c r="D326" s="228" t="s">
        <v>143</v>
      </c>
      <c r="E326" s="236" t="s">
        <v>1</v>
      </c>
      <c r="F326" s="237" t="s">
        <v>410</v>
      </c>
      <c r="G326" s="235"/>
      <c r="H326" s="238">
        <v>65</v>
      </c>
      <c r="I326" s="239"/>
      <c r="J326" s="235"/>
      <c r="K326" s="235"/>
      <c r="L326" s="240"/>
      <c r="M326" s="241"/>
      <c r="N326" s="242"/>
      <c r="O326" s="242"/>
      <c r="P326" s="242"/>
      <c r="Q326" s="242"/>
      <c r="R326" s="242"/>
      <c r="S326" s="242"/>
      <c r="T326" s="243"/>
      <c r="U326" s="13"/>
      <c r="V326" s="13"/>
      <c r="W326" s="13"/>
      <c r="X326" s="13"/>
      <c r="Y326" s="13"/>
      <c r="Z326" s="13"/>
      <c r="AA326" s="13"/>
      <c r="AB326" s="13"/>
      <c r="AC326" s="13"/>
      <c r="AD326" s="13"/>
      <c r="AE326" s="13"/>
      <c r="AT326" s="244" t="s">
        <v>143</v>
      </c>
      <c r="AU326" s="244" t="s">
        <v>87</v>
      </c>
      <c r="AV326" s="13" t="s">
        <v>87</v>
      </c>
      <c r="AW326" s="13" t="s">
        <v>34</v>
      </c>
      <c r="AX326" s="13" t="s">
        <v>85</v>
      </c>
      <c r="AY326" s="244" t="s">
        <v>131</v>
      </c>
    </row>
    <row r="327" s="12" customFormat="1" ht="22.8" customHeight="1">
      <c r="A327" s="12"/>
      <c r="B327" s="198"/>
      <c r="C327" s="199"/>
      <c r="D327" s="200" t="s">
        <v>77</v>
      </c>
      <c r="E327" s="212" t="s">
        <v>137</v>
      </c>
      <c r="F327" s="212" t="s">
        <v>411</v>
      </c>
      <c r="G327" s="199"/>
      <c r="H327" s="199"/>
      <c r="I327" s="202"/>
      <c r="J327" s="213">
        <f>BK327</f>
        <v>0</v>
      </c>
      <c r="K327" s="199"/>
      <c r="L327" s="204"/>
      <c r="M327" s="205"/>
      <c r="N327" s="206"/>
      <c r="O327" s="206"/>
      <c r="P327" s="207">
        <f>SUM(P328:P409)</f>
        <v>0</v>
      </c>
      <c r="Q327" s="206"/>
      <c r="R327" s="207">
        <f>SUM(R328:R409)</f>
        <v>83.849117430000021</v>
      </c>
      <c r="S327" s="206"/>
      <c r="T327" s="208">
        <f>SUM(T328:T409)</f>
        <v>0</v>
      </c>
      <c r="U327" s="12"/>
      <c r="V327" s="12"/>
      <c r="W327" s="12"/>
      <c r="X327" s="12"/>
      <c r="Y327" s="12"/>
      <c r="Z327" s="12"/>
      <c r="AA327" s="12"/>
      <c r="AB327" s="12"/>
      <c r="AC327" s="12"/>
      <c r="AD327" s="12"/>
      <c r="AE327" s="12"/>
      <c r="AR327" s="209" t="s">
        <v>85</v>
      </c>
      <c r="AT327" s="210" t="s">
        <v>77</v>
      </c>
      <c r="AU327" s="210" t="s">
        <v>85</v>
      </c>
      <c r="AY327" s="209" t="s">
        <v>131</v>
      </c>
      <c r="BK327" s="211">
        <f>SUM(BK328:BK409)</f>
        <v>0</v>
      </c>
    </row>
    <row r="328" s="2" customFormat="1" ht="21.75" customHeight="1">
      <c r="A328" s="37"/>
      <c r="B328" s="38"/>
      <c r="C328" s="214" t="s">
        <v>412</v>
      </c>
      <c r="D328" s="214" t="s">
        <v>133</v>
      </c>
      <c r="E328" s="215" t="s">
        <v>413</v>
      </c>
      <c r="F328" s="216" t="s">
        <v>414</v>
      </c>
      <c r="G328" s="217" t="s">
        <v>224</v>
      </c>
      <c r="H328" s="218">
        <v>5.1879999999999997</v>
      </c>
      <c r="I328" s="219"/>
      <c r="J328" s="220">
        <f>ROUND(I328*H328,2)</f>
        <v>0</v>
      </c>
      <c r="K328" s="221"/>
      <c r="L328" s="43"/>
      <c r="M328" s="222" t="s">
        <v>1</v>
      </c>
      <c r="N328" s="223" t="s">
        <v>43</v>
      </c>
      <c r="O328" s="90"/>
      <c r="P328" s="224">
        <f>O328*H328</f>
        <v>0</v>
      </c>
      <c r="Q328" s="224">
        <v>1.0490900000000001</v>
      </c>
      <c r="R328" s="224">
        <f>Q328*H328</f>
        <v>5.4426789200000005</v>
      </c>
      <c r="S328" s="224">
        <v>0</v>
      </c>
      <c r="T328" s="225">
        <f>S328*H328</f>
        <v>0</v>
      </c>
      <c r="U328" s="37"/>
      <c r="V328" s="37"/>
      <c r="W328" s="37"/>
      <c r="X328" s="37"/>
      <c r="Y328" s="37"/>
      <c r="Z328" s="37"/>
      <c r="AA328" s="37"/>
      <c r="AB328" s="37"/>
      <c r="AC328" s="37"/>
      <c r="AD328" s="37"/>
      <c r="AE328" s="37"/>
      <c r="AR328" s="226" t="s">
        <v>137</v>
      </c>
      <c r="AT328" s="226" t="s">
        <v>133</v>
      </c>
      <c r="AU328" s="226" t="s">
        <v>87</v>
      </c>
      <c r="AY328" s="16" t="s">
        <v>131</v>
      </c>
      <c r="BE328" s="227">
        <f>IF(N328="základní",J328,0)</f>
        <v>0</v>
      </c>
      <c r="BF328" s="227">
        <f>IF(N328="snížená",J328,0)</f>
        <v>0</v>
      </c>
      <c r="BG328" s="227">
        <f>IF(N328="zákl. přenesená",J328,0)</f>
        <v>0</v>
      </c>
      <c r="BH328" s="227">
        <f>IF(N328="sníž. přenesená",J328,0)</f>
        <v>0</v>
      </c>
      <c r="BI328" s="227">
        <f>IF(N328="nulová",J328,0)</f>
        <v>0</v>
      </c>
      <c r="BJ328" s="16" t="s">
        <v>85</v>
      </c>
      <c r="BK328" s="227">
        <f>ROUND(I328*H328,2)</f>
        <v>0</v>
      </c>
      <c r="BL328" s="16" t="s">
        <v>137</v>
      </c>
      <c r="BM328" s="226" t="s">
        <v>415</v>
      </c>
    </row>
    <row r="329" s="2" customFormat="1">
      <c r="A329" s="37"/>
      <c r="B329" s="38"/>
      <c r="C329" s="39"/>
      <c r="D329" s="228" t="s">
        <v>139</v>
      </c>
      <c r="E329" s="39"/>
      <c r="F329" s="229" t="s">
        <v>416</v>
      </c>
      <c r="G329" s="39"/>
      <c r="H329" s="39"/>
      <c r="I329" s="230"/>
      <c r="J329" s="39"/>
      <c r="K329" s="39"/>
      <c r="L329" s="43"/>
      <c r="M329" s="231"/>
      <c r="N329" s="232"/>
      <c r="O329" s="90"/>
      <c r="P329" s="90"/>
      <c r="Q329" s="90"/>
      <c r="R329" s="90"/>
      <c r="S329" s="90"/>
      <c r="T329" s="91"/>
      <c r="U329" s="37"/>
      <c r="V329" s="37"/>
      <c r="W329" s="37"/>
      <c r="X329" s="37"/>
      <c r="Y329" s="37"/>
      <c r="Z329" s="37"/>
      <c r="AA329" s="37"/>
      <c r="AB329" s="37"/>
      <c r="AC329" s="37"/>
      <c r="AD329" s="37"/>
      <c r="AE329" s="37"/>
      <c r="AT329" s="16" t="s">
        <v>139</v>
      </c>
      <c r="AU329" s="16" t="s">
        <v>87</v>
      </c>
    </row>
    <row r="330" s="2" customFormat="1">
      <c r="A330" s="37"/>
      <c r="B330" s="38"/>
      <c r="C330" s="39"/>
      <c r="D330" s="228" t="s">
        <v>141</v>
      </c>
      <c r="E330" s="39"/>
      <c r="F330" s="233" t="s">
        <v>417</v>
      </c>
      <c r="G330" s="39"/>
      <c r="H330" s="39"/>
      <c r="I330" s="230"/>
      <c r="J330" s="39"/>
      <c r="K330" s="39"/>
      <c r="L330" s="43"/>
      <c r="M330" s="231"/>
      <c r="N330" s="232"/>
      <c r="O330" s="90"/>
      <c r="P330" s="90"/>
      <c r="Q330" s="90"/>
      <c r="R330" s="90"/>
      <c r="S330" s="90"/>
      <c r="T330" s="91"/>
      <c r="U330" s="37"/>
      <c r="V330" s="37"/>
      <c r="W330" s="37"/>
      <c r="X330" s="37"/>
      <c r="Y330" s="37"/>
      <c r="Z330" s="37"/>
      <c r="AA330" s="37"/>
      <c r="AB330" s="37"/>
      <c r="AC330" s="37"/>
      <c r="AD330" s="37"/>
      <c r="AE330" s="37"/>
      <c r="AT330" s="16" t="s">
        <v>141</v>
      </c>
      <c r="AU330" s="16" t="s">
        <v>87</v>
      </c>
    </row>
    <row r="331" s="13" customFormat="1">
      <c r="A331" s="13"/>
      <c r="B331" s="234"/>
      <c r="C331" s="235"/>
      <c r="D331" s="228" t="s">
        <v>143</v>
      </c>
      <c r="E331" s="236" t="s">
        <v>1</v>
      </c>
      <c r="F331" s="237" t="s">
        <v>418</v>
      </c>
      <c r="G331" s="235"/>
      <c r="H331" s="238">
        <v>5.1879999999999997</v>
      </c>
      <c r="I331" s="239"/>
      <c r="J331" s="235"/>
      <c r="K331" s="235"/>
      <c r="L331" s="240"/>
      <c r="M331" s="241"/>
      <c r="N331" s="242"/>
      <c r="O331" s="242"/>
      <c r="P331" s="242"/>
      <c r="Q331" s="242"/>
      <c r="R331" s="242"/>
      <c r="S331" s="242"/>
      <c r="T331" s="243"/>
      <c r="U331" s="13"/>
      <c r="V331" s="13"/>
      <c r="W331" s="13"/>
      <c r="X331" s="13"/>
      <c r="Y331" s="13"/>
      <c r="Z331" s="13"/>
      <c r="AA331" s="13"/>
      <c r="AB331" s="13"/>
      <c r="AC331" s="13"/>
      <c r="AD331" s="13"/>
      <c r="AE331" s="13"/>
      <c r="AT331" s="244" t="s">
        <v>143</v>
      </c>
      <c r="AU331" s="244" t="s">
        <v>87</v>
      </c>
      <c r="AV331" s="13" t="s">
        <v>87</v>
      </c>
      <c r="AW331" s="13" t="s">
        <v>34</v>
      </c>
      <c r="AX331" s="13" t="s">
        <v>85</v>
      </c>
      <c r="AY331" s="244" t="s">
        <v>131</v>
      </c>
    </row>
    <row r="332" s="2" customFormat="1" ht="21.75" customHeight="1">
      <c r="A332" s="37"/>
      <c r="B332" s="38"/>
      <c r="C332" s="214" t="s">
        <v>419</v>
      </c>
      <c r="D332" s="214" t="s">
        <v>133</v>
      </c>
      <c r="E332" s="215" t="s">
        <v>420</v>
      </c>
      <c r="F332" s="216" t="s">
        <v>421</v>
      </c>
      <c r="G332" s="217" t="s">
        <v>224</v>
      </c>
      <c r="H332" s="218">
        <v>4.2089999999999996</v>
      </c>
      <c r="I332" s="219"/>
      <c r="J332" s="220">
        <f>ROUND(I332*H332,2)</f>
        <v>0</v>
      </c>
      <c r="K332" s="221"/>
      <c r="L332" s="43"/>
      <c r="M332" s="222" t="s">
        <v>1</v>
      </c>
      <c r="N332" s="223" t="s">
        <v>43</v>
      </c>
      <c r="O332" s="90"/>
      <c r="P332" s="224">
        <f>O332*H332</f>
        <v>0</v>
      </c>
      <c r="Q332" s="224">
        <v>1.10429</v>
      </c>
      <c r="R332" s="224">
        <f>Q332*H332</f>
        <v>4.6479566099999996</v>
      </c>
      <c r="S332" s="224">
        <v>0</v>
      </c>
      <c r="T332" s="225">
        <f>S332*H332</f>
        <v>0</v>
      </c>
      <c r="U332" s="37"/>
      <c r="V332" s="37"/>
      <c r="W332" s="37"/>
      <c r="X332" s="37"/>
      <c r="Y332" s="37"/>
      <c r="Z332" s="37"/>
      <c r="AA332" s="37"/>
      <c r="AB332" s="37"/>
      <c r="AC332" s="37"/>
      <c r="AD332" s="37"/>
      <c r="AE332" s="37"/>
      <c r="AR332" s="226" t="s">
        <v>137</v>
      </c>
      <c r="AT332" s="226" t="s">
        <v>133</v>
      </c>
      <c r="AU332" s="226" t="s">
        <v>87</v>
      </c>
      <c r="AY332" s="16" t="s">
        <v>131</v>
      </c>
      <c r="BE332" s="227">
        <f>IF(N332="základní",J332,0)</f>
        <v>0</v>
      </c>
      <c r="BF332" s="227">
        <f>IF(N332="snížená",J332,0)</f>
        <v>0</v>
      </c>
      <c r="BG332" s="227">
        <f>IF(N332="zákl. přenesená",J332,0)</f>
        <v>0</v>
      </c>
      <c r="BH332" s="227">
        <f>IF(N332="sníž. přenesená",J332,0)</f>
        <v>0</v>
      </c>
      <c r="BI332" s="227">
        <f>IF(N332="nulová",J332,0)</f>
        <v>0</v>
      </c>
      <c r="BJ332" s="16" t="s">
        <v>85</v>
      </c>
      <c r="BK332" s="227">
        <f>ROUND(I332*H332,2)</f>
        <v>0</v>
      </c>
      <c r="BL332" s="16" t="s">
        <v>137</v>
      </c>
      <c r="BM332" s="226" t="s">
        <v>422</v>
      </c>
    </row>
    <row r="333" s="2" customFormat="1">
      <c r="A333" s="37"/>
      <c r="B333" s="38"/>
      <c r="C333" s="39"/>
      <c r="D333" s="228" t="s">
        <v>139</v>
      </c>
      <c r="E333" s="39"/>
      <c r="F333" s="229" t="s">
        <v>423</v>
      </c>
      <c r="G333" s="39"/>
      <c r="H333" s="39"/>
      <c r="I333" s="230"/>
      <c r="J333" s="39"/>
      <c r="K333" s="39"/>
      <c r="L333" s="43"/>
      <c r="M333" s="231"/>
      <c r="N333" s="232"/>
      <c r="O333" s="90"/>
      <c r="P333" s="90"/>
      <c r="Q333" s="90"/>
      <c r="R333" s="90"/>
      <c r="S333" s="90"/>
      <c r="T333" s="91"/>
      <c r="U333" s="37"/>
      <c r="V333" s="37"/>
      <c r="W333" s="37"/>
      <c r="X333" s="37"/>
      <c r="Y333" s="37"/>
      <c r="Z333" s="37"/>
      <c r="AA333" s="37"/>
      <c r="AB333" s="37"/>
      <c r="AC333" s="37"/>
      <c r="AD333" s="37"/>
      <c r="AE333" s="37"/>
      <c r="AT333" s="16" t="s">
        <v>139</v>
      </c>
      <c r="AU333" s="16" t="s">
        <v>87</v>
      </c>
    </row>
    <row r="334" s="2" customFormat="1">
      <c r="A334" s="37"/>
      <c r="B334" s="38"/>
      <c r="C334" s="39"/>
      <c r="D334" s="228" t="s">
        <v>141</v>
      </c>
      <c r="E334" s="39"/>
      <c r="F334" s="233" t="s">
        <v>424</v>
      </c>
      <c r="G334" s="39"/>
      <c r="H334" s="39"/>
      <c r="I334" s="230"/>
      <c r="J334" s="39"/>
      <c r="K334" s="39"/>
      <c r="L334" s="43"/>
      <c r="M334" s="231"/>
      <c r="N334" s="232"/>
      <c r="O334" s="90"/>
      <c r="P334" s="90"/>
      <c r="Q334" s="90"/>
      <c r="R334" s="90"/>
      <c r="S334" s="90"/>
      <c r="T334" s="91"/>
      <c r="U334" s="37"/>
      <c r="V334" s="37"/>
      <c r="W334" s="37"/>
      <c r="X334" s="37"/>
      <c r="Y334" s="37"/>
      <c r="Z334" s="37"/>
      <c r="AA334" s="37"/>
      <c r="AB334" s="37"/>
      <c r="AC334" s="37"/>
      <c r="AD334" s="37"/>
      <c r="AE334" s="37"/>
      <c r="AT334" s="16" t="s">
        <v>141</v>
      </c>
      <c r="AU334" s="16" t="s">
        <v>87</v>
      </c>
    </row>
    <row r="335" s="13" customFormat="1">
      <c r="A335" s="13"/>
      <c r="B335" s="234"/>
      <c r="C335" s="235"/>
      <c r="D335" s="228" t="s">
        <v>143</v>
      </c>
      <c r="E335" s="236" t="s">
        <v>1</v>
      </c>
      <c r="F335" s="237" t="s">
        <v>425</v>
      </c>
      <c r="G335" s="235"/>
      <c r="H335" s="238">
        <v>4.2089999999999996</v>
      </c>
      <c r="I335" s="239"/>
      <c r="J335" s="235"/>
      <c r="K335" s="235"/>
      <c r="L335" s="240"/>
      <c r="M335" s="241"/>
      <c r="N335" s="242"/>
      <c r="O335" s="242"/>
      <c r="P335" s="242"/>
      <c r="Q335" s="242"/>
      <c r="R335" s="242"/>
      <c r="S335" s="242"/>
      <c r="T335" s="243"/>
      <c r="U335" s="13"/>
      <c r="V335" s="13"/>
      <c r="W335" s="13"/>
      <c r="X335" s="13"/>
      <c r="Y335" s="13"/>
      <c r="Z335" s="13"/>
      <c r="AA335" s="13"/>
      <c r="AB335" s="13"/>
      <c r="AC335" s="13"/>
      <c r="AD335" s="13"/>
      <c r="AE335" s="13"/>
      <c r="AT335" s="244" t="s">
        <v>143</v>
      </c>
      <c r="AU335" s="244" t="s">
        <v>87</v>
      </c>
      <c r="AV335" s="13" t="s">
        <v>87</v>
      </c>
      <c r="AW335" s="13" t="s">
        <v>34</v>
      </c>
      <c r="AX335" s="13" t="s">
        <v>85</v>
      </c>
      <c r="AY335" s="244" t="s">
        <v>131</v>
      </c>
    </row>
    <row r="336" s="2" customFormat="1" ht="21.75" customHeight="1">
      <c r="A336" s="37"/>
      <c r="B336" s="38"/>
      <c r="C336" s="214" t="s">
        <v>426</v>
      </c>
      <c r="D336" s="214" t="s">
        <v>133</v>
      </c>
      <c r="E336" s="215" t="s">
        <v>427</v>
      </c>
      <c r="F336" s="216" t="s">
        <v>428</v>
      </c>
      <c r="G336" s="217" t="s">
        <v>159</v>
      </c>
      <c r="H336" s="218">
        <v>226.68799999999999</v>
      </c>
      <c r="I336" s="219"/>
      <c r="J336" s="220">
        <f>ROUND(I336*H336,2)</f>
        <v>0</v>
      </c>
      <c r="K336" s="221"/>
      <c r="L336" s="43"/>
      <c r="M336" s="222" t="s">
        <v>1</v>
      </c>
      <c r="N336" s="223" t="s">
        <v>43</v>
      </c>
      <c r="O336" s="90"/>
      <c r="P336" s="224">
        <f>O336*H336</f>
        <v>0</v>
      </c>
      <c r="Q336" s="224">
        <v>0.0083899999999999999</v>
      </c>
      <c r="R336" s="224">
        <f>Q336*H336</f>
        <v>1.9019123199999999</v>
      </c>
      <c r="S336" s="224">
        <v>0</v>
      </c>
      <c r="T336" s="225">
        <f>S336*H336</f>
        <v>0</v>
      </c>
      <c r="U336" s="37"/>
      <c r="V336" s="37"/>
      <c r="W336" s="37"/>
      <c r="X336" s="37"/>
      <c r="Y336" s="37"/>
      <c r="Z336" s="37"/>
      <c r="AA336" s="37"/>
      <c r="AB336" s="37"/>
      <c r="AC336" s="37"/>
      <c r="AD336" s="37"/>
      <c r="AE336" s="37"/>
      <c r="AR336" s="226" t="s">
        <v>137</v>
      </c>
      <c r="AT336" s="226" t="s">
        <v>133</v>
      </c>
      <c r="AU336" s="226" t="s">
        <v>87</v>
      </c>
      <c r="AY336" s="16" t="s">
        <v>131</v>
      </c>
      <c r="BE336" s="227">
        <f>IF(N336="základní",J336,0)</f>
        <v>0</v>
      </c>
      <c r="BF336" s="227">
        <f>IF(N336="snížená",J336,0)</f>
        <v>0</v>
      </c>
      <c r="BG336" s="227">
        <f>IF(N336="zákl. přenesená",J336,0)</f>
        <v>0</v>
      </c>
      <c r="BH336" s="227">
        <f>IF(N336="sníž. přenesená",J336,0)</f>
        <v>0</v>
      </c>
      <c r="BI336" s="227">
        <f>IF(N336="nulová",J336,0)</f>
        <v>0</v>
      </c>
      <c r="BJ336" s="16" t="s">
        <v>85</v>
      </c>
      <c r="BK336" s="227">
        <f>ROUND(I336*H336,2)</f>
        <v>0</v>
      </c>
      <c r="BL336" s="16" t="s">
        <v>137</v>
      </c>
      <c r="BM336" s="226" t="s">
        <v>429</v>
      </c>
    </row>
    <row r="337" s="2" customFormat="1">
      <c r="A337" s="37"/>
      <c r="B337" s="38"/>
      <c r="C337" s="39"/>
      <c r="D337" s="228" t="s">
        <v>139</v>
      </c>
      <c r="E337" s="39"/>
      <c r="F337" s="229" t="s">
        <v>430</v>
      </c>
      <c r="G337" s="39"/>
      <c r="H337" s="39"/>
      <c r="I337" s="230"/>
      <c r="J337" s="39"/>
      <c r="K337" s="39"/>
      <c r="L337" s="43"/>
      <c r="M337" s="231"/>
      <c r="N337" s="232"/>
      <c r="O337" s="90"/>
      <c r="P337" s="90"/>
      <c r="Q337" s="90"/>
      <c r="R337" s="90"/>
      <c r="S337" s="90"/>
      <c r="T337" s="91"/>
      <c r="U337" s="37"/>
      <c r="V337" s="37"/>
      <c r="W337" s="37"/>
      <c r="X337" s="37"/>
      <c r="Y337" s="37"/>
      <c r="Z337" s="37"/>
      <c r="AA337" s="37"/>
      <c r="AB337" s="37"/>
      <c r="AC337" s="37"/>
      <c r="AD337" s="37"/>
      <c r="AE337" s="37"/>
      <c r="AT337" s="16" t="s">
        <v>139</v>
      </c>
      <c r="AU337" s="16" t="s">
        <v>87</v>
      </c>
    </row>
    <row r="338" s="2" customFormat="1">
      <c r="A338" s="37"/>
      <c r="B338" s="38"/>
      <c r="C338" s="39"/>
      <c r="D338" s="228" t="s">
        <v>141</v>
      </c>
      <c r="E338" s="39"/>
      <c r="F338" s="233" t="s">
        <v>431</v>
      </c>
      <c r="G338" s="39"/>
      <c r="H338" s="39"/>
      <c r="I338" s="230"/>
      <c r="J338" s="39"/>
      <c r="K338" s="39"/>
      <c r="L338" s="43"/>
      <c r="M338" s="231"/>
      <c r="N338" s="232"/>
      <c r="O338" s="90"/>
      <c r="P338" s="90"/>
      <c r="Q338" s="90"/>
      <c r="R338" s="90"/>
      <c r="S338" s="90"/>
      <c r="T338" s="91"/>
      <c r="U338" s="37"/>
      <c r="V338" s="37"/>
      <c r="W338" s="37"/>
      <c r="X338" s="37"/>
      <c r="Y338" s="37"/>
      <c r="Z338" s="37"/>
      <c r="AA338" s="37"/>
      <c r="AB338" s="37"/>
      <c r="AC338" s="37"/>
      <c r="AD338" s="37"/>
      <c r="AE338" s="37"/>
      <c r="AT338" s="16" t="s">
        <v>141</v>
      </c>
      <c r="AU338" s="16" t="s">
        <v>87</v>
      </c>
    </row>
    <row r="339" s="13" customFormat="1">
      <c r="A339" s="13"/>
      <c r="B339" s="234"/>
      <c r="C339" s="235"/>
      <c r="D339" s="228" t="s">
        <v>143</v>
      </c>
      <c r="E339" s="236" t="s">
        <v>1</v>
      </c>
      <c r="F339" s="237" t="s">
        <v>432</v>
      </c>
      <c r="G339" s="235"/>
      <c r="H339" s="238">
        <v>226.68799999999999</v>
      </c>
      <c r="I339" s="239"/>
      <c r="J339" s="235"/>
      <c r="K339" s="235"/>
      <c r="L339" s="240"/>
      <c r="M339" s="241"/>
      <c r="N339" s="242"/>
      <c r="O339" s="242"/>
      <c r="P339" s="242"/>
      <c r="Q339" s="242"/>
      <c r="R339" s="242"/>
      <c r="S339" s="242"/>
      <c r="T339" s="243"/>
      <c r="U339" s="13"/>
      <c r="V339" s="13"/>
      <c r="W339" s="13"/>
      <c r="X339" s="13"/>
      <c r="Y339" s="13"/>
      <c r="Z339" s="13"/>
      <c r="AA339" s="13"/>
      <c r="AB339" s="13"/>
      <c r="AC339" s="13"/>
      <c r="AD339" s="13"/>
      <c r="AE339" s="13"/>
      <c r="AT339" s="244" t="s">
        <v>143</v>
      </c>
      <c r="AU339" s="244" t="s">
        <v>87</v>
      </c>
      <c r="AV339" s="13" t="s">
        <v>87</v>
      </c>
      <c r="AW339" s="13" t="s">
        <v>34</v>
      </c>
      <c r="AX339" s="13" t="s">
        <v>85</v>
      </c>
      <c r="AY339" s="244" t="s">
        <v>131</v>
      </c>
    </row>
    <row r="340" s="2" customFormat="1" ht="21.75" customHeight="1">
      <c r="A340" s="37"/>
      <c r="B340" s="38"/>
      <c r="C340" s="214" t="s">
        <v>433</v>
      </c>
      <c r="D340" s="214" t="s">
        <v>133</v>
      </c>
      <c r="E340" s="215" t="s">
        <v>434</v>
      </c>
      <c r="F340" s="216" t="s">
        <v>435</v>
      </c>
      <c r="G340" s="217" t="s">
        <v>178</v>
      </c>
      <c r="H340" s="218">
        <v>37.055999999999997</v>
      </c>
      <c r="I340" s="219"/>
      <c r="J340" s="220">
        <f>ROUND(I340*H340,2)</f>
        <v>0</v>
      </c>
      <c r="K340" s="221"/>
      <c r="L340" s="43"/>
      <c r="M340" s="222" t="s">
        <v>1</v>
      </c>
      <c r="N340" s="223" t="s">
        <v>43</v>
      </c>
      <c r="O340" s="90"/>
      <c r="P340" s="224">
        <f>O340*H340</f>
        <v>0</v>
      </c>
      <c r="Q340" s="224">
        <v>0</v>
      </c>
      <c r="R340" s="224">
        <f>Q340*H340</f>
        <v>0</v>
      </c>
      <c r="S340" s="224">
        <v>0</v>
      </c>
      <c r="T340" s="225">
        <f>S340*H340</f>
        <v>0</v>
      </c>
      <c r="U340" s="37"/>
      <c r="V340" s="37"/>
      <c r="W340" s="37"/>
      <c r="X340" s="37"/>
      <c r="Y340" s="37"/>
      <c r="Z340" s="37"/>
      <c r="AA340" s="37"/>
      <c r="AB340" s="37"/>
      <c r="AC340" s="37"/>
      <c r="AD340" s="37"/>
      <c r="AE340" s="37"/>
      <c r="AR340" s="226" t="s">
        <v>137</v>
      </c>
      <c r="AT340" s="226" t="s">
        <v>133</v>
      </c>
      <c r="AU340" s="226" t="s">
        <v>87</v>
      </c>
      <c r="AY340" s="16" t="s">
        <v>131</v>
      </c>
      <c r="BE340" s="227">
        <f>IF(N340="základní",J340,0)</f>
        <v>0</v>
      </c>
      <c r="BF340" s="227">
        <f>IF(N340="snížená",J340,0)</f>
        <v>0</v>
      </c>
      <c r="BG340" s="227">
        <f>IF(N340="zákl. přenesená",J340,0)</f>
        <v>0</v>
      </c>
      <c r="BH340" s="227">
        <f>IF(N340="sníž. přenesená",J340,0)</f>
        <v>0</v>
      </c>
      <c r="BI340" s="227">
        <f>IF(N340="nulová",J340,0)</f>
        <v>0</v>
      </c>
      <c r="BJ340" s="16" t="s">
        <v>85</v>
      </c>
      <c r="BK340" s="227">
        <f>ROUND(I340*H340,2)</f>
        <v>0</v>
      </c>
      <c r="BL340" s="16" t="s">
        <v>137</v>
      </c>
      <c r="BM340" s="226" t="s">
        <v>436</v>
      </c>
    </row>
    <row r="341" s="2" customFormat="1">
      <c r="A341" s="37"/>
      <c r="B341" s="38"/>
      <c r="C341" s="39"/>
      <c r="D341" s="228" t="s">
        <v>139</v>
      </c>
      <c r="E341" s="39"/>
      <c r="F341" s="229" t="s">
        <v>437</v>
      </c>
      <c r="G341" s="39"/>
      <c r="H341" s="39"/>
      <c r="I341" s="230"/>
      <c r="J341" s="39"/>
      <c r="K341" s="39"/>
      <c r="L341" s="43"/>
      <c r="M341" s="231"/>
      <c r="N341" s="232"/>
      <c r="O341" s="90"/>
      <c r="P341" s="90"/>
      <c r="Q341" s="90"/>
      <c r="R341" s="90"/>
      <c r="S341" s="90"/>
      <c r="T341" s="91"/>
      <c r="U341" s="37"/>
      <c r="V341" s="37"/>
      <c r="W341" s="37"/>
      <c r="X341" s="37"/>
      <c r="Y341" s="37"/>
      <c r="Z341" s="37"/>
      <c r="AA341" s="37"/>
      <c r="AB341" s="37"/>
      <c r="AC341" s="37"/>
      <c r="AD341" s="37"/>
      <c r="AE341" s="37"/>
      <c r="AT341" s="16" t="s">
        <v>139</v>
      </c>
      <c r="AU341" s="16" t="s">
        <v>87</v>
      </c>
    </row>
    <row r="342" s="2" customFormat="1">
      <c r="A342" s="37"/>
      <c r="B342" s="38"/>
      <c r="C342" s="39"/>
      <c r="D342" s="228" t="s">
        <v>141</v>
      </c>
      <c r="E342" s="39"/>
      <c r="F342" s="233" t="s">
        <v>438</v>
      </c>
      <c r="G342" s="39"/>
      <c r="H342" s="39"/>
      <c r="I342" s="230"/>
      <c r="J342" s="39"/>
      <c r="K342" s="39"/>
      <c r="L342" s="43"/>
      <c r="M342" s="231"/>
      <c r="N342" s="232"/>
      <c r="O342" s="90"/>
      <c r="P342" s="90"/>
      <c r="Q342" s="90"/>
      <c r="R342" s="90"/>
      <c r="S342" s="90"/>
      <c r="T342" s="91"/>
      <c r="U342" s="37"/>
      <c r="V342" s="37"/>
      <c r="W342" s="37"/>
      <c r="X342" s="37"/>
      <c r="Y342" s="37"/>
      <c r="Z342" s="37"/>
      <c r="AA342" s="37"/>
      <c r="AB342" s="37"/>
      <c r="AC342" s="37"/>
      <c r="AD342" s="37"/>
      <c r="AE342" s="37"/>
      <c r="AT342" s="16" t="s">
        <v>141</v>
      </c>
      <c r="AU342" s="16" t="s">
        <v>87</v>
      </c>
    </row>
    <row r="343" s="13" customFormat="1">
      <c r="A343" s="13"/>
      <c r="B343" s="234"/>
      <c r="C343" s="235"/>
      <c r="D343" s="228" t="s">
        <v>143</v>
      </c>
      <c r="E343" s="236" t="s">
        <v>1</v>
      </c>
      <c r="F343" s="237" t="s">
        <v>439</v>
      </c>
      <c r="G343" s="235"/>
      <c r="H343" s="238">
        <v>37.055999999999997</v>
      </c>
      <c r="I343" s="239"/>
      <c r="J343" s="235"/>
      <c r="K343" s="235"/>
      <c r="L343" s="240"/>
      <c r="M343" s="241"/>
      <c r="N343" s="242"/>
      <c r="O343" s="242"/>
      <c r="P343" s="242"/>
      <c r="Q343" s="242"/>
      <c r="R343" s="242"/>
      <c r="S343" s="242"/>
      <c r="T343" s="243"/>
      <c r="U343" s="13"/>
      <c r="V343" s="13"/>
      <c r="W343" s="13"/>
      <c r="X343" s="13"/>
      <c r="Y343" s="13"/>
      <c r="Z343" s="13"/>
      <c r="AA343" s="13"/>
      <c r="AB343" s="13"/>
      <c r="AC343" s="13"/>
      <c r="AD343" s="13"/>
      <c r="AE343" s="13"/>
      <c r="AT343" s="244" t="s">
        <v>143</v>
      </c>
      <c r="AU343" s="244" t="s">
        <v>87</v>
      </c>
      <c r="AV343" s="13" t="s">
        <v>87</v>
      </c>
      <c r="AW343" s="13" t="s">
        <v>34</v>
      </c>
      <c r="AX343" s="13" t="s">
        <v>85</v>
      </c>
      <c r="AY343" s="244" t="s">
        <v>131</v>
      </c>
    </row>
    <row r="344" s="2" customFormat="1" ht="16.5" customHeight="1">
      <c r="A344" s="37"/>
      <c r="B344" s="38"/>
      <c r="C344" s="214" t="s">
        <v>440</v>
      </c>
      <c r="D344" s="214" t="s">
        <v>133</v>
      </c>
      <c r="E344" s="215" t="s">
        <v>441</v>
      </c>
      <c r="F344" s="216" t="s">
        <v>442</v>
      </c>
      <c r="G344" s="217" t="s">
        <v>136</v>
      </c>
      <c r="H344" s="218">
        <v>32.668999999999997</v>
      </c>
      <c r="I344" s="219"/>
      <c r="J344" s="220">
        <f>ROUND(I344*H344,2)</f>
        <v>0</v>
      </c>
      <c r="K344" s="221"/>
      <c r="L344" s="43"/>
      <c r="M344" s="222" t="s">
        <v>1</v>
      </c>
      <c r="N344" s="223" t="s">
        <v>43</v>
      </c>
      <c r="O344" s="90"/>
      <c r="P344" s="224">
        <f>O344*H344</f>
        <v>0</v>
      </c>
      <c r="Q344" s="224">
        <v>0.016740000000000001</v>
      </c>
      <c r="R344" s="224">
        <f>Q344*H344</f>
        <v>0.54687905999999997</v>
      </c>
      <c r="S344" s="224">
        <v>0</v>
      </c>
      <c r="T344" s="225">
        <f>S344*H344</f>
        <v>0</v>
      </c>
      <c r="U344" s="37"/>
      <c r="V344" s="37"/>
      <c r="W344" s="37"/>
      <c r="X344" s="37"/>
      <c r="Y344" s="37"/>
      <c r="Z344" s="37"/>
      <c r="AA344" s="37"/>
      <c r="AB344" s="37"/>
      <c r="AC344" s="37"/>
      <c r="AD344" s="37"/>
      <c r="AE344" s="37"/>
      <c r="AR344" s="226" t="s">
        <v>137</v>
      </c>
      <c r="AT344" s="226" t="s">
        <v>133</v>
      </c>
      <c r="AU344" s="226" t="s">
        <v>87</v>
      </c>
      <c r="AY344" s="16" t="s">
        <v>131</v>
      </c>
      <c r="BE344" s="227">
        <f>IF(N344="základní",J344,0)</f>
        <v>0</v>
      </c>
      <c r="BF344" s="227">
        <f>IF(N344="snížená",J344,0)</f>
        <v>0</v>
      </c>
      <c r="BG344" s="227">
        <f>IF(N344="zákl. přenesená",J344,0)</f>
        <v>0</v>
      </c>
      <c r="BH344" s="227">
        <f>IF(N344="sníž. přenesená",J344,0)</f>
        <v>0</v>
      </c>
      <c r="BI344" s="227">
        <f>IF(N344="nulová",J344,0)</f>
        <v>0</v>
      </c>
      <c r="BJ344" s="16" t="s">
        <v>85</v>
      </c>
      <c r="BK344" s="227">
        <f>ROUND(I344*H344,2)</f>
        <v>0</v>
      </c>
      <c r="BL344" s="16" t="s">
        <v>137</v>
      </c>
      <c r="BM344" s="226" t="s">
        <v>443</v>
      </c>
    </row>
    <row r="345" s="2" customFormat="1">
      <c r="A345" s="37"/>
      <c r="B345" s="38"/>
      <c r="C345" s="39"/>
      <c r="D345" s="228" t="s">
        <v>139</v>
      </c>
      <c r="E345" s="39"/>
      <c r="F345" s="229" t="s">
        <v>444</v>
      </c>
      <c r="G345" s="39"/>
      <c r="H345" s="39"/>
      <c r="I345" s="230"/>
      <c r="J345" s="39"/>
      <c r="K345" s="39"/>
      <c r="L345" s="43"/>
      <c r="M345" s="231"/>
      <c r="N345" s="232"/>
      <c r="O345" s="90"/>
      <c r="P345" s="90"/>
      <c r="Q345" s="90"/>
      <c r="R345" s="90"/>
      <c r="S345" s="90"/>
      <c r="T345" s="91"/>
      <c r="U345" s="37"/>
      <c r="V345" s="37"/>
      <c r="W345" s="37"/>
      <c r="X345" s="37"/>
      <c r="Y345" s="37"/>
      <c r="Z345" s="37"/>
      <c r="AA345" s="37"/>
      <c r="AB345" s="37"/>
      <c r="AC345" s="37"/>
      <c r="AD345" s="37"/>
      <c r="AE345" s="37"/>
      <c r="AT345" s="16" t="s">
        <v>139</v>
      </c>
      <c r="AU345" s="16" t="s">
        <v>87</v>
      </c>
    </row>
    <row r="346" s="13" customFormat="1">
      <c r="A346" s="13"/>
      <c r="B346" s="234"/>
      <c r="C346" s="235"/>
      <c r="D346" s="228" t="s">
        <v>143</v>
      </c>
      <c r="E346" s="236" t="s">
        <v>1</v>
      </c>
      <c r="F346" s="237" t="s">
        <v>445</v>
      </c>
      <c r="G346" s="235"/>
      <c r="H346" s="238">
        <v>32.668999999999997</v>
      </c>
      <c r="I346" s="239"/>
      <c r="J346" s="235"/>
      <c r="K346" s="235"/>
      <c r="L346" s="240"/>
      <c r="M346" s="241"/>
      <c r="N346" s="242"/>
      <c r="O346" s="242"/>
      <c r="P346" s="242"/>
      <c r="Q346" s="242"/>
      <c r="R346" s="242"/>
      <c r="S346" s="242"/>
      <c r="T346" s="243"/>
      <c r="U346" s="13"/>
      <c r="V346" s="13"/>
      <c r="W346" s="13"/>
      <c r="X346" s="13"/>
      <c r="Y346" s="13"/>
      <c r="Z346" s="13"/>
      <c r="AA346" s="13"/>
      <c r="AB346" s="13"/>
      <c r="AC346" s="13"/>
      <c r="AD346" s="13"/>
      <c r="AE346" s="13"/>
      <c r="AT346" s="244" t="s">
        <v>143</v>
      </c>
      <c r="AU346" s="244" t="s">
        <v>87</v>
      </c>
      <c r="AV346" s="13" t="s">
        <v>87</v>
      </c>
      <c r="AW346" s="13" t="s">
        <v>34</v>
      </c>
      <c r="AX346" s="13" t="s">
        <v>85</v>
      </c>
      <c r="AY346" s="244" t="s">
        <v>131</v>
      </c>
    </row>
    <row r="347" s="2" customFormat="1" ht="21.75" customHeight="1">
      <c r="A347" s="37"/>
      <c r="B347" s="38"/>
      <c r="C347" s="214" t="s">
        <v>446</v>
      </c>
      <c r="D347" s="214" t="s">
        <v>133</v>
      </c>
      <c r="E347" s="215" t="s">
        <v>447</v>
      </c>
      <c r="F347" s="216" t="s">
        <v>448</v>
      </c>
      <c r="G347" s="217" t="s">
        <v>136</v>
      </c>
      <c r="H347" s="218">
        <v>32.668999999999997</v>
      </c>
      <c r="I347" s="219"/>
      <c r="J347" s="220">
        <f>ROUND(I347*H347,2)</f>
        <v>0</v>
      </c>
      <c r="K347" s="221"/>
      <c r="L347" s="43"/>
      <c r="M347" s="222" t="s">
        <v>1</v>
      </c>
      <c r="N347" s="223" t="s">
        <v>43</v>
      </c>
      <c r="O347" s="90"/>
      <c r="P347" s="224">
        <f>O347*H347</f>
        <v>0</v>
      </c>
      <c r="Q347" s="224">
        <v>0</v>
      </c>
      <c r="R347" s="224">
        <f>Q347*H347</f>
        <v>0</v>
      </c>
      <c r="S347" s="224">
        <v>0</v>
      </c>
      <c r="T347" s="225">
        <f>S347*H347</f>
        <v>0</v>
      </c>
      <c r="U347" s="37"/>
      <c r="V347" s="37"/>
      <c r="W347" s="37"/>
      <c r="X347" s="37"/>
      <c r="Y347" s="37"/>
      <c r="Z347" s="37"/>
      <c r="AA347" s="37"/>
      <c r="AB347" s="37"/>
      <c r="AC347" s="37"/>
      <c r="AD347" s="37"/>
      <c r="AE347" s="37"/>
      <c r="AR347" s="226" t="s">
        <v>137</v>
      </c>
      <c r="AT347" s="226" t="s">
        <v>133</v>
      </c>
      <c r="AU347" s="226" t="s">
        <v>87</v>
      </c>
      <c r="AY347" s="16" t="s">
        <v>131</v>
      </c>
      <c r="BE347" s="227">
        <f>IF(N347="základní",J347,0)</f>
        <v>0</v>
      </c>
      <c r="BF347" s="227">
        <f>IF(N347="snížená",J347,0)</f>
        <v>0</v>
      </c>
      <c r="BG347" s="227">
        <f>IF(N347="zákl. přenesená",J347,0)</f>
        <v>0</v>
      </c>
      <c r="BH347" s="227">
        <f>IF(N347="sníž. přenesená",J347,0)</f>
        <v>0</v>
      </c>
      <c r="BI347" s="227">
        <f>IF(N347="nulová",J347,0)</f>
        <v>0</v>
      </c>
      <c r="BJ347" s="16" t="s">
        <v>85</v>
      </c>
      <c r="BK347" s="227">
        <f>ROUND(I347*H347,2)</f>
        <v>0</v>
      </c>
      <c r="BL347" s="16" t="s">
        <v>137</v>
      </c>
      <c r="BM347" s="226" t="s">
        <v>449</v>
      </c>
    </row>
    <row r="348" s="2" customFormat="1">
      <c r="A348" s="37"/>
      <c r="B348" s="38"/>
      <c r="C348" s="39"/>
      <c r="D348" s="228" t="s">
        <v>139</v>
      </c>
      <c r="E348" s="39"/>
      <c r="F348" s="229" t="s">
        <v>450</v>
      </c>
      <c r="G348" s="39"/>
      <c r="H348" s="39"/>
      <c r="I348" s="230"/>
      <c r="J348" s="39"/>
      <c r="K348" s="39"/>
      <c r="L348" s="43"/>
      <c r="M348" s="231"/>
      <c r="N348" s="232"/>
      <c r="O348" s="90"/>
      <c r="P348" s="90"/>
      <c r="Q348" s="90"/>
      <c r="R348" s="90"/>
      <c r="S348" s="90"/>
      <c r="T348" s="91"/>
      <c r="U348" s="37"/>
      <c r="V348" s="37"/>
      <c r="W348" s="37"/>
      <c r="X348" s="37"/>
      <c r="Y348" s="37"/>
      <c r="Z348" s="37"/>
      <c r="AA348" s="37"/>
      <c r="AB348" s="37"/>
      <c r="AC348" s="37"/>
      <c r="AD348" s="37"/>
      <c r="AE348" s="37"/>
      <c r="AT348" s="16" t="s">
        <v>139</v>
      </c>
      <c r="AU348" s="16" t="s">
        <v>87</v>
      </c>
    </row>
    <row r="349" s="2" customFormat="1" ht="21.75" customHeight="1">
      <c r="A349" s="37"/>
      <c r="B349" s="38"/>
      <c r="C349" s="214" t="s">
        <v>451</v>
      </c>
      <c r="D349" s="214" t="s">
        <v>133</v>
      </c>
      <c r="E349" s="215" t="s">
        <v>452</v>
      </c>
      <c r="F349" s="216" t="s">
        <v>453</v>
      </c>
      <c r="G349" s="217" t="s">
        <v>298</v>
      </c>
      <c r="H349" s="218">
        <v>32</v>
      </c>
      <c r="I349" s="219"/>
      <c r="J349" s="220">
        <f>ROUND(I349*H349,2)</f>
        <v>0</v>
      </c>
      <c r="K349" s="221"/>
      <c r="L349" s="43"/>
      <c r="M349" s="222" t="s">
        <v>1</v>
      </c>
      <c r="N349" s="223" t="s">
        <v>43</v>
      </c>
      <c r="O349" s="90"/>
      <c r="P349" s="224">
        <f>O349*H349</f>
        <v>0</v>
      </c>
      <c r="Q349" s="224">
        <v>0</v>
      </c>
      <c r="R349" s="224">
        <f>Q349*H349</f>
        <v>0</v>
      </c>
      <c r="S349" s="224">
        <v>0</v>
      </c>
      <c r="T349" s="225">
        <f>S349*H349</f>
        <v>0</v>
      </c>
      <c r="U349" s="37"/>
      <c r="V349" s="37"/>
      <c r="W349" s="37"/>
      <c r="X349" s="37"/>
      <c r="Y349" s="37"/>
      <c r="Z349" s="37"/>
      <c r="AA349" s="37"/>
      <c r="AB349" s="37"/>
      <c r="AC349" s="37"/>
      <c r="AD349" s="37"/>
      <c r="AE349" s="37"/>
      <c r="AR349" s="226" t="s">
        <v>137</v>
      </c>
      <c r="AT349" s="226" t="s">
        <v>133</v>
      </c>
      <c r="AU349" s="226" t="s">
        <v>87</v>
      </c>
      <c r="AY349" s="16" t="s">
        <v>131</v>
      </c>
      <c r="BE349" s="227">
        <f>IF(N349="základní",J349,0)</f>
        <v>0</v>
      </c>
      <c r="BF349" s="227">
        <f>IF(N349="snížená",J349,0)</f>
        <v>0</v>
      </c>
      <c r="BG349" s="227">
        <f>IF(N349="zákl. přenesená",J349,0)</f>
        <v>0</v>
      </c>
      <c r="BH349" s="227">
        <f>IF(N349="sníž. přenesená",J349,0)</f>
        <v>0</v>
      </c>
      <c r="BI349" s="227">
        <f>IF(N349="nulová",J349,0)</f>
        <v>0</v>
      </c>
      <c r="BJ349" s="16" t="s">
        <v>85</v>
      </c>
      <c r="BK349" s="227">
        <f>ROUND(I349*H349,2)</f>
        <v>0</v>
      </c>
      <c r="BL349" s="16" t="s">
        <v>137</v>
      </c>
      <c r="BM349" s="226" t="s">
        <v>454</v>
      </c>
    </row>
    <row r="350" s="2" customFormat="1">
      <c r="A350" s="37"/>
      <c r="B350" s="38"/>
      <c r="C350" s="39"/>
      <c r="D350" s="228" t="s">
        <v>139</v>
      </c>
      <c r="E350" s="39"/>
      <c r="F350" s="229" t="s">
        <v>455</v>
      </c>
      <c r="G350" s="39"/>
      <c r="H350" s="39"/>
      <c r="I350" s="230"/>
      <c r="J350" s="39"/>
      <c r="K350" s="39"/>
      <c r="L350" s="43"/>
      <c r="M350" s="231"/>
      <c r="N350" s="232"/>
      <c r="O350" s="90"/>
      <c r="P350" s="90"/>
      <c r="Q350" s="90"/>
      <c r="R350" s="90"/>
      <c r="S350" s="90"/>
      <c r="T350" s="91"/>
      <c r="U350" s="37"/>
      <c r="V350" s="37"/>
      <c r="W350" s="37"/>
      <c r="X350" s="37"/>
      <c r="Y350" s="37"/>
      <c r="Z350" s="37"/>
      <c r="AA350" s="37"/>
      <c r="AB350" s="37"/>
      <c r="AC350" s="37"/>
      <c r="AD350" s="37"/>
      <c r="AE350" s="37"/>
      <c r="AT350" s="16" t="s">
        <v>139</v>
      </c>
      <c r="AU350" s="16" t="s">
        <v>87</v>
      </c>
    </row>
    <row r="351" s="2" customFormat="1">
      <c r="A351" s="37"/>
      <c r="B351" s="38"/>
      <c r="C351" s="39"/>
      <c r="D351" s="228" t="s">
        <v>141</v>
      </c>
      <c r="E351" s="39"/>
      <c r="F351" s="233" t="s">
        <v>456</v>
      </c>
      <c r="G351" s="39"/>
      <c r="H351" s="39"/>
      <c r="I351" s="230"/>
      <c r="J351" s="39"/>
      <c r="K351" s="39"/>
      <c r="L351" s="43"/>
      <c r="M351" s="231"/>
      <c r="N351" s="232"/>
      <c r="O351" s="90"/>
      <c r="P351" s="90"/>
      <c r="Q351" s="90"/>
      <c r="R351" s="90"/>
      <c r="S351" s="90"/>
      <c r="T351" s="91"/>
      <c r="U351" s="37"/>
      <c r="V351" s="37"/>
      <c r="W351" s="37"/>
      <c r="X351" s="37"/>
      <c r="Y351" s="37"/>
      <c r="Z351" s="37"/>
      <c r="AA351" s="37"/>
      <c r="AB351" s="37"/>
      <c r="AC351" s="37"/>
      <c r="AD351" s="37"/>
      <c r="AE351" s="37"/>
      <c r="AT351" s="16" t="s">
        <v>141</v>
      </c>
      <c r="AU351" s="16" t="s">
        <v>87</v>
      </c>
    </row>
    <row r="352" s="13" customFormat="1">
      <c r="A352" s="13"/>
      <c r="B352" s="234"/>
      <c r="C352" s="235"/>
      <c r="D352" s="228" t="s">
        <v>143</v>
      </c>
      <c r="E352" s="236" t="s">
        <v>1</v>
      </c>
      <c r="F352" s="237" t="s">
        <v>457</v>
      </c>
      <c r="G352" s="235"/>
      <c r="H352" s="238">
        <v>32</v>
      </c>
      <c r="I352" s="239"/>
      <c r="J352" s="235"/>
      <c r="K352" s="235"/>
      <c r="L352" s="240"/>
      <c r="M352" s="241"/>
      <c r="N352" s="242"/>
      <c r="O352" s="242"/>
      <c r="P352" s="242"/>
      <c r="Q352" s="242"/>
      <c r="R352" s="242"/>
      <c r="S352" s="242"/>
      <c r="T352" s="243"/>
      <c r="U352" s="13"/>
      <c r="V352" s="13"/>
      <c r="W352" s="13"/>
      <c r="X352" s="13"/>
      <c r="Y352" s="13"/>
      <c r="Z352" s="13"/>
      <c r="AA352" s="13"/>
      <c r="AB352" s="13"/>
      <c r="AC352" s="13"/>
      <c r="AD352" s="13"/>
      <c r="AE352" s="13"/>
      <c r="AT352" s="244" t="s">
        <v>143</v>
      </c>
      <c r="AU352" s="244" t="s">
        <v>87</v>
      </c>
      <c r="AV352" s="13" t="s">
        <v>87</v>
      </c>
      <c r="AW352" s="13" t="s">
        <v>34</v>
      </c>
      <c r="AX352" s="13" t="s">
        <v>85</v>
      </c>
      <c r="AY352" s="244" t="s">
        <v>131</v>
      </c>
    </row>
    <row r="353" s="2" customFormat="1" ht="21.75" customHeight="1">
      <c r="A353" s="37"/>
      <c r="B353" s="38"/>
      <c r="C353" s="214" t="s">
        <v>458</v>
      </c>
      <c r="D353" s="214" t="s">
        <v>133</v>
      </c>
      <c r="E353" s="215" t="s">
        <v>459</v>
      </c>
      <c r="F353" s="216" t="s">
        <v>460</v>
      </c>
      <c r="G353" s="217" t="s">
        <v>298</v>
      </c>
      <c r="H353" s="218">
        <v>16</v>
      </c>
      <c r="I353" s="219"/>
      <c r="J353" s="220">
        <f>ROUND(I353*H353,2)</f>
        <v>0</v>
      </c>
      <c r="K353" s="221"/>
      <c r="L353" s="43"/>
      <c r="M353" s="222" t="s">
        <v>1</v>
      </c>
      <c r="N353" s="223" t="s">
        <v>43</v>
      </c>
      <c r="O353" s="90"/>
      <c r="P353" s="224">
        <f>O353*H353</f>
        <v>0</v>
      </c>
      <c r="Q353" s="224">
        <v>0</v>
      </c>
      <c r="R353" s="224">
        <f>Q353*H353</f>
        <v>0</v>
      </c>
      <c r="S353" s="224">
        <v>0</v>
      </c>
      <c r="T353" s="225">
        <f>S353*H353</f>
        <v>0</v>
      </c>
      <c r="U353" s="37"/>
      <c r="V353" s="37"/>
      <c r="W353" s="37"/>
      <c r="X353" s="37"/>
      <c r="Y353" s="37"/>
      <c r="Z353" s="37"/>
      <c r="AA353" s="37"/>
      <c r="AB353" s="37"/>
      <c r="AC353" s="37"/>
      <c r="AD353" s="37"/>
      <c r="AE353" s="37"/>
      <c r="AR353" s="226" t="s">
        <v>137</v>
      </c>
      <c r="AT353" s="226" t="s">
        <v>133</v>
      </c>
      <c r="AU353" s="226" t="s">
        <v>87</v>
      </c>
      <c r="AY353" s="16" t="s">
        <v>131</v>
      </c>
      <c r="BE353" s="227">
        <f>IF(N353="základní",J353,0)</f>
        <v>0</v>
      </c>
      <c r="BF353" s="227">
        <f>IF(N353="snížená",J353,0)</f>
        <v>0</v>
      </c>
      <c r="BG353" s="227">
        <f>IF(N353="zákl. přenesená",J353,0)</f>
        <v>0</v>
      </c>
      <c r="BH353" s="227">
        <f>IF(N353="sníž. přenesená",J353,0)</f>
        <v>0</v>
      </c>
      <c r="BI353" s="227">
        <f>IF(N353="nulová",J353,0)</f>
        <v>0</v>
      </c>
      <c r="BJ353" s="16" t="s">
        <v>85</v>
      </c>
      <c r="BK353" s="227">
        <f>ROUND(I353*H353,2)</f>
        <v>0</v>
      </c>
      <c r="BL353" s="16" t="s">
        <v>137</v>
      </c>
      <c r="BM353" s="226" t="s">
        <v>461</v>
      </c>
    </row>
    <row r="354" s="2" customFormat="1">
      <c r="A354" s="37"/>
      <c r="B354" s="38"/>
      <c r="C354" s="39"/>
      <c r="D354" s="228" t="s">
        <v>139</v>
      </c>
      <c r="E354" s="39"/>
      <c r="F354" s="229" t="s">
        <v>462</v>
      </c>
      <c r="G354" s="39"/>
      <c r="H354" s="39"/>
      <c r="I354" s="230"/>
      <c r="J354" s="39"/>
      <c r="K354" s="39"/>
      <c r="L354" s="43"/>
      <c r="M354" s="231"/>
      <c r="N354" s="232"/>
      <c r="O354" s="90"/>
      <c r="P354" s="90"/>
      <c r="Q354" s="90"/>
      <c r="R354" s="90"/>
      <c r="S354" s="90"/>
      <c r="T354" s="91"/>
      <c r="U354" s="37"/>
      <c r="V354" s="37"/>
      <c r="W354" s="37"/>
      <c r="X354" s="37"/>
      <c r="Y354" s="37"/>
      <c r="Z354" s="37"/>
      <c r="AA354" s="37"/>
      <c r="AB354" s="37"/>
      <c r="AC354" s="37"/>
      <c r="AD354" s="37"/>
      <c r="AE354" s="37"/>
      <c r="AT354" s="16" t="s">
        <v>139</v>
      </c>
      <c r="AU354" s="16" t="s">
        <v>87</v>
      </c>
    </row>
    <row r="355" s="2" customFormat="1">
      <c r="A355" s="37"/>
      <c r="B355" s="38"/>
      <c r="C355" s="39"/>
      <c r="D355" s="228" t="s">
        <v>141</v>
      </c>
      <c r="E355" s="39"/>
      <c r="F355" s="233" t="s">
        <v>463</v>
      </c>
      <c r="G355" s="39"/>
      <c r="H355" s="39"/>
      <c r="I355" s="230"/>
      <c r="J355" s="39"/>
      <c r="K355" s="39"/>
      <c r="L355" s="43"/>
      <c r="M355" s="231"/>
      <c r="N355" s="232"/>
      <c r="O355" s="90"/>
      <c r="P355" s="90"/>
      <c r="Q355" s="90"/>
      <c r="R355" s="90"/>
      <c r="S355" s="90"/>
      <c r="T355" s="91"/>
      <c r="U355" s="37"/>
      <c r="V355" s="37"/>
      <c r="W355" s="37"/>
      <c r="X355" s="37"/>
      <c r="Y355" s="37"/>
      <c r="Z355" s="37"/>
      <c r="AA355" s="37"/>
      <c r="AB355" s="37"/>
      <c r="AC355" s="37"/>
      <c r="AD355" s="37"/>
      <c r="AE355" s="37"/>
      <c r="AT355" s="16" t="s">
        <v>141</v>
      </c>
      <c r="AU355" s="16" t="s">
        <v>87</v>
      </c>
    </row>
    <row r="356" s="13" customFormat="1">
      <c r="A356" s="13"/>
      <c r="B356" s="234"/>
      <c r="C356" s="235"/>
      <c r="D356" s="228" t="s">
        <v>143</v>
      </c>
      <c r="E356" s="236" t="s">
        <v>1</v>
      </c>
      <c r="F356" s="237" t="s">
        <v>464</v>
      </c>
      <c r="G356" s="235"/>
      <c r="H356" s="238">
        <v>16</v>
      </c>
      <c r="I356" s="239"/>
      <c r="J356" s="235"/>
      <c r="K356" s="235"/>
      <c r="L356" s="240"/>
      <c r="M356" s="241"/>
      <c r="N356" s="242"/>
      <c r="O356" s="242"/>
      <c r="P356" s="242"/>
      <c r="Q356" s="242"/>
      <c r="R356" s="242"/>
      <c r="S356" s="242"/>
      <c r="T356" s="243"/>
      <c r="U356" s="13"/>
      <c r="V356" s="13"/>
      <c r="W356" s="13"/>
      <c r="X356" s="13"/>
      <c r="Y356" s="13"/>
      <c r="Z356" s="13"/>
      <c r="AA356" s="13"/>
      <c r="AB356" s="13"/>
      <c r="AC356" s="13"/>
      <c r="AD356" s="13"/>
      <c r="AE356" s="13"/>
      <c r="AT356" s="244" t="s">
        <v>143</v>
      </c>
      <c r="AU356" s="244" t="s">
        <v>87</v>
      </c>
      <c r="AV356" s="13" t="s">
        <v>87</v>
      </c>
      <c r="AW356" s="13" t="s">
        <v>34</v>
      </c>
      <c r="AX356" s="13" t="s">
        <v>85</v>
      </c>
      <c r="AY356" s="244" t="s">
        <v>131</v>
      </c>
    </row>
    <row r="357" s="2" customFormat="1" ht="21.75" customHeight="1">
      <c r="A357" s="37"/>
      <c r="B357" s="38"/>
      <c r="C357" s="214" t="s">
        <v>465</v>
      </c>
      <c r="D357" s="214" t="s">
        <v>133</v>
      </c>
      <c r="E357" s="215" t="s">
        <v>466</v>
      </c>
      <c r="F357" s="216" t="s">
        <v>467</v>
      </c>
      <c r="G357" s="217" t="s">
        <v>298</v>
      </c>
      <c r="H357" s="218">
        <v>1</v>
      </c>
      <c r="I357" s="219"/>
      <c r="J357" s="220">
        <f>ROUND(I357*H357,2)</f>
        <v>0</v>
      </c>
      <c r="K357" s="221"/>
      <c r="L357" s="43"/>
      <c r="M357" s="222" t="s">
        <v>1</v>
      </c>
      <c r="N357" s="223" t="s">
        <v>43</v>
      </c>
      <c r="O357" s="90"/>
      <c r="P357" s="224">
        <f>O357*H357</f>
        <v>0</v>
      </c>
      <c r="Q357" s="224">
        <v>0</v>
      </c>
      <c r="R357" s="224">
        <f>Q357*H357</f>
        <v>0</v>
      </c>
      <c r="S357" s="224">
        <v>0</v>
      </c>
      <c r="T357" s="225">
        <f>S357*H357</f>
        <v>0</v>
      </c>
      <c r="U357" s="37"/>
      <c r="V357" s="37"/>
      <c r="W357" s="37"/>
      <c r="X357" s="37"/>
      <c r="Y357" s="37"/>
      <c r="Z357" s="37"/>
      <c r="AA357" s="37"/>
      <c r="AB357" s="37"/>
      <c r="AC357" s="37"/>
      <c r="AD357" s="37"/>
      <c r="AE357" s="37"/>
      <c r="AR357" s="226" t="s">
        <v>137</v>
      </c>
      <c r="AT357" s="226" t="s">
        <v>133</v>
      </c>
      <c r="AU357" s="226" t="s">
        <v>87</v>
      </c>
      <c r="AY357" s="16" t="s">
        <v>131</v>
      </c>
      <c r="BE357" s="227">
        <f>IF(N357="základní",J357,0)</f>
        <v>0</v>
      </c>
      <c r="BF357" s="227">
        <f>IF(N357="snížená",J357,0)</f>
        <v>0</v>
      </c>
      <c r="BG357" s="227">
        <f>IF(N357="zákl. přenesená",J357,0)</f>
        <v>0</v>
      </c>
      <c r="BH357" s="227">
        <f>IF(N357="sníž. přenesená",J357,0)</f>
        <v>0</v>
      </c>
      <c r="BI357" s="227">
        <f>IF(N357="nulová",J357,0)</f>
        <v>0</v>
      </c>
      <c r="BJ357" s="16" t="s">
        <v>85</v>
      </c>
      <c r="BK357" s="227">
        <f>ROUND(I357*H357,2)</f>
        <v>0</v>
      </c>
      <c r="BL357" s="16" t="s">
        <v>137</v>
      </c>
      <c r="BM357" s="226" t="s">
        <v>468</v>
      </c>
    </row>
    <row r="358" s="2" customFormat="1">
      <c r="A358" s="37"/>
      <c r="B358" s="38"/>
      <c r="C358" s="39"/>
      <c r="D358" s="228" t="s">
        <v>139</v>
      </c>
      <c r="E358" s="39"/>
      <c r="F358" s="229" t="s">
        <v>469</v>
      </c>
      <c r="G358" s="39"/>
      <c r="H358" s="39"/>
      <c r="I358" s="230"/>
      <c r="J358" s="39"/>
      <c r="K358" s="39"/>
      <c r="L358" s="43"/>
      <c r="M358" s="231"/>
      <c r="N358" s="232"/>
      <c r="O358" s="90"/>
      <c r="P358" s="90"/>
      <c r="Q358" s="90"/>
      <c r="R358" s="90"/>
      <c r="S358" s="90"/>
      <c r="T358" s="91"/>
      <c r="U358" s="37"/>
      <c r="V358" s="37"/>
      <c r="W358" s="37"/>
      <c r="X358" s="37"/>
      <c r="Y358" s="37"/>
      <c r="Z358" s="37"/>
      <c r="AA358" s="37"/>
      <c r="AB358" s="37"/>
      <c r="AC358" s="37"/>
      <c r="AD358" s="37"/>
      <c r="AE358" s="37"/>
      <c r="AT358" s="16" t="s">
        <v>139</v>
      </c>
      <c r="AU358" s="16" t="s">
        <v>87</v>
      </c>
    </row>
    <row r="359" s="2" customFormat="1">
      <c r="A359" s="37"/>
      <c r="B359" s="38"/>
      <c r="C359" s="39"/>
      <c r="D359" s="228" t="s">
        <v>141</v>
      </c>
      <c r="E359" s="39"/>
      <c r="F359" s="233" t="s">
        <v>470</v>
      </c>
      <c r="G359" s="39"/>
      <c r="H359" s="39"/>
      <c r="I359" s="230"/>
      <c r="J359" s="39"/>
      <c r="K359" s="39"/>
      <c r="L359" s="43"/>
      <c r="M359" s="231"/>
      <c r="N359" s="232"/>
      <c r="O359" s="90"/>
      <c r="P359" s="90"/>
      <c r="Q359" s="90"/>
      <c r="R359" s="90"/>
      <c r="S359" s="90"/>
      <c r="T359" s="91"/>
      <c r="U359" s="37"/>
      <c r="V359" s="37"/>
      <c r="W359" s="37"/>
      <c r="X359" s="37"/>
      <c r="Y359" s="37"/>
      <c r="Z359" s="37"/>
      <c r="AA359" s="37"/>
      <c r="AB359" s="37"/>
      <c r="AC359" s="37"/>
      <c r="AD359" s="37"/>
      <c r="AE359" s="37"/>
      <c r="AT359" s="16" t="s">
        <v>141</v>
      </c>
      <c r="AU359" s="16" t="s">
        <v>87</v>
      </c>
    </row>
    <row r="360" s="13" customFormat="1">
      <c r="A360" s="13"/>
      <c r="B360" s="234"/>
      <c r="C360" s="235"/>
      <c r="D360" s="228" t="s">
        <v>143</v>
      </c>
      <c r="E360" s="236" t="s">
        <v>1</v>
      </c>
      <c r="F360" s="237" t="s">
        <v>85</v>
      </c>
      <c r="G360" s="235"/>
      <c r="H360" s="238">
        <v>1</v>
      </c>
      <c r="I360" s="239"/>
      <c r="J360" s="235"/>
      <c r="K360" s="235"/>
      <c r="L360" s="240"/>
      <c r="M360" s="241"/>
      <c r="N360" s="242"/>
      <c r="O360" s="242"/>
      <c r="P360" s="242"/>
      <c r="Q360" s="242"/>
      <c r="R360" s="242"/>
      <c r="S360" s="242"/>
      <c r="T360" s="243"/>
      <c r="U360" s="13"/>
      <c r="V360" s="13"/>
      <c r="W360" s="13"/>
      <c r="X360" s="13"/>
      <c r="Y360" s="13"/>
      <c r="Z360" s="13"/>
      <c r="AA360" s="13"/>
      <c r="AB360" s="13"/>
      <c r="AC360" s="13"/>
      <c r="AD360" s="13"/>
      <c r="AE360" s="13"/>
      <c r="AT360" s="244" t="s">
        <v>143</v>
      </c>
      <c r="AU360" s="244" t="s">
        <v>87</v>
      </c>
      <c r="AV360" s="13" t="s">
        <v>87</v>
      </c>
      <c r="AW360" s="13" t="s">
        <v>34</v>
      </c>
      <c r="AX360" s="13" t="s">
        <v>85</v>
      </c>
      <c r="AY360" s="244" t="s">
        <v>131</v>
      </c>
    </row>
    <row r="361" s="2" customFormat="1" ht="33" customHeight="1">
      <c r="A361" s="37"/>
      <c r="B361" s="38"/>
      <c r="C361" s="214" t="s">
        <v>471</v>
      </c>
      <c r="D361" s="214" t="s">
        <v>133</v>
      </c>
      <c r="E361" s="215" t="s">
        <v>472</v>
      </c>
      <c r="F361" s="216" t="s">
        <v>473</v>
      </c>
      <c r="G361" s="217" t="s">
        <v>298</v>
      </c>
      <c r="H361" s="218">
        <v>1</v>
      </c>
      <c r="I361" s="219"/>
      <c r="J361" s="220">
        <f>ROUND(I361*H361,2)</f>
        <v>0</v>
      </c>
      <c r="K361" s="221"/>
      <c r="L361" s="43"/>
      <c r="M361" s="222" t="s">
        <v>1</v>
      </c>
      <c r="N361" s="223" t="s">
        <v>43</v>
      </c>
      <c r="O361" s="90"/>
      <c r="P361" s="224">
        <f>O361*H361</f>
        <v>0</v>
      </c>
      <c r="Q361" s="224">
        <v>0</v>
      </c>
      <c r="R361" s="224">
        <f>Q361*H361</f>
        <v>0</v>
      </c>
      <c r="S361" s="224">
        <v>0</v>
      </c>
      <c r="T361" s="225">
        <f>S361*H361</f>
        <v>0</v>
      </c>
      <c r="U361" s="37"/>
      <c r="V361" s="37"/>
      <c r="W361" s="37"/>
      <c r="X361" s="37"/>
      <c r="Y361" s="37"/>
      <c r="Z361" s="37"/>
      <c r="AA361" s="37"/>
      <c r="AB361" s="37"/>
      <c r="AC361" s="37"/>
      <c r="AD361" s="37"/>
      <c r="AE361" s="37"/>
      <c r="AR361" s="226" t="s">
        <v>137</v>
      </c>
      <c r="AT361" s="226" t="s">
        <v>133</v>
      </c>
      <c r="AU361" s="226" t="s">
        <v>87</v>
      </c>
      <c r="AY361" s="16" t="s">
        <v>131</v>
      </c>
      <c r="BE361" s="227">
        <f>IF(N361="základní",J361,0)</f>
        <v>0</v>
      </c>
      <c r="BF361" s="227">
        <f>IF(N361="snížená",J361,0)</f>
        <v>0</v>
      </c>
      <c r="BG361" s="227">
        <f>IF(N361="zákl. přenesená",J361,0)</f>
        <v>0</v>
      </c>
      <c r="BH361" s="227">
        <f>IF(N361="sníž. přenesená",J361,0)</f>
        <v>0</v>
      </c>
      <c r="BI361" s="227">
        <f>IF(N361="nulová",J361,0)</f>
        <v>0</v>
      </c>
      <c r="BJ361" s="16" t="s">
        <v>85</v>
      </c>
      <c r="BK361" s="227">
        <f>ROUND(I361*H361,2)</f>
        <v>0</v>
      </c>
      <c r="BL361" s="16" t="s">
        <v>137</v>
      </c>
      <c r="BM361" s="226" t="s">
        <v>474</v>
      </c>
    </row>
    <row r="362" s="2" customFormat="1">
      <c r="A362" s="37"/>
      <c r="B362" s="38"/>
      <c r="C362" s="39"/>
      <c r="D362" s="228" t="s">
        <v>139</v>
      </c>
      <c r="E362" s="39"/>
      <c r="F362" s="229" t="s">
        <v>475</v>
      </c>
      <c r="G362" s="39"/>
      <c r="H362" s="39"/>
      <c r="I362" s="230"/>
      <c r="J362" s="39"/>
      <c r="K362" s="39"/>
      <c r="L362" s="43"/>
      <c r="M362" s="231"/>
      <c r="N362" s="232"/>
      <c r="O362" s="90"/>
      <c r="P362" s="90"/>
      <c r="Q362" s="90"/>
      <c r="R362" s="90"/>
      <c r="S362" s="90"/>
      <c r="T362" s="91"/>
      <c r="U362" s="37"/>
      <c r="V362" s="37"/>
      <c r="W362" s="37"/>
      <c r="X362" s="37"/>
      <c r="Y362" s="37"/>
      <c r="Z362" s="37"/>
      <c r="AA362" s="37"/>
      <c r="AB362" s="37"/>
      <c r="AC362" s="37"/>
      <c r="AD362" s="37"/>
      <c r="AE362" s="37"/>
      <c r="AT362" s="16" t="s">
        <v>139</v>
      </c>
      <c r="AU362" s="16" t="s">
        <v>87</v>
      </c>
    </row>
    <row r="363" s="2" customFormat="1">
      <c r="A363" s="37"/>
      <c r="B363" s="38"/>
      <c r="C363" s="39"/>
      <c r="D363" s="228" t="s">
        <v>141</v>
      </c>
      <c r="E363" s="39"/>
      <c r="F363" s="233" t="s">
        <v>470</v>
      </c>
      <c r="G363" s="39"/>
      <c r="H363" s="39"/>
      <c r="I363" s="230"/>
      <c r="J363" s="39"/>
      <c r="K363" s="39"/>
      <c r="L363" s="43"/>
      <c r="M363" s="231"/>
      <c r="N363" s="232"/>
      <c r="O363" s="90"/>
      <c r="P363" s="90"/>
      <c r="Q363" s="90"/>
      <c r="R363" s="90"/>
      <c r="S363" s="90"/>
      <c r="T363" s="91"/>
      <c r="U363" s="37"/>
      <c r="V363" s="37"/>
      <c r="W363" s="37"/>
      <c r="X363" s="37"/>
      <c r="Y363" s="37"/>
      <c r="Z363" s="37"/>
      <c r="AA363" s="37"/>
      <c r="AB363" s="37"/>
      <c r="AC363" s="37"/>
      <c r="AD363" s="37"/>
      <c r="AE363" s="37"/>
      <c r="AT363" s="16" t="s">
        <v>141</v>
      </c>
      <c r="AU363" s="16" t="s">
        <v>87</v>
      </c>
    </row>
    <row r="364" s="13" customFormat="1">
      <c r="A364" s="13"/>
      <c r="B364" s="234"/>
      <c r="C364" s="235"/>
      <c r="D364" s="228" t="s">
        <v>143</v>
      </c>
      <c r="E364" s="236" t="s">
        <v>1</v>
      </c>
      <c r="F364" s="237" t="s">
        <v>85</v>
      </c>
      <c r="G364" s="235"/>
      <c r="H364" s="238">
        <v>1</v>
      </c>
      <c r="I364" s="239"/>
      <c r="J364" s="235"/>
      <c r="K364" s="235"/>
      <c r="L364" s="240"/>
      <c r="M364" s="241"/>
      <c r="N364" s="242"/>
      <c r="O364" s="242"/>
      <c r="P364" s="242"/>
      <c r="Q364" s="242"/>
      <c r="R364" s="242"/>
      <c r="S364" s="242"/>
      <c r="T364" s="243"/>
      <c r="U364" s="13"/>
      <c r="V364" s="13"/>
      <c r="W364" s="13"/>
      <c r="X364" s="13"/>
      <c r="Y364" s="13"/>
      <c r="Z364" s="13"/>
      <c r="AA364" s="13"/>
      <c r="AB364" s="13"/>
      <c r="AC364" s="13"/>
      <c r="AD364" s="13"/>
      <c r="AE364" s="13"/>
      <c r="AT364" s="244" t="s">
        <v>143</v>
      </c>
      <c r="AU364" s="244" t="s">
        <v>87</v>
      </c>
      <c r="AV364" s="13" t="s">
        <v>87</v>
      </c>
      <c r="AW364" s="13" t="s">
        <v>34</v>
      </c>
      <c r="AX364" s="13" t="s">
        <v>85</v>
      </c>
      <c r="AY364" s="244" t="s">
        <v>131</v>
      </c>
    </row>
    <row r="365" s="2" customFormat="1" ht="21.75" customHeight="1">
      <c r="A365" s="37"/>
      <c r="B365" s="38"/>
      <c r="C365" s="214" t="s">
        <v>476</v>
      </c>
      <c r="D365" s="214" t="s">
        <v>133</v>
      </c>
      <c r="E365" s="215" t="s">
        <v>477</v>
      </c>
      <c r="F365" s="216" t="s">
        <v>478</v>
      </c>
      <c r="G365" s="217" t="s">
        <v>178</v>
      </c>
      <c r="H365" s="218">
        <v>1.7010000000000001</v>
      </c>
      <c r="I365" s="219"/>
      <c r="J365" s="220">
        <f>ROUND(I365*H365,2)</f>
        <v>0</v>
      </c>
      <c r="K365" s="221"/>
      <c r="L365" s="43"/>
      <c r="M365" s="222" t="s">
        <v>1</v>
      </c>
      <c r="N365" s="223" t="s">
        <v>43</v>
      </c>
      <c r="O365" s="90"/>
      <c r="P365" s="224">
        <f>O365*H365</f>
        <v>0</v>
      </c>
      <c r="Q365" s="224">
        <v>2.4533700000000001</v>
      </c>
      <c r="R365" s="224">
        <f>Q365*H365</f>
        <v>4.1731823700000001</v>
      </c>
      <c r="S365" s="224">
        <v>0</v>
      </c>
      <c r="T365" s="225">
        <f>S365*H365</f>
        <v>0</v>
      </c>
      <c r="U365" s="37"/>
      <c r="V365" s="37"/>
      <c r="W365" s="37"/>
      <c r="X365" s="37"/>
      <c r="Y365" s="37"/>
      <c r="Z365" s="37"/>
      <c r="AA365" s="37"/>
      <c r="AB365" s="37"/>
      <c r="AC365" s="37"/>
      <c r="AD365" s="37"/>
      <c r="AE365" s="37"/>
      <c r="AR365" s="226" t="s">
        <v>137</v>
      </c>
      <c r="AT365" s="226" t="s">
        <v>133</v>
      </c>
      <c r="AU365" s="226" t="s">
        <v>87</v>
      </c>
      <c r="AY365" s="16" t="s">
        <v>131</v>
      </c>
      <c r="BE365" s="227">
        <f>IF(N365="základní",J365,0)</f>
        <v>0</v>
      </c>
      <c r="BF365" s="227">
        <f>IF(N365="snížená",J365,0)</f>
        <v>0</v>
      </c>
      <c r="BG365" s="227">
        <f>IF(N365="zákl. přenesená",J365,0)</f>
        <v>0</v>
      </c>
      <c r="BH365" s="227">
        <f>IF(N365="sníž. přenesená",J365,0)</f>
        <v>0</v>
      </c>
      <c r="BI365" s="227">
        <f>IF(N365="nulová",J365,0)</f>
        <v>0</v>
      </c>
      <c r="BJ365" s="16" t="s">
        <v>85</v>
      </c>
      <c r="BK365" s="227">
        <f>ROUND(I365*H365,2)</f>
        <v>0</v>
      </c>
      <c r="BL365" s="16" t="s">
        <v>137</v>
      </c>
      <c r="BM365" s="226" t="s">
        <v>479</v>
      </c>
    </row>
    <row r="366" s="2" customFormat="1">
      <c r="A366" s="37"/>
      <c r="B366" s="38"/>
      <c r="C366" s="39"/>
      <c r="D366" s="228" t="s">
        <v>139</v>
      </c>
      <c r="E366" s="39"/>
      <c r="F366" s="229" t="s">
        <v>480</v>
      </c>
      <c r="G366" s="39"/>
      <c r="H366" s="39"/>
      <c r="I366" s="230"/>
      <c r="J366" s="39"/>
      <c r="K366" s="39"/>
      <c r="L366" s="43"/>
      <c r="M366" s="231"/>
      <c r="N366" s="232"/>
      <c r="O366" s="90"/>
      <c r="P366" s="90"/>
      <c r="Q366" s="90"/>
      <c r="R366" s="90"/>
      <c r="S366" s="90"/>
      <c r="T366" s="91"/>
      <c r="U366" s="37"/>
      <c r="V366" s="37"/>
      <c r="W366" s="37"/>
      <c r="X366" s="37"/>
      <c r="Y366" s="37"/>
      <c r="Z366" s="37"/>
      <c r="AA366" s="37"/>
      <c r="AB366" s="37"/>
      <c r="AC366" s="37"/>
      <c r="AD366" s="37"/>
      <c r="AE366" s="37"/>
      <c r="AT366" s="16" t="s">
        <v>139</v>
      </c>
      <c r="AU366" s="16" t="s">
        <v>87</v>
      </c>
    </row>
    <row r="367" s="2" customFormat="1">
      <c r="A367" s="37"/>
      <c r="B367" s="38"/>
      <c r="C367" s="39"/>
      <c r="D367" s="228" t="s">
        <v>141</v>
      </c>
      <c r="E367" s="39"/>
      <c r="F367" s="233" t="s">
        <v>481</v>
      </c>
      <c r="G367" s="39"/>
      <c r="H367" s="39"/>
      <c r="I367" s="230"/>
      <c r="J367" s="39"/>
      <c r="K367" s="39"/>
      <c r="L367" s="43"/>
      <c r="M367" s="231"/>
      <c r="N367" s="232"/>
      <c r="O367" s="90"/>
      <c r="P367" s="90"/>
      <c r="Q367" s="90"/>
      <c r="R367" s="90"/>
      <c r="S367" s="90"/>
      <c r="T367" s="91"/>
      <c r="U367" s="37"/>
      <c r="V367" s="37"/>
      <c r="W367" s="37"/>
      <c r="X367" s="37"/>
      <c r="Y367" s="37"/>
      <c r="Z367" s="37"/>
      <c r="AA367" s="37"/>
      <c r="AB367" s="37"/>
      <c r="AC367" s="37"/>
      <c r="AD367" s="37"/>
      <c r="AE367" s="37"/>
      <c r="AT367" s="16" t="s">
        <v>141</v>
      </c>
      <c r="AU367" s="16" t="s">
        <v>87</v>
      </c>
    </row>
    <row r="368" s="13" customFormat="1">
      <c r="A368" s="13"/>
      <c r="B368" s="234"/>
      <c r="C368" s="235"/>
      <c r="D368" s="228" t="s">
        <v>143</v>
      </c>
      <c r="E368" s="236" t="s">
        <v>1</v>
      </c>
      <c r="F368" s="237" t="s">
        <v>482</v>
      </c>
      <c r="G368" s="235"/>
      <c r="H368" s="238">
        <v>0.91100000000000003</v>
      </c>
      <c r="I368" s="239"/>
      <c r="J368" s="235"/>
      <c r="K368" s="235"/>
      <c r="L368" s="240"/>
      <c r="M368" s="241"/>
      <c r="N368" s="242"/>
      <c r="O368" s="242"/>
      <c r="P368" s="242"/>
      <c r="Q368" s="242"/>
      <c r="R368" s="242"/>
      <c r="S368" s="242"/>
      <c r="T368" s="243"/>
      <c r="U368" s="13"/>
      <c r="V368" s="13"/>
      <c r="W368" s="13"/>
      <c r="X368" s="13"/>
      <c r="Y368" s="13"/>
      <c r="Z368" s="13"/>
      <c r="AA368" s="13"/>
      <c r="AB368" s="13"/>
      <c r="AC368" s="13"/>
      <c r="AD368" s="13"/>
      <c r="AE368" s="13"/>
      <c r="AT368" s="244" t="s">
        <v>143</v>
      </c>
      <c r="AU368" s="244" t="s">
        <v>87</v>
      </c>
      <c r="AV368" s="13" t="s">
        <v>87</v>
      </c>
      <c r="AW368" s="13" t="s">
        <v>34</v>
      </c>
      <c r="AX368" s="13" t="s">
        <v>78</v>
      </c>
      <c r="AY368" s="244" t="s">
        <v>131</v>
      </c>
    </row>
    <row r="369" s="13" customFormat="1">
      <c r="A369" s="13"/>
      <c r="B369" s="234"/>
      <c r="C369" s="235"/>
      <c r="D369" s="228" t="s">
        <v>143</v>
      </c>
      <c r="E369" s="236" t="s">
        <v>1</v>
      </c>
      <c r="F369" s="237" t="s">
        <v>483</v>
      </c>
      <c r="G369" s="235"/>
      <c r="H369" s="238">
        <v>0.79000000000000004</v>
      </c>
      <c r="I369" s="239"/>
      <c r="J369" s="235"/>
      <c r="K369" s="235"/>
      <c r="L369" s="240"/>
      <c r="M369" s="241"/>
      <c r="N369" s="242"/>
      <c r="O369" s="242"/>
      <c r="P369" s="242"/>
      <c r="Q369" s="242"/>
      <c r="R369" s="242"/>
      <c r="S369" s="242"/>
      <c r="T369" s="243"/>
      <c r="U369" s="13"/>
      <c r="V369" s="13"/>
      <c r="W369" s="13"/>
      <c r="X369" s="13"/>
      <c r="Y369" s="13"/>
      <c r="Z369" s="13"/>
      <c r="AA369" s="13"/>
      <c r="AB369" s="13"/>
      <c r="AC369" s="13"/>
      <c r="AD369" s="13"/>
      <c r="AE369" s="13"/>
      <c r="AT369" s="244" t="s">
        <v>143</v>
      </c>
      <c r="AU369" s="244" t="s">
        <v>87</v>
      </c>
      <c r="AV369" s="13" t="s">
        <v>87</v>
      </c>
      <c r="AW369" s="13" t="s">
        <v>34</v>
      </c>
      <c r="AX369" s="13" t="s">
        <v>78</v>
      </c>
      <c r="AY369" s="244" t="s">
        <v>131</v>
      </c>
    </row>
    <row r="370" s="14" customFormat="1">
      <c r="A370" s="14"/>
      <c r="B370" s="245"/>
      <c r="C370" s="246"/>
      <c r="D370" s="228" t="s">
        <v>143</v>
      </c>
      <c r="E370" s="247" t="s">
        <v>1</v>
      </c>
      <c r="F370" s="248" t="s">
        <v>146</v>
      </c>
      <c r="G370" s="246"/>
      <c r="H370" s="249">
        <v>1.7010000000000001</v>
      </c>
      <c r="I370" s="250"/>
      <c r="J370" s="246"/>
      <c r="K370" s="246"/>
      <c r="L370" s="251"/>
      <c r="M370" s="252"/>
      <c r="N370" s="253"/>
      <c r="O370" s="253"/>
      <c r="P370" s="253"/>
      <c r="Q370" s="253"/>
      <c r="R370" s="253"/>
      <c r="S370" s="253"/>
      <c r="T370" s="254"/>
      <c r="U370" s="14"/>
      <c r="V370" s="14"/>
      <c r="W370" s="14"/>
      <c r="X370" s="14"/>
      <c r="Y370" s="14"/>
      <c r="Z370" s="14"/>
      <c r="AA370" s="14"/>
      <c r="AB370" s="14"/>
      <c r="AC370" s="14"/>
      <c r="AD370" s="14"/>
      <c r="AE370" s="14"/>
      <c r="AT370" s="255" t="s">
        <v>143</v>
      </c>
      <c r="AU370" s="255" t="s">
        <v>87</v>
      </c>
      <c r="AV370" s="14" t="s">
        <v>137</v>
      </c>
      <c r="AW370" s="14" t="s">
        <v>34</v>
      </c>
      <c r="AX370" s="14" t="s">
        <v>85</v>
      </c>
      <c r="AY370" s="255" t="s">
        <v>131</v>
      </c>
    </row>
    <row r="371" s="2" customFormat="1" ht="21.75" customHeight="1">
      <c r="A371" s="37"/>
      <c r="B371" s="38"/>
      <c r="C371" s="214" t="s">
        <v>484</v>
      </c>
      <c r="D371" s="214" t="s">
        <v>133</v>
      </c>
      <c r="E371" s="215" t="s">
        <v>485</v>
      </c>
      <c r="F371" s="216" t="s">
        <v>486</v>
      </c>
      <c r="G371" s="217" t="s">
        <v>224</v>
      </c>
      <c r="H371" s="218">
        <v>0.17000000000000001</v>
      </c>
      <c r="I371" s="219"/>
      <c r="J371" s="220">
        <f>ROUND(I371*H371,2)</f>
        <v>0</v>
      </c>
      <c r="K371" s="221"/>
      <c r="L371" s="43"/>
      <c r="M371" s="222" t="s">
        <v>1</v>
      </c>
      <c r="N371" s="223" t="s">
        <v>43</v>
      </c>
      <c r="O371" s="90"/>
      <c r="P371" s="224">
        <f>O371*H371</f>
        <v>0</v>
      </c>
      <c r="Q371" s="224">
        <v>1.04887</v>
      </c>
      <c r="R371" s="224">
        <f>Q371*H371</f>
        <v>0.17830790000000002</v>
      </c>
      <c r="S371" s="224">
        <v>0</v>
      </c>
      <c r="T371" s="225">
        <f>S371*H371</f>
        <v>0</v>
      </c>
      <c r="U371" s="37"/>
      <c r="V371" s="37"/>
      <c r="W371" s="37"/>
      <c r="X371" s="37"/>
      <c r="Y371" s="37"/>
      <c r="Z371" s="37"/>
      <c r="AA371" s="37"/>
      <c r="AB371" s="37"/>
      <c r="AC371" s="37"/>
      <c r="AD371" s="37"/>
      <c r="AE371" s="37"/>
      <c r="AR371" s="226" t="s">
        <v>137</v>
      </c>
      <c r="AT371" s="226" t="s">
        <v>133</v>
      </c>
      <c r="AU371" s="226" t="s">
        <v>87</v>
      </c>
      <c r="AY371" s="16" t="s">
        <v>131</v>
      </c>
      <c r="BE371" s="227">
        <f>IF(N371="základní",J371,0)</f>
        <v>0</v>
      </c>
      <c r="BF371" s="227">
        <f>IF(N371="snížená",J371,0)</f>
        <v>0</v>
      </c>
      <c r="BG371" s="227">
        <f>IF(N371="zákl. přenesená",J371,0)</f>
        <v>0</v>
      </c>
      <c r="BH371" s="227">
        <f>IF(N371="sníž. přenesená",J371,0)</f>
        <v>0</v>
      </c>
      <c r="BI371" s="227">
        <f>IF(N371="nulová",J371,0)</f>
        <v>0</v>
      </c>
      <c r="BJ371" s="16" t="s">
        <v>85</v>
      </c>
      <c r="BK371" s="227">
        <f>ROUND(I371*H371,2)</f>
        <v>0</v>
      </c>
      <c r="BL371" s="16" t="s">
        <v>137</v>
      </c>
      <c r="BM371" s="226" t="s">
        <v>487</v>
      </c>
    </row>
    <row r="372" s="2" customFormat="1">
      <c r="A372" s="37"/>
      <c r="B372" s="38"/>
      <c r="C372" s="39"/>
      <c r="D372" s="228" t="s">
        <v>139</v>
      </c>
      <c r="E372" s="39"/>
      <c r="F372" s="229" t="s">
        <v>488</v>
      </c>
      <c r="G372" s="39"/>
      <c r="H372" s="39"/>
      <c r="I372" s="230"/>
      <c r="J372" s="39"/>
      <c r="K372" s="39"/>
      <c r="L372" s="43"/>
      <c r="M372" s="231"/>
      <c r="N372" s="232"/>
      <c r="O372" s="90"/>
      <c r="P372" s="90"/>
      <c r="Q372" s="90"/>
      <c r="R372" s="90"/>
      <c r="S372" s="90"/>
      <c r="T372" s="91"/>
      <c r="U372" s="37"/>
      <c r="V372" s="37"/>
      <c r="W372" s="37"/>
      <c r="X372" s="37"/>
      <c r="Y372" s="37"/>
      <c r="Z372" s="37"/>
      <c r="AA372" s="37"/>
      <c r="AB372" s="37"/>
      <c r="AC372" s="37"/>
      <c r="AD372" s="37"/>
      <c r="AE372" s="37"/>
      <c r="AT372" s="16" t="s">
        <v>139</v>
      </c>
      <c r="AU372" s="16" t="s">
        <v>87</v>
      </c>
    </row>
    <row r="373" s="2" customFormat="1">
      <c r="A373" s="37"/>
      <c r="B373" s="38"/>
      <c r="C373" s="39"/>
      <c r="D373" s="228" t="s">
        <v>141</v>
      </c>
      <c r="E373" s="39"/>
      <c r="F373" s="233" t="s">
        <v>489</v>
      </c>
      <c r="G373" s="39"/>
      <c r="H373" s="39"/>
      <c r="I373" s="230"/>
      <c r="J373" s="39"/>
      <c r="K373" s="39"/>
      <c r="L373" s="43"/>
      <c r="M373" s="231"/>
      <c r="N373" s="232"/>
      <c r="O373" s="90"/>
      <c r="P373" s="90"/>
      <c r="Q373" s="90"/>
      <c r="R373" s="90"/>
      <c r="S373" s="90"/>
      <c r="T373" s="91"/>
      <c r="U373" s="37"/>
      <c r="V373" s="37"/>
      <c r="W373" s="37"/>
      <c r="X373" s="37"/>
      <c r="Y373" s="37"/>
      <c r="Z373" s="37"/>
      <c r="AA373" s="37"/>
      <c r="AB373" s="37"/>
      <c r="AC373" s="37"/>
      <c r="AD373" s="37"/>
      <c r="AE373" s="37"/>
      <c r="AT373" s="16" t="s">
        <v>141</v>
      </c>
      <c r="AU373" s="16" t="s">
        <v>87</v>
      </c>
    </row>
    <row r="374" s="13" customFormat="1">
      <c r="A374" s="13"/>
      <c r="B374" s="234"/>
      <c r="C374" s="235"/>
      <c r="D374" s="228" t="s">
        <v>143</v>
      </c>
      <c r="E374" s="236" t="s">
        <v>1</v>
      </c>
      <c r="F374" s="237" t="s">
        <v>490</v>
      </c>
      <c r="G374" s="235"/>
      <c r="H374" s="238">
        <v>0.17000000000000001</v>
      </c>
      <c r="I374" s="239"/>
      <c r="J374" s="235"/>
      <c r="K374" s="235"/>
      <c r="L374" s="240"/>
      <c r="M374" s="241"/>
      <c r="N374" s="242"/>
      <c r="O374" s="242"/>
      <c r="P374" s="242"/>
      <c r="Q374" s="242"/>
      <c r="R374" s="242"/>
      <c r="S374" s="242"/>
      <c r="T374" s="243"/>
      <c r="U374" s="13"/>
      <c r="V374" s="13"/>
      <c r="W374" s="13"/>
      <c r="X374" s="13"/>
      <c r="Y374" s="13"/>
      <c r="Z374" s="13"/>
      <c r="AA374" s="13"/>
      <c r="AB374" s="13"/>
      <c r="AC374" s="13"/>
      <c r="AD374" s="13"/>
      <c r="AE374" s="13"/>
      <c r="AT374" s="244" t="s">
        <v>143</v>
      </c>
      <c r="AU374" s="244" t="s">
        <v>87</v>
      </c>
      <c r="AV374" s="13" t="s">
        <v>87</v>
      </c>
      <c r="AW374" s="13" t="s">
        <v>34</v>
      </c>
      <c r="AX374" s="13" t="s">
        <v>85</v>
      </c>
      <c r="AY374" s="244" t="s">
        <v>131</v>
      </c>
    </row>
    <row r="375" s="2" customFormat="1" ht="21.75" customHeight="1">
      <c r="A375" s="37"/>
      <c r="B375" s="38"/>
      <c r="C375" s="214" t="s">
        <v>491</v>
      </c>
      <c r="D375" s="214" t="s">
        <v>133</v>
      </c>
      <c r="E375" s="215" t="s">
        <v>492</v>
      </c>
      <c r="F375" s="216" t="s">
        <v>493</v>
      </c>
      <c r="G375" s="217" t="s">
        <v>136</v>
      </c>
      <c r="H375" s="218">
        <v>7.1799999999999997</v>
      </c>
      <c r="I375" s="219"/>
      <c r="J375" s="220">
        <f>ROUND(I375*H375,2)</f>
        <v>0</v>
      </c>
      <c r="K375" s="221"/>
      <c r="L375" s="43"/>
      <c r="M375" s="222" t="s">
        <v>1</v>
      </c>
      <c r="N375" s="223" t="s">
        <v>43</v>
      </c>
      <c r="O375" s="90"/>
      <c r="P375" s="224">
        <f>O375*H375</f>
        <v>0</v>
      </c>
      <c r="Q375" s="224">
        <v>0.05305</v>
      </c>
      <c r="R375" s="224">
        <f>Q375*H375</f>
        <v>0.38089899999999999</v>
      </c>
      <c r="S375" s="224">
        <v>0</v>
      </c>
      <c r="T375" s="225">
        <f>S375*H375</f>
        <v>0</v>
      </c>
      <c r="U375" s="37"/>
      <c r="V375" s="37"/>
      <c r="W375" s="37"/>
      <c r="X375" s="37"/>
      <c r="Y375" s="37"/>
      <c r="Z375" s="37"/>
      <c r="AA375" s="37"/>
      <c r="AB375" s="37"/>
      <c r="AC375" s="37"/>
      <c r="AD375" s="37"/>
      <c r="AE375" s="37"/>
      <c r="AR375" s="226" t="s">
        <v>137</v>
      </c>
      <c r="AT375" s="226" t="s">
        <v>133</v>
      </c>
      <c r="AU375" s="226" t="s">
        <v>87</v>
      </c>
      <c r="AY375" s="16" t="s">
        <v>131</v>
      </c>
      <c r="BE375" s="227">
        <f>IF(N375="základní",J375,0)</f>
        <v>0</v>
      </c>
      <c r="BF375" s="227">
        <f>IF(N375="snížená",J375,0)</f>
        <v>0</v>
      </c>
      <c r="BG375" s="227">
        <f>IF(N375="zákl. přenesená",J375,0)</f>
        <v>0</v>
      </c>
      <c r="BH375" s="227">
        <f>IF(N375="sníž. přenesená",J375,0)</f>
        <v>0</v>
      </c>
      <c r="BI375" s="227">
        <f>IF(N375="nulová",J375,0)</f>
        <v>0</v>
      </c>
      <c r="BJ375" s="16" t="s">
        <v>85</v>
      </c>
      <c r="BK375" s="227">
        <f>ROUND(I375*H375,2)</f>
        <v>0</v>
      </c>
      <c r="BL375" s="16" t="s">
        <v>137</v>
      </c>
      <c r="BM375" s="226" t="s">
        <v>494</v>
      </c>
    </row>
    <row r="376" s="2" customFormat="1">
      <c r="A376" s="37"/>
      <c r="B376" s="38"/>
      <c r="C376" s="39"/>
      <c r="D376" s="228" t="s">
        <v>139</v>
      </c>
      <c r="E376" s="39"/>
      <c r="F376" s="229" t="s">
        <v>495</v>
      </c>
      <c r="G376" s="39"/>
      <c r="H376" s="39"/>
      <c r="I376" s="230"/>
      <c r="J376" s="39"/>
      <c r="K376" s="39"/>
      <c r="L376" s="43"/>
      <c r="M376" s="231"/>
      <c r="N376" s="232"/>
      <c r="O376" s="90"/>
      <c r="P376" s="90"/>
      <c r="Q376" s="90"/>
      <c r="R376" s="90"/>
      <c r="S376" s="90"/>
      <c r="T376" s="91"/>
      <c r="U376" s="37"/>
      <c r="V376" s="37"/>
      <c r="W376" s="37"/>
      <c r="X376" s="37"/>
      <c r="Y376" s="37"/>
      <c r="Z376" s="37"/>
      <c r="AA376" s="37"/>
      <c r="AB376" s="37"/>
      <c r="AC376" s="37"/>
      <c r="AD376" s="37"/>
      <c r="AE376" s="37"/>
      <c r="AT376" s="16" t="s">
        <v>139</v>
      </c>
      <c r="AU376" s="16" t="s">
        <v>87</v>
      </c>
    </row>
    <row r="377" s="13" customFormat="1">
      <c r="A377" s="13"/>
      <c r="B377" s="234"/>
      <c r="C377" s="235"/>
      <c r="D377" s="228" t="s">
        <v>143</v>
      </c>
      <c r="E377" s="236" t="s">
        <v>1</v>
      </c>
      <c r="F377" s="237" t="s">
        <v>496</v>
      </c>
      <c r="G377" s="235"/>
      <c r="H377" s="238">
        <v>4.9000000000000004</v>
      </c>
      <c r="I377" s="239"/>
      <c r="J377" s="235"/>
      <c r="K377" s="235"/>
      <c r="L377" s="240"/>
      <c r="M377" s="241"/>
      <c r="N377" s="242"/>
      <c r="O377" s="242"/>
      <c r="P377" s="242"/>
      <c r="Q377" s="242"/>
      <c r="R377" s="242"/>
      <c r="S377" s="242"/>
      <c r="T377" s="243"/>
      <c r="U377" s="13"/>
      <c r="V377" s="13"/>
      <c r="W377" s="13"/>
      <c r="X377" s="13"/>
      <c r="Y377" s="13"/>
      <c r="Z377" s="13"/>
      <c r="AA377" s="13"/>
      <c r="AB377" s="13"/>
      <c r="AC377" s="13"/>
      <c r="AD377" s="13"/>
      <c r="AE377" s="13"/>
      <c r="AT377" s="244" t="s">
        <v>143</v>
      </c>
      <c r="AU377" s="244" t="s">
        <v>87</v>
      </c>
      <c r="AV377" s="13" t="s">
        <v>87</v>
      </c>
      <c r="AW377" s="13" t="s">
        <v>34</v>
      </c>
      <c r="AX377" s="13" t="s">
        <v>78</v>
      </c>
      <c r="AY377" s="244" t="s">
        <v>131</v>
      </c>
    </row>
    <row r="378" s="13" customFormat="1">
      <c r="A378" s="13"/>
      <c r="B378" s="234"/>
      <c r="C378" s="235"/>
      <c r="D378" s="228" t="s">
        <v>143</v>
      </c>
      <c r="E378" s="236" t="s">
        <v>1</v>
      </c>
      <c r="F378" s="237" t="s">
        <v>497</v>
      </c>
      <c r="G378" s="235"/>
      <c r="H378" s="238">
        <v>2.2799999999999998</v>
      </c>
      <c r="I378" s="239"/>
      <c r="J378" s="235"/>
      <c r="K378" s="235"/>
      <c r="L378" s="240"/>
      <c r="M378" s="241"/>
      <c r="N378" s="242"/>
      <c r="O378" s="242"/>
      <c r="P378" s="242"/>
      <c r="Q378" s="242"/>
      <c r="R378" s="242"/>
      <c r="S378" s="242"/>
      <c r="T378" s="243"/>
      <c r="U378" s="13"/>
      <c r="V378" s="13"/>
      <c r="W378" s="13"/>
      <c r="X378" s="13"/>
      <c r="Y378" s="13"/>
      <c r="Z378" s="13"/>
      <c r="AA378" s="13"/>
      <c r="AB378" s="13"/>
      <c r="AC378" s="13"/>
      <c r="AD378" s="13"/>
      <c r="AE378" s="13"/>
      <c r="AT378" s="244" t="s">
        <v>143</v>
      </c>
      <c r="AU378" s="244" t="s">
        <v>87</v>
      </c>
      <c r="AV378" s="13" t="s">
        <v>87</v>
      </c>
      <c r="AW378" s="13" t="s">
        <v>34</v>
      </c>
      <c r="AX378" s="13" t="s">
        <v>78</v>
      </c>
      <c r="AY378" s="244" t="s">
        <v>131</v>
      </c>
    </row>
    <row r="379" s="14" customFormat="1">
      <c r="A379" s="14"/>
      <c r="B379" s="245"/>
      <c r="C379" s="246"/>
      <c r="D379" s="228" t="s">
        <v>143</v>
      </c>
      <c r="E379" s="247" t="s">
        <v>1</v>
      </c>
      <c r="F379" s="248" t="s">
        <v>146</v>
      </c>
      <c r="G379" s="246"/>
      <c r="H379" s="249">
        <v>7.1799999999999997</v>
      </c>
      <c r="I379" s="250"/>
      <c r="J379" s="246"/>
      <c r="K379" s="246"/>
      <c r="L379" s="251"/>
      <c r="M379" s="252"/>
      <c r="N379" s="253"/>
      <c r="O379" s="253"/>
      <c r="P379" s="253"/>
      <c r="Q379" s="253"/>
      <c r="R379" s="253"/>
      <c r="S379" s="253"/>
      <c r="T379" s="254"/>
      <c r="U379" s="14"/>
      <c r="V379" s="14"/>
      <c r="W379" s="14"/>
      <c r="X379" s="14"/>
      <c r="Y379" s="14"/>
      <c r="Z379" s="14"/>
      <c r="AA379" s="14"/>
      <c r="AB379" s="14"/>
      <c r="AC379" s="14"/>
      <c r="AD379" s="14"/>
      <c r="AE379" s="14"/>
      <c r="AT379" s="255" t="s">
        <v>143</v>
      </c>
      <c r="AU379" s="255" t="s">
        <v>87</v>
      </c>
      <c r="AV379" s="14" t="s">
        <v>137</v>
      </c>
      <c r="AW379" s="14" t="s">
        <v>34</v>
      </c>
      <c r="AX379" s="14" t="s">
        <v>85</v>
      </c>
      <c r="AY379" s="255" t="s">
        <v>131</v>
      </c>
    </row>
    <row r="380" s="2" customFormat="1" ht="21.75" customHeight="1">
      <c r="A380" s="37"/>
      <c r="B380" s="38"/>
      <c r="C380" s="214" t="s">
        <v>498</v>
      </c>
      <c r="D380" s="214" t="s">
        <v>133</v>
      </c>
      <c r="E380" s="215" t="s">
        <v>499</v>
      </c>
      <c r="F380" s="216" t="s">
        <v>500</v>
      </c>
      <c r="G380" s="217" t="s">
        <v>136</v>
      </c>
      <c r="H380" s="218">
        <v>14.845000000000001</v>
      </c>
      <c r="I380" s="219"/>
      <c r="J380" s="220">
        <f>ROUND(I380*H380,2)</f>
        <v>0</v>
      </c>
      <c r="K380" s="221"/>
      <c r="L380" s="43"/>
      <c r="M380" s="222" t="s">
        <v>1</v>
      </c>
      <c r="N380" s="223" t="s">
        <v>43</v>
      </c>
      <c r="O380" s="90"/>
      <c r="P380" s="224">
        <f>O380*H380</f>
        <v>0</v>
      </c>
      <c r="Q380" s="224">
        <v>0.05305</v>
      </c>
      <c r="R380" s="224">
        <f>Q380*H380</f>
        <v>0.78752725000000001</v>
      </c>
      <c r="S380" s="224">
        <v>0</v>
      </c>
      <c r="T380" s="225">
        <f>S380*H380</f>
        <v>0</v>
      </c>
      <c r="U380" s="37"/>
      <c r="V380" s="37"/>
      <c r="W380" s="37"/>
      <c r="X380" s="37"/>
      <c r="Y380" s="37"/>
      <c r="Z380" s="37"/>
      <c r="AA380" s="37"/>
      <c r="AB380" s="37"/>
      <c r="AC380" s="37"/>
      <c r="AD380" s="37"/>
      <c r="AE380" s="37"/>
      <c r="AR380" s="226" t="s">
        <v>137</v>
      </c>
      <c r="AT380" s="226" t="s">
        <v>133</v>
      </c>
      <c r="AU380" s="226" t="s">
        <v>87</v>
      </c>
      <c r="AY380" s="16" t="s">
        <v>131</v>
      </c>
      <c r="BE380" s="227">
        <f>IF(N380="základní",J380,0)</f>
        <v>0</v>
      </c>
      <c r="BF380" s="227">
        <f>IF(N380="snížená",J380,0)</f>
        <v>0</v>
      </c>
      <c r="BG380" s="227">
        <f>IF(N380="zákl. přenesená",J380,0)</f>
        <v>0</v>
      </c>
      <c r="BH380" s="227">
        <f>IF(N380="sníž. přenesená",J380,0)</f>
        <v>0</v>
      </c>
      <c r="BI380" s="227">
        <f>IF(N380="nulová",J380,0)</f>
        <v>0</v>
      </c>
      <c r="BJ380" s="16" t="s">
        <v>85</v>
      </c>
      <c r="BK380" s="227">
        <f>ROUND(I380*H380,2)</f>
        <v>0</v>
      </c>
      <c r="BL380" s="16" t="s">
        <v>137</v>
      </c>
      <c r="BM380" s="226" t="s">
        <v>501</v>
      </c>
    </row>
    <row r="381" s="2" customFormat="1">
      <c r="A381" s="37"/>
      <c r="B381" s="38"/>
      <c r="C381" s="39"/>
      <c r="D381" s="228" t="s">
        <v>139</v>
      </c>
      <c r="E381" s="39"/>
      <c r="F381" s="229" t="s">
        <v>502</v>
      </c>
      <c r="G381" s="39"/>
      <c r="H381" s="39"/>
      <c r="I381" s="230"/>
      <c r="J381" s="39"/>
      <c r="K381" s="39"/>
      <c r="L381" s="43"/>
      <c r="M381" s="231"/>
      <c r="N381" s="232"/>
      <c r="O381" s="90"/>
      <c r="P381" s="90"/>
      <c r="Q381" s="90"/>
      <c r="R381" s="90"/>
      <c r="S381" s="90"/>
      <c r="T381" s="91"/>
      <c r="U381" s="37"/>
      <c r="V381" s="37"/>
      <c r="W381" s="37"/>
      <c r="X381" s="37"/>
      <c r="Y381" s="37"/>
      <c r="Z381" s="37"/>
      <c r="AA381" s="37"/>
      <c r="AB381" s="37"/>
      <c r="AC381" s="37"/>
      <c r="AD381" s="37"/>
      <c r="AE381" s="37"/>
      <c r="AT381" s="16" t="s">
        <v>139</v>
      </c>
      <c r="AU381" s="16" t="s">
        <v>87</v>
      </c>
    </row>
    <row r="382" s="13" customFormat="1">
      <c r="A382" s="13"/>
      <c r="B382" s="234"/>
      <c r="C382" s="235"/>
      <c r="D382" s="228" t="s">
        <v>143</v>
      </c>
      <c r="E382" s="236" t="s">
        <v>1</v>
      </c>
      <c r="F382" s="237" t="s">
        <v>503</v>
      </c>
      <c r="G382" s="235"/>
      <c r="H382" s="238">
        <v>8.5749999999999993</v>
      </c>
      <c r="I382" s="239"/>
      <c r="J382" s="235"/>
      <c r="K382" s="235"/>
      <c r="L382" s="240"/>
      <c r="M382" s="241"/>
      <c r="N382" s="242"/>
      <c r="O382" s="242"/>
      <c r="P382" s="242"/>
      <c r="Q382" s="242"/>
      <c r="R382" s="242"/>
      <c r="S382" s="242"/>
      <c r="T382" s="243"/>
      <c r="U382" s="13"/>
      <c r="V382" s="13"/>
      <c r="W382" s="13"/>
      <c r="X382" s="13"/>
      <c r="Y382" s="13"/>
      <c r="Z382" s="13"/>
      <c r="AA382" s="13"/>
      <c r="AB382" s="13"/>
      <c r="AC382" s="13"/>
      <c r="AD382" s="13"/>
      <c r="AE382" s="13"/>
      <c r="AT382" s="244" t="s">
        <v>143</v>
      </c>
      <c r="AU382" s="244" t="s">
        <v>87</v>
      </c>
      <c r="AV382" s="13" t="s">
        <v>87</v>
      </c>
      <c r="AW382" s="13" t="s">
        <v>34</v>
      </c>
      <c r="AX382" s="13" t="s">
        <v>78</v>
      </c>
      <c r="AY382" s="244" t="s">
        <v>131</v>
      </c>
    </row>
    <row r="383" s="13" customFormat="1">
      <c r="A383" s="13"/>
      <c r="B383" s="234"/>
      <c r="C383" s="235"/>
      <c r="D383" s="228" t="s">
        <v>143</v>
      </c>
      <c r="E383" s="236" t="s">
        <v>1</v>
      </c>
      <c r="F383" s="237" t="s">
        <v>504</v>
      </c>
      <c r="G383" s="235"/>
      <c r="H383" s="238">
        <v>6.2699999999999996</v>
      </c>
      <c r="I383" s="239"/>
      <c r="J383" s="235"/>
      <c r="K383" s="235"/>
      <c r="L383" s="240"/>
      <c r="M383" s="241"/>
      <c r="N383" s="242"/>
      <c r="O383" s="242"/>
      <c r="P383" s="242"/>
      <c r="Q383" s="242"/>
      <c r="R383" s="242"/>
      <c r="S383" s="242"/>
      <c r="T383" s="243"/>
      <c r="U383" s="13"/>
      <c r="V383" s="13"/>
      <c r="W383" s="13"/>
      <c r="X383" s="13"/>
      <c r="Y383" s="13"/>
      <c r="Z383" s="13"/>
      <c r="AA383" s="13"/>
      <c r="AB383" s="13"/>
      <c r="AC383" s="13"/>
      <c r="AD383" s="13"/>
      <c r="AE383" s="13"/>
      <c r="AT383" s="244" t="s">
        <v>143</v>
      </c>
      <c r="AU383" s="244" t="s">
        <v>87</v>
      </c>
      <c r="AV383" s="13" t="s">
        <v>87</v>
      </c>
      <c r="AW383" s="13" t="s">
        <v>34</v>
      </c>
      <c r="AX383" s="13" t="s">
        <v>78</v>
      </c>
      <c r="AY383" s="244" t="s">
        <v>131</v>
      </c>
    </row>
    <row r="384" s="14" customFormat="1">
      <c r="A384" s="14"/>
      <c r="B384" s="245"/>
      <c r="C384" s="246"/>
      <c r="D384" s="228" t="s">
        <v>143</v>
      </c>
      <c r="E384" s="247" t="s">
        <v>1</v>
      </c>
      <c r="F384" s="248" t="s">
        <v>146</v>
      </c>
      <c r="G384" s="246"/>
      <c r="H384" s="249">
        <v>14.845000000000001</v>
      </c>
      <c r="I384" s="250"/>
      <c r="J384" s="246"/>
      <c r="K384" s="246"/>
      <c r="L384" s="251"/>
      <c r="M384" s="252"/>
      <c r="N384" s="253"/>
      <c r="O384" s="253"/>
      <c r="P384" s="253"/>
      <c r="Q384" s="253"/>
      <c r="R384" s="253"/>
      <c r="S384" s="253"/>
      <c r="T384" s="254"/>
      <c r="U384" s="14"/>
      <c r="V384" s="14"/>
      <c r="W384" s="14"/>
      <c r="X384" s="14"/>
      <c r="Y384" s="14"/>
      <c r="Z384" s="14"/>
      <c r="AA384" s="14"/>
      <c r="AB384" s="14"/>
      <c r="AC384" s="14"/>
      <c r="AD384" s="14"/>
      <c r="AE384" s="14"/>
      <c r="AT384" s="255" t="s">
        <v>143</v>
      </c>
      <c r="AU384" s="255" t="s">
        <v>87</v>
      </c>
      <c r="AV384" s="14" t="s">
        <v>137</v>
      </c>
      <c r="AW384" s="14" t="s">
        <v>34</v>
      </c>
      <c r="AX384" s="14" t="s">
        <v>85</v>
      </c>
      <c r="AY384" s="255" t="s">
        <v>131</v>
      </c>
    </row>
    <row r="385" s="2" customFormat="1" ht="21.75" customHeight="1">
      <c r="A385" s="37"/>
      <c r="B385" s="38"/>
      <c r="C385" s="214" t="s">
        <v>207</v>
      </c>
      <c r="D385" s="214" t="s">
        <v>133</v>
      </c>
      <c r="E385" s="215" t="s">
        <v>505</v>
      </c>
      <c r="F385" s="216" t="s">
        <v>506</v>
      </c>
      <c r="G385" s="217" t="s">
        <v>136</v>
      </c>
      <c r="H385" s="218">
        <v>136.96000000000001</v>
      </c>
      <c r="I385" s="219"/>
      <c r="J385" s="220">
        <f>ROUND(I385*H385,2)</f>
        <v>0</v>
      </c>
      <c r="K385" s="221"/>
      <c r="L385" s="43"/>
      <c r="M385" s="222" t="s">
        <v>1</v>
      </c>
      <c r="N385" s="223" t="s">
        <v>43</v>
      </c>
      <c r="O385" s="90"/>
      <c r="P385" s="224">
        <f>O385*H385</f>
        <v>0</v>
      </c>
      <c r="Q385" s="224">
        <v>0.40000000000000002</v>
      </c>
      <c r="R385" s="224">
        <f>Q385*H385</f>
        <v>54.784000000000006</v>
      </c>
      <c r="S385" s="224">
        <v>0</v>
      </c>
      <c r="T385" s="225">
        <f>S385*H385</f>
        <v>0</v>
      </c>
      <c r="U385" s="37"/>
      <c r="V385" s="37"/>
      <c r="W385" s="37"/>
      <c r="X385" s="37"/>
      <c r="Y385" s="37"/>
      <c r="Z385" s="37"/>
      <c r="AA385" s="37"/>
      <c r="AB385" s="37"/>
      <c r="AC385" s="37"/>
      <c r="AD385" s="37"/>
      <c r="AE385" s="37"/>
      <c r="AR385" s="226" t="s">
        <v>137</v>
      </c>
      <c r="AT385" s="226" t="s">
        <v>133</v>
      </c>
      <c r="AU385" s="226" t="s">
        <v>87</v>
      </c>
      <c r="AY385" s="16" t="s">
        <v>131</v>
      </c>
      <c r="BE385" s="227">
        <f>IF(N385="základní",J385,0)</f>
        <v>0</v>
      </c>
      <c r="BF385" s="227">
        <f>IF(N385="snížená",J385,0)</f>
        <v>0</v>
      </c>
      <c r="BG385" s="227">
        <f>IF(N385="zákl. přenesená",J385,0)</f>
        <v>0</v>
      </c>
      <c r="BH385" s="227">
        <f>IF(N385="sníž. přenesená",J385,0)</f>
        <v>0</v>
      </c>
      <c r="BI385" s="227">
        <f>IF(N385="nulová",J385,0)</f>
        <v>0</v>
      </c>
      <c r="BJ385" s="16" t="s">
        <v>85</v>
      </c>
      <c r="BK385" s="227">
        <f>ROUND(I385*H385,2)</f>
        <v>0</v>
      </c>
      <c r="BL385" s="16" t="s">
        <v>137</v>
      </c>
      <c r="BM385" s="226" t="s">
        <v>507</v>
      </c>
    </row>
    <row r="386" s="2" customFormat="1">
      <c r="A386" s="37"/>
      <c r="B386" s="38"/>
      <c r="C386" s="39"/>
      <c r="D386" s="228" t="s">
        <v>139</v>
      </c>
      <c r="E386" s="39"/>
      <c r="F386" s="229" t="s">
        <v>508</v>
      </c>
      <c r="G386" s="39"/>
      <c r="H386" s="39"/>
      <c r="I386" s="230"/>
      <c r="J386" s="39"/>
      <c r="K386" s="39"/>
      <c r="L386" s="43"/>
      <c r="M386" s="231"/>
      <c r="N386" s="232"/>
      <c r="O386" s="90"/>
      <c r="P386" s="90"/>
      <c r="Q386" s="90"/>
      <c r="R386" s="90"/>
      <c r="S386" s="90"/>
      <c r="T386" s="91"/>
      <c r="U386" s="37"/>
      <c r="V386" s="37"/>
      <c r="W386" s="37"/>
      <c r="X386" s="37"/>
      <c r="Y386" s="37"/>
      <c r="Z386" s="37"/>
      <c r="AA386" s="37"/>
      <c r="AB386" s="37"/>
      <c r="AC386" s="37"/>
      <c r="AD386" s="37"/>
      <c r="AE386" s="37"/>
      <c r="AT386" s="16" t="s">
        <v>139</v>
      </c>
      <c r="AU386" s="16" t="s">
        <v>87</v>
      </c>
    </row>
    <row r="387" s="2" customFormat="1">
      <c r="A387" s="37"/>
      <c r="B387" s="38"/>
      <c r="C387" s="39"/>
      <c r="D387" s="228" t="s">
        <v>141</v>
      </c>
      <c r="E387" s="39"/>
      <c r="F387" s="233" t="s">
        <v>509</v>
      </c>
      <c r="G387" s="39"/>
      <c r="H387" s="39"/>
      <c r="I387" s="230"/>
      <c r="J387" s="39"/>
      <c r="K387" s="39"/>
      <c r="L387" s="43"/>
      <c r="M387" s="231"/>
      <c r="N387" s="232"/>
      <c r="O387" s="90"/>
      <c r="P387" s="90"/>
      <c r="Q387" s="90"/>
      <c r="R387" s="90"/>
      <c r="S387" s="90"/>
      <c r="T387" s="91"/>
      <c r="U387" s="37"/>
      <c r="V387" s="37"/>
      <c r="W387" s="37"/>
      <c r="X387" s="37"/>
      <c r="Y387" s="37"/>
      <c r="Z387" s="37"/>
      <c r="AA387" s="37"/>
      <c r="AB387" s="37"/>
      <c r="AC387" s="37"/>
      <c r="AD387" s="37"/>
      <c r="AE387" s="37"/>
      <c r="AT387" s="16" t="s">
        <v>141</v>
      </c>
      <c r="AU387" s="16" t="s">
        <v>87</v>
      </c>
    </row>
    <row r="388" s="13" customFormat="1">
      <c r="A388" s="13"/>
      <c r="B388" s="234"/>
      <c r="C388" s="235"/>
      <c r="D388" s="228" t="s">
        <v>143</v>
      </c>
      <c r="E388" s="236" t="s">
        <v>1</v>
      </c>
      <c r="F388" s="237" t="s">
        <v>510</v>
      </c>
      <c r="G388" s="235"/>
      <c r="H388" s="238">
        <v>42.880000000000003</v>
      </c>
      <c r="I388" s="239"/>
      <c r="J388" s="235"/>
      <c r="K388" s="235"/>
      <c r="L388" s="240"/>
      <c r="M388" s="241"/>
      <c r="N388" s="242"/>
      <c r="O388" s="242"/>
      <c r="P388" s="242"/>
      <c r="Q388" s="242"/>
      <c r="R388" s="242"/>
      <c r="S388" s="242"/>
      <c r="T388" s="243"/>
      <c r="U388" s="13"/>
      <c r="V388" s="13"/>
      <c r="W388" s="13"/>
      <c r="X388" s="13"/>
      <c r="Y388" s="13"/>
      <c r="Z388" s="13"/>
      <c r="AA388" s="13"/>
      <c r="AB388" s="13"/>
      <c r="AC388" s="13"/>
      <c r="AD388" s="13"/>
      <c r="AE388" s="13"/>
      <c r="AT388" s="244" t="s">
        <v>143</v>
      </c>
      <c r="AU388" s="244" t="s">
        <v>87</v>
      </c>
      <c r="AV388" s="13" t="s">
        <v>87</v>
      </c>
      <c r="AW388" s="13" t="s">
        <v>34</v>
      </c>
      <c r="AX388" s="13" t="s">
        <v>78</v>
      </c>
      <c r="AY388" s="244" t="s">
        <v>131</v>
      </c>
    </row>
    <row r="389" s="13" customFormat="1">
      <c r="A389" s="13"/>
      <c r="B389" s="234"/>
      <c r="C389" s="235"/>
      <c r="D389" s="228" t="s">
        <v>143</v>
      </c>
      <c r="E389" s="236" t="s">
        <v>1</v>
      </c>
      <c r="F389" s="237" t="s">
        <v>511</v>
      </c>
      <c r="G389" s="235"/>
      <c r="H389" s="238">
        <v>94.079999999999998</v>
      </c>
      <c r="I389" s="239"/>
      <c r="J389" s="235"/>
      <c r="K389" s="235"/>
      <c r="L389" s="240"/>
      <c r="M389" s="241"/>
      <c r="N389" s="242"/>
      <c r="O389" s="242"/>
      <c r="P389" s="242"/>
      <c r="Q389" s="242"/>
      <c r="R389" s="242"/>
      <c r="S389" s="242"/>
      <c r="T389" s="243"/>
      <c r="U389" s="13"/>
      <c r="V389" s="13"/>
      <c r="W389" s="13"/>
      <c r="X389" s="13"/>
      <c r="Y389" s="13"/>
      <c r="Z389" s="13"/>
      <c r="AA389" s="13"/>
      <c r="AB389" s="13"/>
      <c r="AC389" s="13"/>
      <c r="AD389" s="13"/>
      <c r="AE389" s="13"/>
      <c r="AT389" s="244" t="s">
        <v>143</v>
      </c>
      <c r="AU389" s="244" t="s">
        <v>87</v>
      </c>
      <c r="AV389" s="13" t="s">
        <v>87</v>
      </c>
      <c r="AW389" s="13" t="s">
        <v>34</v>
      </c>
      <c r="AX389" s="13" t="s">
        <v>78</v>
      </c>
      <c r="AY389" s="244" t="s">
        <v>131</v>
      </c>
    </row>
    <row r="390" s="14" customFormat="1">
      <c r="A390" s="14"/>
      <c r="B390" s="245"/>
      <c r="C390" s="246"/>
      <c r="D390" s="228" t="s">
        <v>143</v>
      </c>
      <c r="E390" s="247" t="s">
        <v>1</v>
      </c>
      <c r="F390" s="248" t="s">
        <v>146</v>
      </c>
      <c r="G390" s="246"/>
      <c r="H390" s="249">
        <v>136.96000000000001</v>
      </c>
      <c r="I390" s="250"/>
      <c r="J390" s="246"/>
      <c r="K390" s="246"/>
      <c r="L390" s="251"/>
      <c r="M390" s="252"/>
      <c r="N390" s="253"/>
      <c r="O390" s="253"/>
      <c r="P390" s="253"/>
      <c r="Q390" s="253"/>
      <c r="R390" s="253"/>
      <c r="S390" s="253"/>
      <c r="T390" s="254"/>
      <c r="U390" s="14"/>
      <c r="V390" s="14"/>
      <c r="W390" s="14"/>
      <c r="X390" s="14"/>
      <c r="Y390" s="14"/>
      <c r="Z390" s="14"/>
      <c r="AA390" s="14"/>
      <c r="AB390" s="14"/>
      <c r="AC390" s="14"/>
      <c r="AD390" s="14"/>
      <c r="AE390" s="14"/>
      <c r="AT390" s="255" t="s">
        <v>143</v>
      </c>
      <c r="AU390" s="255" t="s">
        <v>87</v>
      </c>
      <c r="AV390" s="14" t="s">
        <v>137</v>
      </c>
      <c r="AW390" s="14" t="s">
        <v>34</v>
      </c>
      <c r="AX390" s="14" t="s">
        <v>85</v>
      </c>
      <c r="AY390" s="255" t="s">
        <v>131</v>
      </c>
    </row>
    <row r="391" s="2" customFormat="1" ht="21.75" customHeight="1">
      <c r="A391" s="37"/>
      <c r="B391" s="38"/>
      <c r="C391" s="214" t="s">
        <v>512</v>
      </c>
      <c r="D391" s="214" t="s">
        <v>133</v>
      </c>
      <c r="E391" s="215" t="s">
        <v>513</v>
      </c>
      <c r="F391" s="216" t="s">
        <v>514</v>
      </c>
      <c r="G391" s="217" t="s">
        <v>178</v>
      </c>
      <c r="H391" s="218">
        <v>4.1529999999999996</v>
      </c>
      <c r="I391" s="219"/>
      <c r="J391" s="220">
        <f>ROUND(I391*H391,2)</f>
        <v>0</v>
      </c>
      <c r="K391" s="221"/>
      <c r="L391" s="43"/>
      <c r="M391" s="222" t="s">
        <v>1</v>
      </c>
      <c r="N391" s="223" t="s">
        <v>43</v>
      </c>
      <c r="O391" s="90"/>
      <c r="P391" s="224">
        <f>O391*H391</f>
        <v>0</v>
      </c>
      <c r="Q391" s="224">
        <v>0</v>
      </c>
      <c r="R391" s="224">
        <f>Q391*H391</f>
        <v>0</v>
      </c>
      <c r="S391" s="224">
        <v>0</v>
      </c>
      <c r="T391" s="225">
        <f>S391*H391</f>
        <v>0</v>
      </c>
      <c r="U391" s="37"/>
      <c r="V391" s="37"/>
      <c r="W391" s="37"/>
      <c r="X391" s="37"/>
      <c r="Y391" s="37"/>
      <c r="Z391" s="37"/>
      <c r="AA391" s="37"/>
      <c r="AB391" s="37"/>
      <c r="AC391" s="37"/>
      <c r="AD391" s="37"/>
      <c r="AE391" s="37"/>
      <c r="AR391" s="226" t="s">
        <v>137</v>
      </c>
      <c r="AT391" s="226" t="s">
        <v>133</v>
      </c>
      <c r="AU391" s="226" t="s">
        <v>87</v>
      </c>
      <c r="AY391" s="16" t="s">
        <v>131</v>
      </c>
      <c r="BE391" s="227">
        <f>IF(N391="základní",J391,0)</f>
        <v>0</v>
      </c>
      <c r="BF391" s="227">
        <f>IF(N391="snížená",J391,0)</f>
        <v>0</v>
      </c>
      <c r="BG391" s="227">
        <f>IF(N391="zákl. přenesená",J391,0)</f>
        <v>0</v>
      </c>
      <c r="BH391" s="227">
        <f>IF(N391="sníž. přenesená",J391,0)</f>
        <v>0</v>
      </c>
      <c r="BI391" s="227">
        <f>IF(N391="nulová",J391,0)</f>
        <v>0</v>
      </c>
      <c r="BJ391" s="16" t="s">
        <v>85</v>
      </c>
      <c r="BK391" s="227">
        <f>ROUND(I391*H391,2)</f>
        <v>0</v>
      </c>
      <c r="BL391" s="16" t="s">
        <v>137</v>
      </c>
      <c r="BM391" s="226" t="s">
        <v>515</v>
      </c>
    </row>
    <row r="392" s="2" customFormat="1">
      <c r="A392" s="37"/>
      <c r="B392" s="38"/>
      <c r="C392" s="39"/>
      <c r="D392" s="228" t="s">
        <v>139</v>
      </c>
      <c r="E392" s="39"/>
      <c r="F392" s="229" t="s">
        <v>516</v>
      </c>
      <c r="G392" s="39"/>
      <c r="H392" s="39"/>
      <c r="I392" s="230"/>
      <c r="J392" s="39"/>
      <c r="K392" s="39"/>
      <c r="L392" s="43"/>
      <c r="M392" s="231"/>
      <c r="N392" s="232"/>
      <c r="O392" s="90"/>
      <c r="P392" s="90"/>
      <c r="Q392" s="90"/>
      <c r="R392" s="90"/>
      <c r="S392" s="90"/>
      <c r="T392" s="91"/>
      <c r="U392" s="37"/>
      <c r="V392" s="37"/>
      <c r="W392" s="37"/>
      <c r="X392" s="37"/>
      <c r="Y392" s="37"/>
      <c r="Z392" s="37"/>
      <c r="AA392" s="37"/>
      <c r="AB392" s="37"/>
      <c r="AC392" s="37"/>
      <c r="AD392" s="37"/>
      <c r="AE392" s="37"/>
      <c r="AT392" s="16" t="s">
        <v>139</v>
      </c>
      <c r="AU392" s="16" t="s">
        <v>87</v>
      </c>
    </row>
    <row r="393" s="13" customFormat="1">
      <c r="A393" s="13"/>
      <c r="B393" s="234"/>
      <c r="C393" s="235"/>
      <c r="D393" s="228" t="s">
        <v>143</v>
      </c>
      <c r="E393" s="236" t="s">
        <v>1</v>
      </c>
      <c r="F393" s="237" t="s">
        <v>517</v>
      </c>
      <c r="G393" s="235"/>
      <c r="H393" s="238">
        <v>2.8519999999999999</v>
      </c>
      <c r="I393" s="239"/>
      <c r="J393" s="235"/>
      <c r="K393" s="235"/>
      <c r="L393" s="240"/>
      <c r="M393" s="241"/>
      <c r="N393" s="242"/>
      <c r="O393" s="242"/>
      <c r="P393" s="242"/>
      <c r="Q393" s="242"/>
      <c r="R393" s="242"/>
      <c r="S393" s="242"/>
      <c r="T393" s="243"/>
      <c r="U393" s="13"/>
      <c r="V393" s="13"/>
      <c r="W393" s="13"/>
      <c r="X393" s="13"/>
      <c r="Y393" s="13"/>
      <c r="Z393" s="13"/>
      <c r="AA393" s="13"/>
      <c r="AB393" s="13"/>
      <c r="AC393" s="13"/>
      <c r="AD393" s="13"/>
      <c r="AE393" s="13"/>
      <c r="AT393" s="244" t="s">
        <v>143</v>
      </c>
      <c r="AU393" s="244" t="s">
        <v>87</v>
      </c>
      <c r="AV393" s="13" t="s">
        <v>87</v>
      </c>
      <c r="AW393" s="13" t="s">
        <v>34</v>
      </c>
      <c r="AX393" s="13" t="s">
        <v>78</v>
      </c>
      <c r="AY393" s="244" t="s">
        <v>131</v>
      </c>
    </row>
    <row r="394" s="13" customFormat="1">
      <c r="A394" s="13"/>
      <c r="B394" s="234"/>
      <c r="C394" s="235"/>
      <c r="D394" s="228" t="s">
        <v>143</v>
      </c>
      <c r="E394" s="236" t="s">
        <v>1</v>
      </c>
      <c r="F394" s="237" t="s">
        <v>518</v>
      </c>
      <c r="G394" s="235"/>
      <c r="H394" s="238">
        <v>1.3009999999999999</v>
      </c>
      <c r="I394" s="239"/>
      <c r="J394" s="235"/>
      <c r="K394" s="235"/>
      <c r="L394" s="240"/>
      <c r="M394" s="241"/>
      <c r="N394" s="242"/>
      <c r="O394" s="242"/>
      <c r="P394" s="242"/>
      <c r="Q394" s="242"/>
      <c r="R394" s="242"/>
      <c r="S394" s="242"/>
      <c r="T394" s="243"/>
      <c r="U394" s="13"/>
      <c r="V394" s="13"/>
      <c r="W394" s="13"/>
      <c r="X394" s="13"/>
      <c r="Y394" s="13"/>
      <c r="Z394" s="13"/>
      <c r="AA394" s="13"/>
      <c r="AB394" s="13"/>
      <c r="AC394" s="13"/>
      <c r="AD394" s="13"/>
      <c r="AE394" s="13"/>
      <c r="AT394" s="244" t="s">
        <v>143</v>
      </c>
      <c r="AU394" s="244" t="s">
        <v>87</v>
      </c>
      <c r="AV394" s="13" t="s">
        <v>87</v>
      </c>
      <c r="AW394" s="13" t="s">
        <v>34</v>
      </c>
      <c r="AX394" s="13" t="s">
        <v>78</v>
      </c>
      <c r="AY394" s="244" t="s">
        <v>131</v>
      </c>
    </row>
    <row r="395" s="14" customFormat="1">
      <c r="A395" s="14"/>
      <c r="B395" s="245"/>
      <c r="C395" s="246"/>
      <c r="D395" s="228" t="s">
        <v>143</v>
      </c>
      <c r="E395" s="247" t="s">
        <v>1</v>
      </c>
      <c r="F395" s="248" t="s">
        <v>146</v>
      </c>
      <c r="G395" s="246"/>
      <c r="H395" s="249">
        <v>4.1529999999999996</v>
      </c>
      <c r="I395" s="250"/>
      <c r="J395" s="246"/>
      <c r="K395" s="246"/>
      <c r="L395" s="251"/>
      <c r="M395" s="252"/>
      <c r="N395" s="253"/>
      <c r="O395" s="253"/>
      <c r="P395" s="253"/>
      <c r="Q395" s="253"/>
      <c r="R395" s="253"/>
      <c r="S395" s="253"/>
      <c r="T395" s="254"/>
      <c r="U395" s="14"/>
      <c r="V395" s="14"/>
      <c r="W395" s="14"/>
      <c r="X395" s="14"/>
      <c r="Y395" s="14"/>
      <c r="Z395" s="14"/>
      <c r="AA395" s="14"/>
      <c r="AB395" s="14"/>
      <c r="AC395" s="14"/>
      <c r="AD395" s="14"/>
      <c r="AE395" s="14"/>
      <c r="AT395" s="255" t="s">
        <v>143</v>
      </c>
      <c r="AU395" s="255" t="s">
        <v>87</v>
      </c>
      <c r="AV395" s="14" t="s">
        <v>137</v>
      </c>
      <c r="AW395" s="14" t="s">
        <v>34</v>
      </c>
      <c r="AX395" s="14" t="s">
        <v>85</v>
      </c>
      <c r="AY395" s="255" t="s">
        <v>131</v>
      </c>
    </row>
    <row r="396" s="2" customFormat="1" ht="21.75" customHeight="1">
      <c r="A396" s="37"/>
      <c r="B396" s="38"/>
      <c r="C396" s="214" t="s">
        <v>519</v>
      </c>
      <c r="D396" s="214" t="s">
        <v>133</v>
      </c>
      <c r="E396" s="215" t="s">
        <v>520</v>
      </c>
      <c r="F396" s="216" t="s">
        <v>521</v>
      </c>
      <c r="G396" s="217" t="s">
        <v>178</v>
      </c>
      <c r="H396" s="218">
        <v>46.549999999999997</v>
      </c>
      <c r="I396" s="219"/>
      <c r="J396" s="220">
        <f>ROUND(I396*H396,2)</f>
        <v>0</v>
      </c>
      <c r="K396" s="221"/>
      <c r="L396" s="43"/>
      <c r="M396" s="222" t="s">
        <v>1</v>
      </c>
      <c r="N396" s="223" t="s">
        <v>43</v>
      </c>
      <c r="O396" s="90"/>
      <c r="P396" s="224">
        <f>O396*H396</f>
        <v>0</v>
      </c>
      <c r="Q396" s="224">
        <v>0</v>
      </c>
      <c r="R396" s="224">
        <f>Q396*H396</f>
        <v>0</v>
      </c>
      <c r="S396" s="224">
        <v>0</v>
      </c>
      <c r="T396" s="225">
        <f>S396*H396</f>
        <v>0</v>
      </c>
      <c r="U396" s="37"/>
      <c r="V396" s="37"/>
      <c r="W396" s="37"/>
      <c r="X396" s="37"/>
      <c r="Y396" s="37"/>
      <c r="Z396" s="37"/>
      <c r="AA396" s="37"/>
      <c r="AB396" s="37"/>
      <c r="AC396" s="37"/>
      <c r="AD396" s="37"/>
      <c r="AE396" s="37"/>
      <c r="AR396" s="226" t="s">
        <v>137</v>
      </c>
      <c r="AT396" s="226" t="s">
        <v>133</v>
      </c>
      <c r="AU396" s="226" t="s">
        <v>87</v>
      </c>
      <c r="AY396" s="16" t="s">
        <v>131</v>
      </c>
      <c r="BE396" s="227">
        <f>IF(N396="základní",J396,0)</f>
        <v>0</v>
      </c>
      <c r="BF396" s="227">
        <f>IF(N396="snížená",J396,0)</f>
        <v>0</v>
      </c>
      <c r="BG396" s="227">
        <f>IF(N396="zákl. přenesená",J396,0)</f>
        <v>0</v>
      </c>
      <c r="BH396" s="227">
        <f>IF(N396="sníž. přenesená",J396,0)</f>
        <v>0</v>
      </c>
      <c r="BI396" s="227">
        <f>IF(N396="nulová",J396,0)</f>
        <v>0</v>
      </c>
      <c r="BJ396" s="16" t="s">
        <v>85</v>
      </c>
      <c r="BK396" s="227">
        <f>ROUND(I396*H396,2)</f>
        <v>0</v>
      </c>
      <c r="BL396" s="16" t="s">
        <v>137</v>
      </c>
      <c r="BM396" s="226" t="s">
        <v>522</v>
      </c>
    </row>
    <row r="397" s="2" customFormat="1">
      <c r="A397" s="37"/>
      <c r="B397" s="38"/>
      <c r="C397" s="39"/>
      <c r="D397" s="228" t="s">
        <v>139</v>
      </c>
      <c r="E397" s="39"/>
      <c r="F397" s="229" t="s">
        <v>523</v>
      </c>
      <c r="G397" s="39"/>
      <c r="H397" s="39"/>
      <c r="I397" s="230"/>
      <c r="J397" s="39"/>
      <c r="K397" s="39"/>
      <c r="L397" s="43"/>
      <c r="M397" s="231"/>
      <c r="N397" s="232"/>
      <c r="O397" s="90"/>
      <c r="P397" s="90"/>
      <c r="Q397" s="90"/>
      <c r="R397" s="90"/>
      <c r="S397" s="90"/>
      <c r="T397" s="91"/>
      <c r="U397" s="37"/>
      <c r="V397" s="37"/>
      <c r="W397" s="37"/>
      <c r="X397" s="37"/>
      <c r="Y397" s="37"/>
      <c r="Z397" s="37"/>
      <c r="AA397" s="37"/>
      <c r="AB397" s="37"/>
      <c r="AC397" s="37"/>
      <c r="AD397" s="37"/>
      <c r="AE397" s="37"/>
      <c r="AT397" s="16" t="s">
        <v>139</v>
      </c>
      <c r="AU397" s="16" t="s">
        <v>87</v>
      </c>
    </row>
    <row r="398" s="13" customFormat="1">
      <c r="A398" s="13"/>
      <c r="B398" s="234"/>
      <c r="C398" s="235"/>
      <c r="D398" s="228" t="s">
        <v>143</v>
      </c>
      <c r="E398" s="236" t="s">
        <v>1</v>
      </c>
      <c r="F398" s="237" t="s">
        <v>524</v>
      </c>
      <c r="G398" s="235"/>
      <c r="H398" s="238">
        <v>46.549999999999997</v>
      </c>
      <c r="I398" s="239"/>
      <c r="J398" s="235"/>
      <c r="K398" s="235"/>
      <c r="L398" s="240"/>
      <c r="M398" s="241"/>
      <c r="N398" s="242"/>
      <c r="O398" s="242"/>
      <c r="P398" s="242"/>
      <c r="Q398" s="242"/>
      <c r="R398" s="242"/>
      <c r="S398" s="242"/>
      <c r="T398" s="243"/>
      <c r="U398" s="13"/>
      <c r="V398" s="13"/>
      <c r="W398" s="13"/>
      <c r="X398" s="13"/>
      <c r="Y398" s="13"/>
      <c r="Z398" s="13"/>
      <c r="AA398" s="13"/>
      <c r="AB398" s="13"/>
      <c r="AC398" s="13"/>
      <c r="AD398" s="13"/>
      <c r="AE398" s="13"/>
      <c r="AT398" s="244" t="s">
        <v>143</v>
      </c>
      <c r="AU398" s="244" t="s">
        <v>87</v>
      </c>
      <c r="AV398" s="13" t="s">
        <v>87</v>
      </c>
      <c r="AW398" s="13" t="s">
        <v>34</v>
      </c>
      <c r="AX398" s="13" t="s">
        <v>85</v>
      </c>
      <c r="AY398" s="244" t="s">
        <v>131</v>
      </c>
    </row>
    <row r="399" s="2" customFormat="1" ht="21.75" customHeight="1">
      <c r="A399" s="37"/>
      <c r="B399" s="38"/>
      <c r="C399" s="214" t="s">
        <v>525</v>
      </c>
      <c r="D399" s="214" t="s">
        <v>133</v>
      </c>
      <c r="E399" s="215" t="s">
        <v>526</v>
      </c>
      <c r="F399" s="216" t="s">
        <v>527</v>
      </c>
      <c r="G399" s="217" t="s">
        <v>136</v>
      </c>
      <c r="H399" s="218">
        <v>11.699999999999999</v>
      </c>
      <c r="I399" s="219"/>
      <c r="J399" s="220">
        <f>ROUND(I399*H399,2)</f>
        <v>0</v>
      </c>
      <c r="K399" s="221"/>
      <c r="L399" s="43"/>
      <c r="M399" s="222" t="s">
        <v>1</v>
      </c>
      <c r="N399" s="223" t="s">
        <v>43</v>
      </c>
      <c r="O399" s="90"/>
      <c r="P399" s="224">
        <f>O399*H399</f>
        <v>0</v>
      </c>
      <c r="Q399" s="224">
        <v>0.13861999999999999</v>
      </c>
      <c r="R399" s="224">
        <f>Q399*H399</f>
        <v>1.6218539999999999</v>
      </c>
      <c r="S399" s="224">
        <v>0</v>
      </c>
      <c r="T399" s="225">
        <f>S399*H399</f>
        <v>0</v>
      </c>
      <c r="U399" s="37"/>
      <c r="V399" s="37"/>
      <c r="W399" s="37"/>
      <c r="X399" s="37"/>
      <c r="Y399" s="37"/>
      <c r="Z399" s="37"/>
      <c r="AA399" s="37"/>
      <c r="AB399" s="37"/>
      <c r="AC399" s="37"/>
      <c r="AD399" s="37"/>
      <c r="AE399" s="37"/>
      <c r="AR399" s="226" t="s">
        <v>137</v>
      </c>
      <c r="AT399" s="226" t="s">
        <v>133</v>
      </c>
      <c r="AU399" s="226" t="s">
        <v>87</v>
      </c>
      <c r="AY399" s="16" t="s">
        <v>131</v>
      </c>
      <c r="BE399" s="227">
        <f>IF(N399="základní",J399,0)</f>
        <v>0</v>
      </c>
      <c r="BF399" s="227">
        <f>IF(N399="snížená",J399,0)</f>
        <v>0</v>
      </c>
      <c r="BG399" s="227">
        <f>IF(N399="zákl. přenesená",J399,0)</f>
        <v>0</v>
      </c>
      <c r="BH399" s="227">
        <f>IF(N399="sníž. přenesená",J399,0)</f>
        <v>0</v>
      </c>
      <c r="BI399" s="227">
        <f>IF(N399="nulová",J399,0)</f>
        <v>0</v>
      </c>
      <c r="BJ399" s="16" t="s">
        <v>85</v>
      </c>
      <c r="BK399" s="227">
        <f>ROUND(I399*H399,2)</f>
        <v>0</v>
      </c>
      <c r="BL399" s="16" t="s">
        <v>137</v>
      </c>
      <c r="BM399" s="226" t="s">
        <v>528</v>
      </c>
    </row>
    <row r="400" s="2" customFormat="1">
      <c r="A400" s="37"/>
      <c r="B400" s="38"/>
      <c r="C400" s="39"/>
      <c r="D400" s="228" t="s">
        <v>139</v>
      </c>
      <c r="E400" s="39"/>
      <c r="F400" s="229" t="s">
        <v>529</v>
      </c>
      <c r="G400" s="39"/>
      <c r="H400" s="39"/>
      <c r="I400" s="230"/>
      <c r="J400" s="39"/>
      <c r="K400" s="39"/>
      <c r="L400" s="43"/>
      <c r="M400" s="231"/>
      <c r="N400" s="232"/>
      <c r="O400" s="90"/>
      <c r="P400" s="90"/>
      <c r="Q400" s="90"/>
      <c r="R400" s="90"/>
      <c r="S400" s="90"/>
      <c r="T400" s="91"/>
      <c r="U400" s="37"/>
      <c r="V400" s="37"/>
      <c r="W400" s="37"/>
      <c r="X400" s="37"/>
      <c r="Y400" s="37"/>
      <c r="Z400" s="37"/>
      <c r="AA400" s="37"/>
      <c r="AB400" s="37"/>
      <c r="AC400" s="37"/>
      <c r="AD400" s="37"/>
      <c r="AE400" s="37"/>
      <c r="AT400" s="16" t="s">
        <v>139</v>
      </c>
      <c r="AU400" s="16" t="s">
        <v>87</v>
      </c>
    </row>
    <row r="401" s="2" customFormat="1">
      <c r="A401" s="37"/>
      <c r="B401" s="38"/>
      <c r="C401" s="39"/>
      <c r="D401" s="228" t="s">
        <v>141</v>
      </c>
      <c r="E401" s="39"/>
      <c r="F401" s="233" t="s">
        <v>530</v>
      </c>
      <c r="G401" s="39"/>
      <c r="H401" s="39"/>
      <c r="I401" s="230"/>
      <c r="J401" s="39"/>
      <c r="K401" s="39"/>
      <c r="L401" s="43"/>
      <c r="M401" s="231"/>
      <c r="N401" s="232"/>
      <c r="O401" s="90"/>
      <c r="P401" s="90"/>
      <c r="Q401" s="90"/>
      <c r="R401" s="90"/>
      <c r="S401" s="90"/>
      <c r="T401" s="91"/>
      <c r="U401" s="37"/>
      <c r="V401" s="37"/>
      <c r="W401" s="37"/>
      <c r="X401" s="37"/>
      <c r="Y401" s="37"/>
      <c r="Z401" s="37"/>
      <c r="AA401" s="37"/>
      <c r="AB401" s="37"/>
      <c r="AC401" s="37"/>
      <c r="AD401" s="37"/>
      <c r="AE401" s="37"/>
      <c r="AT401" s="16" t="s">
        <v>141</v>
      </c>
      <c r="AU401" s="16" t="s">
        <v>87</v>
      </c>
    </row>
    <row r="402" s="13" customFormat="1">
      <c r="A402" s="13"/>
      <c r="B402" s="234"/>
      <c r="C402" s="235"/>
      <c r="D402" s="228" t="s">
        <v>143</v>
      </c>
      <c r="E402" s="236" t="s">
        <v>1</v>
      </c>
      <c r="F402" s="237" t="s">
        <v>531</v>
      </c>
      <c r="G402" s="235"/>
      <c r="H402" s="238">
        <v>11.699999999999999</v>
      </c>
      <c r="I402" s="239"/>
      <c r="J402" s="235"/>
      <c r="K402" s="235"/>
      <c r="L402" s="240"/>
      <c r="M402" s="241"/>
      <c r="N402" s="242"/>
      <c r="O402" s="242"/>
      <c r="P402" s="242"/>
      <c r="Q402" s="242"/>
      <c r="R402" s="242"/>
      <c r="S402" s="242"/>
      <c r="T402" s="243"/>
      <c r="U402" s="13"/>
      <c r="V402" s="13"/>
      <c r="W402" s="13"/>
      <c r="X402" s="13"/>
      <c r="Y402" s="13"/>
      <c r="Z402" s="13"/>
      <c r="AA402" s="13"/>
      <c r="AB402" s="13"/>
      <c r="AC402" s="13"/>
      <c r="AD402" s="13"/>
      <c r="AE402" s="13"/>
      <c r="AT402" s="244" t="s">
        <v>143</v>
      </c>
      <c r="AU402" s="244" t="s">
        <v>87</v>
      </c>
      <c r="AV402" s="13" t="s">
        <v>87</v>
      </c>
      <c r="AW402" s="13" t="s">
        <v>34</v>
      </c>
      <c r="AX402" s="13" t="s">
        <v>85</v>
      </c>
      <c r="AY402" s="244" t="s">
        <v>131</v>
      </c>
    </row>
    <row r="403" s="2" customFormat="1" ht="33" customHeight="1">
      <c r="A403" s="37"/>
      <c r="B403" s="38"/>
      <c r="C403" s="214" t="s">
        <v>532</v>
      </c>
      <c r="D403" s="214" t="s">
        <v>133</v>
      </c>
      <c r="E403" s="215" t="s">
        <v>533</v>
      </c>
      <c r="F403" s="216" t="s">
        <v>534</v>
      </c>
      <c r="G403" s="217" t="s">
        <v>136</v>
      </c>
      <c r="H403" s="218">
        <v>9.0999999999999996</v>
      </c>
      <c r="I403" s="219"/>
      <c r="J403" s="220">
        <f>ROUND(I403*H403,2)</f>
        <v>0</v>
      </c>
      <c r="K403" s="221"/>
      <c r="L403" s="43"/>
      <c r="M403" s="222" t="s">
        <v>1</v>
      </c>
      <c r="N403" s="223" t="s">
        <v>43</v>
      </c>
      <c r="O403" s="90"/>
      <c r="P403" s="224">
        <f>O403*H403</f>
        <v>0</v>
      </c>
      <c r="Q403" s="224">
        <v>1.0311999999999999</v>
      </c>
      <c r="R403" s="224">
        <f>Q403*H403</f>
        <v>9.383919999999998</v>
      </c>
      <c r="S403" s="224">
        <v>0</v>
      </c>
      <c r="T403" s="225">
        <f>S403*H403</f>
        <v>0</v>
      </c>
      <c r="U403" s="37"/>
      <c r="V403" s="37"/>
      <c r="W403" s="37"/>
      <c r="X403" s="37"/>
      <c r="Y403" s="37"/>
      <c r="Z403" s="37"/>
      <c r="AA403" s="37"/>
      <c r="AB403" s="37"/>
      <c r="AC403" s="37"/>
      <c r="AD403" s="37"/>
      <c r="AE403" s="37"/>
      <c r="AR403" s="226" t="s">
        <v>137</v>
      </c>
      <c r="AT403" s="226" t="s">
        <v>133</v>
      </c>
      <c r="AU403" s="226" t="s">
        <v>87</v>
      </c>
      <c r="AY403" s="16" t="s">
        <v>131</v>
      </c>
      <c r="BE403" s="227">
        <f>IF(N403="základní",J403,0)</f>
        <v>0</v>
      </c>
      <c r="BF403" s="227">
        <f>IF(N403="snížená",J403,0)</f>
        <v>0</v>
      </c>
      <c r="BG403" s="227">
        <f>IF(N403="zákl. přenesená",J403,0)</f>
        <v>0</v>
      </c>
      <c r="BH403" s="227">
        <f>IF(N403="sníž. přenesená",J403,0)</f>
        <v>0</v>
      </c>
      <c r="BI403" s="227">
        <f>IF(N403="nulová",J403,0)</f>
        <v>0</v>
      </c>
      <c r="BJ403" s="16" t="s">
        <v>85</v>
      </c>
      <c r="BK403" s="227">
        <f>ROUND(I403*H403,2)</f>
        <v>0</v>
      </c>
      <c r="BL403" s="16" t="s">
        <v>137</v>
      </c>
      <c r="BM403" s="226" t="s">
        <v>535</v>
      </c>
    </row>
    <row r="404" s="2" customFormat="1">
      <c r="A404" s="37"/>
      <c r="B404" s="38"/>
      <c r="C404" s="39"/>
      <c r="D404" s="228" t="s">
        <v>139</v>
      </c>
      <c r="E404" s="39"/>
      <c r="F404" s="229" t="s">
        <v>536</v>
      </c>
      <c r="G404" s="39"/>
      <c r="H404" s="39"/>
      <c r="I404" s="230"/>
      <c r="J404" s="39"/>
      <c r="K404" s="39"/>
      <c r="L404" s="43"/>
      <c r="M404" s="231"/>
      <c r="N404" s="232"/>
      <c r="O404" s="90"/>
      <c r="P404" s="90"/>
      <c r="Q404" s="90"/>
      <c r="R404" s="90"/>
      <c r="S404" s="90"/>
      <c r="T404" s="91"/>
      <c r="U404" s="37"/>
      <c r="V404" s="37"/>
      <c r="W404" s="37"/>
      <c r="X404" s="37"/>
      <c r="Y404" s="37"/>
      <c r="Z404" s="37"/>
      <c r="AA404" s="37"/>
      <c r="AB404" s="37"/>
      <c r="AC404" s="37"/>
      <c r="AD404" s="37"/>
      <c r="AE404" s="37"/>
      <c r="AT404" s="16" t="s">
        <v>139</v>
      </c>
      <c r="AU404" s="16" t="s">
        <v>87</v>
      </c>
    </row>
    <row r="405" s="2" customFormat="1">
      <c r="A405" s="37"/>
      <c r="B405" s="38"/>
      <c r="C405" s="39"/>
      <c r="D405" s="228" t="s">
        <v>141</v>
      </c>
      <c r="E405" s="39"/>
      <c r="F405" s="233" t="s">
        <v>537</v>
      </c>
      <c r="G405" s="39"/>
      <c r="H405" s="39"/>
      <c r="I405" s="230"/>
      <c r="J405" s="39"/>
      <c r="K405" s="39"/>
      <c r="L405" s="43"/>
      <c r="M405" s="231"/>
      <c r="N405" s="232"/>
      <c r="O405" s="90"/>
      <c r="P405" s="90"/>
      <c r="Q405" s="90"/>
      <c r="R405" s="90"/>
      <c r="S405" s="90"/>
      <c r="T405" s="91"/>
      <c r="U405" s="37"/>
      <c r="V405" s="37"/>
      <c r="W405" s="37"/>
      <c r="X405" s="37"/>
      <c r="Y405" s="37"/>
      <c r="Z405" s="37"/>
      <c r="AA405" s="37"/>
      <c r="AB405" s="37"/>
      <c r="AC405" s="37"/>
      <c r="AD405" s="37"/>
      <c r="AE405" s="37"/>
      <c r="AT405" s="16" t="s">
        <v>141</v>
      </c>
      <c r="AU405" s="16" t="s">
        <v>87</v>
      </c>
    </row>
    <row r="406" s="13" customFormat="1">
      <c r="A406" s="13"/>
      <c r="B406" s="234"/>
      <c r="C406" s="235"/>
      <c r="D406" s="228" t="s">
        <v>143</v>
      </c>
      <c r="E406" s="236" t="s">
        <v>1</v>
      </c>
      <c r="F406" s="237" t="s">
        <v>538</v>
      </c>
      <c r="G406" s="235"/>
      <c r="H406" s="238">
        <v>3.2000000000000002</v>
      </c>
      <c r="I406" s="239"/>
      <c r="J406" s="235"/>
      <c r="K406" s="235"/>
      <c r="L406" s="240"/>
      <c r="M406" s="241"/>
      <c r="N406" s="242"/>
      <c r="O406" s="242"/>
      <c r="P406" s="242"/>
      <c r="Q406" s="242"/>
      <c r="R406" s="242"/>
      <c r="S406" s="242"/>
      <c r="T406" s="243"/>
      <c r="U406" s="13"/>
      <c r="V406" s="13"/>
      <c r="W406" s="13"/>
      <c r="X406" s="13"/>
      <c r="Y406" s="13"/>
      <c r="Z406" s="13"/>
      <c r="AA406" s="13"/>
      <c r="AB406" s="13"/>
      <c r="AC406" s="13"/>
      <c r="AD406" s="13"/>
      <c r="AE406" s="13"/>
      <c r="AT406" s="244" t="s">
        <v>143</v>
      </c>
      <c r="AU406" s="244" t="s">
        <v>87</v>
      </c>
      <c r="AV406" s="13" t="s">
        <v>87</v>
      </c>
      <c r="AW406" s="13" t="s">
        <v>34</v>
      </c>
      <c r="AX406" s="13" t="s">
        <v>78</v>
      </c>
      <c r="AY406" s="244" t="s">
        <v>131</v>
      </c>
    </row>
    <row r="407" s="13" customFormat="1">
      <c r="A407" s="13"/>
      <c r="B407" s="234"/>
      <c r="C407" s="235"/>
      <c r="D407" s="228" t="s">
        <v>143</v>
      </c>
      <c r="E407" s="236" t="s">
        <v>1</v>
      </c>
      <c r="F407" s="237" t="s">
        <v>539</v>
      </c>
      <c r="G407" s="235"/>
      <c r="H407" s="238">
        <v>5.0999999999999996</v>
      </c>
      <c r="I407" s="239"/>
      <c r="J407" s="235"/>
      <c r="K407" s="235"/>
      <c r="L407" s="240"/>
      <c r="M407" s="241"/>
      <c r="N407" s="242"/>
      <c r="O407" s="242"/>
      <c r="P407" s="242"/>
      <c r="Q407" s="242"/>
      <c r="R407" s="242"/>
      <c r="S407" s="242"/>
      <c r="T407" s="243"/>
      <c r="U407" s="13"/>
      <c r="V407" s="13"/>
      <c r="W407" s="13"/>
      <c r="X407" s="13"/>
      <c r="Y407" s="13"/>
      <c r="Z407" s="13"/>
      <c r="AA407" s="13"/>
      <c r="AB407" s="13"/>
      <c r="AC407" s="13"/>
      <c r="AD407" s="13"/>
      <c r="AE407" s="13"/>
      <c r="AT407" s="244" t="s">
        <v>143</v>
      </c>
      <c r="AU407" s="244" t="s">
        <v>87</v>
      </c>
      <c r="AV407" s="13" t="s">
        <v>87</v>
      </c>
      <c r="AW407" s="13" t="s">
        <v>34</v>
      </c>
      <c r="AX407" s="13" t="s">
        <v>78</v>
      </c>
      <c r="AY407" s="244" t="s">
        <v>131</v>
      </c>
    </row>
    <row r="408" s="13" customFormat="1">
      <c r="A408" s="13"/>
      <c r="B408" s="234"/>
      <c r="C408" s="235"/>
      <c r="D408" s="228" t="s">
        <v>143</v>
      </c>
      <c r="E408" s="236" t="s">
        <v>1</v>
      </c>
      <c r="F408" s="237" t="s">
        <v>540</v>
      </c>
      <c r="G408" s="235"/>
      <c r="H408" s="238">
        <v>0.80000000000000004</v>
      </c>
      <c r="I408" s="239"/>
      <c r="J408" s="235"/>
      <c r="K408" s="235"/>
      <c r="L408" s="240"/>
      <c r="M408" s="241"/>
      <c r="N408" s="242"/>
      <c r="O408" s="242"/>
      <c r="P408" s="242"/>
      <c r="Q408" s="242"/>
      <c r="R408" s="242"/>
      <c r="S408" s="242"/>
      <c r="T408" s="243"/>
      <c r="U408" s="13"/>
      <c r="V408" s="13"/>
      <c r="W408" s="13"/>
      <c r="X408" s="13"/>
      <c r="Y408" s="13"/>
      <c r="Z408" s="13"/>
      <c r="AA408" s="13"/>
      <c r="AB408" s="13"/>
      <c r="AC408" s="13"/>
      <c r="AD408" s="13"/>
      <c r="AE408" s="13"/>
      <c r="AT408" s="244" t="s">
        <v>143</v>
      </c>
      <c r="AU408" s="244" t="s">
        <v>87</v>
      </c>
      <c r="AV408" s="13" t="s">
        <v>87</v>
      </c>
      <c r="AW408" s="13" t="s">
        <v>34</v>
      </c>
      <c r="AX408" s="13" t="s">
        <v>78</v>
      </c>
      <c r="AY408" s="244" t="s">
        <v>131</v>
      </c>
    </row>
    <row r="409" s="14" customFormat="1">
      <c r="A409" s="14"/>
      <c r="B409" s="245"/>
      <c r="C409" s="246"/>
      <c r="D409" s="228" t="s">
        <v>143</v>
      </c>
      <c r="E409" s="247" t="s">
        <v>1</v>
      </c>
      <c r="F409" s="248" t="s">
        <v>146</v>
      </c>
      <c r="G409" s="246"/>
      <c r="H409" s="249">
        <v>9.0999999999999996</v>
      </c>
      <c r="I409" s="250"/>
      <c r="J409" s="246"/>
      <c r="K409" s="246"/>
      <c r="L409" s="251"/>
      <c r="M409" s="252"/>
      <c r="N409" s="253"/>
      <c r="O409" s="253"/>
      <c r="P409" s="253"/>
      <c r="Q409" s="253"/>
      <c r="R409" s="253"/>
      <c r="S409" s="253"/>
      <c r="T409" s="254"/>
      <c r="U409" s="14"/>
      <c r="V409" s="14"/>
      <c r="W409" s="14"/>
      <c r="X409" s="14"/>
      <c r="Y409" s="14"/>
      <c r="Z409" s="14"/>
      <c r="AA409" s="14"/>
      <c r="AB409" s="14"/>
      <c r="AC409" s="14"/>
      <c r="AD409" s="14"/>
      <c r="AE409" s="14"/>
      <c r="AT409" s="255" t="s">
        <v>143</v>
      </c>
      <c r="AU409" s="255" t="s">
        <v>87</v>
      </c>
      <c r="AV409" s="14" t="s">
        <v>137</v>
      </c>
      <c r="AW409" s="14" t="s">
        <v>34</v>
      </c>
      <c r="AX409" s="14" t="s">
        <v>85</v>
      </c>
      <c r="AY409" s="255" t="s">
        <v>131</v>
      </c>
    </row>
    <row r="410" s="12" customFormat="1" ht="22.8" customHeight="1">
      <c r="A410" s="12"/>
      <c r="B410" s="198"/>
      <c r="C410" s="199"/>
      <c r="D410" s="200" t="s">
        <v>77</v>
      </c>
      <c r="E410" s="212" t="s">
        <v>175</v>
      </c>
      <c r="F410" s="212" t="s">
        <v>541</v>
      </c>
      <c r="G410" s="199"/>
      <c r="H410" s="199"/>
      <c r="I410" s="202"/>
      <c r="J410" s="213">
        <f>BK410</f>
        <v>0</v>
      </c>
      <c r="K410" s="199"/>
      <c r="L410" s="204"/>
      <c r="M410" s="205"/>
      <c r="N410" s="206"/>
      <c r="O410" s="206"/>
      <c r="P410" s="207">
        <f>SUM(P411:P462)</f>
        <v>0</v>
      </c>
      <c r="Q410" s="206"/>
      <c r="R410" s="207">
        <f>SUM(R411:R462)</f>
        <v>11.395950000000001</v>
      </c>
      <c r="S410" s="206"/>
      <c r="T410" s="208">
        <f>SUM(T411:T462)</f>
        <v>0</v>
      </c>
      <c r="U410" s="12"/>
      <c r="V410" s="12"/>
      <c r="W410" s="12"/>
      <c r="X410" s="12"/>
      <c r="Y410" s="12"/>
      <c r="Z410" s="12"/>
      <c r="AA410" s="12"/>
      <c r="AB410" s="12"/>
      <c r="AC410" s="12"/>
      <c r="AD410" s="12"/>
      <c r="AE410" s="12"/>
      <c r="AR410" s="209" t="s">
        <v>85</v>
      </c>
      <c r="AT410" s="210" t="s">
        <v>77</v>
      </c>
      <c r="AU410" s="210" t="s">
        <v>85</v>
      </c>
      <c r="AY410" s="209" t="s">
        <v>131</v>
      </c>
      <c r="BK410" s="211">
        <f>SUM(BK411:BK462)</f>
        <v>0</v>
      </c>
    </row>
    <row r="411" s="2" customFormat="1" ht="21.75" customHeight="1">
      <c r="A411" s="37"/>
      <c r="B411" s="38"/>
      <c r="C411" s="214" t="s">
        <v>542</v>
      </c>
      <c r="D411" s="214" t="s">
        <v>133</v>
      </c>
      <c r="E411" s="215" t="s">
        <v>543</v>
      </c>
      <c r="F411" s="216" t="s">
        <v>544</v>
      </c>
      <c r="G411" s="217" t="s">
        <v>136</v>
      </c>
      <c r="H411" s="218">
        <v>12.220000000000001</v>
      </c>
      <c r="I411" s="219"/>
      <c r="J411" s="220">
        <f>ROUND(I411*H411,2)</f>
        <v>0</v>
      </c>
      <c r="K411" s="221"/>
      <c r="L411" s="43"/>
      <c r="M411" s="222" t="s">
        <v>1</v>
      </c>
      <c r="N411" s="223" t="s">
        <v>43</v>
      </c>
      <c r="O411" s="90"/>
      <c r="P411" s="224">
        <f>O411*H411</f>
        <v>0</v>
      </c>
      <c r="Q411" s="224">
        <v>0</v>
      </c>
      <c r="R411" s="224">
        <f>Q411*H411</f>
        <v>0</v>
      </c>
      <c r="S411" s="224">
        <v>0</v>
      </c>
      <c r="T411" s="225">
        <f>S411*H411</f>
        <v>0</v>
      </c>
      <c r="U411" s="37"/>
      <c r="V411" s="37"/>
      <c r="W411" s="37"/>
      <c r="X411" s="37"/>
      <c r="Y411" s="37"/>
      <c r="Z411" s="37"/>
      <c r="AA411" s="37"/>
      <c r="AB411" s="37"/>
      <c r="AC411" s="37"/>
      <c r="AD411" s="37"/>
      <c r="AE411" s="37"/>
      <c r="AR411" s="226" t="s">
        <v>137</v>
      </c>
      <c r="AT411" s="226" t="s">
        <v>133</v>
      </c>
      <c r="AU411" s="226" t="s">
        <v>87</v>
      </c>
      <c r="AY411" s="16" t="s">
        <v>131</v>
      </c>
      <c r="BE411" s="227">
        <f>IF(N411="základní",J411,0)</f>
        <v>0</v>
      </c>
      <c r="BF411" s="227">
        <f>IF(N411="snížená",J411,0)</f>
        <v>0</v>
      </c>
      <c r="BG411" s="227">
        <f>IF(N411="zákl. přenesená",J411,0)</f>
        <v>0</v>
      </c>
      <c r="BH411" s="227">
        <f>IF(N411="sníž. přenesená",J411,0)</f>
        <v>0</v>
      </c>
      <c r="BI411" s="227">
        <f>IF(N411="nulová",J411,0)</f>
        <v>0</v>
      </c>
      <c r="BJ411" s="16" t="s">
        <v>85</v>
      </c>
      <c r="BK411" s="227">
        <f>ROUND(I411*H411,2)</f>
        <v>0</v>
      </c>
      <c r="BL411" s="16" t="s">
        <v>137</v>
      </c>
      <c r="BM411" s="226" t="s">
        <v>545</v>
      </c>
    </row>
    <row r="412" s="2" customFormat="1">
      <c r="A412" s="37"/>
      <c r="B412" s="38"/>
      <c r="C412" s="39"/>
      <c r="D412" s="228" t="s">
        <v>139</v>
      </c>
      <c r="E412" s="39"/>
      <c r="F412" s="229" t="s">
        <v>546</v>
      </c>
      <c r="G412" s="39"/>
      <c r="H412" s="39"/>
      <c r="I412" s="230"/>
      <c r="J412" s="39"/>
      <c r="K412" s="39"/>
      <c r="L412" s="43"/>
      <c r="M412" s="231"/>
      <c r="N412" s="232"/>
      <c r="O412" s="90"/>
      <c r="P412" s="90"/>
      <c r="Q412" s="90"/>
      <c r="R412" s="90"/>
      <c r="S412" s="90"/>
      <c r="T412" s="91"/>
      <c r="U412" s="37"/>
      <c r="V412" s="37"/>
      <c r="W412" s="37"/>
      <c r="X412" s="37"/>
      <c r="Y412" s="37"/>
      <c r="Z412" s="37"/>
      <c r="AA412" s="37"/>
      <c r="AB412" s="37"/>
      <c r="AC412" s="37"/>
      <c r="AD412" s="37"/>
      <c r="AE412" s="37"/>
      <c r="AT412" s="16" t="s">
        <v>139</v>
      </c>
      <c r="AU412" s="16" t="s">
        <v>87</v>
      </c>
    </row>
    <row r="413" s="2" customFormat="1">
      <c r="A413" s="37"/>
      <c r="B413" s="38"/>
      <c r="C413" s="39"/>
      <c r="D413" s="228" t="s">
        <v>141</v>
      </c>
      <c r="E413" s="39"/>
      <c r="F413" s="233" t="s">
        <v>547</v>
      </c>
      <c r="G413" s="39"/>
      <c r="H413" s="39"/>
      <c r="I413" s="230"/>
      <c r="J413" s="39"/>
      <c r="K413" s="39"/>
      <c r="L413" s="43"/>
      <c r="M413" s="231"/>
      <c r="N413" s="232"/>
      <c r="O413" s="90"/>
      <c r="P413" s="90"/>
      <c r="Q413" s="90"/>
      <c r="R413" s="90"/>
      <c r="S413" s="90"/>
      <c r="T413" s="91"/>
      <c r="U413" s="37"/>
      <c r="V413" s="37"/>
      <c r="W413" s="37"/>
      <c r="X413" s="37"/>
      <c r="Y413" s="37"/>
      <c r="Z413" s="37"/>
      <c r="AA413" s="37"/>
      <c r="AB413" s="37"/>
      <c r="AC413" s="37"/>
      <c r="AD413" s="37"/>
      <c r="AE413" s="37"/>
      <c r="AT413" s="16" t="s">
        <v>141</v>
      </c>
      <c r="AU413" s="16" t="s">
        <v>87</v>
      </c>
    </row>
    <row r="414" s="13" customFormat="1">
      <c r="A414" s="13"/>
      <c r="B414" s="234"/>
      <c r="C414" s="235"/>
      <c r="D414" s="228" t="s">
        <v>143</v>
      </c>
      <c r="E414" s="236" t="s">
        <v>1</v>
      </c>
      <c r="F414" s="237" t="s">
        <v>548</v>
      </c>
      <c r="G414" s="235"/>
      <c r="H414" s="238">
        <v>12.220000000000001</v>
      </c>
      <c r="I414" s="239"/>
      <c r="J414" s="235"/>
      <c r="K414" s="235"/>
      <c r="L414" s="240"/>
      <c r="M414" s="241"/>
      <c r="N414" s="242"/>
      <c r="O414" s="242"/>
      <c r="P414" s="242"/>
      <c r="Q414" s="242"/>
      <c r="R414" s="242"/>
      <c r="S414" s="242"/>
      <c r="T414" s="243"/>
      <c r="U414" s="13"/>
      <c r="V414" s="13"/>
      <c r="W414" s="13"/>
      <c r="X414" s="13"/>
      <c r="Y414" s="13"/>
      <c r="Z414" s="13"/>
      <c r="AA414" s="13"/>
      <c r="AB414" s="13"/>
      <c r="AC414" s="13"/>
      <c r="AD414" s="13"/>
      <c r="AE414" s="13"/>
      <c r="AT414" s="244" t="s">
        <v>143</v>
      </c>
      <c r="AU414" s="244" t="s">
        <v>87</v>
      </c>
      <c r="AV414" s="13" t="s">
        <v>87</v>
      </c>
      <c r="AW414" s="13" t="s">
        <v>34</v>
      </c>
      <c r="AX414" s="13" t="s">
        <v>85</v>
      </c>
      <c r="AY414" s="244" t="s">
        <v>131</v>
      </c>
    </row>
    <row r="415" s="2" customFormat="1" ht="21.75" customHeight="1">
      <c r="A415" s="37"/>
      <c r="B415" s="38"/>
      <c r="C415" s="214" t="s">
        <v>549</v>
      </c>
      <c r="D415" s="214" t="s">
        <v>133</v>
      </c>
      <c r="E415" s="215" t="s">
        <v>550</v>
      </c>
      <c r="F415" s="216" t="s">
        <v>551</v>
      </c>
      <c r="G415" s="217" t="s">
        <v>136</v>
      </c>
      <c r="H415" s="218">
        <v>65.400000000000006</v>
      </c>
      <c r="I415" s="219"/>
      <c r="J415" s="220">
        <f>ROUND(I415*H415,2)</f>
        <v>0</v>
      </c>
      <c r="K415" s="221"/>
      <c r="L415" s="43"/>
      <c r="M415" s="222" t="s">
        <v>1</v>
      </c>
      <c r="N415" s="223" t="s">
        <v>43</v>
      </c>
      <c r="O415" s="90"/>
      <c r="P415" s="224">
        <f>O415*H415</f>
        <v>0</v>
      </c>
      <c r="Q415" s="224">
        <v>0</v>
      </c>
      <c r="R415" s="224">
        <f>Q415*H415</f>
        <v>0</v>
      </c>
      <c r="S415" s="224">
        <v>0</v>
      </c>
      <c r="T415" s="225">
        <f>S415*H415</f>
        <v>0</v>
      </c>
      <c r="U415" s="37"/>
      <c r="V415" s="37"/>
      <c r="W415" s="37"/>
      <c r="X415" s="37"/>
      <c r="Y415" s="37"/>
      <c r="Z415" s="37"/>
      <c r="AA415" s="37"/>
      <c r="AB415" s="37"/>
      <c r="AC415" s="37"/>
      <c r="AD415" s="37"/>
      <c r="AE415" s="37"/>
      <c r="AR415" s="226" t="s">
        <v>137</v>
      </c>
      <c r="AT415" s="226" t="s">
        <v>133</v>
      </c>
      <c r="AU415" s="226" t="s">
        <v>87</v>
      </c>
      <c r="AY415" s="16" t="s">
        <v>131</v>
      </c>
      <c r="BE415" s="227">
        <f>IF(N415="základní",J415,0)</f>
        <v>0</v>
      </c>
      <c r="BF415" s="227">
        <f>IF(N415="snížená",J415,0)</f>
        <v>0</v>
      </c>
      <c r="BG415" s="227">
        <f>IF(N415="zákl. přenesená",J415,0)</f>
        <v>0</v>
      </c>
      <c r="BH415" s="227">
        <f>IF(N415="sníž. přenesená",J415,0)</f>
        <v>0</v>
      </c>
      <c r="BI415" s="227">
        <f>IF(N415="nulová",J415,0)</f>
        <v>0</v>
      </c>
      <c r="BJ415" s="16" t="s">
        <v>85</v>
      </c>
      <c r="BK415" s="227">
        <f>ROUND(I415*H415,2)</f>
        <v>0</v>
      </c>
      <c r="BL415" s="16" t="s">
        <v>137</v>
      </c>
      <c r="BM415" s="226" t="s">
        <v>552</v>
      </c>
    </row>
    <row r="416" s="2" customFormat="1">
      <c r="A416" s="37"/>
      <c r="B416" s="38"/>
      <c r="C416" s="39"/>
      <c r="D416" s="228" t="s">
        <v>139</v>
      </c>
      <c r="E416" s="39"/>
      <c r="F416" s="229" t="s">
        <v>553</v>
      </c>
      <c r="G416" s="39"/>
      <c r="H416" s="39"/>
      <c r="I416" s="230"/>
      <c r="J416" s="39"/>
      <c r="K416" s="39"/>
      <c r="L416" s="43"/>
      <c r="M416" s="231"/>
      <c r="N416" s="232"/>
      <c r="O416" s="90"/>
      <c r="P416" s="90"/>
      <c r="Q416" s="90"/>
      <c r="R416" s="90"/>
      <c r="S416" s="90"/>
      <c r="T416" s="91"/>
      <c r="U416" s="37"/>
      <c r="V416" s="37"/>
      <c r="W416" s="37"/>
      <c r="X416" s="37"/>
      <c r="Y416" s="37"/>
      <c r="Z416" s="37"/>
      <c r="AA416" s="37"/>
      <c r="AB416" s="37"/>
      <c r="AC416" s="37"/>
      <c r="AD416" s="37"/>
      <c r="AE416" s="37"/>
      <c r="AT416" s="16" t="s">
        <v>139</v>
      </c>
      <c r="AU416" s="16" t="s">
        <v>87</v>
      </c>
    </row>
    <row r="417" s="2" customFormat="1">
      <c r="A417" s="37"/>
      <c r="B417" s="38"/>
      <c r="C417" s="39"/>
      <c r="D417" s="228" t="s">
        <v>141</v>
      </c>
      <c r="E417" s="39"/>
      <c r="F417" s="233" t="s">
        <v>554</v>
      </c>
      <c r="G417" s="39"/>
      <c r="H417" s="39"/>
      <c r="I417" s="230"/>
      <c r="J417" s="39"/>
      <c r="K417" s="39"/>
      <c r="L417" s="43"/>
      <c r="M417" s="231"/>
      <c r="N417" s="232"/>
      <c r="O417" s="90"/>
      <c r="P417" s="90"/>
      <c r="Q417" s="90"/>
      <c r="R417" s="90"/>
      <c r="S417" s="90"/>
      <c r="T417" s="91"/>
      <c r="U417" s="37"/>
      <c r="V417" s="37"/>
      <c r="W417" s="37"/>
      <c r="X417" s="37"/>
      <c r="Y417" s="37"/>
      <c r="Z417" s="37"/>
      <c r="AA417" s="37"/>
      <c r="AB417" s="37"/>
      <c r="AC417" s="37"/>
      <c r="AD417" s="37"/>
      <c r="AE417" s="37"/>
      <c r="AT417" s="16" t="s">
        <v>141</v>
      </c>
      <c r="AU417" s="16" t="s">
        <v>87</v>
      </c>
    </row>
    <row r="418" s="2" customFormat="1" ht="16.5" customHeight="1">
      <c r="A418" s="37"/>
      <c r="B418" s="38"/>
      <c r="C418" s="214" t="s">
        <v>555</v>
      </c>
      <c r="D418" s="214" t="s">
        <v>133</v>
      </c>
      <c r="E418" s="215" t="s">
        <v>556</v>
      </c>
      <c r="F418" s="216" t="s">
        <v>557</v>
      </c>
      <c r="G418" s="217" t="s">
        <v>136</v>
      </c>
      <c r="H418" s="218">
        <v>71.939999999999998</v>
      </c>
      <c r="I418" s="219"/>
      <c r="J418" s="220">
        <f>ROUND(I418*H418,2)</f>
        <v>0</v>
      </c>
      <c r="K418" s="221"/>
      <c r="L418" s="43"/>
      <c r="M418" s="222" t="s">
        <v>1</v>
      </c>
      <c r="N418" s="223" t="s">
        <v>43</v>
      </c>
      <c r="O418" s="90"/>
      <c r="P418" s="224">
        <f>O418*H418</f>
        <v>0</v>
      </c>
      <c r="Q418" s="224">
        <v>0</v>
      </c>
      <c r="R418" s="224">
        <f>Q418*H418</f>
        <v>0</v>
      </c>
      <c r="S418" s="224">
        <v>0</v>
      </c>
      <c r="T418" s="225">
        <f>S418*H418</f>
        <v>0</v>
      </c>
      <c r="U418" s="37"/>
      <c r="V418" s="37"/>
      <c r="W418" s="37"/>
      <c r="X418" s="37"/>
      <c r="Y418" s="37"/>
      <c r="Z418" s="37"/>
      <c r="AA418" s="37"/>
      <c r="AB418" s="37"/>
      <c r="AC418" s="37"/>
      <c r="AD418" s="37"/>
      <c r="AE418" s="37"/>
      <c r="AR418" s="226" t="s">
        <v>137</v>
      </c>
      <c r="AT418" s="226" t="s">
        <v>133</v>
      </c>
      <c r="AU418" s="226" t="s">
        <v>87</v>
      </c>
      <c r="AY418" s="16" t="s">
        <v>131</v>
      </c>
      <c r="BE418" s="227">
        <f>IF(N418="základní",J418,0)</f>
        <v>0</v>
      </c>
      <c r="BF418" s="227">
        <f>IF(N418="snížená",J418,0)</f>
        <v>0</v>
      </c>
      <c r="BG418" s="227">
        <f>IF(N418="zákl. přenesená",J418,0)</f>
        <v>0</v>
      </c>
      <c r="BH418" s="227">
        <f>IF(N418="sníž. přenesená",J418,0)</f>
        <v>0</v>
      </c>
      <c r="BI418" s="227">
        <f>IF(N418="nulová",J418,0)</f>
        <v>0</v>
      </c>
      <c r="BJ418" s="16" t="s">
        <v>85</v>
      </c>
      <c r="BK418" s="227">
        <f>ROUND(I418*H418,2)</f>
        <v>0</v>
      </c>
      <c r="BL418" s="16" t="s">
        <v>137</v>
      </c>
      <c r="BM418" s="226" t="s">
        <v>558</v>
      </c>
    </row>
    <row r="419" s="2" customFormat="1">
      <c r="A419" s="37"/>
      <c r="B419" s="38"/>
      <c r="C419" s="39"/>
      <c r="D419" s="228" t="s">
        <v>139</v>
      </c>
      <c r="E419" s="39"/>
      <c r="F419" s="229" t="s">
        <v>559</v>
      </c>
      <c r="G419" s="39"/>
      <c r="H419" s="39"/>
      <c r="I419" s="230"/>
      <c r="J419" s="39"/>
      <c r="K419" s="39"/>
      <c r="L419" s="43"/>
      <c r="M419" s="231"/>
      <c r="N419" s="232"/>
      <c r="O419" s="90"/>
      <c r="P419" s="90"/>
      <c r="Q419" s="90"/>
      <c r="R419" s="90"/>
      <c r="S419" s="90"/>
      <c r="T419" s="91"/>
      <c r="U419" s="37"/>
      <c r="V419" s="37"/>
      <c r="W419" s="37"/>
      <c r="X419" s="37"/>
      <c r="Y419" s="37"/>
      <c r="Z419" s="37"/>
      <c r="AA419" s="37"/>
      <c r="AB419" s="37"/>
      <c r="AC419" s="37"/>
      <c r="AD419" s="37"/>
      <c r="AE419" s="37"/>
      <c r="AT419" s="16" t="s">
        <v>139</v>
      </c>
      <c r="AU419" s="16" t="s">
        <v>87</v>
      </c>
    </row>
    <row r="420" s="2" customFormat="1">
      <c r="A420" s="37"/>
      <c r="B420" s="38"/>
      <c r="C420" s="39"/>
      <c r="D420" s="228" t="s">
        <v>141</v>
      </c>
      <c r="E420" s="39"/>
      <c r="F420" s="233" t="s">
        <v>560</v>
      </c>
      <c r="G420" s="39"/>
      <c r="H420" s="39"/>
      <c r="I420" s="230"/>
      <c r="J420" s="39"/>
      <c r="K420" s="39"/>
      <c r="L420" s="43"/>
      <c r="M420" s="231"/>
      <c r="N420" s="232"/>
      <c r="O420" s="90"/>
      <c r="P420" s="90"/>
      <c r="Q420" s="90"/>
      <c r="R420" s="90"/>
      <c r="S420" s="90"/>
      <c r="T420" s="91"/>
      <c r="U420" s="37"/>
      <c r="V420" s="37"/>
      <c r="W420" s="37"/>
      <c r="X420" s="37"/>
      <c r="Y420" s="37"/>
      <c r="Z420" s="37"/>
      <c r="AA420" s="37"/>
      <c r="AB420" s="37"/>
      <c r="AC420" s="37"/>
      <c r="AD420" s="37"/>
      <c r="AE420" s="37"/>
      <c r="AT420" s="16" t="s">
        <v>141</v>
      </c>
      <c r="AU420" s="16" t="s">
        <v>87</v>
      </c>
    </row>
    <row r="421" s="13" customFormat="1">
      <c r="A421" s="13"/>
      <c r="B421" s="234"/>
      <c r="C421" s="235"/>
      <c r="D421" s="228" t="s">
        <v>143</v>
      </c>
      <c r="E421" s="236" t="s">
        <v>1</v>
      </c>
      <c r="F421" s="237" t="s">
        <v>561</v>
      </c>
      <c r="G421" s="235"/>
      <c r="H421" s="238">
        <v>71.939999999999998</v>
      </c>
      <c r="I421" s="239"/>
      <c r="J421" s="235"/>
      <c r="K421" s="235"/>
      <c r="L421" s="240"/>
      <c r="M421" s="241"/>
      <c r="N421" s="242"/>
      <c r="O421" s="242"/>
      <c r="P421" s="242"/>
      <c r="Q421" s="242"/>
      <c r="R421" s="242"/>
      <c r="S421" s="242"/>
      <c r="T421" s="243"/>
      <c r="U421" s="13"/>
      <c r="V421" s="13"/>
      <c r="W421" s="13"/>
      <c r="X421" s="13"/>
      <c r="Y421" s="13"/>
      <c r="Z421" s="13"/>
      <c r="AA421" s="13"/>
      <c r="AB421" s="13"/>
      <c r="AC421" s="13"/>
      <c r="AD421" s="13"/>
      <c r="AE421" s="13"/>
      <c r="AT421" s="244" t="s">
        <v>143</v>
      </c>
      <c r="AU421" s="244" t="s">
        <v>87</v>
      </c>
      <c r="AV421" s="13" t="s">
        <v>87</v>
      </c>
      <c r="AW421" s="13" t="s">
        <v>34</v>
      </c>
      <c r="AX421" s="13" t="s">
        <v>85</v>
      </c>
      <c r="AY421" s="244" t="s">
        <v>131</v>
      </c>
    </row>
    <row r="422" s="2" customFormat="1" ht="16.5" customHeight="1">
      <c r="A422" s="37"/>
      <c r="B422" s="38"/>
      <c r="C422" s="214" t="s">
        <v>562</v>
      </c>
      <c r="D422" s="214" t="s">
        <v>133</v>
      </c>
      <c r="E422" s="215" t="s">
        <v>563</v>
      </c>
      <c r="F422" s="216" t="s">
        <v>564</v>
      </c>
      <c r="G422" s="217" t="s">
        <v>136</v>
      </c>
      <c r="H422" s="218">
        <v>118.124</v>
      </c>
      <c r="I422" s="219"/>
      <c r="J422" s="220">
        <f>ROUND(I422*H422,2)</f>
        <v>0</v>
      </c>
      <c r="K422" s="221"/>
      <c r="L422" s="43"/>
      <c r="M422" s="222" t="s">
        <v>1</v>
      </c>
      <c r="N422" s="223" t="s">
        <v>43</v>
      </c>
      <c r="O422" s="90"/>
      <c r="P422" s="224">
        <f>O422*H422</f>
        <v>0</v>
      </c>
      <c r="Q422" s="224">
        <v>0</v>
      </c>
      <c r="R422" s="224">
        <f>Q422*H422</f>
        <v>0</v>
      </c>
      <c r="S422" s="224">
        <v>0</v>
      </c>
      <c r="T422" s="225">
        <f>S422*H422</f>
        <v>0</v>
      </c>
      <c r="U422" s="37"/>
      <c r="V422" s="37"/>
      <c r="W422" s="37"/>
      <c r="X422" s="37"/>
      <c r="Y422" s="37"/>
      <c r="Z422" s="37"/>
      <c r="AA422" s="37"/>
      <c r="AB422" s="37"/>
      <c r="AC422" s="37"/>
      <c r="AD422" s="37"/>
      <c r="AE422" s="37"/>
      <c r="AR422" s="226" t="s">
        <v>137</v>
      </c>
      <c r="AT422" s="226" t="s">
        <v>133</v>
      </c>
      <c r="AU422" s="226" t="s">
        <v>87</v>
      </c>
      <c r="AY422" s="16" t="s">
        <v>131</v>
      </c>
      <c r="BE422" s="227">
        <f>IF(N422="základní",J422,0)</f>
        <v>0</v>
      </c>
      <c r="BF422" s="227">
        <f>IF(N422="snížená",J422,0)</f>
        <v>0</v>
      </c>
      <c r="BG422" s="227">
        <f>IF(N422="zákl. přenesená",J422,0)</f>
        <v>0</v>
      </c>
      <c r="BH422" s="227">
        <f>IF(N422="sníž. přenesená",J422,0)</f>
        <v>0</v>
      </c>
      <c r="BI422" s="227">
        <f>IF(N422="nulová",J422,0)</f>
        <v>0</v>
      </c>
      <c r="BJ422" s="16" t="s">
        <v>85</v>
      </c>
      <c r="BK422" s="227">
        <f>ROUND(I422*H422,2)</f>
        <v>0</v>
      </c>
      <c r="BL422" s="16" t="s">
        <v>137</v>
      </c>
      <c r="BM422" s="226" t="s">
        <v>565</v>
      </c>
    </row>
    <row r="423" s="2" customFormat="1">
      <c r="A423" s="37"/>
      <c r="B423" s="38"/>
      <c r="C423" s="39"/>
      <c r="D423" s="228" t="s">
        <v>139</v>
      </c>
      <c r="E423" s="39"/>
      <c r="F423" s="229" t="s">
        <v>566</v>
      </c>
      <c r="G423" s="39"/>
      <c r="H423" s="39"/>
      <c r="I423" s="230"/>
      <c r="J423" s="39"/>
      <c r="K423" s="39"/>
      <c r="L423" s="43"/>
      <c r="M423" s="231"/>
      <c r="N423" s="232"/>
      <c r="O423" s="90"/>
      <c r="P423" s="90"/>
      <c r="Q423" s="90"/>
      <c r="R423" s="90"/>
      <c r="S423" s="90"/>
      <c r="T423" s="91"/>
      <c r="U423" s="37"/>
      <c r="V423" s="37"/>
      <c r="W423" s="37"/>
      <c r="X423" s="37"/>
      <c r="Y423" s="37"/>
      <c r="Z423" s="37"/>
      <c r="AA423" s="37"/>
      <c r="AB423" s="37"/>
      <c r="AC423" s="37"/>
      <c r="AD423" s="37"/>
      <c r="AE423" s="37"/>
      <c r="AT423" s="16" t="s">
        <v>139</v>
      </c>
      <c r="AU423" s="16" t="s">
        <v>87</v>
      </c>
    </row>
    <row r="424" s="2" customFormat="1">
      <c r="A424" s="37"/>
      <c r="B424" s="38"/>
      <c r="C424" s="39"/>
      <c r="D424" s="228" t="s">
        <v>141</v>
      </c>
      <c r="E424" s="39"/>
      <c r="F424" s="233" t="s">
        <v>567</v>
      </c>
      <c r="G424" s="39"/>
      <c r="H424" s="39"/>
      <c r="I424" s="230"/>
      <c r="J424" s="39"/>
      <c r="K424" s="39"/>
      <c r="L424" s="43"/>
      <c r="M424" s="231"/>
      <c r="N424" s="232"/>
      <c r="O424" s="90"/>
      <c r="P424" s="90"/>
      <c r="Q424" s="90"/>
      <c r="R424" s="90"/>
      <c r="S424" s="90"/>
      <c r="T424" s="91"/>
      <c r="U424" s="37"/>
      <c r="V424" s="37"/>
      <c r="W424" s="37"/>
      <c r="X424" s="37"/>
      <c r="Y424" s="37"/>
      <c r="Z424" s="37"/>
      <c r="AA424" s="37"/>
      <c r="AB424" s="37"/>
      <c r="AC424" s="37"/>
      <c r="AD424" s="37"/>
      <c r="AE424" s="37"/>
      <c r="AT424" s="16" t="s">
        <v>141</v>
      </c>
      <c r="AU424" s="16" t="s">
        <v>87</v>
      </c>
    </row>
    <row r="425" s="13" customFormat="1">
      <c r="A425" s="13"/>
      <c r="B425" s="234"/>
      <c r="C425" s="235"/>
      <c r="D425" s="228" t="s">
        <v>143</v>
      </c>
      <c r="E425" s="236" t="s">
        <v>1</v>
      </c>
      <c r="F425" s="237" t="s">
        <v>568</v>
      </c>
      <c r="G425" s="235"/>
      <c r="H425" s="238">
        <v>39.643999999999998</v>
      </c>
      <c r="I425" s="239"/>
      <c r="J425" s="235"/>
      <c r="K425" s="235"/>
      <c r="L425" s="240"/>
      <c r="M425" s="241"/>
      <c r="N425" s="242"/>
      <c r="O425" s="242"/>
      <c r="P425" s="242"/>
      <c r="Q425" s="242"/>
      <c r="R425" s="242"/>
      <c r="S425" s="242"/>
      <c r="T425" s="243"/>
      <c r="U425" s="13"/>
      <c r="V425" s="13"/>
      <c r="W425" s="13"/>
      <c r="X425" s="13"/>
      <c r="Y425" s="13"/>
      <c r="Z425" s="13"/>
      <c r="AA425" s="13"/>
      <c r="AB425" s="13"/>
      <c r="AC425" s="13"/>
      <c r="AD425" s="13"/>
      <c r="AE425" s="13"/>
      <c r="AT425" s="244" t="s">
        <v>143</v>
      </c>
      <c r="AU425" s="244" t="s">
        <v>87</v>
      </c>
      <c r="AV425" s="13" t="s">
        <v>87</v>
      </c>
      <c r="AW425" s="13" t="s">
        <v>34</v>
      </c>
      <c r="AX425" s="13" t="s">
        <v>78</v>
      </c>
      <c r="AY425" s="244" t="s">
        <v>131</v>
      </c>
    </row>
    <row r="426" s="13" customFormat="1">
      <c r="A426" s="13"/>
      <c r="B426" s="234"/>
      <c r="C426" s="235"/>
      <c r="D426" s="228" t="s">
        <v>143</v>
      </c>
      <c r="E426" s="236" t="s">
        <v>1</v>
      </c>
      <c r="F426" s="237" t="s">
        <v>569</v>
      </c>
      <c r="G426" s="235"/>
      <c r="H426" s="238">
        <v>78.480000000000004</v>
      </c>
      <c r="I426" s="239"/>
      <c r="J426" s="235"/>
      <c r="K426" s="235"/>
      <c r="L426" s="240"/>
      <c r="M426" s="241"/>
      <c r="N426" s="242"/>
      <c r="O426" s="242"/>
      <c r="P426" s="242"/>
      <c r="Q426" s="242"/>
      <c r="R426" s="242"/>
      <c r="S426" s="242"/>
      <c r="T426" s="243"/>
      <c r="U426" s="13"/>
      <c r="V426" s="13"/>
      <c r="W426" s="13"/>
      <c r="X426" s="13"/>
      <c r="Y426" s="13"/>
      <c r="Z426" s="13"/>
      <c r="AA426" s="13"/>
      <c r="AB426" s="13"/>
      <c r="AC426" s="13"/>
      <c r="AD426" s="13"/>
      <c r="AE426" s="13"/>
      <c r="AT426" s="244" t="s">
        <v>143</v>
      </c>
      <c r="AU426" s="244" t="s">
        <v>87</v>
      </c>
      <c r="AV426" s="13" t="s">
        <v>87</v>
      </c>
      <c r="AW426" s="13" t="s">
        <v>34</v>
      </c>
      <c r="AX426" s="13" t="s">
        <v>78</v>
      </c>
      <c r="AY426" s="244" t="s">
        <v>131</v>
      </c>
    </row>
    <row r="427" s="14" customFormat="1">
      <c r="A427" s="14"/>
      <c r="B427" s="245"/>
      <c r="C427" s="246"/>
      <c r="D427" s="228" t="s">
        <v>143</v>
      </c>
      <c r="E427" s="247" t="s">
        <v>1</v>
      </c>
      <c r="F427" s="248" t="s">
        <v>146</v>
      </c>
      <c r="G427" s="246"/>
      <c r="H427" s="249">
        <v>118.124</v>
      </c>
      <c r="I427" s="250"/>
      <c r="J427" s="246"/>
      <c r="K427" s="246"/>
      <c r="L427" s="251"/>
      <c r="M427" s="252"/>
      <c r="N427" s="253"/>
      <c r="O427" s="253"/>
      <c r="P427" s="253"/>
      <c r="Q427" s="253"/>
      <c r="R427" s="253"/>
      <c r="S427" s="253"/>
      <c r="T427" s="254"/>
      <c r="U427" s="14"/>
      <c r="V427" s="14"/>
      <c r="W427" s="14"/>
      <c r="X427" s="14"/>
      <c r="Y427" s="14"/>
      <c r="Z427" s="14"/>
      <c r="AA427" s="14"/>
      <c r="AB427" s="14"/>
      <c r="AC427" s="14"/>
      <c r="AD427" s="14"/>
      <c r="AE427" s="14"/>
      <c r="AT427" s="255" t="s">
        <v>143</v>
      </c>
      <c r="AU427" s="255" t="s">
        <v>87</v>
      </c>
      <c r="AV427" s="14" t="s">
        <v>137</v>
      </c>
      <c r="AW427" s="14" t="s">
        <v>34</v>
      </c>
      <c r="AX427" s="14" t="s">
        <v>85</v>
      </c>
      <c r="AY427" s="255" t="s">
        <v>131</v>
      </c>
    </row>
    <row r="428" s="2" customFormat="1" ht="16.5" customHeight="1">
      <c r="A428" s="37"/>
      <c r="B428" s="38"/>
      <c r="C428" s="214" t="s">
        <v>570</v>
      </c>
      <c r="D428" s="214" t="s">
        <v>133</v>
      </c>
      <c r="E428" s="215" t="s">
        <v>571</v>
      </c>
      <c r="F428" s="216" t="s">
        <v>572</v>
      </c>
      <c r="G428" s="217" t="s">
        <v>136</v>
      </c>
      <c r="H428" s="218">
        <v>3.3500000000000001</v>
      </c>
      <c r="I428" s="219"/>
      <c r="J428" s="220">
        <f>ROUND(I428*H428,2)</f>
        <v>0</v>
      </c>
      <c r="K428" s="221"/>
      <c r="L428" s="43"/>
      <c r="M428" s="222" t="s">
        <v>1</v>
      </c>
      <c r="N428" s="223" t="s">
        <v>43</v>
      </c>
      <c r="O428" s="90"/>
      <c r="P428" s="224">
        <f>O428*H428</f>
        <v>0</v>
      </c>
      <c r="Q428" s="224">
        <v>0</v>
      </c>
      <c r="R428" s="224">
        <f>Q428*H428</f>
        <v>0</v>
      </c>
      <c r="S428" s="224">
        <v>0</v>
      </c>
      <c r="T428" s="225">
        <f>S428*H428</f>
        <v>0</v>
      </c>
      <c r="U428" s="37"/>
      <c r="V428" s="37"/>
      <c r="W428" s="37"/>
      <c r="X428" s="37"/>
      <c r="Y428" s="37"/>
      <c r="Z428" s="37"/>
      <c r="AA428" s="37"/>
      <c r="AB428" s="37"/>
      <c r="AC428" s="37"/>
      <c r="AD428" s="37"/>
      <c r="AE428" s="37"/>
      <c r="AR428" s="226" t="s">
        <v>137</v>
      </c>
      <c r="AT428" s="226" t="s">
        <v>133</v>
      </c>
      <c r="AU428" s="226" t="s">
        <v>87</v>
      </c>
      <c r="AY428" s="16" t="s">
        <v>131</v>
      </c>
      <c r="BE428" s="227">
        <f>IF(N428="základní",J428,0)</f>
        <v>0</v>
      </c>
      <c r="BF428" s="227">
        <f>IF(N428="snížená",J428,0)</f>
        <v>0</v>
      </c>
      <c r="BG428" s="227">
        <f>IF(N428="zákl. přenesená",J428,0)</f>
        <v>0</v>
      </c>
      <c r="BH428" s="227">
        <f>IF(N428="sníž. přenesená",J428,0)</f>
        <v>0</v>
      </c>
      <c r="BI428" s="227">
        <f>IF(N428="nulová",J428,0)</f>
        <v>0</v>
      </c>
      <c r="BJ428" s="16" t="s">
        <v>85</v>
      </c>
      <c r="BK428" s="227">
        <f>ROUND(I428*H428,2)</f>
        <v>0</v>
      </c>
      <c r="BL428" s="16" t="s">
        <v>137</v>
      </c>
      <c r="BM428" s="226" t="s">
        <v>573</v>
      </c>
    </row>
    <row r="429" s="2" customFormat="1">
      <c r="A429" s="37"/>
      <c r="B429" s="38"/>
      <c r="C429" s="39"/>
      <c r="D429" s="228" t="s">
        <v>139</v>
      </c>
      <c r="E429" s="39"/>
      <c r="F429" s="229" t="s">
        <v>574</v>
      </c>
      <c r="G429" s="39"/>
      <c r="H429" s="39"/>
      <c r="I429" s="230"/>
      <c r="J429" s="39"/>
      <c r="K429" s="39"/>
      <c r="L429" s="43"/>
      <c r="M429" s="231"/>
      <c r="N429" s="232"/>
      <c r="O429" s="90"/>
      <c r="P429" s="90"/>
      <c r="Q429" s="90"/>
      <c r="R429" s="90"/>
      <c r="S429" s="90"/>
      <c r="T429" s="91"/>
      <c r="U429" s="37"/>
      <c r="V429" s="37"/>
      <c r="W429" s="37"/>
      <c r="X429" s="37"/>
      <c r="Y429" s="37"/>
      <c r="Z429" s="37"/>
      <c r="AA429" s="37"/>
      <c r="AB429" s="37"/>
      <c r="AC429" s="37"/>
      <c r="AD429" s="37"/>
      <c r="AE429" s="37"/>
      <c r="AT429" s="16" t="s">
        <v>139</v>
      </c>
      <c r="AU429" s="16" t="s">
        <v>87</v>
      </c>
    </row>
    <row r="430" s="2" customFormat="1">
      <c r="A430" s="37"/>
      <c r="B430" s="38"/>
      <c r="C430" s="39"/>
      <c r="D430" s="228" t="s">
        <v>141</v>
      </c>
      <c r="E430" s="39"/>
      <c r="F430" s="233" t="s">
        <v>575</v>
      </c>
      <c r="G430" s="39"/>
      <c r="H430" s="39"/>
      <c r="I430" s="230"/>
      <c r="J430" s="39"/>
      <c r="K430" s="39"/>
      <c r="L430" s="43"/>
      <c r="M430" s="231"/>
      <c r="N430" s="232"/>
      <c r="O430" s="90"/>
      <c r="P430" s="90"/>
      <c r="Q430" s="90"/>
      <c r="R430" s="90"/>
      <c r="S430" s="90"/>
      <c r="T430" s="91"/>
      <c r="U430" s="37"/>
      <c r="V430" s="37"/>
      <c r="W430" s="37"/>
      <c r="X430" s="37"/>
      <c r="Y430" s="37"/>
      <c r="Z430" s="37"/>
      <c r="AA430" s="37"/>
      <c r="AB430" s="37"/>
      <c r="AC430" s="37"/>
      <c r="AD430" s="37"/>
      <c r="AE430" s="37"/>
      <c r="AT430" s="16" t="s">
        <v>141</v>
      </c>
      <c r="AU430" s="16" t="s">
        <v>87</v>
      </c>
    </row>
    <row r="431" s="13" customFormat="1">
      <c r="A431" s="13"/>
      <c r="B431" s="234"/>
      <c r="C431" s="235"/>
      <c r="D431" s="228" t="s">
        <v>143</v>
      </c>
      <c r="E431" s="236" t="s">
        <v>1</v>
      </c>
      <c r="F431" s="237" t="s">
        <v>576</v>
      </c>
      <c r="G431" s="235"/>
      <c r="H431" s="238">
        <v>3.3500000000000001</v>
      </c>
      <c r="I431" s="239"/>
      <c r="J431" s="235"/>
      <c r="K431" s="235"/>
      <c r="L431" s="240"/>
      <c r="M431" s="241"/>
      <c r="N431" s="242"/>
      <c r="O431" s="242"/>
      <c r="P431" s="242"/>
      <c r="Q431" s="242"/>
      <c r="R431" s="242"/>
      <c r="S431" s="242"/>
      <c r="T431" s="243"/>
      <c r="U431" s="13"/>
      <c r="V431" s="13"/>
      <c r="W431" s="13"/>
      <c r="X431" s="13"/>
      <c r="Y431" s="13"/>
      <c r="Z431" s="13"/>
      <c r="AA431" s="13"/>
      <c r="AB431" s="13"/>
      <c r="AC431" s="13"/>
      <c r="AD431" s="13"/>
      <c r="AE431" s="13"/>
      <c r="AT431" s="244" t="s">
        <v>143</v>
      </c>
      <c r="AU431" s="244" t="s">
        <v>87</v>
      </c>
      <c r="AV431" s="13" t="s">
        <v>87</v>
      </c>
      <c r="AW431" s="13" t="s">
        <v>34</v>
      </c>
      <c r="AX431" s="13" t="s">
        <v>85</v>
      </c>
      <c r="AY431" s="244" t="s">
        <v>131</v>
      </c>
    </row>
    <row r="432" s="2" customFormat="1" ht="33" customHeight="1">
      <c r="A432" s="37"/>
      <c r="B432" s="38"/>
      <c r="C432" s="214" t="s">
        <v>577</v>
      </c>
      <c r="D432" s="214" t="s">
        <v>133</v>
      </c>
      <c r="E432" s="215" t="s">
        <v>578</v>
      </c>
      <c r="F432" s="216" t="s">
        <v>579</v>
      </c>
      <c r="G432" s="217" t="s">
        <v>136</v>
      </c>
      <c r="H432" s="218">
        <v>125.40000000000001</v>
      </c>
      <c r="I432" s="219"/>
      <c r="J432" s="220">
        <f>ROUND(I432*H432,2)</f>
        <v>0</v>
      </c>
      <c r="K432" s="221"/>
      <c r="L432" s="43"/>
      <c r="M432" s="222" t="s">
        <v>1</v>
      </c>
      <c r="N432" s="223" t="s">
        <v>43</v>
      </c>
      <c r="O432" s="90"/>
      <c r="P432" s="224">
        <f>O432*H432</f>
        <v>0</v>
      </c>
      <c r="Q432" s="224">
        <v>0</v>
      </c>
      <c r="R432" s="224">
        <f>Q432*H432</f>
        <v>0</v>
      </c>
      <c r="S432" s="224">
        <v>0</v>
      </c>
      <c r="T432" s="225">
        <f>S432*H432</f>
        <v>0</v>
      </c>
      <c r="U432" s="37"/>
      <c r="V432" s="37"/>
      <c r="W432" s="37"/>
      <c r="X432" s="37"/>
      <c r="Y432" s="37"/>
      <c r="Z432" s="37"/>
      <c r="AA432" s="37"/>
      <c r="AB432" s="37"/>
      <c r="AC432" s="37"/>
      <c r="AD432" s="37"/>
      <c r="AE432" s="37"/>
      <c r="AR432" s="226" t="s">
        <v>137</v>
      </c>
      <c r="AT432" s="226" t="s">
        <v>133</v>
      </c>
      <c r="AU432" s="226" t="s">
        <v>87</v>
      </c>
      <c r="AY432" s="16" t="s">
        <v>131</v>
      </c>
      <c r="BE432" s="227">
        <f>IF(N432="základní",J432,0)</f>
        <v>0</v>
      </c>
      <c r="BF432" s="227">
        <f>IF(N432="snížená",J432,0)</f>
        <v>0</v>
      </c>
      <c r="BG432" s="227">
        <f>IF(N432="zákl. přenesená",J432,0)</f>
        <v>0</v>
      </c>
      <c r="BH432" s="227">
        <f>IF(N432="sníž. přenesená",J432,0)</f>
        <v>0</v>
      </c>
      <c r="BI432" s="227">
        <f>IF(N432="nulová",J432,0)</f>
        <v>0</v>
      </c>
      <c r="BJ432" s="16" t="s">
        <v>85</v>
      </c>
      <c r="BK432" s="227">
        <f>ROUND(I432*H432,2)</f>
        <v>0</v>
      </c>
      <c r="BL432" s="16" t="s">
        <v>137</v>
      </c>
      <c r="BM432" s="226" t="s">
        <v>580</v>
      </c>
    </row>
    <row r="433" s="2" customFormat="1">
      <c r="A433" s="37"/>
      <c r="B433" s="38"/>
      <c r="C433" s="39"/>
      <c r="D433" s="228" t="s">
        <v>139</v>
      </c>
      <c r="E433" s="39"/>
      <c r="F433" s="229" t="s">
        <v>581</v>
      </c>
      <c r="G433" s="39"/>
      <c r="H433" s="39"/>
      <c r="I433" s="230"/>
      <c r="J433" s="39"/>
      <c r="K433" s="39"/>
      <c r="L433" s="43"/>
      <c r="M433" s="231"/>
      <c r="N433" s="232"/>
      <c r="O433" s="90"/>
      <c r="P433" s="90"/>
      <c r="Q433" s="90"/>
      <c r="R433" s="90"/>
      <c r="S433" s="90"/>
      <c r="T433" s="91"/>
      <c r="U433" s="37"/>
      <c r="V433" s="37"/>
      <c r="W433" s="37"/>
      <c r="X433" s="37"/>
      <c r="Y433" s="37"/>
      <c r="Z433" s="37"/>
      <c r="AA433" s="37"/>
      <c r="AB433" s="37"/>
      <c r="AC433" s="37"/>
      <c r="AD433" s="37"/>
      <c r="AE433" s="37"/>
      <c r="AT433" s="16" t="s">
        <v>139</v>
      </c>
      <c r="AU433" s="16" t="s">
        <v>87</v>
      </c>
    </row>
    <row r="434" s="2" customFormat="1">
      <c r="A434" s="37"/>
      <c r="B434" s="38"/>
      <c r="C434" s="39"/>
      <c r="D434" s="228" t="s">
        <v>141</v>
      </c>
      <c r="E434" s="39"/>
      <c r="F434" s="233" t="s">
        <v>582</v>
      </c>
      <c r="G434" s="39"/>
      <c r="H434" s="39"/>
      <c r="I434" s="230"/>
      <c r="J434" s="39"/>
      <c r="K434" s="39"/>
      <c r="L434" s="43"/>
      <c r="M434" s="231"/>
      <c r="N434" s="232"/>
      <c r="O434" s="90"/>
      <c r="P434" s="90"/>
      <c r="Q434" s="90"/>
      <c r="R434" s="90"/>
      <c r="S434" s="90"/>
      <c r="T434" s="91"/>
      <c r="U434" s="37"/>
      <c r="V434" s="37"/>
      <c r="W434" s="37"/>
      <c r="X434" s="37"/>
      <c r="Y434" s="37"/>
      <c r="Z434" s="37"/>
      <c r="AA434" s="37"/>
      <c r="AB434" s="37"/>
      <c r="AC434" s="37"/>
      <c r="AD434" s="37"/>
      <c r="AE434" s="37"/>
      <c r="AT434" s="16" t="s">
        <v>141</v>
      </c>
      <c r="AU434" s="16" t="s">
        <v>87</v>
      </c>
    </row>
    <row r="435" s="13" customFormat="1">
      <c r="A435" s="13"/>
      <c r="B435" s="234"/>
      <c r="C435" s="235"/>
      <c r="D435" s="228" t="s">
        <v>143</v>
      </c>
      <c r="E435" s="236" t="s">
        <v>1</v>
      </c>
      <c r="F435" s="237" t="s">
        <v>583</v>
      </c>
      <c r="G435" s="235"/>
      <c r="H435" s="238">
        <v>125.40000000000001</v>
      </c>
      <c r="I435" s="239"/>
      <c r="J435" s="235"/>
      <c r="K435" s="235"/>
      <c r="L435" s="240"/>
      <c r="M435" s="241"/>
      <c r="N435" s="242"/>
      <c r="O435" s="242"/>
      <c r="P435" s="242"/>
      <c r="Q435" s="242"/>
      <c r="R435" s="242"/>
      <c r="S435" s="242"/>
      <c r="T435" s="243"/>
      <c r="U435" s="13"/>
      <c r="V435" s="13"/>
      <c r="W435" s="13"/>
      <c r="X435" s="13"/>
      <c r="Y435" s="13"/>
      <c r="Z435" s="13"/>
      <c r="AA435" s="13"/>
      <c r="AB435" s="13"/>
      <c r="AC435" s="13"/>
      <c r="AD435" s="13"/>
      <c r="AE435" s="13"/>
      <c r="AT435" s="244" t="s">
        <v>143</v>
      </c>
      <c r="AU435" s="244" t="s">
        <v>87</v>
      </c>
      <c r="AV435" s="13" t="s">
        <v>87</v>
      </c>
      <c r="AW435" s="13" t="s">
        <v>34</v>
      </c>
      <c r="AX435" s="13" t="s">
        <v>85</v>
      </c>
      <c r="AY435" s="244" t="s">
        <v>131</v>
      </c>
    </row>
    <row r="436" s="2" customFormat="1" ht="21.75" customHeight="1">
      <c r="A436" s="37"/>
      <c r="B436" s="38"/>
      <c r="C436" s="214" t="s">
        <v>584</v>
      </c>
      <c r="D436" s="214" t="s">
        <v>133</v>
      </c>
      <c r="E436" s="215" t="s">
        <v>585</v>
      </c>
      <c r="F436" s="216" t="s">
        <v>586</v>
      </c>
      <c r="G436" s="217" t="s">
        <v>136</v>
      </c>
      <c r="H436" s="218">
        <v>489.39999999999998</v>
      </c>
      <c r="I436" s="219"/>
      <c r="J436" s="220">
        <f>ROUND(I436*H436,2)</f>
        <v>0</v>
      </c>
      <c r="K436" s="221"/>
      <c r="L436" s="43"/>
      <c r="M436" s="222" t="s">
        <v>1</v>
      </c>
      <c r="N436" s="223" t="s">
        <v>43</v>
      </c>
      <c r="O436" s="90"/>
      <c r="P436" s="224">
        <f>O436*H436</f>
        <v>0</v>
      </c>
      <c r="Q436" s="224">
        <v>0</v>
      </c>
      <c r="R436" s="224">
        <f>Q436*H436</f>
        <v>0</v>
      </c>
      <c r="S436" s="224">
        <v>0</v>
      </c>
      <c r="T436" s="225">
        <f>S436*H436</f>
        <v>0</v>
      </c>
      <c r="U436" s="37"/>
      <c r="V436" s="37"/>
      <c r="W436" s="37"/>
      <c r="X436" s="37"/>
      <c r="Y436" s="37"/>
      <c r="Z436" s="37"/>
      <c r="AA436" s="37"/>
      <c r="AB436" s="37"/>
      <c r="AC436" s="37"/>
      <c r="AD436" s="37"/>
      <c r="AE436" s="37"/>
      <c r="AR436" s="226" t="s">
        <v>137</v>
      </c>
      <c r="AT436" s="226" t="s">
        <v>133</v>
      </c>
      <c r="AU436" s="226" t="s">
        <v>87</v>
      </c>
      <c r="AY436" s="16" t="s">
        <v>131</v>
      </c>
      <c r="BE436" s="227">
        <f>IF(N436="základní",J436,0)</f>
        <v>0</v>
      </c>
      <c r="BF436" s="227">
        <f>IF(N436="snížená",J436,0)</f>
        <v>0</v>
      </c>
      <c r="BG436" s="227">
        <f>IF(N436="zákl. přenesená",J436,0)</f>
        <v>0</v>
      </c>
      <c r="BH436" s="227">
        <f>IF(N436="sníž. přenesená",J436,0)</f>
        <v>0</v>
      </c>
      <c r="BI436" s="227">
        <f>IF(N436="nulová",J436,0)</f>
        <v>0</v>
      </c>
      <c r="BJ436" s="16" t="s">
        <v>85</v>
      </c>
      <c r="BK436" s="227">
        <f>ROUND(I436*H436,2)</f>
        <v>0</v>
      </c>
      <c r="BL436" s="16" t="s">
        <v>137</v>
      </c>
      <c r="BM436" s="226" t="s">
        <v>587</v>
      </c>
    </row>
    <row r="437" s="2" customFormat="1">
      <c r="A437" s="37"/>
      <c r="B437" s="38"/>
      <c r="C437" s="39"/>
      <c r="D437" s="228" t="s">
        <v>139</v>
      </c>
      <c r="E437" s="39"/>
      <c r="F437" s="229" t="s">
        <v>588</v>
      </c>
      <c r="G437" s="39"/>
      <c r="H437" s="39"/>
      <c r="I437" s="230"/>
      <c r="J437" s="39"/>
      <c r="K437" s="39"/>
      <c r="L437" s="43"/>
      <c r="M437" s="231"/>
      <c r="N437" s="232"/>
      <c r="O437" s="90"/>
      <c r="P437" s="90"/>
      <c r="Q437" s="90"/>
      <c r="R437" s="90"/>
      <c r="S437" s="90"/>
      <c r="T437" s="91"/>
      <c r="U437" s="37"/>
      <c r="V437" s="37"/>
      <c r="W437" s="37"/>
      <c r="X437" s="37"/>
      <c r="Y437" s="37"/>
      <c r="Z437" s="37"/>
      <c r="AA437" s="37"/>
      <c r="AB437" s="37"/>
      <c r="AC437" s="37"/>
      <c r="AD437" s="37"/>
      <c r="AE437" s="37"/>
      <c r="AT437" s="16" t="s">
        <v>139</v>
      </c>
      <c r="AU437" s="16" t="s">
        <v>87</v>
      </c>
    </row>
    <row r="438" s="2" customFormat="1">
      <c r="A438" s="37"/>
      <c r="B438" s="38"/>
      <c r="C438" s="39"/>
      <c r="D438" s="228" t="s">
        <v>141</v>
      </c>
      <c r="E438" s="39"/>
      <c r="F438" s="233" t="s">
        <v>589</v>
      </c>
      <c r="G438" s="39"/>
      <c r="H438" s="39"/>
      <c r="I438" s="230"/>
      <c r="J438" s="39"/>
      <c r="K438" s="39"/>
      <c r="L438" s="43"/>
      <c r="M438" s="231"/>
      <c r="N438" s="232"/>
      <c r="O438" s="90"/>
      <c r="P438" s="90"/>
      <c r="Q438" s="90"/>
      <c r="R438" s="90"/>
      <c r="S438" s="90"/>
      <c r="T438" s="91"/>
      <c r="U438" s="37"/>
      <c r="V438" s="37"/>
      <c r="W438" s="37"/>
      <c r="X438" s="37"/>
      <c r="Y438" s="37"/>
      <c r="Z438" s="37"/>
      <c r="AA438" s="37"/>
      <c r="AB438" s="37"/>
      <c r="AC438" s="37"/>
      <c r="AD438" s="37"/>
      <c r="AE438" s="37"/>
      <c r="AT438" s="16" t="s">
        <v>141</v>
      </c>
      <c r="AU438" s="16" t="s">
        <v>87</v>
      </c>
    </row>
    <row r="439" s="13" customFormat="1">
      <c r="A439" s="13"/>
      <c r="B439" s="234"/>
      <c r="C439" s="235"/>
      <c r="D439" s="228" t="s">
        <v>143</v>
      </c>
      <c r="E439" s="236" t="s">
        <v>1</v>
      </c>
      <c r="F439" s="237" t="s">
        <v>590</v>
      </c>
      <c r="G439" s="235"/>
      <c r="H439" s="238">
        <v>125.40000000000001</v>
      </c>
      <c r="I439" s="239"/>
      <c r="J439" s="235"/>
      <c r="K439" s="235"/>
      <c r="L439" s="240"/>
      <c r="M439" s="241"/>
      <c r="N439" s="242"/>
      <c r="O439" s="242"/>
      <c r="P439" s="242"/>
      <c r="Q439" s="242"/>
      <c r="R439" s="242"/>
      <c r="S439" s="242"/>
      <c r="T439" s="243"/>
      <c r="U439" s="13"/>
      <c r="V439" s="13"/>
      <c r="W439" s="13"/>
      <c r="X439" s="13"/>
      <c r="Y439" s="13"/>
      <c r="Z439" s="13"/>
      <c r="AA439" s="13"/>
      <c r="AB439" s="13"/>
      <c r="AC439" s="13"/>
      <c r="AD439" s="13"/>
      <c r="AE439" s="13"/>
      <c r="AT439" s="244" t="s">
        <v>143</v>
      </c>
      <c r="AU439" s="244" t="s">
        <v>87</v>
      </c>
      <c r="AV439" s="13" t="s">
        <v>87</v>
      </c>
      <c r="AW439" s="13" t="s">
        <v>34</v>
      </c>
      <c r="AX439" s="13" t="s">
        <v>78</v>
      </c>
      <c r="AY439" s="244" t="s">
        <v>131</v>
      </c>
    </row>
    <row r="440" s="13" customFormat="1">
      <c r="A440" s="13"/>
      <c r="B440" s="234"/>
      <c r="C440" s="235"/>
      <c r="D440" s="228" t="s">
        <v>143</v>
      </c>
      <c r="E440" s="236" t="s">
        <v>1</v>
      </c>
      <c r="F440" s="237" t="s">
        <v>591</v>
      </c>
      <c r="G440" s="235"/>
      <c r="H440" s="238">
        <v>114</v>
      </c>
      <c r="I440" s="239"/>
      <c r="J440" s="235"/>
      <c r="K440" s="235"/>
      <c r="L440" s="240"/>
      <c r="M440" s="241"/>
      <c r="N440" s="242"/>
      <c r="O440" s="242"/>
      <c r="P440" s="242"/>
      <c r="Q440" s="242"/>
      <c r="R440" s="242"/>
      <c r="S440" s="242"/>
      <c r="T440" s="243"/>
      <c r="U440" s="13"/>
      <c r="V440" s="13"/>
      <c r="W440" s="13"/>
      <c r="X440" s="13"/>
      <c r="Y440" s="13"/>
      <c r="Z440" s="13"/>
      <c r="AA440" s="13"/>
      <c r="AB440" s="13"/>
      <c r="AC440" s="13"/>
      <c r="AD440" s="13"/>
      <c r="AE440" s="13"/>
      <c r="AT440" s="244" t="s">
        <v>143</v>
      </c>
      <c r="AU440" s="244" t="s">
        <v>87</v>
      </c>
      <c r="AV440" s="13" t="s">
        <v>87</v>
      </c>
      <c r="AW440" s="13" t="s">
        <v>34</v>
      </c>
      <c r="AX440" s="13" t="s">
        <v>78</v>
      </c>
      <c r="AY440" s="244" t="s">
        <v>131</v>
      </c>
    </row>
    <row r="441" s="13" customFormat="1">
      <c r="A441" s="13"/>
      <c r="B441" s="234"/>
      <c r="C441" s="235"/>
      <c r="D441" s="228" t="s">
        <v>143</v>
      </c>
      <c r="E441" s="236" t="s">
        <v>1</v>
      </c>
      <c r="F441" s="237" t="s">
        <v>592</v>
      </c>
      <c r="G441" s="235"/>
      <c r="H441" s="238">
        <v>250</v>
      </c>
      <c r="I441" s="239"/>
      <c r="J441" s="235"/>
      <c r="K441" s="235"/>
      <c r="L441" s="240"/>
      <c r="M441" s="241"/>
      <c r="N441" s="242"/>
      <c r="O441" s="242"/>
      <c r="P441" s="242"/>
      <c r="Q441" s="242"/>
      <c r="R441" s="242"/>
      <c r="S441" s="242"/>
      <c r="T441" s="243"/>
      <c r="U441" s="13"/>
      <c r="V441" s="13"/>
      <c r="W441" s="13"/>
      <c r="X441" s="13"/>
      <c r="Y441" s="13"/>
      <c r="Z441" s="13"/>
      <c r="AA441" s="13"/>
      <c r="AB441" s="13"/>
      <c r="AC441" s="13"/>
      <c r="AD441" s="13"/>
      <c r="AE441" s="13"/>
      <c r="AT441" s="244" t="s">
        <v>143</v>
      </c>
      <c r="AU441" s="244" t="s">
        <v>87</v>
      </c>
      <c r="AV441" s="13" t="s">
        <v>87</v>
      </c>
      <c r="AW441" s="13" t="s">
        <v>34</v>
      </c>
      <c r="AX441" s="13" t="s">
        <v>78</v>
      </c>
      <c r="AY441" s="244" t="s">
        <v>131</v>
      </c>
    </row>
    <row r="442" s="14" customFormat="1">
      <c r="A442" s="14"/>
      <c r="B442" s="245"/>
      <c r="C442" s="246"/>
      <c r="D442" s="228" t="s">
        <v>143</v>
      </c>
      <c r="E442" s="247" t="s">
        <v>1</v>
      </c>
      <c r="F442" s="248" t="s">
        <v>146</v>
      </c>
      <c r="G442" s="246"/>
      <c r="H442" s="249">
        <v>489.39999999999998</v>
      </c>
      <c r="I442" s="250"/>
      <c r="J442" s="246"/>
      <c r="K442" s="246"/>
      <c r="L442" s="251"/>
      <c r="M442" s="252"/>
      <c r="N442" s="253"/>
      <c r="O442" s="253"/>
      <c r="P442" s="253"/>
      <c r="Q442" s="253"/>
      <c r="R442" s="253"/>
      <c r="S442" s="253"/>
      <c r="T442" s="254"/>
      <c r="U442" s="14"/>
      <c r="V442" s="14"/>
      <c r="W442" s="14"/>
      <c r="X442" s="14"/>
      <c r="Y442" s="14"/>
      <c r="Z442" s="14"/>
      <c r="AA442" s="14"/>
      <c r="AB442" s="14"/>
      <c r="AC442" s="14"/>
      <c r="AD442" s="14"/>
      <c r="AE442" s="14"/>
      <c r="AT442" s="255" t="s">
        <v>143</v>
      </c>
      <c r="AU442" s="255" t="s">
        <v>87</v>
      </c>
      <c r="AV442" s="14" t="s">
        <v>137</v>
      </c>
      <c r="AW442" s="14" t="s">
        <v>34</v>
      </c>
      <c r="AX442" s="14" t="s">
        <v>85</v>
      </c>
      <c r="AY442" s="255" t="s">
        <v>131</v>
      </c>
    </row>
    <row r="443" s="2" customFormat="1" ht="33" customHeight="1">
      <c r="A443" s="37"/>
      <c r="B443" s="38"/>
      <c r="C443" s="214" t="s">
        <v>593</v>
      </c>
      <c r="D443" s="214" t="s">
        <v>133</v>
      </c>
      <c r="E443" s="215" t="s">
        <v>594</v>
      </c>
      <c r="F443" s="216" t="s">
        <v>595</v>
      </c>
      <c r="G443" s="217" t="s">
        <v>136</v>
      </c>
      <c r="H443" s="218">
        <v>364</v>
      </c>
      <c r="I443" s="219"/>
      <c r="J443" s="220">
        <f>ROUND(I443*H443,2)</f>
        <v>0</v>
      </c>
      <c r="K443" s="221"/>
      <c r="L443" s="43"/>
      <c r="M443" s="222" t="s">
        <v>1</v>
      </c>
      <c r="N443" s="223" t="s">
        <v>43</v>
      </c>
      <c r="O443" s="90"/>
      <c r="P443" s="224">
        <f>O443*H443</f>
        <v>0</v>
      </c>
      <c r="Q443" s="224">
        <v>0</v>
      </c>
      <c r="R443" s="224">
        <f>Q443*H443</f>
        <v>0</v>
      </c>
      <c r="S443" s="224">
        <v>0</v>
      </c>
      <c r="T443" s="225">
        <f>S443*H443</f>
        <v>0</v>
      </c>
      <c r="U443" s="37"/>
      <c r="V443" s="37"/>
      <c r="W443" s="37"/>
      <c r="X443" s="37"/>
      <c r="Y443" s="37"/>
      <c r="Z443" s="37"/>
      <c r="AA443" s="37"/>
      <c r="AB443" s="37"/>
      <c r="AC443" s="37"/>
      <c r="AD443" s="37"/>
      <c r="AE443" s="37"/>
      <c r="AR443" s="226" t="s">
        <v>137</v>
      </c>
      <c r="AT443" s="226" t="s">
        <v>133</v>
      </c>
      <c r="AU443" s="226" t="s">
        <v>87</v>
      </c>
      <c r="AY443" s="16" t="s">
        <v>131</v>
      </c>
      <c r="BE443" s="227">
        <f>IF(N443="základní",J443,0)</f>
        <v>0</v>
      </c>
      <c r="BF443" s="227">
        <f>IF(N443="snížená",J443,0)</f>
        <v>0</v>
      </c>
      <c r="BG443" s="227">
        <f>IF(N443="zákl. přenesená",J443,0)</f>
        <v>0</v>
      </c>
      <c r="BH443" s="227">
        <f>IF(N443="sníž. přenesená",J443,0)</f>
        <v>0</v>
      </c>
      <c r="BI443" s="227">
        <f>IF(N443="nulová",J443,0)</f>
        <v>0</v>
      </c>
      <c r="BJ443" s="16" t="s">
        <v>85</v>
      </c>
      <c r="BK443" s="227">
        <f>ROUND(I443*H443,2)</f>
        <v>0</v>
      </c>
      <c r="BL443" s="16" t="s">
        <v>137</v>
      </c>
      <c r="BM443" s="226" t="s">
        <v>596</v>
      </c>
    </row>
    <row r="444" s="2" customFormat="1">
      <c r="A444" s="37"/>
      <c r="B444" s="38"/>
      <c r="C444" s="39"/>
      <c r="D444" s="228" t="s">
        <v>139</v>
      </c>
      <c r="E444" s="39"/>
      <c r="F444" s="229" t="s">
        <v>597</v>
      </c>
      <c r="G444" s="39"/>
      <c r="H444" s="39"/>
      <c r="I444" s="230"/>
      <c r="J444" s="39"/>
      <c r="K444" s="39"/>
      <c r="L444" s="43"/>
      <c r="M444" s="231"/>
      <c r="N444" s="232"/>
      <c r="O444" s="90"/>
      <c r="P444" s="90"/>
      <c r="Q444" s="90"/>
      <c r="R444" s="90"/>
      <c r="S444" s="90"/>
      <c r="T444" s="91"/>
      <c r="U444" s="37"/>
      <c r="V444" s="37"/>
      <c r="W444" s="37"/>
      <c r="X444" s="37"/>
      <c r="Y444" s="37"/>
      <c r="Z444" s="37"/>
      <c r="AA444" s="37"/>
      <c r="AB444" s="37"/>
      <c r="AC444" s="37"/>
      <c r="AD444" s="37"/>
      <c r="AE444" s="37"/>
      <c r="AT444" s="16" t="s">
        <v>139</v>
      </c>
      <c r="AU444" s="16" t="s">
        <v>87</v>
      </c>
    </row>
    <row r="445" s="13" customFormat="1">
      <c r="A445" s="13"/>
      <c r="B445" s="234"/>
      <c r="C445" s="235"/>
      <c r="D445" s="228" t="s">
        <v>143</v>
      </c>
      <c r="E445" s="236" t="s">
        <v>1</v>
      </c>
      <c r="F445" s="237" t="s">
        <v>598</v>
      </c>
      <c r="G445" s="235"/>
      <c r="H445" s="238">
        <v>114</v>
      </c>
      <c r="I445" s="239"/>
      <c r="J445" s="235"/>
      <c r="K445" s="235"/>
      <c r="L445" s="240"/>
      <c r="M445" s="241"/>
      <c r="N445" s="242"/>
      <c r="O445" s="242"/>
      <c r="P445" s="242"/>
      <c r="Q445" s="242"/>
      <c r="R445" s="242"/>
      <c r="S445" s="242"/>
      <c r="T445" s="243"/>
      <c r="U445" s="13"/>
      <c r="V445" s="13"/>
      <c r="W445" s="13"/>
      <c r="X445" s="13"/>
      <c r="Y445" s="13"/>
      <c r="Z445" s="13"/>
      <c r="AA445" s="13"/>
      <c r="AB445" s="13"/>
      <c r="AC445" s="13"/>
      <c r="AD445" s="13"/>
      <c r="AE445" s="13"/>
      <c r="AT445" s="244" t="s">
        <v>143</v>
      </c>
      <c r="AU445" s="244" t="s">
        <v>87</v>
      </c>
      <c r="AV445" s="13" t="s">
        <v>87</v>
      </c>
      <c r="AW445" s="13" t="s">
        <v>34</v>
      </c>
      <c r="AX445" s="13" t="s">
        <v>78</v>
      </c>
      <c r="AY445" s="244" t="s">
        <v>131</v>
      </c>
    </row>
    <row r="446" s="13" customFormat="1">
      <c r="A446" s="13"/>
      <c r="B446" s="234"/>
      <c r="C446" s="235"/>
      <c r="D446" s="228" t="s">
        <v>143</v>
      </c>
      <c r="E446" s="236" t="s">
        <v>1</v>
      </c>
      <c r="F446" s="237" t="s">
        <v>599</v>
      </c>
      <c r="G446" s="235"/>
      <c r="H446" s="238">
        <v>250</v>
      </c>
      <c r="I446" s="239"/>
      <c r="J446" s="235"/>
      <c r="K446" s="235"/>
      <c r="L446" s="240"/>
      <c r="M446" s="241"/>
      <c r="N446" s="242"/>
      <c r="O446" s="242"/>
      <c r="P446" s="242"/>
      <c r="Q446" s="242"/>
      <c r="R446" s="242"/>
      <c r="S446" s="242"/>
      <c r="T446" s="243"/>
      <c r="U446" s="13"/>
      <c r="V446" s="13"/>
      <c r="W446" s="13"/>
      <c r="X446" s="13"/>
      <c r="Y446" s="13"/>
      <c r="Z446" s="13"/>
      <c r="AA446" s="13"/>
      <c r="AB446" s="13"/>
      <c r="AC446" s="13"/>
      <c r="AD446" s="13"/>
      <c r="AE446" s="13"/>
      <c r="AT446" s="244" t="s">
        <v>143</v>
      </c>
      <c r="AU446" s="244" t="s">
        <v>87</v>
      </c>
      <c r="AV446" s="13" t="s">
        <v>87</v>
      </c>
      <c r="AW446" s="13" t="s">
        <v>34</v>
      </c>
      <c r="AX446" s="13" t="s">
        <v>78</v>
      </c>
      <c r="AY446" s="244" t="s">
        <v>131</v>
      </c>
    </row>
    <row r="447" s="14" customFormat="1">
      <c r="A447" s="14"/>
      <c r="B447" s="245"/>
      <c r="C447" s="246"/>
      <c r="D447" s="228" t="s">
        <v>143</v>
      </c>
      <c r="E447" s="247" t="s">
        <v>1</v>
      </c>
      <c r="F447" s="248" t="s">
        <v>146</v>
      </c>
      <c r="G447" s="246"/>
      <c r="H447" s="249">
        <v>364</v>
      </c>
      <c r="I447" s="250"/>
      <c r="J447" s="246"/>
      <c r="K447" s="246"/>
      <c r="L447" s="251"/>
      <c r="M447" s="252"/>
      <c r="N447" s="253"/>
      <c r="O447" s="253"/>
      <c r="P447" s="253"/>
      <c r="Q447" s="253"/>
      <c r="R447" s="253"/>
      <c r="S447" s="253"/>
      <c r="T447" s="254"/>
      <c r="U447" s="14"/>
      <c r="V447" s="14"/>
      <c r="W447" s="14"/>
      <c r="X447" s="14"/>
      <c r="Y447" s="14"/>
      <c r="Z447" s="14"/>
      <c r="AA447" s="14"/>
      <c r="AB447" s="14"/>
      <c r="AC447" s="14"/>
      <c r="AD447" s="14"/>
      <c r="AE447" s="14"/>
      <c r="AT447" s="255" t="s">
        <v>143</v>
      </c>
      <c r="AU447" s="255" t="s">
        <v>87</v>
      </c>
      <c r="AV447" s="14" t="s">
        <v>137</v>
      </c>
      <c r="AW447" s="14" t="s">
        <v>34</v>
      </c>
      <c r="AX447" s="14" t="s">
        <v>85</v>
      </c>
      <c r="AY447" s="255" t="s">
        <v>131</v>
      </c>
    </row>
    <row r="448" s="2" customFormat="1" ht="33" customHeight="1">
      <c r="A448" s="37"/>
      <c r="B448" s="38"/>
      <c r="C448" s="214" t="s">
        <v>600</v>
      </c>
      <c r="D448" s="214" t="s">
        <v>133</v>
      </c>
      <c r="E448" s="215" t="s">
        <v>601</v>
      </c>
      <c r="F448" s="216" t="s">
        <v>602</v>
      </c>
      <c r="G448" s="217" t="s">
        <v>136</v>
      </c>
      <c r="H448" s="218">
        <v>250</v>
      </c>
      <c r="I448" s="219"/>
      <c r="J448" s="220">
        <f>ROUND(I448*H448,2)</f>
        <v>0</v>
      </c>
      <c r="K448" s="221"/>
      <c r="L448" s="43"/>
      <c r="M448" s="222" t="s">
        <v>1</v>
      </c>
      <c r="N448" s="223" t="s">
        <v>43</v>
      </c>
      <c r="O448" s="90"/>
      <c r="P448" s="224">
        <f>O448*H448</f>
        <v>0</v>
      </c>
      <c r="Q448" s="224">
        <v>0</v>
      </c>
      <c r="R448" s="224">
        <f>Q448*H448</f>
        <v>0</v>
      </c>
      <c r="S448" s="224">
        <v>0</v>
      </c>
      <c r="T448" s="225">
        <f>S448*H448</f>
        <v>0</v>
      </c>
      <c r="U448" s="37"/>
      <c r="V448" s="37"/>
      <c r="W448" s="37"/>
      <c r="X448" s="37"/>
      <c r="Y448" s="37"/>
      <c r="Z448" s="37"/>
      <c r="AA448" s="37"/>
      <c r="AB448" s="37"/>
      <c r="AC448" s="37"/>
      <c r="AD448" s="37"/>
      <c r="AE448" s="37"/>
      <c r="AR448" s="226" t="s">
        <v>137</v>
      </c>
      <c r="AT448" s="226" t="s">
        <v>133</v>
      </c>
      <c r="AU448" s="226" t="s">
        <v>87</v>
      </c>
      <c r="AY448" s="16" t="s">
        <v>131</v>
      </c>
      <c r="BE448" s="227">
        <f>IF(N448="základní",J448,0)</f>
        <v>0</v>
      </c>
      <c r="BF448" s="227">
        <f>IF(N448="snížená",J448,0)</f>
        <v>0</v>
      </c>
      <c r="BG448" s="227">
        <f>IF(N448="zákl. přenesená",J448,0)</f>
        <v>0</v>
      </c>
      <c r="BH448" s="227">
        <f>IF(N448="sníž. přenesená",J448,0)</f>
        <v>0</v>
      </c>
      <c r="BI448" s="227">
        <f>IF(N448="nulová",J448,0)</f>
        <v>0</v>
      </c>
      <c r="BJ448" s="16" t="s">
        <v>85</v>
      </c>
      <c r="BK448" s="227">
        <f>ROUND(I448*H448,2)</f>
        <v>0</v>
      </c>
      <c r="BL448" s="16" t="s">
        <v>137</v>
      </c>
      <c r="BM448" s="226" t="s">
        <v>603</v>
      </c>
    </row>
    <row r="449" s="2" customFormat="1">
      <c r="A449" s="37"/>
      <c r="B449" s="38"/>
      <c r="C449" s="39"/>
      <c r="D449" s="228" t="s">
        <v>139</v>
      </c>
      <c r="E449" s="39"/>
      <c r="F449" s="229" t="s">
        <v>604</v>
      </c>
      <c r="G449" s="39"/>
      <c r="H449" s="39"/>
      <c r="I449" s="230"/>
      <c r="J449" s="39"/>
      <c r="K449" s="39"/>
      <c r="L449" s="43"/>
      <c r="M449" s="231"/>
      <c r="N449" s="232"/>
      <c r="O449" s="90"/>
      <c r="P449" s="90"/>
      <c r="Q449" s="90"/>
      <c r="R449" s="90"/>
      <c r="S449" s="90"/>
      <c r="T449" s="91"/>
      <c r="U449" s="37"/>
      <c r="V449" s="37"/>
      <c r="W449" s="37"/>
      <c r="X449" s="37"/>
      <c r="Y449" s="37"/>
      <c r="Z449" s="37"/>
      <c r="AA449" s="37"/>
      <c r="AB449" s="37"/>
      <c r="AC449" s="37"/>
      <c r="AD449" s="37"/>
      <c r="AE449" s="37"/>
      <c r="AT449" s="16" t="s">
        <v>139</v>
      </c>
      <c r="AU449" s="16" t="s">
        <v>87</v>
      </c>
    </row>
    <row r="450" s="2" customFormat="1">
      <c r="A450" s="37"/>
      <c r="B450" s="38"/>
      <c r="C450" s="39"/>
      <c r="D450" s="228" t="s">
        <v>141</v>
      </c>
      <c r="E450" s="39"/>
      <c r="F450" s="233" t="s">
        <v>605</v>
      </c>
      <c r="G450" s="39"/>
      <c r="H450" s="39"/>
      <c r="I450" s="230"/>
      <c r="J450" s="39"/>
      <c r="K450" s="39"/>
      <c r="L450" s="43"/>
      <c r="M450" s="231"/>
      <c r="N450" s="232"/>
      <c r="O450" s="90"/>
      <c r="P450" s="90"/>
      <c r="Q450" s="90"/>
      <c r="R450" s="90"/>
      <c r="S450" s="90"/>
      <c r="T450" s="91"/>
      <c r="U450" s="37"/>
      <c r="V450" s="37"/>
      <c r="W450" s="37"/>
      <c r="X450" s="37"/>
      <c r="Y450" s="37"/>
      <c r="Z450" s="37"/>
      <c r="AA450" s="37"/>
      <c r="AB450" s="37"/>
      <c r="AC450" s="37"/>
      <c r="AD450" s="37"/>
      <c r="AE450" s="37"/>
      <c r="AT450" s="16" t="s">
        <v>141</v>
      </c>
      <c r="AU450" s="16" t="s">
        <v>87</v>
      </c>
    </row>
    <row r="451" s="13" customFormat="1">
      <c r="A451" s="13"/>
      <c r="B451" s="234"/>
      <c r="C451" s="235"/>
      <c r="D451" s="228" t="s">
        <v>143</v>
      </c>
      <c r="E451" s="236" t="s">
        <v>1</v>
      </c>
      <c r="F451" s="237" t="s">
        <v>606</v>
      </c>
      <c r="G451" s="235"/>
      <c r="H451" s="238">
        <v>250</v>
      </c>
      <c r="I451" s="239"/>
      <c r="J451" s="235"/>
      <c r="K451" s="235"/>
      <c r="L451" s="240"/>
      <c r="M451" s="241"/>
      <c r="N451" s="242"/>
      <c r="O451" s="242"/>
      <c r="P451" s="242"/>
      <c r="Q451" s="242"/>
      <c r="R451" s="242"/>
      <c r="S451" s="242"/>
      <c r="T451" s="243"/>
      <c r="U451" s="13"/>
      <c r="V451" s="13"/>
      <c r="W451" s="13"/>
      <c r="X451" s="13"/>
      <c r="Y451" s="13"/>
      <c r="Z451" s="13"/>
      <c r="AA451" s="13"/>
      <c r="AB451" s="13"/>
      <c r="AC451" s="13"/>
      <c r="AD451" s="13"/>
      <c r="AE451" s="13"/>
      <c r="AT451" s="244" t="s">
        <v>143</v>
      </c>
      <c r="AU451" s="244" t="s">
        <v>87</v>
      </c>
      <c r="AV451" s="13" t="s">
        <v>87</v>
      </c>
      <c r="AW451" s="13" t="s">
        <v>34</v>
      </c>
      <c r="AX451" s="13" t="s">
        <v>85</v>
      </c>
      <c r="AY451" s="244" t="s">
        <v>131</v>
      </c>
    </row>
    <row r="452" s="2" customFormat="1" ht="21.75" customHeight="1">
      <c r="A452" s="37"/>
      <c r="B452" s="38"/>
      <c r="C452" s="214" t="s">
        <v>607</v>
      </c>
      <c r="D452" s="214" t="s">
        <v>133</v>
      </c>
      <c r="E452" s="215" t="s">
        <v>608</v>
      </c>
      <c r="F452" s="216" t="s">
        <v>609</v>
      </c>
      <c r="G452" s="217" t="s">
        <v>136</v>
      </c>
      <c r="H452" s="218">
        <v>114</v>
      </c>
      <c r="I452" s="219"/>
      <c r="J452" s="220">
        <f>ROUND(I452*H452,2)</f>
        <v>0</v>
      </c>
      <c r="K452" s="221"/>
      <c r="L452" s="43"/>
      <c r="M452" s="222" t="s">
        <v>1</v>
      </c>
      <c r="N452" s="223" t="s">
        <v>43</v>
      </c>
      <c r="O452" s="90"/>
      <c r="P452" s="224">
        <f>O452*H452</f>
        <v>0</v>
      </c>
      <c r="Q452" s="224">
        <v>0</v>
      </c>
      <c r="R452" s="224">
        <f>Q452*H452</f>
        <v>0</v>
      </c>
      <c r="S452" s="224">
        <v>0</v>
      </c>
      <c r="T452" s="225">
        <f>S452*H452</f>
        <v>0</v>
      </c>
      <c r="U452" s="37"/>
      <c r="V452" s="37"/>
      <c r="W452" s="37"/>
      <c r="X452" s="37"/>
      <c r="Y452" s="37"/>
      <c r="Z452" s="37"/>
      <c r="AA452" s="37"/>
      <c r="AB452" s="37"/>
      <c r="AC452" s="37"/>
      <c r="AD452" s="37"/>
      <c r="AE452" s="37"/>
      <c r="AR452" s="226" t="s">
        <v>137</v>
      </c>
      <c r="AT452" s="226" t="s">
        <v>133</v>
      </c>
      <c r="AU452" s="226" t="s">
        <v>87</v>
      </c>
      <c r="AY452" s="16" t="s">
        <v>131</v>
      </c>
      <c r="BE452" s="227">
        <f>IF(N452="základní",J452,0)</f>
        <v>0</v>
      </c>
      <c r="BF452" s="227">
        <f>IF(N452="snížená",J452,0)</f>
        <v>0</v>
      </c>
      <c r="BG452" s="227">
        <f>IF(N452="zákl. přenesená",J452,0)</f>
        <v>0</v>
      </c>
      <c r="BH452" s="227">
        <f>IF(N452="sníž. přenesená",J452,0)</f>
        <v>0</v>
      </c>
      <c r="BI452" s="227">
        <f>IF(N452="nulová",J452,0)</f>
        <v>0</v>
      </c>
      <c r="BJ452" s="16" t="s">
        <v>85</v>
      </c>
      <c r="BK452" s="227">
        <f>ROUND(I452*H452,2)</f>
        <v>0</v>
      </c>
      <c r="BL452" s="16" t="s">
        <v>137</v>
      </c>
      <c r="BM452" s="226" t="s">
        <v>610</v>
      </c>
    </row>
    <row r="453" s="2" customFormat="1">
      <c r="A453" s="37"/>
      <c r="B453" s="38"/>
      <c r="C453" s="39"/>
      <c r="D453" s="228" t="s">
        <v>139</v>
      </c>
      <c r="E453" s="39"/>
      <c r="F453" s="229" t="s">
        <v>611</v>
      </c>
      <c r="G453" s="39"/>
      <c r="H453" s="39"/>
      <c r="I453" s="230"/>
      <c r="J453" s="39"/>
      <c r="K453" s="39"/>
      <c r="L453" s="43"/>
      <c r="M453" s="231"/>
      <c r="N453" s="232"/>
      <c r="O453" s="90"/>
      <c r="P453" s="90"/>
      <c r="Q453" s="90"/>
      <c r="R453" s="90"/>
      <c r="S453" s="90"/>
      <c r="T453" s="91"/>
      <c r="U453" s="37"/>
      <c r="V453" s="37"/>
      <c r="W453" s="37"/>
      <c r="X453" s="37"/>
      <c r="Y453" s="37"/>
      <c r="Z453" s="37"/>
      <c r="AA453" s="37"/>
      <c r="AB453" s="37"/>
      <c r="AC453" s="37"/>
      <c r="AD453" s="37"/>
      <c r="AE453" s="37"/>
      <c r="AT453" s="16" t="s">
        <v>139</v>
      </c>
      <c r="AU453" s="16" t="s">
        <v>87</v>
      </c>
    </row>
    <row r="454" s="2" customFormat="1">
      <c r="A454" s="37"/>
      <c r="B454" s="38"/>
      <c r="C454" s="39"/>
      <c r="D454" s="228" t="s">
        <v>141</v>
      </c>
      <c r="E454" s="39"/>
      <c r="F454" s="233" t="s">
        <v>612</v>
      </c>
      <c r="G454" s="39"/>
      <c r="H454" s="39"/>
      <c r="I454" s="230"/>
      <c r="J454" s="39"/>
      <c r="K454" s="39"/>
      <c r="L454" s="43"/>
      <c r="M454" s="231"/>
      <c r="N454" s="232"/>
      <c r="O454" s="90"/>
      <c r="P454" s="90"/>
      <c r="Q454" s="90"/>
      <c r="R454" s="90"/>
      <c r="S454" s="90"/>
      <c r="T454" s="91"/>
      <c r="U454" s="37"/>
      <c r="V454" s="37"/>
      <c r="W454" s="37"/>
      <c r="X454" s="37"/>
      <c r="Y454" s="37"/>
      <c r="Z454" s="37"/>
      <c r="AA454" s="37"/>
      <c r="AB454" s="37"/>
      <c r="AC454" s="37"/>
      <c r="AD454" s="37"/>
      <c r="AE454" s="37"/>
      <c r="AT454" s="16" t="s">
        <v>141</v>
      </c>
      <c r="AU454" s="16" t="s">
        <v>87</v>
      </c>
    </row>
    <row r="455" s="13" customFormat="1">
      <c r="A455" s="13"/>
      <c r="B455" s="234"/>
      <c r="C455" s="235"/>
      <c r="D455" s="228" t="s">
        <v>143</v>
      </c>
      <c r="E455" s="236" t="s">
        <v>1</v>
      </c>
      <c r="F455" s="237" t="s">
        <v>613</v>
      </c>
      <c r="G455" s="235"/>
      <c r="H455" s="238">
        <v>114</v>
      </c>
      <c r="I455" s="239"/>
      <c r="J455" s="235"/>
      <c r="K455" s="235"/>
      <c r="L455" s="240"/>
      <c r="M455" s="241"/>
      <c r="N455" s="242"/>
      <c r="O455" s="242"/>
      <c r="P455" s="242"/>
      <c r="Q455" s="242"/>
      <c r="R455" s="242"/>
      <c r="S455" s="242"/>
      <c r="T455" s="243"/>
      <c r="U455" s="13"/>
      <c r="V455" s="13"/>
      <c r="W455" s="13"/>
      <c r="X455" s="13"/>
      <c r="Y455" s="13"/>
      <c r="Z455" s="13"/>
      <c r="AA455" s="13"/>
      <c r="AB455" s="13"/>
      <c r="AC455" s="13"/>
      <c r="AD455" s="13"/>
      <c r="AE455" s="13"/>
      <c r="AT455" s="244" t="s">
        <v>143</v>
      </c>
      <c r="AU455" s="244" t="s">
        <v>87</v>
      </c>
      <c r="AV455" s="13" t="s">
        <v>87</v>
      </c>
      <c r="AW455" s="13" t="s">
        <v>34</v>
      </c>
      <c r="AX455" s="13" t="s">
        <v>85</v>
      </c>
      <c r="AY455" s="244" t="s">
        <v>131</v>
      </c>
    </row>
    <row r="456" s="2" customFormat="1" ht="21.75" customHeight="1">
      <c r="A456" s="37"/>
      <c r="B456" s="38"/>
      <c r="C456" s="214" t="s">
        <v>614</v>
      </c>
      <c r="D456" s="214" t="s">
        <v>133</v>
      </c>
      <c r="E456" s="215" t="s">
        <v>615</v>
      </c>
      <c r="F456" s="216" t="s">
        <v>616</v>
      </c>
      <c r="G456" s="217" t="s">
        <v>136</v>
      </c>
      <c r="H456" s="218">
        <v>65.400000000000006</v>
      </c>
      <c r="I456" s="219"/>
      <c r="J456" s="220">
        <f>ROUND(I456*H456,2)</f>
        <v>0</v>
      </c>
      <c r="K456" s="221"/>
      <c r="L456" s="43"/>
      <c r="M456" s="222" t="s">
        <v>1</v>
      </c>
      <c r="N456" s="223" t="s">
        <v>43</v>
      </c>
      <c r="O456" s="90"/>
      <c r="P456" s="224">
        <f>O456*H456</f>
        <v>0</v>
      </c>
      <c r="Q456" s="224">
        <v>0.084250000000000005</v>
      </c>
      <c r="R456" s="224">
        <f>Q456*H456</f>
        <v>5.5099500000000008</v>
      </c>
      <c r="S456" s="224">
        <v>0</v>
      </c>
      <c r="T456" s="225">
        <f>S456*H456</f>
        <v>0</v>
      </c>
      <c r="U456" s="37"/>
      <c r="V456" s="37"/>
      <c r="W456" s="37"/>
      <c r="X456" s="37"/>
      <c r="Y456" s="37"/>
      <c r="Z456" s="37"/>
      <c r="AA456" s="37"/>
      <c r="AB456" s="37"/>
      <c r="AC456" s="37"/>
      <c r="AD456" s="37"/>
      <c r="AE456" s="37"/>
      <c r="AR456" s="226" t="s">
        <v>137</v>
      </c>
      <c r="AT456" s="226" t="s">
        <v>133</v>
      </c>
      <c r="AU456" s="226" t="s">
        <v>87</v>
      </c>
      <c r="AY456" s="16" t="s">
        <v>131</v>
      </c>
      <c r="BE456" s="227">
        <f>IF(N456="základní",J456,0)</f>
        <v>0</v>
      </c>
      <c r="BF456" s="227">
        <f>IF(N456="snížená",J456,0)</f>
        <v>0</v>
      </c>
      <c r="BG456" s="227">
        <f>IF(N456="zákl. přenesená",J456,0)</f>
        <v>0</v>
      </c>
      <c r="BH456" s="227">
        <f>IF(N456="sníž. přenesená",J456,0)</f>
        <v>0</v>
      </c>
      <c r="BI456" s="227">
        <f>IF(N456="nulová",J456,0)</f>
        <v>0</v>
      </c>
      <c r="BJ456" s="16" t="s">
        <v>85</v>
      </c>
      <c r="BK456" s="227">
        <f>ROUND(I456*H456,2)</f>
        <v>0</v>
      </c>
      <c r="BL456" s="16" t="s">
        <v>137</v>
      </c>
      <c r="BM456" s="226" t="s">
        <v>617</v>
      </c>
    </row>
    <row r="457" s="2" customFormat="1">
      <c r="A457" s="37"/>
      <c r="B457" s="38"/>
      <c r="C457" s="39"/>
      <c r="D457" s="228" t="s">
        <v>139</v>
      </c>
      <c r="E457" s="39"/>
      <c r="F457" s="229" t="s">
        <v>618</v>
      </c>
      <c r="G457" s="39"/>
      <c r="H457" s="39"/>
      <c r="I457" s="230"/>
      <c r="J457" s="39"/>
      <c r="K457" s="39"/>
      <c r="L457" s="43"/>
      <c r="M457" s="231"/>
      <c r="N457" s="232"/>
      <c r="O457" s="90"/>
      <c r="P457" s="90"/>
      <c r="Q457" s="90"/>
      <c r="R457" s="90"/>
      <c r="S457" s="90"/>
      <c r="T457" s="91"/>
      <c r="U457" s="37"/>
      <c r="V457" s="37"/>
      <c r="W457" s="37"/>
      <c r="X457" s="37"/>
      <c r="Y457" s="37"/>
      <c r="Z457" s="37"/>
      <c r="AA457" s="37"/>
      <c r="AB457" s="37"/>
      <c r="AC457" s="37"/>
      <c r="AD457" s="37"/>
      <c r="AE457" s="37"/>
      <c r="AT457" s="16" t="s">
        <v>139</v>
      </c>
      <c r="AU457" s="16" t="s">
        <v>87</v>
      </c>
    </row>
    <row r="458" s="2" customFormat="1">
      <c r="A458" s="37"/>
      <c r="B458" s="38"/>
      <c r="C458" s="39"/>
      <c r="D458" s="228" t="s">
        <v>141</v>
      </c>
      <c r="E458" s="39"/>
      <c r="F458" s="233" t="s">
        <v>619</v>
      </c>
      <c r="G458" s="39"/>
      <c r="H458" s="39"/>
      <c r="I458" s="230"/>
      <c r="J458" s="39"/>
      <c r="K458" s="39"/>
      <c r="L458" s="43"/>
      <c r="M458" s="231"/>
      <c r="N458" s="232"/>
      <c r="O458" s="90"/>
      <c r="P458" s="90"/>
      <c r="Q458" s="90"/>
      <c r="R458" s="90"/>
      <c r="S458" s="90"/>
      <c r="T458" s="91"/>
      <c r="U458" s="37"/>
      <c r="V458" s="37"/>
      <c r="W458" s="37"/>
      <c r="X458" s="37"/>
      <c r="Y458" s="37"/>
      <c r="Z458" s="37"/>
      <c r="AA458" s="37"/>
      <c r="AB458" s="37"/>
      <c r="AC458" s="37"/>
      <c r="AD458" s="37"/>
      <c r="AE458" s="37"/>
      <c r="AT458" s="16" t="s">
        <v>141</v>
      </c>
      <c r="AU458" s="16" t="s">
        <v>87</v>
      </c>
    </row>
    <row r="459" s="13" customFormat="1">
      <c r="A459" s="13"/>
      <c r="B459" s="234"/>
      <c r="C459" s="235"/>
      <c r="D459" s="228" t="s">
        <v>143</v>
      </c>
      <c r="E459" s="236" t="s">
        <v>1</v>
      </c>
      <c r="F459" s="237" t="s">
        <v>620</v>
      </c>
      <c r="G459" s="235"/>
      <c r="H459" s="238">
        <v>65.400000000000006</v>
      </c>
      <c r="I459" s="239"/>
      <c r="J459" s="235"/>
      <c r="K459" s="235"/>
      <c r="L459" s="240"/>
      <c r="M459" s="241"/>
      <c r="N459" s="242"/>
      <c r="O459" s="242"/>
      <c r="P459" s="242"/>
      <c r="Q459" s="242"/>
      <c r="R459" s="242"/>
      <c r="S459" s="242"/>
      <c r="T459" s="243"/>
      <c r="U459" s="13"/>
      <c r="V459" s="13"/>
      <c r="W459" s="13"/>
      <c r="X459" s="13"/>
      <c r="Y459" s="13"/>
      <c r="Z459" s="13"/>
      <c r="AA459" s="13"/>
      <c r="AB459" s="13"/>
      <c r="AC459" s="13"/>
      <c r="AD459" s="13"/>
      <c r="AE459" s="13"/>
      <c r="AT459" s="244" t="s">
        <v>143</v>
      </c>
      <c r="AU459" s="244" t="s">
        <v>87</v>
      </c>
      <c r="AV459" s="13" t="s">
        <v>87</v>
      </c>
      <c r="AW459" s="13" t="s">
        <v>34</v>
      </c>
      <c r="AX459" s="13" t="s">
        <v>85</v>
      </c>
      <c r="AY459" s="244" t="s">
        <v>131</v>
      </c>
    </row>
    <row r="460" s="2" customFormat="1" ht="16.5" customHeight="1">
      <c r="A460" s="37"/>
      <c r="B460" s="38"/>
      <c r="C460" s="256" t="s">
        <v>621</v>
      </c>
      <c r="D460" s="256" t="s">
        <v>268</v>
      </c>
      <c r="E460" s="257" t="s">
        <v>622</v>
      </c>
      <c r="F460" s="258" t="s">
        <v>623</v>
      </c>
      <c r="G460" s="259" t="s">
        <v>136</v>
      </c>
      <c r="H460" s="260">
        <v>65.400000000000006</v>
      </c>
      <c r="I460" s="261"/>
      <c r="J460" s="262">
        <f>ROUND(I460*H460,2)</f>
        <v>0</v>
      </c>
      <c r="K460" s="263"/>
      <c r="L460" s="264"/>
      <c r="M460" s="265" t="s">
        <v>1</v>
      </c>
      <c r="N460" s="266" t="s">
        <v>43</v>
      </c>
      <c r="O460" s="90"/>
      <c r="P460" s="224">
        <f>O460*H460</f>
        <v>0</v>
      </c>
      <c r="Q460" s="224">
        <v>0.089999999999999997</v>
      </c>
      <c r="R460" s="224">
        <f>Q460*H460</f>
        <v>5.8860000000000001</v>
      </c>
      <c r="S460" s="224">
        <v>0</v>
      </c>
      <c r="T460" s="225">
        <f>S460*H460</f>
        <v>0</v>
      </c>
      <c r="U460" s="37"/>
      <c r="V460" s="37"/>
      <c r="W460" s="37"/>
      <c r="X460" s="37"/>
      <c r="Y460" s="37"/>
      <c r="Z460" s="37"/>
      <c r="AA460" s="37"/>
      <c r="AB460" s="37"/>
      <c r="AC460" s="37"/>
      <c r="AD460" s="37"/>
      <c r="AE460" s="37"/>
      <c r="AR460" s="226" t="s">
        <v>208</v>
      </c>
      <c r="AT460" s="226" t="s">
        <v>268</v>
      </c>
      <c r="AU460" s="226" t="s">
        <v>87</v>
      </c>
      <c r="AY460" s="16" t="s">
        <v>131</v>
      </c>
      <c r="BE460" s="227">
        <f>IF(N460="základní",J460,0)</f>
        <v>0</v>
      </c>
      <c r="BF460" s="227">
        <f>IF(N460="snížená",J460,0)</f>
        <v>0</v>
      </c>
      <c r="BG460" s="227">
        <f>IF(N460="zákl. přenesená",J460,0)</f>
        <v>0</v>
      </c>
      <c r="BH460" s="227">
        <f>IF(N460="sníž. přenesená",J460,0)</f>
        <v>0</v>
      </c>
      <c r="BI460" s="227">
        <f>IF(N460="nulová",J460,0)</f>
        <v>0</v>
      </c>
      <c r="BJ460" s="16" t="s">
        <v>85</v>
      </c>
      <c r="BK460" s="227">
        <f>ROUND(I460*H460,2)</f>
        <v>0</v>
      </c>
      <c r="BL460" s="16" t="s">
        <v>137</v>
      </c>
      <c r="BM460" s="226" t="s">
        <v>624</v>
      </c>
    </row>
    <row r="461" s="2" customFormat="1">
      <c r="A461" s="37"/>
      <c r="B461" s="38"/>
      <c r="C461" s="39"/>
      <c r="D461" s="228" t="s">
        <v>139</v>
      </c>
      <c r="E461" s="39"/>
      <c r="F461" s="229" t="s">
        <v>623</v>
      </c>
      <c r="G461" s="39"/>
      <c r="H461" s="39"/>
      <c r="I461" s="230"/>
      <c r="J461" s="39"/>
      <c r="K461" s="39"/>
      <c r="L461" s="43"/>
      <c r="M461" s="231"/>
      <c r="N461" s="232"/>
      <c r="O461" s="90"/>
      <c r="P461" s="90"/>
      <c r="Q461" s="90"/>
      <c r="R461" s="90"/>
      <c r="S461" s="90"/>
      <c r="T461" s="91"/>
      <c r="U461" s="37"/>
      <c r="V461" s="37"/>
      <c r="W461" s="37"/>
      <c r="X461" s="37"/>
      <c r="Y461" s="37"/>
      <c r="Z461" s="37"/>
      <c r="AA461" s="37"/>
      <c r="AB461" s="37"/>
      <c r="AC461" s="37"/>
      <c r="AD461" s="37"/>
      <c r="AE461" s="37"/>
      <c r="AT461" s="16" t="s">
        <v>139</v>
      </c>
      <c r="AU461" s="16" t="s">
        <v>87</v>
      </c>
    </row>
    <row r="462" s="2" customFormat="1">
      <c r="A462" s="37"/>
      <c r="B462" s="38"/>
      <c r="C462" s="39"/>
      <c r="D462" s="228" t="s">
        <v>141</v>
      </c>
      <c r="E462" s="39"/>
      <c r="F462" s="233" t="s">
        <v>625</v>
      </c>
      <c r="G462" s="39"/>
      <c r="H462" s="39"/>
      <c r="I462" s="230"/>
      <c r="J462" s="39"/>
      <c r="K462" s="39"/>
      <c r="L462" s="43"/>
      <c r="M462" s="231"/>
      <c r="N462" s="232"/>
      <c r="O462" s="90"/>
      <c r="P462" s="90"/>
      <c r="Q462" s="90"/>
      <c r="R462" s="90"/>
      <c r="S462" s="90"/>
      <c r="T462" s="91"/>
      <c r="U462" s="37"/>
      <c r="V462" s="37"/>
      <c r="W462" s="37"/>
      <c r="X462" s="37"/>
      <c r="Y462" s="37"/>
      <c r="Z462" s="37"/>
      <c r="AA462" s="37"/>
      <c r="AB462" s="37"/>
      <c r="AC462" s="37"/>
      <c r="AD462" s="37"/>
      <c r="AE462" s="37"/>
      <c r="AT462" s="16" t="s">
        <v>141</v>
      </c>
      <c r="AU462" s="16" t="s">
        <v>87</v>
      </c>
    </row>
    <row r="463" s="12" customFormat="1" ht="22.8" customHeight="1">
      <c r="A463" s="12"/>
      <c r="B463" s="198"/>
      <c r="C463" s="199"/>
      <c r="D463" s="200" t="s">
        <v>77</v>
      </c>
      <c r="E463" s="212" t="s">
        <v>184</v>
      </c>
      <c r="F463" s="212" t="s">
        <v>626</v>
      </c>
      <c r="G463" s="199"/>
      <c r="H463" s="199"/>
      <c r="I463" s="202"/>
      <c r="J463" s="213">
        <f>BK463</f>
        <v>0</v>
      </c>
      <c r="K463" s="199"/>
      <c r="L463" s="204"/>
      <c r="M463" s="205"/>
      <c r="N463" s="206"/>
      <c r="O463" s="206"/>
      <c r="P463" s="207">
        <f>SUM(P464:P478)</f>
        <v>0</v>
      </c>
      <c r="Q463" s="206"/>
      <c r="R463" s="207">
        <f>SUM(R464:R478)</f>
        <v>10.358140200000001</v>
      </c>
      <c r="S463" s="206"/>
      <c r="T463" s="208">
        <f>SUM(T464:T478)</f>
        <v>0</v>
      </c>
      <c r="U463" s="12"/>
      <c r="V463" s="12"/>
      <c r="W463" s="12"/>
      <c r="X463" s="12"/>
      <c r="Y463" s="12"/>
      <c r="Z463" s="12"/>
      <c r="AA463" s="12"/>
      <c r="AB463" s="12"/>
      <c r="AC463" s="12"/>
      <c r="AD463" s="12"/>
      <c r="AE463" s="12"/>
      <c r="AR463" s="209" t="s">
        <v>85</v>
      </c>
      <c r="AT463" s="210" t="s">
        <v>77</v>
      </c>
      <c r="AU463" s="210" t="s">
        <v>85</v>
      </c>
      <c r="AY463" s="209" t="s">
        <v>131</v>
      </c>
      <c r="BK463" s="211">
        <f>SUM(BK464:BK478)</f>
        <v>0</v>
      </c>
    </row>
    <row r="464" s="2" customFormat="1" ht="21.75" customHeight="1">
      <c r="A464" s="37"/>
      <c r="B464" s="38"/>
      <c r="C464" s="214" t="s">
        <v>627</v>
      </c>
      <c r="D464" s="214" t="s">
        <v>133</v>
      </c>
      <c r="E464" s="215" t="s">
        <v>628</v>
      </c>
      <c r="F464" s="216" t="s">
        <v>629</v>
      </c>
      <c r="G464" s="217" t="s">
        <v>136</v>
      </c>
      <c r="H464" s="218">
        <v>143.06</v>
      </c>
      <c r="I464" s="219"/>
      <c r="J464" s="220">
        <f>ROUND(I464*H464,2)</f>
        <v>0</v>
      </c>
      <c r="K464" s="221"/>
      <c r="L464" s="43"/>
      <c r="M464" s="222" t="s">
        <v>1</v>
      </c>
      <c r="N464" s="223" t="s">
        <v>43</v>
      </c>
      <c r="O464" s="90"/>
      <c r="P464" s="224">
        <f>O464*H464</f>
        <v>0</v>
      </c>
      <c r="Q464" s="224">
        <v>0.00051999999999999995</v>
      </c>
      <c r="R464" s="224">
        <f>Q464*H464</f>
        <v>0.074391199999999991</v>
      </c>
      <c r="S464" s="224">
        <v>0</v>
      </c>
      <c r="T464" s="225">
        <f>S464*H464</f>
        <v>0</v>
      </c>
      <c r="U464" s="37"/>
      <c r="V464" s="37"/>
      <c r="W464" s="37"/>
      <c r="X464" s="37"/>
      <c r="Y464" s="37"/>
      <c r="Z464" s="37"/>
      <c r="AA464" s="37"/>
      <c r="AB464" s="37"/>
      <c r="AC464" s="37"/>
      <c r="AD464" s="37"/>
      <c r="AE464" s="37"/>
      <c r="AR464" s="226" t="s">
        <v>137</v>
      </c>
      <c r="AT464" s="226" t="s">
        <v>133</v>
      </c>
      <c r="AU464" s="226" t="s">
        <v>87</v>
      </c>
      <c r="AY464" s="16" t="s">
        <v>131</v>
      </c>
      <c r="BE464" s="227">
        <f>IF(N464="základní",J464,0)</f>
        <v>0</v>
      </c>
      <c r="BF464" s="227">
        <f>IF(N464="snížená",J464,0)</f>
        <v>0</v>
      </c>
      <c r="BG464" s="227">
        <f>IF(N464="zákl. přenesená",J464,0)</f>
        <v>0</v>
      </c>
      <c r="BH464" s="227">
        <f>IF(N464="sníž. přenesená",J464,0)</f>
        <v>0</v>
      </c>
      <c r="BI464" s="227">
        <f>IF(N464="nulová",J464,0)</f>
        <v>0</v>
      </c>
      <c r="BJ464" s="16" t="s">
        <v>85</v>
      </c>
      <c r="BK464" s="227">
        <f>ROUND(I464*H464,2)</f>
        <v>0</v>
      </c>
      <c r="BL464" s="16" t="s">
        <v>137</v>
      </c>
      <c r="BM464" s="226" t="s">
        <v>630</v>
      </c>
    </row>
    <row r="465" s="2" customFormat="1">
      <c r="A465" s="37"/>
      <c r="B465" s="38"/>
      <c r="C465" s="39"/>
      <c r="D465" s="228" t="s">
        <v>139</v>
      </c>
      <c r="E465" s="39"/>
      <c r="F465" s="229" t="s">
        <v>631</v>
      </c>
      <c r="G465" s="39"/>
      <c r="H465" s="39"/>
      <c r="I465" s="230"/>
      <c r="J465" s="39"/>
      <c r="K465" s="39"/>
      <c r="L465" s="43"/>
      <c r="M465" s="231"/>
      <c r="N465" s="232"/>
      <c r="O465" s="90"/>
      <c r="P465" s="90"/>
      <c r="Q465" s="90"/>
      <c r="R465" s="90"/>
      <c r="S465" s="90"/>
      <c r="T465" s="91"/>
      <c r="U465" s="37"/>
      <c r="V465" s="37"/>
      <c r="W465" s="37"/>
      <c r="X465" s="37"/>
      <c r="Y465" s="37"/>
      <c r="Z465" s="37"/>
      <c r="AA465" s="37"/>
      <c r="AB465" s="37"/>
      <c r="AC465" s="37"/>
      <c r="AD465" s="37"/>
      <c r="AE465" s="37"/>
      <c r="AT465" s="16" t="s">
        <v>139</v>
      </c>
      <c r="AU465" s="16" t="s">
        <v>87</v>
      </c>
    </row>
    <row r="466" s="2" customFormat="1">
      <c r="A466" s="37"/>
      <c r="B466" s="38"/>
      <c r="C466" s="39"/>
      <c r="D466" s="228" t="s">
        <v>141</v>
      </c>
      <c r="E466" s="39"/>
      <c r="F466" s="233" t="s">
        <v>632</v>
      </c>
      <c r="G466" s="39"/>
      <c r="H466" s="39"/>
      <c r="I466" s="230"/>
      <c r="J466" s="39"/>
      <c r="K466" s="39"/>
      <c r="L466" s="43"/>
      <c r="M466" s="231"/>
      <c r="N466" s="232"/>
      <c r="O466" s="90"/>
      <c r="P466" s="90"/>
      <c r="Q466" s="90"/>
      <c r="R466" s="90"/>
      <c r="S466" s="90"/>
      <c r="T466" s="91"/>
      <c r="U466" s="37"/>
      <c r="V466" s="37"/>
      <c r="W466" s="37"/>
      <c r="X466" s="37"/>
      <c r="Y466" s="37"/>
      <c r="Z466" s="37"/>
      <c r="AA466" s="37"/>
      <c r="AB466" s="37"/>
      <c r="AC466" s="37"/>
      <c r="AD466" s="37"/>
      <c r="AE466" s="37"/>
      <c r="AT466" s="16" t="s">
        <v>141</v>
      </c>
      <c r="AU466" s="16" t="s">
        <v>87</v>
      </c>
    </row>
    <row r="467" s="13" customFormat="1">
      <c r="A467" s="13"/>
      <c r="B467" s="234"/>
      <c r="C467" s="235"/>
      <c r="D467" s="228" t="s">
        <v>143</v>
      </c>
      <c r="E467" s="236" t="s">
        <v>1</v>
      </c>
      <c r="F467" s="237" t="s">
        <v>633</v>
      </c>
      <c r="G467" s="235"/>
      <c r="H467" s="238">
        <v>74.579999999999998</v>
      </c>
      <c r="I467" s="239"/>
      <c r="J467" s="235"/>
      <c r="K467" s="235"/>
      <c r="L467" s="240"/>
      <c r="M467" s="241"/>
      <c r="N467" s="242"/>
      <c r="O467" s="242"/>
      <c r="P467" s="242"/>
      <c r="Q467" s="242"/>
      <c r="R467" s="242"/>
      <c r="S467" s="242"/>
      <c r="T467" s="243"/>
      <c r="U467" s="13"/>
      <c r="V467" s="13"/>
      <c r="W467" s="13"/>
      <c r="X467" s="13"/>
      <c r="Y467" s="13"/>
      <c r="Z467" s="13"/>
      <c r="AA467" s="13"/>
      <c r="AB467" s="13"/>
      <c r="AC467" s="13"/>
      <c r="AD467" s="13"/>
      <c r="AE467" s="13"/>
      <c r="AT467" s="244" t="s">
        <v>143</v>
      </c>
      <c r="AU467" s="244" t="s">
        <v>87</v>
      </c>
      <c r="AV467" s="13" t="s">
        <v>87</v>
      </c>
      <c r="AW467" s="13" t="s">
        <v>34</v>
      </c>
      <c r="AX467" s="13" t="s">
        <v>78</v>
      </c>
      <c r="AY467" s="244" t="s">
        <v>131</v>
      </c>
    </row>
    <row r="468" s="13" customFormat="1">
      <c r="A468" s="13"/>
      <c r="B468" s="234"/>
      <c r="C468" s="235"/>
      <c r="D468" s="228" t="s">
        <v>143</v>
      </c>
      <c r="E468" s="236" t="s">
        <v>1</v>
      </c>
      <c r="F468" s="237" t="s">
        <v>634</v>
      </c>
      <c r="G468" s="235"/>
      <c r="H468" s="238">
        <v>68.480000000000004</v>
      </c>
      <c r="I468" s="239"/>
      <c r="J468" s="235"/>
      <c r="K468" s="235"/>
      <c r="L468" s="240"/>
      <c r="M468" s="241"/>
      <c r="N468" s="242"/>
      <c r="O468" s="242"/>
      <c r="P468" s="242"/>
      <c r="Q468" s="242"/>
      <c r="R468" s="242"/>
      <c r="S468" s="242"/>
      <c r="T468" s="243"/>
      <c r="U468" s="13"/>
      <c r="V468" s="13"/>
      <c r="W468" s="13"/>
      <c r="X468" s="13"/>
      <c r="Y468" s="13"/>
      <c r="Z468" s="13"/>
      <c r="AA468" s="13"/>
      <c r="AB468" s="13"/>
      <c r="AC468" s="13"/>
      <c r="AD468" s="13"/>
      <c r="AE468" s="13"/>
      <c r="AT468" s="244" t="s">
        <v>143</v>
      </c>
      <c r="AU468" s="244" t="s">
        <v>87</v>
      </c>
      <c r="AV468" s="13" t="s">
        <v>87</v>
      </c>
      <c r="AW468" s="13" t="s">
        <v>34</v>
      </c>
      <c r="AX468" s="13" t="s">
        <v>78</v>
      </c>
      <c r="AY468" s="244" t="s">
        <v>131</v>
      </c>
    </row>
    <row r="469" s="14" customFormat="1">
      <c r="A469" s="14"/>
      <c r="B469" s="245"/>
      <c r="C469" s="246"/>
      <c r="D469" s="228" t="s">
        <v>143</v>
      </c>
      <c r="E469" s="247" t="s">
        <v>1</v>
      </c>
      <c r="F469" s="248" t="s">
        <v>146</v>
      </c>
      <c r="G469" s="246"/>
      <c r="H469" s="249">
        <v>143.06</v>
      </c>
      <c r="I469" s="250"/>
      <c r="J469" s="246"/>
      <c r="K469" s="246"/>
      <c r="L469" s="251"/>
      <c r="M469" s="252"/>
      <c r="N469" s="253"/>
      <c r="O469" s="253"/>
      <c r="P469" s="253"/>
      <c r="Q469" s="253"/>
      <c r="R469" s="253"/>
      <c r="S469" s="253"/>
      <c r="T469" s="254"/>
      <c r="U469" s="14"/>
      <c r="V469" s="14"/>
      <c r="W469" s="14"/>
      <c r="X469" s="14"/>
      <c r="Y469" s="14"/>
      <c r="Z469" s="14"/>
      <c r="AA469" s="14"/>
      <c r="AB469" s="14"/>
      <c r="AC469" s="14"/>
      <c r="AD469" s="14"/>
      <c r="AE469" s="14"/>
      <c r="AT469" s="255" t="s">
        <v>143</v>
      </c>
      <c r="AU469" s="255" t="s">
        <v>87</v>
      </c>
      <c r="AV469" s="14" t="s">
        <v>137</v>
      </c>
      <c r="AW469" s="14" t="s">
        <v>34</v>
      </c>
      <c r="AX469" s="14" t="s">
        <v>85</v>
      </c>
      <c r="AY469" s="255" t="s">
        <v>131</v>
      </c>
    </row>
    <row r="470" s="2" customFormat="1" ht="21.75" customHeight="1">
      <c r="A470" s="37"/>
      <c r="B470" s="38"/>
      <c r="C470" s="214" t="s">
        <v>635</v>
      </c>
      <c r="D470" s="214" t="s">
        <v>133</v>
      </c>
      <c r="E470" s="215" t="s">
        <v>636</v>
      </c>
      <c r="F470" s="216" t="s">
        <v>637</v>
      </c>
      <c r="G470" s="217" t="s">
        <v>159</v>
      </c>
      <c r="H470" s="218">
        <v>52.299999999999997</v>
      </c>
      <c r="I470" s="219"/>
      <c r="J470" s="220">
        <f>ROUND(I470*H470,2)</f>
        <v>0</v>
      </c>
      <c r="K470" s="221"/>
      <c r="L470" s="43"/>
      <c r="M470" s="222" t="s">
        <v>1</v>
      </c>
      <c r="N470" s="223" t="s">
        <v>43</v>
      </c>
      <c r="O470" s="90"/>
      <c r="P470" s="224">
        <f>O470*H470</f>
        <v>0</v>
      </c>
      <c r="Q470" s="224">
        <v>0.19663</v>
      </c>
      <c r="R470" s="224">
        <f>Q470*H470</f>
        <v>10.283749</v>
      </c>
      <c r="S470" s="224">
        <v>0</v>
      </c>
      <c r="T470" s="225">
        <f>S470*H470</f>
        <v>0</v>
      </c>
      <c r="U470" s="37"/>
      <c r="V470" s="37"/>
      <c r="W470" s="37"/>
      <c r="X470" s="37"/>
      <c r="Y470" s="37"/>
      <c r="Z470" s="37"/>
      <c r="AA470" s="37"/>
      <c r="AB470" s="37"/>
      <c r="AC470" s="37"/>
      <c r="AD470" s="37"/>
      <c r="AE470" s="37"/>
      <c r="AR470" s="226" t="s">
        <v>137</v>
      </c>
      <c r="AT470" s="226" t="s">
        <v>133</v>
      </c>
      <c r="AU470" s="226" t="s">
        <v>87</v>
      </c>
      <c r="AY470" s="16" t="s">
        <v>131</v>
      </c>
      <c r="BE470" s="227">
        <f>IF(N470="základní",J470,0)</f>
        <v>0</v>
      </c>
      <c r="BF470" s="227">
        <f>IF(N470="snížená",J470,0)</f>
        <v>0</v>
      </c>
      <c r="BG470" s="227">
        <f>IF(N470="zákl. přenesená",J470,0)</f>
        <v>0</v>
      </c>
      <c r="BH470" s="227">
        <f>IF(N470="sníž. přenesená",J470,0)</f>
        <v>0</v>
      </c>
      <c r="BI470" s="227">
        <f>IF(N470="nulová",J470,0)</f>
        <v>0</v>
      </c>
      <c r="BJ470" s="16" t="s">
        <v>85</v>
      </c>
      <c r="BK470" s="227">
        <f>ROUND(I470*H470,2)</f>
        <v>0</v>
      </c>
      <c r="BL470" s="16" t="s">
        <v>137</v>
      </c>
      <c r="BM470" s="226" t="s">
        <v>638</v>
      </c>
    </row>
    <row r="471" s="2" customFormat="1">
      <c r="A471" s="37"/>
      <c r="B471" s="38"/>
      <c r="C471" s="39"/>
      <c r="D471" s="228" t="s">
        <v>139</v>
      </c>
      <c r="E471" s="39"/>
      <c r="F471" s="229" t="s">
        <v>639</v>
      </c>
      <c r="G471" s="39"/>
      <c r="H471" s="39"/>
      <c r="I471" s="230"/>
      <c r="J471" s="39"/>
      <c r="K471" s="39"/>
      <c r="L471" s="43"/>
      <c r="M471" s="231"/>
      <c r="N471" s="232"/>
      <c r="O471" s="90"/>
      <c r="P471" s="90"/>
      <c r="Q471" s="90"/>
      <c r="R471" s="90"/>
      <c r="S471" s="90"/>
      <c r="T471" s="91"/>
      <c r="U471" s="37"/>
      <c r="V471" s="37"/>
      <c r="W471" s="37"/>
      <c r="X471" s="37"/>
      <c r="Y471" s="37"/>
      <c r="Z471" s="37"/>
      <c r="AA471" s="37"/>
      <c r="AB471" s="37"/>
      <c r="AC471" s="37"/>
      <c r="AD471" s="37"/>
      <c r="AE471" s="37"/>
      <c r="AT471" s="16" t="s">
        <v>139</v>
      </c>
      <c r="AU471" s="16" t="s">
        <v>87</v>
      </c>
    </row>
    <row r="472" s="2" customFormat="1">
      <c r="A472" s="37"/>
      <c r="B472" s="38"/>
      <c r="C472" s="39"/>
      <c r="D472" s="228" t="s">
        <v>141</v>
      </c>
      <c r="E472" s="39"/>
      <c r="F472" s="233" t="s">
        <v>640</v>
      </c>
      <c r="G472" s="39"/>
      <c r="H472" s="39"/>
      <c r="I472" s="230"/>
      <c r="J472" s="39"/>
      <c r="K472" s="39"/>
      <c r="L472" s="43"/>
      <c r="M472" s="231"/>
      <c r="N472" s="232"/>
      <c r="O472" s="90"/>
      <c r="P472" s="90"/>
      <c r="Q472" s="90"/>
      <c r="R472" s="90"/>
      <c r="S472" s="90"/>
      <c r="T472" s="91"/>
      <c r="U472" s="37"/>
      <c r="V472" s="37"/>
      <c r="W472" s="37"/>
      <c r="X472" s="37"/>
      <c r="Y472" s="37"/>
      <c r="Z472" s="37"/>
      <c r="AA472" s="37"/>
      <c r="AB472" s="37"/>
      <c r="AC472" s="37"/>
      <c r="AD472" s="37"/>
      <c r="AE472" s="37"/>
      <c r="AT472" s="16" t="s">
        <v>141</v>
      </c>
      <c r="AU472" s="16" t="s">
        <v>87</v>
      </c>
    </row>
    <row r="473" s="13" customFormat="1">
      <c r="A473" s="13"/>
      <c r="B473" s="234"/>
      <c r="C473" s="235"/>
      <c r="D473" s="228" t="s">
        <v>143</v>
      </c>
      <c r="E473" s="236" t="s">
        <v>1</v>
      </c>
      <c r="F473" s="237" t="s">
        <v>641</v>
      </c>
      <c r="G473" s="235"/>
      <c r="H473" s="238">
        <v>6.2999999999999998</v>
      </c>
      <c r="I473" s="239"/>
      <c r="J473" s="235"/>
      <c r="K473" s="235"/>
      <c r="L473" s="240"/>
      <c r="M473" s="241"/>
      <c r="N473" s="242"/>
      <c r="O473" s="242"/>
      <c r="P473" s="242"/>
      <c r="Q473" s="242"/>
      <c r="R473" s="242"/>
      <c r="S473" s="242"/>
      <c r="T473" s="243"/>
      <c r="U473" s="13"/>
      <c r="V473" s="13"/>
      <c r="W473" s="13"/>
      <c r="X473" s="13"/>
      <c r="Y473" s="13"/>
      <c r="Z473" s="13"/>
      <c r="AA473" s="13"/>
      <c r="AB473" s="13"/>
      <c r="AC473" s="13"/>
      <c r="AD473" s="13"/>
      <c r="AE473" s="13"/>
      <c r="AT473" s="244" t="s">
        <v>143</v>
      </c>
      <c r="AU473" s="244" t="s">
        <v>87</v>
      </c>
      <c r="AV473" s="13" t="s">
        <v>87</v>
      </c>
      <c r="AW473" s="13" t="s">
        <v>34</v>
      </c>
      <c r="AX473" s="13" t="s">
        <v>78</v>
      </c>
      <c r="AY473" s="244" t="s">
        <v>131</v>
      </c>
    </row>
    <row r="474" s="13" customFormat="1">
      <c r="A474" s="13"/>
      <c r="B474" s="234"/>
      <c r="C474" s="235"/>
      <c r="D474" s="228" t="s">
        <v>143</v>
      </c>
      <c r="E474" s="236" t="s">
        <v>1</v>
      </c>
      <c r="F474" s="237" t="s">
        <v>642</v>
      </c>
      <c r="G474" s="235"/>
      <c r="H474" s="238">
        <v>0.59999999999999998</v>
      </c>
      <c r="I474" s="239"/>
      <c r="J474" s="235"/>
      <c r="K474" s="235"/>
      <c r="L474" s="240"/>
      <c r="M474" s="241"/>
      <c r="N474" s="242"/>
      <c r="O474" s="242"/>
      <c r="P474" s="242"/>
      <c r="Q474" s="242"/>
      <c r="R474" s="242"/>
      <c r="S474" s="242"/>
      <c r="T474" s="243"/>
      <c r="U474" s="13"/>
      <c r="V474" s="13"/>
      <c r="W474" s="13"/>
      <c r="X474" s="13"/>
      <c r="Y474" s="13"/>
      <c r="Z474" s="13"/>
      <c r="AA474" s="13"/>
      <c r="AB474" s="13"/>
      <c r="AC474" s="13"/>
      <c r="AD474" s="13"/>
      <c r="AE474" s="13"/>
      <c r="AT474" s="244" t="s">
        <v>143</v>
      </c>
      <c r="AU474" s="244" t="s">
        <v>87</v>
      </c>
      <c r="AV474" s="13" t="s">
        <v>87</v>
      </c>
      <c r="AW474" s="13" t="s">
        <v>34</v>
      </c>
      <c r="AX474" s="13" t="s">
        <v>78</v>
      </c>
      <c r="AY474" s="244" t="s">
        <v>131</v>
      </c>
    </row>
    <row r="475" s="13" customFormat="1">
      <c r="A475" s="13"/>
      <c r="B475" s="234"/>
      <c r="C475" s="235"/>
      <c r="D475" s="228" t="s">
        <v>143</v>
      </c>
      <c r="E475" s="236" t="s">
        <v>1</v>
      </c>
      <c r="F475" s="237" t="s">
        <v>643</v>
      </c>
      <c r="G475" s="235"/>
      <c r="H475" s="238">
        <v>14.1</v>
      </c>
      <c r="I475" s="239"/>
      <c r="J475" s="235"/>
      <c r="K475" s="235"/>
      <c r="L475" s="240"/>
      <c r="M475" s="241"/>
      <c r="N475" s="242"/>
      <c r="O475" s="242"/>
      <c r="P475" s="242"/>
      <c r="Q475" s="242"/>
      <c r="R475" s="242"/>
      <c r="S475" s="242"/>
      <c r="T475" s="243"/>
      <c r="U475" s="13"/>
      <c r="V475" s="13"/>
      <c r="W475" s="13"/>
      <c r="X475" s="13"/>
      <c r="Y475" s="13"/>
      <c r="Z475" s="13"/>
      <c r="AA475" s="13"/>
      <c r="AB475" s="13"/>
      <c r="AC475" s="13"/>
      <c r="AD475" s="13"/>
      <c r="AE475" s="13"/>
      <c r="AT475" s="244" t="s">
        <v>143</v>
      </c>
      <c r="AU475" s="244" t="s">
        <v>87</v>
      </c>
      <c r="AV475" s="13" t="s">
        <v>87</v>
      </c>
      <c r="AW475" s="13" t="s">
        <v>34</v>
      </c>
      <c r="AX475" s="13" t="s">
        <v>78</v>
      </c>
      <c r="AY475" s="244" t="s">
        <v>131</v>
      </c>
    </row>
    <row r="476" s="13" customFormat="1">
      <c r="A476" s="13"/>
      <c r="B476" s="234"/>
      <c r="C476" s="235"/>
      <c r="D476" s="228" t="s">
        <v>143</v>
      </c>
      <c r="E476" s="236" t="s">
        <v>1</v>
      </c>
      <c r="F476" s="237" t="s">
        <v>644</v>
      </c>
      <c r="G476" s="235"/>
      <c r="H476" s="238">
        <v>26.899999999999999</v>
      </c>
      <c r="I476" s="239"/>
      <c r="J476" s="235"/>
      <c r="K476" s="235"/>
      <c r="L476" s="240"/>
      <c r="M476" s="241"/>
      <c r="N476" s="242"/>
      <c r="O476" s="242"/>
      <c r="P476" s="242"/>
      <c r="Q476" s="242"/>
      <c r="R476" s="242"/>
      <c r="S476" s="242"/>
      <c r="T476" s="243"/>
      <c r="U476" s="13"/>
      <c r="V476" s="13"/>
      <c r="W476" s="13"/>
      <c r="X476" s="13"/>
      <c r="Y476" s="13"/>
      <c r="Z476" s="13"/>
      <c r="AA476" s="13"/>
      <c r="AB476" s="13"/>
      <c r="AC476" s="13"/>
      <c r="AD476" s="13"/>
      <c r="AE476" s="13"/>
      <c r="AT476" s="244" t="s">
        <v>143</v>
      </c>
      <c r="AU476" s="244" t="s">
        <v>87</v>
      </c>
      <c r="AV476" s="13" t="s">
        <v>87</v>
      </c>
      <c r="AW476" s="13" t="s">
        <v>34</v>
      </c>
      <c r="AX476" s="13" t="s">
        <v>78</v>
      </c>
      <c r="AY476" s="244" t="s">
        <v>131</v>
      </c>
    </row>
    <row r="477" s="13" customFormat="1">
      <c r="A477" s="13"/>
      <c r="B477" s="234"/>
      <c r="C477" s="235"/>
      <c r="D477" s="228" t="s">
        <v>143</v>
      </c>
      <c r="E477" s="236" t="s">
        <v>1</v>
      </c>
      <c r="F477" s="237" t="s">
        <v>645</v>
      </c>
      <c r="G477" s="235"/>
      <c r="H477" s="238">
        <v>4.4000000000000004</v>
      </c>
      <c r="I477" s="239"/>
      <c r="J477" s="235"/>
      <c r="K477" s="235"/>
      <c r="L477" s="240"/>
      <c r="M477" s="241"/>
      <c r="N477" s="242"/>
      <c r="O477" s="242"/>
      <c r="P477" s="242"/>
      <c r="Q477" s="242"/>
      <c r="R477" s="242"/>
      <c r="S477" s="242"/>
      <c r="T477" s="243"/>
      <c r="U477" s="13"/>
      <c r="V477" s="13"/>
      <c r="W477" s="13"/>
      <c r="X477" s="13"/>
      <c r="Y477" s="13"/>
      <c r="Z477" s="13"/>
      <c r="AA477" s="13"/>
      <c r="AB477" s="13"/>
      <c r="AC477" s="13"/>
      <c r="AD477" s="13"/>
      <c r="AE477" s="13"/>
      <c r="AT477" s="244" t="s">
        <v>143</v>
      </c>
      <c r="AU477" s="244" t="s">
        <v>87</v>
      </c>
      <c r="AV477" s="13" t="s">
        <v>87</v>
      </c>
      <c r="AW477" s="13" t="s">
        <v>34</v>
      </c>
      <c r="AX477" s="13" t="s">
        <v>78</v>
      </c>
      <c r="AY477" s="244" t="s">
        <v>131</v>
      </c>
    </row>
    <row r="478" s="14" customFormat="1">
      <c r="A478" s="14"/>
      <c r="B478" s="245"/>
      <c r="C478" s="246"/>
      <c r="D478" s="228" t="s">
        <v>143</v>
      </c>
      <c r="E478" s="247" t="s">
        <v>1</v>
      </c>
      <c r="F478" s="248" t="s">
        <v>146</v>
      </c>
      <c r="G478" s="246"/>
      <c r="H478" s="249">
        <v>52.299999999999997</v>
      </c>
      <c r="I478" s="250"/>
      <c r="J478" s="246"/>
      <c r="K478" s="246"/>
      <c r="L478" s="251"/>
      <c r="M478" s="252"/>
      <c r="N478" s="253"/>
      <c r="O478" s="253"/>
      <c r="P478" s="253"/>
      <c r="Q478" s="253"/>
      <c r="R478" s="253"/>
      <c r="S478" s="253"/>
      <c r="T478" s="254"/>
      <c r="U478" s="14"/>
      <c r="V478" s="14"/>
      <c r="W478" s="14"/>
      <c r="X478" s="14"/>
      <c r="Y478" s="14"/>
      <c r="Z478" s="14"/>
      <c r="AA478" s="14"/>
      <c r="AB478" s="14"/>
      <c r="AC478" s="14"/>
      <c r="AD478" s="14"/>
      <c r="AE478" s="14"/>
      <c r="AT478" s="255" t="s">
        <v>143</v>
      </c>
      <c r="AU478" s="255" t="s">
        <v>87</v>
      </c>
      <c r="AV478" s="14" t="s">
        <v>137</v>
      </c>
      <c r="AW478" s="14" t="s">
        <v>34</v>
      </c>
      <c r="AX478" s="14" t="s">
        <v>85</v>
      </c>
      <c r="AY478" s="255" t="s">
        <v>131</v>
      </c>
    </row>
    <row r="479" s="12" customFormat="1" ht="22.8" customHeight="1">
      <c r="A479" s="12"/>
      <c r="B479" s="198"/>
      <c r="C479" s="199"/>
      <c r="D479" s="200" t="s">
        <v>77</v>
      </c>
      <c r="E479" s="212" t="s">
        <v>208</v>
      </c>
      <c r="F479" s="212" t="s">
        <v>646</v>
      </c>
      <c r="G479" s="199"/>
      <c r="H479" s="199"/>
      <c r="I479" s="202"/>
      <c r="J479" s="213">
        <f>BK479</f>
        <v>0</v>
      </c>
      <c r="K479" s="199"/>
      <c r="L479" s="204"/>
      <c r="M479" s="205"/>
      <c r="N479" s="206"/>
      <c r="O479" s="206"/>
      <c r="P479" s="207">
        <f>SUM(P480:P487)</f>
        <v>0</v>
      </c>
      <c r="Q479" s="206"/>
      <c r="R479" s="207">
        <f>SUM(R480:R487)</f>
        <v>2.4611400000000003</v>
      </c>
      <c r="S479" s="206"/>
      <c r="T479" s="208">
        <f>SUM(T480:T487)</f>
        <v>0</v>
      </c>
      <c r="U479" s="12"/>
      <c r="V479" s="12"/>
      <c r="W479" s="12"/>
      <c r="X479" s="12"/>
      <c r="Y479" s="12"/>
      <c r="Z479" s="12"/>
      <c r="AA479" s="12"/>
      <c r="AB479" s="12"/>
      <c r="AC479" s="12"/>
      <c r="AD479" s="12"/>
      <c r="AE479" s="12"/>
      <c r="AR479" s="209" t="s">
        <v>85</v>
      </c>
      <c r="AT479" s="210" t="s">
        <v>77</v>
      </c>
      <c r="AU479" s="210" t="s">
        <v>85</v>
      </c>
      <c r="AY479" s="209" t="s">
        <v>131</v>
      </c>
      <c r="BK479" s="211">
        <f>SUM(BK480:BK487)</f>
        <v>0</v>
      </c>
    </row>
    <row r="480" s="2" customFormat="1" ht="21.75" customHeight="1">
      <c r="A480" s="37"/>
      <c r="B480" s="38"/>
      <c r="C480" s="214" t="s">
        <v>647</v>
      </c>
      <c r="D480" s="214" t="s">
        <v>133</v>
      </c>
      <c r="E480" s="215" t="s">
        <v>648</v>
      </c>
      <c r="F480" s="216" t="s">
        <v>649</v>
      </c>
      <c r="G480" s="217" t="s">
        <v>298</v>
      </c>
      <c r="H480" s="218">
        <v>6</v>
      </c>
      <c r="I480" s="219"/>
      <c r="J480" s="220">
        <f>ROUND(I480*H480,2)</f>
        <v>0</v>
      </c>
      <c r="K480" s="221"/>
      <c r="L480" s="43"/>
      <c r="M480" s="222" t="s">
        <v>1</v>
      </c>
      <c r="N480" s="223" t="s">
        <v>43</v>
      </c>
      <c r="O480" s="90"/>
      <c r="P480" s="224">
        <f>O480*H480</f>
        <v>0</v>
      </c>
      <c r="Q480" s="224">
        <v>0.010189999999999999</v>
      </c>
      <c r="R480" s="224">
        <f>Q480*H480</f>
        <v>0.06114</v>
      </c>
      <c r="S480" s="224">
        <v>0</v>
      </c>
      <c r="T480" s="225">
        <f>S480*H480</f>
        <v>0</v>
      </c>
      <c r="U480" s="37"/>
      <c r="V480" s="37"/>
      <c r="W480" s="37"/>
      <c r="X480" s="37"/>
      <c r="Y480" s="37"/>
      <c r="Z480" s="37"/>
      <c r="AA480" s="37"/>
      <c r="AB480" s="37"/>
      <c r="AC480" s="37"/>
      <c r="AD480" s="37"/>
      <c r="AE480" s="37"/>
      <c r="AR480" s="226" t="s">
        <v>137</v>
      </c>
      <c r="AT480" s="226" t="s">
        <v>133</v>
      </c>
      <c r="AU480" s="226" t="s">
        <v>87</v>
      </c>
      <c r="AY480" s="16" t="s">
        <v>131</v>
      </c>
      <c r="BE480" s="227">
        <f>IF(N480="základní",J480,0)</f>
        <v>0</v>
      </c>
      <c r="BF480" s="227">
        <f>IF(N480="snížená",J480,0)</f>
        <v>0</v>
      </c>
      <c r="BG480" s="227">
        <f>IF(N480="zákl. přenesená",J480,0)</f>
        <v>0</v>
      </c>
      <c r="BH480" s="227">
        <f>IF(N480="sníž. přenesená",J480,0)</f>
        <v>0</v>
      </c>
      <c r="BI480" s="227">
        <f>IF(N480="nulová",J480,0)</f>
        <v>0</v>
      </c>
      <c r="BJ480" s="16" t="s">
        <v>85</v>
      </c>
      <c r="BK480" s="227">
        <f>ROUND(I480*H480,2)</f>
        <v>0</v>
      </c>
      <c r="BL480" s="16" t="s">
        <v>137</v>
      </c>
      <c r="BM480" s="226" t="s">
        <v>650</v>
      </c>
    </row>
    <row r="481" s="2" customFormat="1">
      <c r="A481" s="37"/>
      <c r="B481" s="38"/>
      <c r="C481" s="39"/>
      <c r="D481" s="228" t="s">
        <v>139</v>
      </c>
      <c r="E481" s="39"/>
      <c r="F481" s="229" t="s">
        <v>649</v>
      </c>
      <c r="G481" s="39"/>
      <c r="H481" s="39"/>
      <c r="I481" s="230"/>
      <c r="J481" s="39"/>
      <c r="K481" s="39"/>
      <c r="L481" s="43"/>
      <c r="M481" s="231"/>
      <c r="N481" s="232"/>
      <c r="O481" s="90"/>
      <c r="P481" s="90"/>
      <c r="Q481" s="90"/>
      <c r="R481" s="90"/>
      <c r="S481" s="90"/>
      <c r="T481" s="91"/>
      <c r="U481" s="37"/>
      <c r="V481" s="37"/>
      <c r="W481" s="37"/>
      <c r="X481" s="37"/>
      <c r="Y481" s="37"/>
      <c r="Z481" s="37"/>
      <c r="AA481" s="37"/>
      <c r="AB481" s="37"/>
      <c r="AC481" s="37"/>
      <c r="AD481" s="37"/>
      <c r="AE481" s="37"/>
      <c r="AT481" s="16" t="s">
        <v>139</v>
      </c>
      <c r="AU481" s="16" t="s">
        <v>87</v>
      </c>
    </row>
    <row r="482" s="2" customFormat="1">
      <c r="A482" s="37"/>
      <c r="B482" s="38"/>
      <c r="C482" s="39"/>
      <c r="D482" s="228" t="s">
        <v>141</v>
      </c>
      <c r="E482" s="39"/>
      <c r="F482" s="233" t="s">
        <v>651</v>
      </c>
      <c r="G482" s="39"/>
      <c r="H482" s="39"/>
      <c r="I482" s="230"/>
      <c r="J482" s="39"/>
      <c r="K482" s="39"/>
      <c r="L482" s="43"/>
      <c r="M482" s="231"/>
      <c r="N482" s="232"/>
      <c r="O482" s="90"/>
      <c r="P482" s="90"/>
      <c r="Q482" s="90"/>
      <c r="R482" s="90"/>
      <c r="S482" s="90"/>
      <c r="T482" s="91"/>
      <c r="U482" s="37"/>
      <c r="V482" s="37"/>
      <c r="W482" s="37"/>
      <c r="X482" s="37"/>
      <c r="Y482" s="37"/>
      <c r="Z482" s="37"/>
      <c r="AA482" s="37"/>
      <c r="AB482" s="37"/>
      <c r="AC482" s="37"/>
      <c r="AD482" s="37"/>
      <c r="AE482" s="37"/>
      <c r="AT482" s="16" t="s">
        <v>141</v>
      </c>
      <c r="AU482" s="16" t="s">
        <v>87</v>
      </c>
    </row>
    <row r="483" s="2" customFormat="1" ht="16.5" customHeight="1">
      <c r="A483" s="37"/>
      <c r="B483" s="38"/>
      <c r="C483" s="256" t="s">
        <v>652</v>
      </c>
      <c r="D483" s="256" t="s">
        <v>268</v>
      </c>
      <c r="E483" s="257" t="s">
        <v>653</v>
      </c>
      <c r="F483" s="258" t="s">
        <v>654</v>
      </c>
      <c r="G483" s="259" t="s">
        <v>298</v>
      </c>
      <c r="H483" s="260">
        <v>6</v>
      </c>
      <c r="I483" s="261"/>
      <c r="J483" s="262">
        <f>ROUND(I483*H483,2)</f>
        <v>0</v>
      </c>
      <c r="K483" s="263"/>
      <c r="L483" s="264"/>
      <c r="M483" s="265" t="s">
        <v>1</v>
      </c>
      <c r="N483" s="266" t="s">
        <v>43</v>
      </c>
      <c r="O483" s="90"/>
      <c r="P483" s="224">
        <f>O483*H483</f>
        <v>0</v>
      </c>
      <c r="Q483" s="224">
        <v>0.40000000000000002</v>
      </c>
      <c r="R483" s="224">
        <f>Q483*H483</f>
        <v>2.4000000000000004</v>
      </c>
      <c r="S483" s="224">
        <v>0</v>
      </c>
      <c r="T483" s="225">
        <f>S483*H483</f>
        <v>0</v>
      </c>
      <c r="U483" s="37"/>
      <c r="V483" s="37"/>
      <c r="W483" s="37"/>
      <c r="X483" s="37"/>
      <c r="Y483" s="37"/>
      <c r="Z483" s="37"/>
      <c r="AA483" s="37"/>
      <c r="AB483" s="37"/>
      <c r="AC483" s="37"/>
      <c r="AD483" s="37"/>
      <c r="AE483" s="37"/>
      <c r="AR483" s="226" t="s">
        <v>208</v>
      </c>
      <c r="AT483" s="226" t="s">
        <v>268</v>
      </c>
      <c r="AU483" s="226" t="s">
        <v>87</v>
      </c>
      <c r="AY483" s="16" t="s">
        <v>131</v>
      </c>
      <c r="BE483" s="227">
        <f>IF(N483="základní",J483,0)</f>
        <v>0</v>
      </c>
      <c r="BF483" s="227">
        <f>IF(N483="snížená",J483,0)</f>
        <v>0</v>
      </c>
      <c r="BG483" s="227">
        <f>IF(N483="zákl. přenesená",J483,0)</f>
        <v>0</v>
      </c>
      <c r="BH483" s="227">
        <f>IF(N483="sníž. přenesená",J483,0)</f>
        <v>0</v>
      </c>
      <c r="BI483" s="227">
        <f>IF(N483="nulová",J483,0)</f>
        <v>0</v>
      </c>
      <c r="BJ483" s="16" t="s">
        <v>85</v>
      </c>
      <c r="BK483" s="227">
        <f>ROUND(I483*H483,2)</f>
        <v>0</v>
      </c>
      <c r="BL483" s="16" t="s">
        <v>137</v>
      </c>
      <c r="BM483" s="226" t="s">
        <v>655</v>
      </c>
    </row>
    <row r="484" s="2" customFormat="1">
      <c r="A484" s="37"/>
      <c r="B484" s="38"/>
      <c r="C484" s="39"/>
      <c r="D484" s="228" t="s">
        <v>139</v>
      </c>
      <c r="E484" s="39"/>
      <c r="F484" s="229" t="s">
        <v>654</v>
      </c>
      <c r="G484" s="39"/>
      <c r="H484" s="39"/>
      <c r="I484" s="230"/>
      <c r="J484" s="39"/>
      <c r="K484" s="39"/>
      <c r="L484" s="43"/>
      <c r="M484" s="231"/>
      <c r="N484" s="232"/>
      <c r="O484" s="90"/>
      <c r="P484" s="90"/>
      <c r="Q484" s="90"/>
      <c r="R484" s="90"/>
      <c r="S484" s="90"/>
      <c r="T484" s="91"/>
      <c r="U484" s="37"/>
      <c r="V484" s="37"/>
      <c r="W484" s="37"/>
      <c r="X484" s="37"/>
      <c r="Y484" s="37"/>
      <c r="Z484" s="37"/>
      <c r="AA484" s="37"/>
      <c r="AB484" s="37"/>
      <c r="AC484" s="37"/>
      <c r="AD484" s="37"/>
      <c r="AE484" s="37"/>
      <c r="AT484" s="16" t="s">
        <v>139</v>
      </c>
      <c r="AU484" s="16" t="s">
        <v>87</v>
      </c>
    </row>
    <row r="485" s="13" customFormat="1">
      <c r="A485" s="13"/>
      <c r="B485" s="234"/>
      <c r="C485" s="235"/>
      <c r="D485" s="228" t="s">
        <v>143</v>
      </c>
      <c r="E485" s="236" t="s">
        <v>1</v>
      </c>
      <c r="F485" s="237" t="s">
        <v>656</v>
      </c>
      <c r="G485" s="235"/>
      <c r="H485" s="238">
        <v>3</v>
      </c>
      <c r="I485" s="239"/>
      <c r="J485" s="235"/>
      <c r="K485" s="235"/>
      <c r="L485" s="240"/>
      <c r="M485" s="241"/>
      <c r="N485" s="242"/>
      <c r="O485" s="242"/>
      <c r="P485" s="242"/>
      <c r="Q485" s="242"/>
      <c r="R485" s="242"/>
      <c r="S485" s="242"/>
      <c r="T485" s="243"/>
      <c r="U485" s="13"/>
      <c r="V485" s="13"/>
      <c r="W485" s="13"/>
      <c r="X485" s="13"/>
      <c r="Y485" s="13"/>
      <c r="Z485" s="13"/>
      <c r="AA485" s="13"/>
      <c r="AB485" s="13"/>
      <c r="AC485" s="13"/>
      <c r="AD485" s="13"/>
      <c r="AE485" s="13"/>
      <c r="AT485" s="244" t="s">
        <v>143</v>
      </c>
      <c r="AU485" s="244" t="s">
        <v>87</v>
      </c>
      <c r="AV485" s="13" t="s">
        <v>87</v>
      </c>
      <c r="AW485" s="13" t="s">
        <v>34</v>
      </c>
      <c r="AX485" s="13" t="s">
        <v>78</v>
      </c>
      <c r="AY485" s="244" t="s">
        <v>131</v>
      </c>
    </row>
    <row r="486" s="13" customFormat="1">
      <c r="A486" s="13"/>
      <c r="B486" s="234"/>
      <c r="C486" s="235"/>
      <c r="D486" s="228" t="s">
        <v>143</v>
      </c>
      <c r="E486" s="236" t="s">
        <v>1</v>
      </c>
      <c r="F486" s="237" t="s">
        <v>657</v>
      </c>
      <c r="G486" s="235"/>
      <c r="H486" s="238">
        <v>3</v>
      </c>
      <c r="I486" s="239"/>
      <c r="J486" s="235"/>
      <c r="K486" s="235"/>
      <c r="L486" s="240"/>
      <c r="M486" s="241"/>
      <c r="N486" s="242"/>
      <c r="O486" s="242"/>
      <c r="P486" s="242"/>
      <c r="Q486" s="242"/>
      <c r="R486" s="242"/>
      <c r="S486" s="242"/>
      <c r="T486" s="243"/>
      <c r="U486" s="13"/>
      <c r="V486" s="13"/>
      <c r="W486" s="13"/>
      <c r="X486" s="13"/>
      <c r="Y486" s="13"/>
      <c r="Z486" s="13"/>
      <c r="AA486" s="13"/>
      <c r="AB486" s="13"/>
      <c r="AC486" s="13"/>
      <c r="AD486" s="13"/>
      <c r="AE486" s="13"/>
      <c r="AT486" s="244" t="s">
        <v>143</v>
      </c>
      <c r="AU486" s="244" t="s">
        <v>87</v>
      </c>
      <c r="AV486" s="13" t="s">
        <v>87</v>
      </c>
      <c r="AW486" s="13" t="s">
        <v>34</v>
      </c>
      <c r="AX486" s="13" t="s">
        <v>78</v>
      </c>
      <c r="AY486" s="244" t="s">
        <v>131</v>
      </c>
    </row>
    <row r="487" s="14" customFormat="1">
      <c r="A487" s="14"/>
      <c r="B487" s="245"/>
      <c r="C487" s="246"/>
      <c r="D487" s="228" t="s">
        <v>143</v>
      </c>
      <c r="E487" s="247" t="s">
        <v>1</v>
      </c>
      <c r="F487" s="248" t="s">
        <v>146</v>
      </c>
      <c r="G487" s="246"/>
      <c r="H487" s="249">
        <v>6</v>
      </c>
      <c r="I487" s="250"/>
      <c r="J487" s="246"/>
      <c r="K487" s="246"/>
      <c r="L487" s="251"/>
      <c r="M487" s="252"/>
      <c r="N487" s="253"/>
      <c r="O487" s="253"/>
      <c r="P487" s="253"/>
      <c r="Q487" s="253"/>
      <c r="R487" s="253"/>
      <c r="S487" s="253"/>
      <c r="T487" s="254"/>
      <c r="U487" s="14"/>
      <c r="V487" s="14"/>
      <c r="W487" s="14"/>
      <c r="X487" s="14"/>
      <c r="Y487" s="14"/>
      <c r="Z487" s="14"/>
      <c r="AA487" s="14"/>
      <c r="AB487" s="14"/>
      <c r="AC487" s="14"/>
      <c r="AD487" s="14"/>
      <c r="AE487" s="14"/>
      <c r="AT487" s="255" t="s">
        <v>143</v>
      </c>
      <c r="AU487" s="255" t="s">
        <v>87</v>
      </c>
      <c r="AV487" s="14" t="s">
        <v>137</v>
      </c>
      <c r="AW487" s="14" t="s">
        <v>34</v>
      </c>
      <c r="AX487" s="14" t="s">
        <v>85</v>
      </c>
      <c r="AY487" s="255" t="s">
        <v>131</v>
      </c>
    </row>
    <row r="488" s="12" customFormat="1" ht="22.8" customHeight="1">
      <c r="A488" s="12"/>
      <c r="B488" s="198"/>
      <c r="C488" s="199"/>
      <c r="D488" s="200" t="s">
        <v>77</v>
      </c>
      <c r="E488" s="212" t="s">
        <v>215</v>
      </c>
      <c r="F488" s="212" t="s">
        <v>658</v>
      </c>
      <c r="G488" s="199"/>
      <c r="H488" s="199"/>
      <c r="I488" s="202"/>
      <c r="J488" s="213">
        <f>BK488</f>
        <v>0</v>
      </c>
      <c r="K488" s="199"/>
      <c r="L488" s="204"/>
      <c r="M488" s="205"/>
      <c r="N488" s="206"/>
      <c r="O488" s="206"/>
      <c r="P488" s="207">
        <f>SUM(P489:P676)</f>
        <v>0</v>
      </c>
      <c r="Q488" s="206"/>
      <c r="R488" s="207">
        <f>SUM(R489:R676)</f>
        <v>55.211519870000004</v>
      </c>
      <c r="S488" s="206"/>
      <c r="T488" s="208">
        <f>SUM(T489:T676)</f>
        <v>587.52924399999995</v>
      </c>
      <c r="U488" s="12"/>
      <c r="V488" s="12"/>
      <c r="W488" s="12"/>
      <c r="X488" s="12"/>
      <c r="Y488" s="12"/>
      <c r="Z488" s="12"/>
      <c r="AA488" s="12"/>
      <c r="AB488" s="12"/>
      <c r="AC488" s="12"/>
      <c r="AD488" s="12"/>
      <c r="AE488" s="12"/>
      <c r="AR488" s="209" t="s">
        <v>85</v>
      </c>
      <c r="AT488" s="210" t="s">
        <v>77</v>
      </c>
      <c r="AU488" s="210" t="s">
        <v>85</v>
      </c>
      <c r="AY488" s="209" t="s">
        <v>131</v>
      </c>
      <c r="BK488" s="211">
        <f>SUM(BK489:BK676)</f>
        <v>0</v>
      </c>
    </row>
    <row r="489" s="2" customFormat="1" ht="16.5" customHeight="1">
      <c r="A489" s="37"/>
      <c r="B489" s="38"/>
      <c r="C489" s="214" t="s">
        <v>659</v>
      </c>
      <c r="D489" s="214" t="s">
        <v>133</v>
      </c>
      <c r="E489" s="215" t="s">
        <v>660</v>
      </c>
      <c r="F489" s="216" t="s">
        <v>661</v>
      </c>
      <c r="G489" s="217" t="s">
        <v>159</v>
      </c>
      <c r="H489" s="218">
        <v>138.59999999999999</v>
      </c>
      <c r="I489" s="219"/>
      <c r="J489" s="220">
        <f>ROUND(I489*H489,2)</f>
        <v>0</v>
      </c>
      <c r="K489" s="221"/>
      <c r="L489" s="43"/>
      <c r="M489" s="222" t="s">
        <v>1</v>
      </c>
      <c r="N489" s="223" t="s">
        <v>43</v>
      </c>
      <c r="O489" s="90"/>
      <c r="P489" s="224">
        <f>O489*H489</f>
        <v>0</v>
      </c>
      <c r="Q489" s="224">
        <v>0.00066</v>
      </c>
      <c r="R489" s="224">
        <f>Q489*H489</f>
        <v>0.091476000000000002</v>
      </c>
      <c r="S489" s="224">
        <v>0</v>
      </c>
      <c r="T489" s="225">
        <f>S489*H489</f>
        <v>0</v>
      </c>
      <c r="U489" s="37"/>
      <c r="V489" s="37"/>
      <c r="W489" s="37"/>
      <c r="X489" s="37"/>
      <c r="Y489" s="37"/>
      <c r="Z489" s="37"/>
      <c r="AA489" s="37"/>
      <c r="AB489" s="37"/>
      <c r="AC489" s="37"/>
      <c r="AD489" s="37"/>
      <c r="AE489" s="37"/>
      <c r="AR489" s="226" t="s">
        <v>137</v>
      </c>
      <c r="AT489" s="226" t="s">
        <v>133</v>
      </c>
      <c r="AU489" s="226" t="s">
        <v>87</v>
      </c>
      <c r="AY489" s="16" t="s">
        <v>131</v>
      </c>
      <c r="BE489" s="227">
        <f>IF(N489="základní",J489,0)</f>
        <v>0</v>
      </c>
      <c r="BF489" s="227">
        <f>IF(N489="snížená",J489,0)</f>
        <v>0</v>
      </c>
      <c r="BG489" s="227">
        <f>IF(N489="zákl. přenesená",J489,0)</f>
        <v>0</v>
      </c>
      <c r="BH489" s="227">
        <f>IF(N489="sníž. přenesená",J489,0)</f>
        <v>0</v>
      </c>
      <c r="BI489" s="227">
        <f>IF(N489="nulová",J489,0)</f>
        <v>0</v>
      </c>
      <c r="BJ489" s="16" t="s">
        <v>85</v>
      </c>
      <c r="BK489" s="227">
        <f>ROUND(I489*H489,2)</f>
        <v>0</v>
      </c>
      <c r="BL489" s="16" t="s">
        <v>137</v>
      </c>
      <c r="BM489" s="226" t="s">
        <v>662</v>
      </c>
    </row>
    <row r="490" s="2" customFormat="1">
      <c r="A490" s="37"/>
      <c r="B490" s="38"/>
      <c r="C490" s="39"/>
      <c r="D490" s="228" t="s">
        <v>139</v>
      </c>
      <c r="E490" s="39"/>
      <c r="F490" s="229" t="s">
        <v>663</v>
      </c>
      <c r="G490" s="39"/>
      <c r="H490" s="39"/>
      <c r="I490" s="230"/>
      <c r="J490" s="39"/>
      <c r="K490" s="39"/>
      <c r="L490" s="43"/>
      <c r="M490" s="231"/>
      <c r="N490" s="232"/>
      <c r="O490" s="90"/>
      <c r="P490" s="90"/>
      <c r="Q490" s="90"/>
      <c r="R490" s="90"/>
      <c r="S490" s="90"/>
      <c r="T490" s="91"/>
      <c r="U490" s="37"/>
      <c r="V490" s="37"/>
      <c r="W490" s="37"/>
      <c r="X490" s="37"/>
      <c r="Y490" s="37"/>
      <c r="Z490" s="37"/>
      <c r="AA490" s="37"/>
      <c r="AB490" s="37"/>
      <c r="AC490" s="37"/>
      <c r="AD490" s="37"/>
      <c r="AE490" s="37"/>
      <c r="AT490" s="16" t="s">
        <v>139</v>
      </c>
      <c r="AU490" s="16" t="s">
        <v>87</v>
      </c>
    </row>
    <row r="491" s="2" customFormat="1">
      <c r="A491" s="37"/>
      <c r="B491" s="38"/>
      <c r="C491" s="39"/>
      <c r="D491" s="228" t="s">
        <v>141</v>
      </c>
      <c r="E491" s="39"/>
      <c r="F491" s="233" t="s">
        <v>664</v>
      </c>
      <c r="G491" s="39"/>
      <c r="H491" s="39"/>
      <c r="I491" s="230"/>
      <c r="J491" s="39"/>
      <c r="K491" s="39"/>
      <c r="L491" s="43"/>
      <c r="M491" s="231"/>
      <c r="N491" s="232"/>
      <c r="O491" s="90"/>
      <c r="P491" s="90"/>
      <c r="Q491" s="90"/>
      <c r="R491" s="90"/>
      <c r="S491" s="90"/>
      <c r="T491" s="91"/>
      <c r="U491" s="37"/>
      <c r="V491" s="37"/>
      <c r="W491" s="37"/>
      <c r="X491" s="37"/>
      <c r="Y491" s="37"/>
      <c r="Z491" s="37"/>
      <c r="AA491" s="37"/>
      <c r="AB491" s="37"/>
      <c r="AC491" s="37"/>
      <c r="AD491" s="37"/>
      <c r="AE491" s="37"/>
      <c r="AT491" s="16" t="s">
        <v>141</v>
      </c>
      <c r="AU491" s="16" t="s">
        <v>87</v>
      </c>
    </row>
    <row r="492" s="13" customFormat="1">
      <c r="A492" s="13"/>
      <c r="B492" s="234"/>
      <c r="C492" s="235"/>
      <c r="D492" s="228" t="s">
        <v>143</v>
      </c>
      <c r="E492" s="236" t="s">
        <v>1</v>
      </c>
      <c r="F492" s="237" t="s">
        <v>665</v>
      </c>
      <c r="G492" s="235"/>
      <c r="H492" s="238">
        <v>33.5</v>
      </c>
      <c r="I492" s="239"/>
      <c r="J492" s="235"/>
      <c r="K492" s="235"/>
      <c r="L492" s="240"/>
      <c r="M492" s="241"/>
      <c r="N492" s="242"/>
      <c r="O492" s="242"/>
      <c r="P492" s="242"/>
      <c r="Q492" s="242"/>
      <c r="R492" s="242"/>
      <c r="S492" s="242"/>
      <c r="T492" s="243"/>
      <c r="U492" s="13"/>
      <c r="V492" s="13"/>
      <c r="W492" s="13"/>
      <c r="X492" s="13"/>
      <c r="Y492" s="13"/>
      <c r="Z492" s="13"/>
      <c r="AA492" s="13"/>
      <c r="AB492" s="13"/>
      <c r="AC492" s="13"/>
      <c r="AD492" s="13"/>
      <c r="AE492" s="13"/>
      <c r="AT492" s="244" t="s">
        <v>143</v>
      </c>
      <c r="AU492" s="244" t="s">
        <v>87</v>
      </c>
      <c r="AV492" s="13" t="s">
        <v>87</v>
      </c>
      <c r="AW492" s="13" t="s">
        <v>34</v>
      </c>
      <c r="AX492" s="13" t="s">
        <v>78</v>
      </c>
      <c r="AY492" s="244" t="s">
        <v>131</v>
      </c>
    </row>
    <row r="493" s="13" customFormat="1">
      <c r="A493" s="13"/>
      <c r="B493" s="234"/>
      <c r="C493" s="235"/>
      <c r="D493" s="228" t="s">
        <v>143</v>
      </c>
      <c r="E493" s="236" t="s">
        <v>1</v>
      </c>
      <c r="F493" s="237" t="s">
        <v>666</v>
      </c>
      <c r="G493" s="235"/>
      <c r="H493" s="238">
        <v>32.600000000000001</v>
      </c>
      <c r="I493" s="239"/>
      <c r="J493" s="235"/>
      <c r="K493" s="235"/>
      <c r="L493" s="240"/>
      <c r="M493" s="241"/>
      <c r="N493" s="242"/>
      <c r="O493" s="242"/>
      <c r="P493" s="242"/>
      <c r="Q493" s="242"/>
      <c r="R493" s="242"/>
      <c r="S493" s="242"/>
      <c r="T493" s="243"/>
      <c r="U493" s="13"/>
      <c r="V493" s="13"/>
      <c r="W493" s="13"/>
      <c r="X493" s="13"/>
      <c r="Y493" s="13"/>
      <c r="Z493" s="13"/>
      <c r="AA493" s="13"/>
      <c r="AB493" s="13"/>
      <c r="AC493" s="13"/>
      <c r="AD493" s="13"/>
      <c r="AE493" s="13"/>
      <c r="AT493" s="244" t="s">
        <v>143</v>
      </c>
      <c r="AU493" s="244" t="s">
        <v>87</v>
      </c>
      <c r="AV493" s="13" t="s">
        <v>87</v>
      </c>
      <c r="AW493" s="13" t="s">
        <v>34</v>
      </c>
      <c r="AX493" s="13" t="s">
        <v>78</v>
      </c>
      <c r="AY493" s="244" t="s">
        <v>131</v>
      </c>
    </row>
    <row r="494" s="13" customFormat="1">
      <c r="A494" s="13"/>
      <c r="B494" s="234"/>
      <c r="C494" s="235"/>
      <c r="D494" s="228" t="s">
        <v>143</v>
      </c>
      <c r="E494" s="236" t="s">
        <v>1</v>
      </c>
      <c r="F494" s="237" t="s">
        <v>667</v>
      </c>
      <c r="G494" s="235"/>
      <c r="H494" s="238">
        <v>16.800000000000001</v>
      </c>
      <c r="I494" s="239"/>
      <c r="J494" s="235"/>
      <c r="K494" s="235"/>
      <c r="L494" s="240"/>
      <c r="M494" s="241"/>
      <c r="N494" s="242"/>
      <c r="O494" s="242"/>
      <c r="P494" s="242"/>
      <c r="Q494" s="242"/>
      <c r="R494" s="242"/>
      <c r="S494" s="242"/>
      <c r="T494" s="243"/>
      <c r="U494" s="13"/>
      <c r="V494" s="13"/>
      <c r="W494" s="13"/>
      <c r="X494" s="13"/>
      <c r="Y494" s="13"/>
      <c r="Z494" s="13"/>
      <c r="AA494" s="13"/>
      <c r="AB494" s="13"/>
      <c r="AC494" s="13"/>
      <c r="AD494" s="13"/>
      <c r="AE494" s="13"/>
      <c r="AT494" s="244" t="s">
        <v>143</v>
      </c>
      <c r="AU494" s="244" t="s">
        <v>87</v>
      </c>
      <c r="AV494" s="13" t="s">
        <v>87</v>
      </c>
      <c r="AW494" s="13" t="s">
        <v>34</v>
      </c>
      <c r="AX494" s="13" t="s">
        <v>78</v>
      </c>
      <c r="AY494" s="244" t="s">
        <v>131</v>
      </c>
    </row>
    <row r="495" s="13" customFormat="1">
      <c r="A495" s="13"/>
      <c r="B495" s="234"/>
      <c r="C495" s="235"/>
      <c r="D495" s="228" t="s">
        <v>143</v>
      </c>
      <c r="E495" s="236" t="s">
        <v>1</v>
      </c>
      <c r="F495" s="237" t="s">
        <v>668</v>
      </c>
      <c r="G495" s="235"/>
      <c r="H495" s="238">
        <v>12.800000000000001</v>
      </c>
      <c r="I495" s="239"/>
      <c r="J495" s="235"/>
      <c r="K495" s="235"/>
      <c r="L495" s="240"/>
      <c r="M495" s="241"/>
      <c r="N495" s="242"/>
      <c r="O495" s="242"/>
      <c r="P495" s="242"/>
      <c r="Q495" s="242"/>
      <c r="R495" s="242"/>
      <c r="S495" s="242"/>
      <c r="T495" s="243"/>
      <c r="U495" s="13"/>
      <c r="V495" s="13"/>
      <c r="W495" s="13"/>
      <c r="X495" s="13"/>
      <c r="Y495" s="13"/>
      <c r="Z495" s="13"/>
      <c r="AA495" s="13"/>
      <c r="AB495" s="13"/>
      <c r="AC495" s="13"/>
      <c r="AD495" s="13"/>
      <c r="AE495" s="13"/>
      <c r="AT495" s="244" t="s">
        <v>143</v>
      </c>
      <c r="AU495" s="244" t="s">
        <v>87</v>
      </c>
      <c r="AV495" s="13" t="s">
        <v>87</v>
      </c>
      <c r="AW495" s="13" t="s">
        <v>34</v>
      </c>
      <c r="AX495" s="13" t="s">
        <v>78</v>
      </c>
      <c r="AY495" s="244" t="s">
        <v>131</v>
      </c>
    </row>
    <row r="496" s="13" customFormat="1">
      <c r="A496" s="13"/>
      <c r="B496" s="234"/>
      <c r="C496" s="235"/>
      <c r="D496" s="228" t="s">
        <v>143</v>
      </c>
      <c r="E496" s="236" t="s">
        <v>1</v>
      </c>
      <c r="F496" s="237" t="s">
        <v>669</v>
      </c>
      <c r="G496" s="235"/>
      <c r="H496" s="238">
        <v>22.5</v>
      </c>
      <c r="I496" s="239"/>
      <c r="J496" s="235"/>
      <c r="K496" s="235"/>
      <c r="L496" s="240"/>
      <c r="M496" s="241"/>
      <c r="N496" s="242"/>
      <c r="O496" s="242"/>
      <c r="P496" s="242"/>
      <c r="Q496" s="242"/>
      <c r="R496" s="242"/>
      <c r="S496" s="242"/>
      <c r="T496" s="243"/>
      <c r="U496" s="13"/>
      <c r="V496" s="13"/>
      <c r="W496" s="13"/>
      <c r="X496" s="13"/>
      <c r="Y496" s="13"/>
      <c r="Z496" s="13"/>
      <c r="AA496" s="13"/>
      <c r="AB496" s="13"/>
      <c r="AC496" s="13"/>
      <c r="AD496" s="13"/>
      <c r="AE496" s="13"/>
      <c r="AT496" s="244" t="s">
        <v>143</v>
      </c>
      <c r="AU496" s="244" t="s">
        <v>87</v>
      </c>
      <c r="AV496" s="13" t="s">
        <v>87</v>
      </c>
      <c r="AW496" s="13" t="s">
        <v>34</v>
      </c>
      <c r="AX496" s="13" t="s">
        <v>78</v>
      </c>
      <c r="AY496" s="244" t="s">
        <v>131</v>
      </c>
    </row>
    <row r="497" s="13" customFormat="1">
      <c r="A497" s="13"/>
      <c r="B497" s="234"/>
      <c r="C497" s="235"/>
      <c r="D497" s="228" t="s">
        <v>143</v>
      </c>
      <c r="E497" s="236" t="s">
        <v>1</v>
      </c>
      <c r="F497" s="237" t="s">
        <v>670</v>
      </c>
      <c r="G497" s="235"/>
      <c r="H497" s="238">
        <v>20.399999999999999</v>
      </c>
      <c r="I497" s="239"/>
      <c r="J497" s="235"/>
      <c r="K497" s="235"/>
      <c r="L497" s="240"/>
      <c r="M497" s="241"/>
      <c r="N497" s="242"/>
      <c r="O497" s="242"/>
      <c r="P497" s="242"/>
      <c r="Q497" s="242"/>
      <c r="R497" s="242"/>
      <c r="S497" s="242"/>
      <c r="T497" s="243"/>
      <c r="U497" s="13"/>
      <c r="V497" s="13"/>
      <c r="W497" s="13"/>
      <c r="X497" s="13"/>
      <c r="Y497" s="13"/>
      <c r="Z497" s="13"/>
      <c r="AA497" s="13"/>
      <c r="AB497" s="13"/>
      <c r="AC497" s="13"/>
      <c r="AD497" s="13"/>
      <c r="AE497" s="13"/>
      <c r="AT497" s="244" t="s">
        <v>143</v>
      </c>
      <c r="AU497" s="244" t="s">
        <v>87</v>
      </c>
      <c r="AV497" s="13" t="s">
        <v>87</v>
      </c>
      <c r="AW497" s="13" t="s">
        <v>34</v>
      </c>
      <c r="AX497" s="13" t="s">
        <v>78</v>
      </c>
      <c r="AY497" s="244" t="s">
        <v>131</v>
      </c>
    </row>
    <row r="498" s="14" customFormat="1">
      <c r="A498" s="14"/>
      <c r="B498" s="245"/>
      <c r="C498" s="246"/>
      <c r="D498" s="228" t="s">
        <v>143</v>
      </c>
      <c r="E498" s="247" t="s">
        <v>1</v>
      </c>
      <c r="F498" s="248" t="s">
        <v>146</v>
      </c>
      <c r="G498" s="246"/>
      <c r="H498" s="249">
        <v>138.59999999999999</v>
      </c>
      <c r="I498" s="250"/>
      <c r="J498" s="246"/>
      <c r="K498" s="246"/>
      <c r="L498" s="251"/>
      <c r="M498" s="252"/>
      <c r="N498" s="253"/>
      <c r="O498" s="253"/>
      <c r="P498" s="253"/>
      <c r="Q498" s="253"/>
      <c r="R498" s="253"/>
      <c r="S498" s="253"/>
      <c r="T498" s="254"/>
      <c r="U498" s="14"/>
      <c r="V498" s="14"/>
      <c r="W498" s="14"/>
      <c r="X498" s="14"/>
      <c r="Y498" s="14"/>
      <c r="Z498" s="14"/>
      <c r="AA498" s="14"/>
      <c r="AB498" s="14"/>
      <c r="AC498" s="14"/>
      <c r="AD498" s="14"/>
      <c r="AE498" s="14"/>
      <c r="AT498" s="255" t="s">
        <v>143</v>
      </c>
      <c r="AU498" s="255" t="s">
        <v>87</v>
      </c>
      <c r="AV498" s="14" t="s">
        <v>137</v>
      </c>
      <c r="AW498" s="14" t="s">
        <v>34</v>
      </c>
      <c r="AX498" s="14" t="s">
        <v>85</v>
      </c>
      <c r="AY498" s="255" t="s">
        <v>131</v>
      </c>
    </row>
    <row r="499" s="2" customFormat="1" ht="16.5" customHeight="1">
      <c r="A499" s="37"/>
      <c r="B499" s="38"/>
      <c r="C499" s="256" t="s">
        <v>671</v>
      </c>
      <c r="D499" s="256" t="s">
        <v>268</v>
      </c>
      <c r="E499" s="257" t="s">
        <v>672</v>
      </c>
      <c r="F499" s="258" t="s">
        <v>673</v>
      </c>
      <c r="G499" s="259" t="s">
        <v>159</v>
      </c>
      <c r="H499" s="260">
        <v>42.899999999999999</v>
      </c>
      <c r="I499" s="261"/>
      <c r="J499" s="262">
        <f>ROUND(I499*H499,2)</f>
        <v>0</v>
      </c>
      <c r="K499" s="263"/>
      <c r="L499" s="264"/>
      <c r="M499" s="265" t="s">
        <v>1</v>
      </c>
      <c r="N499" s="266" t="s">
        <v>43</v>
      </c>
      <c r="O499" s="90"/>
      <c r="P499" s="224">
        <f>O499*H499</f>
        <v>0</v>
      </c>
      <c r="Q499" s="224">
        <v>0.028299999999999999</v>
      </c>
      <c r="R499" s="224">
        <f>Q499*H499</f>
        <v>1.21407</v>
      </c>
      <c r="S499" s="224">
        <v>0</v>
      </c>
      <c r="T499" s="225">
        <f>S499*H499</f>
        <v>0</v>
      </c>
      <c r="U499" s="37"/>
      <c r="V499" s="37"/>
      <c r="W499" s="37"/>
      <c r="X499" s="37"/>
      <c r="Y499" s="37"/>
      <c r="Z499" s="37"/>
      <c r="AA499" s="37"/>
      <c r="AB499" s="37"/>
      <c r="AC499" s="37"/>
      <c r="AD499" s="37"/>
      <c r="AE499" s="37"/>
      <c r="AR499" s="226" t="s">
        <v>208</v>
      </c>
      <c r="AT499" s="226" t="s">
        <v>268</v>
      </c>
      <c r="AU499" s="226" t="s">
        <v>87</v>
      </c>
      <c r="AY499" s="16" t="s">
        <v>131</v>
      </c>
      <c r="BE499" s="227">
        <f>IF(N499="základní",J499,0)</f>
        <v>0</v>
      </c>
      <c r="BF499" s="227">
        <f>IF(N499="snížená",J499,0)</f>
        <v>0</v>
      </c>
      <c r="BG499" s="227">
        <f>IF(N499="zákl. přenesená",J499,0)</f>
        <v>0</v>
      </c>
      <c r="BH499" s="227">
        <f>IF(N499="sníž. přenesená",J499,0)</f>
        <v>0</v>
      </c>
      <c r="BI499" s="227">
        <f>IF(N499="nulová",J499,0)</f>
        <v>0</v>
      </c>
      <c r="BJ499" s="16" t="s">
        <v>85</v>
      </c>
      <c r="BK499" s="227">
        <f>ROUND(I499*H499,2)</f>
        <v>0</v>
      </c>
      <c r="BL499" s="16" t="s">
        <v>137</v>
      </c>
      <c r="BM499" s="226" t="s">
        <v>674</v>
      </c>
    </row>
    <row r="500" s="2" customFormat="1">
      <c r="A500" s="37"/>
      <c r="B500" s="38"/>
      <c r="C500" s="39"/>
      <c r="D500" s="228" t="s">
        <v>139</v>
      </c>
      <c r="E500" s="39"/>
      <c r="F500" s="229" t="s">
        <v>673</v>
      </c>
      <c r="G500" s="39"/>
      <c r="H500" s="39"/>
      <c r="I500" s="230"/>
      <c r="J500" s="39"/>
      <c r="K500" s="39"/>
      <c r="L500" s="43"/>
      <c r="M500" s="231"/>
      <c r="N500" s="232"/>
      <c r="O500" s="90"/>
      <c r="P500" s="90"/>
      <c r="Q500" s="90"/>
      <c r="R500" s="90"/>
      <c r="S500" s="90"/>
      <c r="T500" s="91"/>
      <c r="U500" s="37"/>
      <c r="V500" s="37"/>
      <c r="W500" s="37"/>
      <c r="X500" s="37"/>
      <c r="Y500" s="37"/>
      <c r="Z500" s="37"/>
      <c r="AA500" s="37"/>
      <c r="AB500" s="37"/>
      <c r="AC500" s="37"/>
      <c r="AD500" s="37"/>
      <c r="AE500" s="37"/>
      <c r="AT500" s="16" t="s">
        <v>139</v>
      </c>
      <c r="AU500" s="16" t="s">
        <v>87</v>
      </c>
    </row>
    <row r="501" s="2" customFormat="1">
      <c r="A501" s="37"/>
      <c r="B501" s="38"/>
      <c r="C501" s="39"/>
      <c r="D501" s="228" t="s">
        <v>141</v>
      </c>
      <c r="E501" s="39"/>
      <c r="F501" s="233" t="s">
        <v>675</v>
      </c>
      <c r="G501" s="39"/>
      <c r="H501" s="39"/>
      <c r="I501" s="230"/>
      <c r="J501" s="39"/>
      <c r="K501" s="39"/>
      <c r="L501" s="43"/>
      <c r="M501" s="231"/>
      <c r="N501" s="232"/>
      <c r="O501" s="90"/>
      <c r="P501" s="90"/>
      <c r="Q501" s="90"/>
      <c r="R501" s="90"/>
      <c r="S501" s="90"/>
      <c r="T501" s="91"/>
      <c r="U501" s="37"/>
      <c r="V501" s="37"/>
      <c r="W501" s="37"/>
      <c r="X501" s="37"/>
      <c r="Y501" s="37"/>
      <c r="Z501" s="37"/>
      <c r="AA501" s="37"/>
      <c r="AB501" s="37"/>
      <c r="AC501" s="37"/>
      <c r="AD501" s="37"/>
      <c r="AE501" s="37"/>
      <c r="AT501" s="16" t="s">
        <v>141</v>
      </c>
      <c r="AU501" s="16" t="s">
        <v>87</v>
      </c>
    </row>
    <row r="502" s="13" customFormat="1">
      <c r="A502" s="13"/>
      <c r="B502" s="234"/>
      <c r="C502" s="235"/>
      <c r="D502" s="228" t="s">
        <v>143</v>
      </c>
      <c r="E502" s="236" t="s">
        <v>1</v>
      </c>
      <c r="F502" s="237" t="s">
        <v>676</v>
      </c>
      <c r="G502" s="235"/>
      <c r="H502" s="238">
        <v>22.5</v>
      </c>
      <c r="I502" s="239"/>
      <c r="J502" s="235"/>
      <c r="K502" s="235"/>
      <c r="L502" s="240"/>
      <c r="M502" s="241"/>
      <c r="N502" s="242"/>
      <c r="O502" s="242"/>
      <c r="P502" s="242"/>
      <c r="Q502" s="242"/>
      <c r="R502" s="242"/>
      <c r="S502" s="242"/>
      <c r="T502" s="243"/>
      <c r="U502" s="13"/>
      <c r="V502" s="13"/>
      <c r="W502" s="13"/>
      <c r="X502" s="13"/>
      <c r="Y502" s="13"/>
      <c r="Z502" s="13"/>
      <c r="AA502" s="13"/>
      <c r="AB502" s="13"/>
      <c r="AC502" s="13"/>
      <c r="AD502" s="13"/>
      <c r="AE502" s="13"/>
      <c r="AT502" s="244" t="s">
        <v>143</v>
      </c>
      <c r="AU502" s="244" t="s">
        <v>87</v>
      </c>
      <c r="AV502" s="13" t="s">
        <v>87</v>
      </c>
      <c r="AW502" s="13" t="s">
        <v>34</v>
      </c>
      <c r="AX502" s="13" t="s">
        <v>78</v>
      </c>
      <c r="AY502" s="244" t="s">
        <v>131</v>
      </c>
    </row>
    <row r="503" s="13" customFormat="1">
      <c r="A503" s="13"/>
      <c r="B503" s="234"/>
      <c r="C503" s="235"/>
      <c r="D503" s="228" t="s">
        <v>143</v>
      </c>
      <c r="E503" s="236" t="s">
        <v>1</v>
      </c>
      <c r="F503" s="237" t="s">
        <v>677</v>
      </c>
      <c r="G503" s="235"/>
      <c r="H503" s="238">
        <v>20.399999999999999</v>
      </c>
      <c r="I503" s="239"/>
      <c r="J503" s="235"/>
      <c r="K503" s="235"/>
      <c r="L503" s="240"/>
      <c r="M503" s="241"/>
      <c r="N503" s="242"/>
      <c r="O503" s="242"/>
      <c r="P503" s="242"/>
      <c r="Q503" s="242"/>
      <c r="R503" s="242"/>
      <c r="S503" s="242"/>
      <c r="T503" s="243"/>
      <c r="U503" s="13"/>
      <c r="V503" s="13"/>
      <c r="W503" s="13"/>
      <c r="X503" s="13"/>
      <c r="Y503" s="13"/>
      <c r="Z503" s="13"/>
      <c r="AA503" s="13"/>
      <c r="AB503" s="13"/>
      <c r="AC503" s="13"/>
      <c r="AD503" s="13"/>
      <c r="AE503" s="13"/>
      <c r="AT503" s="244" t="s">
        <v>143</v>
      </c>
      <c r="AU503" s="244" t="s">
        <v>87</v>
      </c>
      <c r="AV503" s="13" t="s">
        <v>87</v>
      </c>
      <c r="AW503" s="13" t="s">
        <v>34</v>
      </c>
      <c r="AX503" s="13" t="s">
        <v>78</v>
      </c>
      <c r="AY503" s="244" t="s">
        <v>131</v>
      </c>
    </row>
    <row r="504" s="14" customFormat="1">
      <c r="A504" s="14"/>
      <c r="B504" s="245"/>
      <c r="C504" s="246"/>
      <c r="D504" s="228" t="s">
        <v>143</v>
      </c>
      <c r="E504" s="247" t="s">
        <v>1</v>
      </c>
      <c r="F504" s="248" t="s">
        <v>146</v>
      </c>
      <c r="G504" s="246"/>
      <c r="H504" s="249">
        <v>42.899999999999999</v>
      </c>
      <c r="I504" s="250"/>
      <c r="J504" s="246"/>
      <c r="K504" s="246"/>
      <c r="L504" s="251"/>
      <c r="M504" s="252"/>
      <c r="N504" s="253"/>
      <c r="O504" s="253"/>
      <c r="P504" s="253"/>
      <c r="Q504" s="253"/>
      <c r="R504" s="253"/>
      <c r="S504" s="253"/>
      <c r="T504" s="254"/>
      <c r="U504" s="14"/>
      <c r="V504" s="14"/>
      <c r="W504" s="14"/>
      <c r="X504" s="14"/>
      <c r="Y504" s="14"/>
      <c r="Z504" s="14"/>
      <c r="AA504" s="14"/>
      <c r="AB504" s="14"/>
      <c r="AC504" s="14"/>
      <c r="AD504" s="14"/>
      <c r="AE504" s="14"/>
      <c r="AT504" s="255" t="s">
        <v>143</v>
      </c>
      <c r="AU504" s="255" t="s">
        <v>87</v>
      </c>
      <c r="AV504" s="14" t="s">
        <v>137</v>
      </c>
      <c r="AW504" s="14" t="s">
        <v>34</v>
      </c>
      <c r="AX504" s="14" t="s">
        <v>85</v>
      </c>
      <c r="AY504" s="255" t="s">
        <v>131</v>
      </c>
    </row>
    <row r="505" s="2" customFormat="1" ht="16.5" customHeight="1">
      <c r="A505" s="37"/>
      <c r="B505" s="38"/>
      <c r="C505" s="256" t="s">
        <v>678</v>
      </c>
      <c r="D505" s="256" t="s">
        <v>268</v>
      </c>
      <c r="E505" s="257" t="s">
        <v>679</v>
      </c>
      <c r="F505" s="258" t="s">
        <v>680</v>
      </c>
      <c r="G505" s="259" t="s">
        <v>159</v>
      </c>
      <c r="H505" s="260">
        <v>95.700000000000003</v>
      </c>
      <c r="I505" s="261"/>
      <c r="J505" s="262">
        <f>ROUND(I505*H505,2)</f>
        <v>0</v>
      </c>
      <c r="K505" s="263"/>
      <c r="L505" s="264"/>
      <c r="M505" s="265" t="s">
        <v>1</v>
      </c>
      <c r="N505" s="266" t="s">
        <v>43</v>
      </c>
      <c r="O505" s="90"/>
      <c r="P505" s="224">
        <f>O505*H505</f>
        <v>0</v>
      </c>
      <c r="Q505" s="224">
        <v>0.050999999999999997</v>
      </c>
      <c r="R505" s="224">
        <f>Q505*H505</f>
        <v>4.8807</v>
      </c>
      <c r="S505" s="224">
        <v>0</v>
      </c>
      <c r="T505" s="225">
        <f>S505*H505</f>
        <v>0</v>
      </c>
      <c r="U505" s="37"/>
      <c r="V505" s="37"/>
      <c r="W505" s="37"/>
      <c r="X505" s="37"/>
      <c r="Y505" s="37"/>
      <c r="Z505" s="37"/>
      <c r="AA505" s="37"/>
      <c r="AB505" s="37"/>
      <c r="AC505" s="37"/>
      <c r="AD505" s="37"/>
      <c r="AE505" s="37"/>
      <c r="AR505" s="226" t="s">
        <v>208</v>
      </c>
      <c r="AT505" s="226" t="s">
        <v>268</v>
      </c>
      <c r="AU505" s="226" t="s">
        <v>87</v>
      </c>
      <c r="AY505" s="16" t="s">
        <v>131</v>
      </c>
      <c r="BE505" s="227">
        <f>IF(N505="základní",J505,0)</f>
        <v>0</v>
      </c>
      <c r="BF505" s="227">
        <f>IF(N505="snížená",J505,0)</f>
        <v>0</v>
      </c>
      <c r="BG505" s="227">
        <f>IF(N505="zákl. přenesená",J505,0)</f>
        <v>0</v>
      </c>
      <c r="BH505" s="227">
        <f>IF(N505="sníž. přenesená",J505,0)</f>
        <v>0</v>
      </c>
      <c r="BI505" s="227">
        <f>IF(N505="nulová",J505,0)</f>
        <v>0</v>
      </c>
      <c r="BJ505" s="16" t="s">
        <v>85</v>
      </c>
      <c r="BK505" s="227">
        <f>ROUND(I505*H505,2)</f>
        <v>0</v>
      </c>
      <c r="BL505" s="16" t="s">
        <v>137</v>
      </c>
      <c r="BM505" s="226" t="s">
        <v>681</v>
      </c>
    </row>
    <row r="506" s="2" customFormat="1">
      <c r="A506" s="37"/>
      <c r="B506" s="38"/>
      <c r="C506" s="39"/>
      <c r="D506" s="228" t="s">
        <v>139</v>
      </c>
      <c r="E506" s="39"/>
      <c r="F506" s="229" t="s">
        <v>680</v>
      </c>
      <c r="G506" s="39"/>
      <c r="H506" s="39"/>
      <c r="I506" s="230"/>
      <c r="J506" s="39"/>
      <c r="K506" s="39"/>
      <c r="L506" s="43"/>
      <c r="M506" s="231"/>
      <c r="N506" s="232"/>
      <c r="O506" s="90"/>
      <c r="P506" s="90"/>
      <c r="Q506" s="90"/>
      <c r="R506" s="90"/>
      <c r="S506" s="90"/>
      <c r="T506" s="91"/>
      <c r="U506" s="37"/>
      <c r="V506" s="37"/>
      <c r="W506" s="37"/>
      <c r="X506" s="37"/>
      <c r="Y506" s="37"/>
      <c r="Z506" s="37"/>
      <c r="AA506" s="37"/>
      <c r="AB506" s="37"/>
      <c r="AC506" s="37"/>
      <c r="AD506" s="37"/>
      <c r="AE506" s="37"/>
      <c r="AT506" s="16" t="s">
        <v>139</v>
      </c>
      <c r="AU506" s="16" t="s">
        <v>87</v>
      </c>
    </row>
    <row r="507" s="2" customFormat="1">
      <c r="A507" s="37"/>
      <c r="B507" s="38"/>
      <c r="C507" s="39"/>
      <c r="D507" s="228" t="s">
        <v>141</v>
      </c>
      <c r="E507" s="39"/>
      <c r="F507" s="233" t="s">
        <v>682</v>
      </c>
      <c r="G507" s="39"/>
      <c r="H507" s="39"/>
      <c r="I507" s="230"/>
      <c r="J507" s="39"/>
      <c r="K507" s="39"/>
      <c r="L507" s="43"/>
      <c r="M507" s="231"/>
      <c r="N507" s="232"/>
      <c r="O507" s="90"/>
      <c r="P507" s="90"/>
      <c r="Q507" s="90"/>
      <c r="R507" s="90"/>
      <c r="S507" s="90"/>
      <c r="T507" s="91"/>
      <c r="U507" s="37"/>
      <c r="V507" s="37"/>
      <c r="W507" s="37"/>
      <c r="X507" s="37"/>
      <c r="Y507" s="37"/>
      <c r="Z507" s="37"/>
      <c r="AA507" s="37"/>
      <c r="AB507" s="37"/>
      <c r="AC507" s="37"/>
      <c r="AD507" s="37"/>
      <c r="AE507" s="37"/>
      <c r="AT507" s="16" t="s">
        <v>141</v>
      </c>
      <c r="AU507" s="16" t="s">
        <v>87</v>
      </c>
    </row>
    <row r="508" s="13" customFormat="1">
      <c r="A508" s="13"/>
      <c r="B508" s="234"/>
      <c r="C508" s="235"/>
      <c r="D508" s="228" t="s">
        <v>143</v>
      </c>
      <c r="E508" s="236" t="s">
        <v>1</v>
      </c>
      <c r="F508" s="237" t="s">
        <v>683</v>
      </c>
      <c r="G508" s="235"/>
      <c r="H508" s="238">
        <v>33.5</v>
      </c>
      <c r="I508" s="239"/>
      <c r="J508" s="235"/>
      <c r="K508" s="235"/>
      <c r="L508" s="240"/>
      <c r="M508" s="241"/>
      <c r="N508" s="242"/>
      <c r="O508" s="242"/>
      <c r="P508" s="242"/>
      <c r="Q508" s="242"/>
      <c r="R508" s="242"/>
      <c r="S508" s="242"/>
      <c r="T508" s="243"/>
      <c r="U508" s="13"/>
      <c r="V508" s="13"/>
      <c r="W508" s="13"/>
      <c r="X508" s="13"/>
      <c r="Y508" s="13"/>
      <c r="Z508" s="13"/>
      <c r="AA508" s="13"/>
      <c r="AB508" s="13"/>
      <c r="AC508" s="13"/>
      <c r="AD508" s="13"/>
      <c r="AE508" s="13"/>
      <c r="AT508" s="244" t="s">
        <v>143</v>
      </c>
      <c r="AU508" s="244" t="s">
        <v>87</v>
      </c>
      <c r="AV508" s="13" t="s">
        <v>87</v>
      </c>
      <c r="AW508" s="13" t="s">
        <v>34</v>
      </c>
      <c r="AX508" s="13" t="s">
        <v>78</v>
      </c>
      <c r="AY508" s="244" t="s">
        <v>131</v>
      </c>
    </row>
    <row r="509" s="13" customFormat="1">
      <c r="A509" s="13"/>
      <c r="B509" s="234"/>
      <c r="C509" s="235"/>
      <c r="D509" s="228" t="s">
        <v>143</v>
      </c>
      <c r="E509" s="236" t="s">
        <v>1</v>
      </c>
      <c r="F509" s="237" t="s">
        <v>684</v>
      </c>
      <c r="G509" s="235"/>
      <c r="H509" s="238">
        <v>32.600000000000001</v>
      </c>
      <c r="I509" s="239"/>
      <c r="J509" s="235"/>
      <c r="K509" s="235"/>
      <c r="L509" s="240"/>
      <c r="M509" s="241"/>
      <c r="N509" s="242"/>
      <c r="O509" s="242"/>
      <c r="P509" s="242"/>
      <c r="Q509" s="242"/>
      <c r="R509" s="242"/>
      <c r="S509" s="242"/>
      <c r="T509" s="243"/>
      <c r="U509" s="13"/>
      <c r="V509" s="13"/>
      <c r="W509" s="13"/>
      <c r="X509" s="13"/>
      <c r="Y509" s="13"/>
      <c r="Z509" s="13"/>
      <c r="AA509" s="13"/>
      <c r="AB509" s="13"/>
      <c r="AC509" s="13"/>
      <c r="AD509" s="13"/>
      <c r="AE509" s="13"/>
      <c r="AT509" s="244" t="s">
        <v>143</v>
      </c>
      <c r="AU509" s="244" t="s">
        <v>87</v>
      </c>
      <c r="AV509" s="13" t="s">
        <v>87</v>
      </c>
      <c r="AW509" s="13" t="s">
        <v>34</v>
      </c>
      <c r="AX509" s="13" t="s">
        <v>78</v>
      </c>
      <c r="AY509" s="244" t="s">
        <v>131</v>
      </c>
    </row>
    <row r="510" s="13" customFormat="1">
      <c r="A510" s="13"/>
      <c r="B510" s="234"/>
      <c r="C510" s="235"/>
      <c r="D510" s="228" t="s">
        <v>143</v>
      </c>
      <c r="E510" s="236" t="s">
        <v>1</v>
      </c>
      <c r="F510" s="237" t="s">
        <v>685</v>
      </c>
      <c r="G510" s="235"/>
      <c r="H510" s="238">
        <v>16.800000000000001</v>
      </c>
      <c r="I510" s="239"/>
      <c r="J510" s="235"/>
      <c r="K510" s="235"/>
      <c r="L510" s="240"/>
      <c r="M510" s="241"/>
      <c r="N510" s="242"/>
      <c r="O510" s="242"/>
      <c r="P510" s="242"/>
      <c r="Q510" s="242"/>
      <c r="R510" s="242"/>
      <c r="S510" s="242"/>
      <c r="T510" s="243"/>
      <c r="U510" s="13"/>
      <c r="V510" s="13"/>
      <c r="W510" s="13"/>
      <c r="X510" s="13"/>
      <c r="Y510" s="13"/>
      <c r="Z510" s="13"/>
      <c r="AA510" s="13"/>
      <c r="AB510" s="13"/>
      <c r="AC510" s="13"/>
      <c r="AD510" s="13"/>
      <c r="AE510" s="13"/>
      <c r="AT510" s="244" t="s">
        <v>143</v>
      </c>
      <c r="AU510" s="244" t="s">
        <v>87</v>
      </c>
      <c r="AV510" s="13" t="s">
        <v>87</v>
      </c>
      <c r="AW510" s="13" t="s">
        <v>34</v>
      </c>
      <c r="AX510" s="13" t="s">
        <v>78</v>
      </c>
      <c r="AY510" s="244" t="s">
        <v>131</v>
      </c>
    </row>
    <row r="511" s="13" customFormat="1">
      <c r="A511" s="13"/>
      <c r="B511" s="234"/>
      <c r="C511" s="235"/>
      <c r="D511" s="228" t="s">
        <v>143</v>
      </c>
      <c r="E511" s="236" t="s">
        <v>1</v>
      </c>
      <c r="F511" s="237" t="s">
        <v>686</v>
      </c>
      <c r="G511" s="235"/>
      <c r="H511" s="238">
        <v>12.800000000000001</v>
      </c>
      <c r="I511" s="239"/>
      <c r="J511" s="235"/>
      <c r="K511" s="235"/>
      <c r="L511" s="240"/>
      <c r="M511" s="241"/>
      <c r="N511" s="242"/>
      <c r="O511" s="242"/>
      <c r="P511" s="242"/>
      <c r="Q511" s="242"/>
      <c r="R511" s="242"/>
      <c r="S511" s="242"/>
      <c r="T511" s="243"/>
      <c r="U511" s="13"/>
      <c r="V511" s="13"/>
      <c r="W511" s="13"/>
      <c r="X511" s="13"/>
      <c r="Y511" s="13"/>
      <c r="Z511" s="13"/>
      <c r="AA511" s="13"/>
      <c r="AB511" s="13"/>
      <c r="AC511" s="13"/>
      <c r="AD511" s="13"/>
      <c r="AE511" s="13"/>
      <c r="AT511" s="244" t="s">
        <v>143</v>
      </c>
      <c r="AU511" s="244" t="s">
        <v>87</v>
      </c>
      <c r="AV511" s="13" t="s">
        <v>87</v>
      </c>
      <c r="AW511" s="13" t="s">
        <v>34</v>
      </c>
      <c r="AX511" s="13" t="s">
        <v>78</v>
      </c>
      <c r="AY511" s="244" t="s">
        <v>131</v>
      </c>
    </row>
    <row r="512" s="14" customFormat="1">
      <c r="A512" s="14"/>
      <c r="B512" s="245"/>
      <c r="C512" s="246"/>
      <c r="D512" s="228" t="s">
        <v>143</v>
      </c>
      <c r="E512" s="247" t="s">
        <v>1</v>
      </c>
      <c r="F512" s="248" t="s">
        <v>146</v>
      </c>
      <c r="G512" s="246"/>
      <c r="H512" s="249">
        <v>95.700000000000003</v>
      </c>
      <c r="I512" s="250"/>
      <c r="J512" s="246"/>
      <c r="K512" s="246"/>
      <c r="L512" s="251"/>
      <c r="M512" s="252"/>
      <c r="N512" s="253"/>
      <c r="O512" s="253"/>
      <c r="P512" s="253"/>
      <c r="Q512" s="253"/>
      <c r="R512" s="253"/>
      <c r="S512" s="253"/>
      <c r="T512" s="254"/>
      <c r="U512" s="14"/>
      <c r="V512" s="14"/>
      <c r="W512" s="14"/>
      <c r="X512" s="14"/>
      <c r="Y512" s="14"/>
      <c r="Z512" s="14"/>
      <c r="AA512" s="14"/>
      <c r="AB512" s="14"/>
      <c r="AC512" s="14"/>
      <c r="AD512" s="14"/>
      <c r="AE512" s="14"/>
      <c r="AT512" s="255" t="s">
        <v>143</v>
      </c>
      <c r="AU512" s="255" t="s">
        <v>87</v>
      </c>
      <c r="AV512" s="14" t="s">
        <v>137</v>
      </c>
      <c r="AW512" s="14" t="s">
        <v>34</v>
      </c>
      <c r="AX512" s="14" t="s">
        <v>85</v>
      </c>
      <c r="AY512" s="255" t="s">
        <v>131</v>
      </c>
    </row>
    <row r="513" s="2" customFormat="1" ht="16.5" customHeight="1">
      <c r="A513" s="37"/>
      <c r="B513" s="38"/>
      <c r="C513" s="214" t="s">
        <v>687</v>
      </c>
      <c r="D513" s="214" t="s">
        <v>133</v>
      </c>
      <c r="E513" s="215" t="s">
        <v>688</v>
      </c>
      <c r="F513" s="216" t="s">
        <v>689</v>
      </c>
      <c r="G513" s="217" t="s">
        <v>298</v>
      </c>
      <c r="H513" s="218">
        <v>2</v>
      </c>
      <c r="I513" s="219"/>
      <c r="J513" s="220">
        <f>ROUND(I513*H513,2)</f>
        <v>0</v>
      </c>
      <c r="K513" s="221"/>
      <c r="L513" s="43"/>
      <c r="M513" s="222" t="s">
        <v>1</v>
      </c>
      <c r="N513" s="223" t="s">
        <v>43</v>
      </c>
      <c r="O513" s="90"/>
      <c r="P513" s="224">
        <f>O513*H513</f>
        <v>0</v>
      </c>
      <c r="Q513" s="224">
        <v>0.085419999999999996</v>
      </c>
      <c r="R513" s="224">
        <f>Q513*H513</f>
        <v>0.17083999999999999</v>
      </c>
      <c r="S513" s="224">
        <v>0</v>
      </c>
      <c r="T513" s="225">
        <f>S513*H513</f>
        <v>0</v>
      </c>
      <c r="U513" s="37"/>
      <c r="V513" s="37"/>
      <c r="W513" s="37"/>
      <c r="X513" s="37"/>
      <c r="Y513" s="37"/>
      <c r="Z513" s="37"/>
      <c r="AA513" s="37"/>
      <c r="AB513" s="37"/>
      <c r="AC513" s="37"/>
      <c r="AD513" s="37"/>
      <c r="AE513" s="37"/>
      <c r="AR513" s="226" t="s">
        <v>137</v>
      </c>
      <c r="AT513" s="226" t="s">
        <v>133</v>
      </c>
      <c r="AU513" s="226" t="s">
        <v>87</v>
      </c>
      <c r="AY513" s="16" t="s">
        <v>131</v>
      </c>
      <c r="BE513" s="227">
        <f>IF(N513="základní",J513,0)</f>
        <v>0</v>
      </c>
      <c r="BF513" s="227">
        <f>IF(N513="snížená",J513,0)</f>
        <v>0</v>
      </c>
      <c r="BG513" s="227">
        <f>IF(N513="zákl. přenesená",J513,0)</f>
        <v>0</v>
      </c>
      <c r="BH513" s="227">
        <f>IF(N513="sníž. přenesená",J513,0)</f>
        <v>0</v>
      </c>
      <c r="BI513" s="227">
        <f>IF(N513="nulová",J513,0)</f>
        <v>0</v>
      </c>
      <c r="BJ513" s="16" t="s">
        <v>85</v>
      </c>
      <c r="BK513" s="227">
        <f>ROUND(I513*H513,2)</f>
        <v>0</v>
      </c>
      <c r="BL513" s="16" t="s">
        <v>137</v>
      </c>
      <c r="BM513" s="226" t="s">
        <v>690</v>
      </c>
    </row>
    <row r="514" s="2" customFormat="1">
      <c r="A514" s="37"/>
      <c r="B514" s="38"/>
      <c r="C514" s="39"/>
      <c r="D514" s="228" t="s">
        <v>139</v>
      </c>
      <c r="E514" s="39"/>
      <c r="F514" s="229" t="s">
        <v>691</v>
      </c>
      <c r="G514" s="39"/>
      <c r="H514" s="39"/>
      <c r="I514" s="230"/>
      <c r="J514" s="39"/>
      <c r="K514" s="39"/>
      <c r="L514" s="43"/>
      <c r="M514" s="231"/>
      <c r="N514" s="232"/>
      <c r="O514" s="90"/>
      <c r="P514" s="90"/>
      <c r="Q514" s="90"/>
      <c r="R514" s="90"/>
      <c r="S514" s="90"/>
      <c r="T514" s="91"/>
      <c r="U514" s="37"/>
      <c r="V514" s="37"/>
      <c r="W514" s="37"/>
      <c r="X514" s="37"/>
      <c r="Y514" s="37"/>
      <c r="Z514" s="37"/>
      <c r="AA514" s="37"/>
      <c r="AB514" s="37"/>
      <c r="AC514" s="37"/>
      <c r="AD514" s="37"/>
      <c r="AE514" s="37"/>
      <c r="AT514" s="16" t="s">
        <v>139</v>
      </c>
      <c r="AU514" s="16" t="s">
        <v>87</v>
      </c>
    </row>
    <row r="515" s="2" customFormat="1" ht="21.75" customHeight="1">
      <c r="A515" s="37"/>
      <c r="B515" s="38"/>
      <c r="C515" s="214" t="s">
        <v>692</v>
      </c>
      <c r="D515" s="214" t="s">
        <v>133</v>
      </c>
      <c r="E515" s="215" t="s">
        <v>693</v>
      </c>
      <c r="F515" s="216" t="s">
        <v>694</v>
      </c>
      <c r="G515" s="217" t="s">
        <v>159</v>
      </c>
      <c r="H515" s="218">
        <v>6</v>
      </c>
      <c r="I515" s="219"/>
      <c r="J515" s="220">
        <f>ROUND(I515*H515,2)</f>
        <v>0</v>
      </c>
      <c r="K515" s="221"/>
      <c r="L515" s="43"/>
      <c r="M515" s="222" t="s">
        <v>1</v>
      </c>
      <c r="N515" s="223" t="s">
        <v>43</v>
      </c>
      <c r="O515" s="90"/>
      <c r="P515" s="224">
        <f>O515*H515</f>
        <v>0</v>
      </c>
      <c r="Q515" s="224">
        <v>1.0000000000000001E-05</v>
      </c>
      <c r="R515" s="224">
        <f>Q515*H515</f>
        <v>6.0000000000000008E-05</v>
      </c>
      <c r="S515" s="224">
        <v>0</v>
      </c>
      <c r="T515" s="225">
        <f>S515*H515</f>
        <v>0</v>
      </c>
      <c r="U515" s="37"/>
      <c r="V515" s="37"/>
      <c r="W515" s="37"/>
      <c r="X515" s="37"/>
      <c r="Y515" s="37"/>
      <c r="Z515" s="37"/>
      <c r="AA515" s="37"/>
      <c r="AB515" s="37"/>
      <c r="AC515" s="37"/>
      <c r="AD515" s="37"/>
      <c r="AE515" s="37"/>
      <c r="AR515" s="226" t="s">
        <v>137</v>
      </c>
      <c r="AT515" s="226" t="s">
        <v>133</v>
      </c>
      <c r="AU515" s="226" t="s">
        <v>87</v>
      </c>
      <c r="AY515" s="16" t="s">
        <v>131</v>
      </c>
      <c r="BE515" s="227">
        <f>IF(N515="základní",J515,0)</f>
        <v>0</v>
      </c>
      <c r="BF515" s="227">
        <f>IF(N515="snížená",J515,0)</f>
        <v>0</v>
      </c>
      <c r="BG515" s="227">
        <f>IF(N515="zákl. přenesená",J515,0)</f>
        <v>0</v>
      </c>
      <c r="BH515" s="227">
        <f>IF(N515="sníž. přenesená",J515,0)</f>
        <v>0</v>
      </c>
      <c r="BI515" s="227">
        <f>IF(N515="nulová",J515,0)</f>
        <v>0</v>
      </c>
      <c r="BJ515" s="16" t="s">
        <v>85</v>
      </c>
      <c r="BK515" s="227">
        <f>ROUND(I515*H515,2)</f>
        <v>0</v>
      </c>
      <c r="BL515" s="16" t="s">
        <v>137</v>
      </c>
      <c r="BM515" s="226" t="s">
        <v>695</v>
      </c>
    </row>
    <row r="516" s="2" customFormat="1">
      <c r="A516" s="37"/>
      <c r="B516" s="38"/>
      <c r="C516" s="39"/>
      <c r="D516" s="228" t="s">
        <v>139</v>
      </c>
      <c r="E516" s="39"/>
      <c r="F516" s="229" t="s">
        <v>696</v>
      </c>
      <c r="G516" s="39"/>
      <c r="H516" s="39"/>
      <c r="I516" s="230"/>
      <c r="J516" s="39"/>
      <c r="K516" s="39"/>
      <c r="L516" s="43"/>
      <c r="M516" s="231"/>
      <c r="N516" s="232"/>
      <c r="O516" s="90"/>
      <c r="P516" s="90"/>
      <c r="Q516" s="90"/>
      <c r="R516" s="90"/>
      <c r="S516" s="90"/>
      <c r="T516" s="91"/>
      <c r="U516" s="37"/>
      <c r="V516" s="37"/>
      <c r="W516" s="37"/>
      <c r="X516" s="37"/>
      <c r="Y516" s="37"/>
      <c r="Z516" s="37"/>
      <c r="AA516" s="37"/>
      <c r="AB516" s="37"/>
      <c r="AC516" s="37"/>
      <c r="AD516" s="37"/>
      <c r="AE516" s="37"/>
      <c r="AT516" s="16" t="s">
        <v>139</v>
      </c>
      <c r="AU516" s="16" t="s">
        <v>87</v>
      </c>
    </row>
    <row r="517" s="13" customFormat="1">
      <c r="A517" s="13"/>
      <c r="B517" s="234"/>
      <c r="C517" s="235"/>
      <c r="D517" s="228" t="s">
        <v>143</v>
      </c>
      <c r="E517" s="236" t="s">
        <v>1</v>
      </c>
      <c r="F517" s="237" t="s">
        <v>697</v>
      </c>
      <c r="G517" s="235"/>
      <c r="H517" s="238">
        <v>6</v>
      </c>
      <c r="I517" s="239"/>
      <c r="J517" s="235"/>
      <c r="K517" s="235"/>
      <c r="L517" s="240"/>
      <c r="M517" s="241"/>
      <c r="N517" s="242"/>
      <c r="O517" s="242"/>
      <c r="P517" s="242"/>
      <c r="Q517" s="242"/>
      <c r="R517" s="242"/>
      <c r="S517" s="242"/>
      <c r="T517" s="243"/>
      <c r="U517" s="13"/>
      <c r="V517" s="13"/>
      <c r="W517" s="13"/>
      <c r="X517" s="13"/>
      <c r="Y517" s="13"/>
      <c r="Z517" s="13"/>
      <c r="AA517" s="13"/>
      <c r="AB517" s="13"/>
      <c r="AC517" s="13"/>
      <c r="AD517" s="13"/>
      <c r="AE517" s="13"/>
      <c r="AT517" s="244" t="s">
        <v>143</v>
      </c>
      <c r="AU517" s="244" t="s">
        <v>87</v>
      </c>
      <c r="AV517" s="13" t="s">
        <v>87</v>
      </c>
      <c r="AW517" s="13" t="s">
        <v>34</v>
      </c>
      <c r="AX517" s="13" t="s">
        <v>85</v>
      </c>
      <c r="AY517" s="244" t="s">
        <v>131</v>
      </c>
    </row>
    <row r="518" s="2" customFormat="1" ht="21.75" customHeight="1">
      <c r="A518" s="37"/>
      <c r="B518" s="38"/>
      <c r="C518" s="214" t="s">
        <v>698</v>
      </c>
      <c r="D518" s="214" t="s">
        <v>133</v>
      </c>
      <c r="E518" s="215" t="s">
        <v>699</v>
      </c>
      <c r="F518" s="216" t="s">
        <v>700</v>
      </c>
      <c r="G518" s="217" t="s">
        <v>159</v>
      </c>
      <c r="H518" s="218">
        <v>6</v>
      </c>
      <c r="I518" s="219"/>
      <c r="J518" s="220">
        <f>ROUND(I518*H518,2)</f>
        <v>0</v>
      </c>
      <c r="K518" s="221"/>
      <c r="L518" s="43"/>
      <c r="M518" s="222" t="s">
        <v>1</v>
      </c>
      <c r="N518" s="223" t="s">
        <v>43</v>
      </c>
      <c r="O518" s="90"/>
      <c r="P518" s="224">
        <f>O518*H518</f>
        <v>0</v>
      </c>
      <c r="Q518" s="224">
        <v>0.00088000000000000003</v>
      </c>
      <c r="R518" s="224">
        <f>Q518*H518</f>
        <v>0.00528</v>
      </c>
      <c r="S518" s="224">
        <v>0</v>
      </c>
      <c r="T518" s="225">
        <f>S518*H518</f>
        <v>0</v>
      </c>
      <c r="U518" s="37"/>
      <c r="V518" s="37"/>
      <c r="W518" s="37"/>
      <c r="X518" s="37"/>
      <c r="Y518" s="37"/>
      <c r="Z518" s="37"/>
      <c r="AA518" s="37"/>
      <c r="AB518" s="37"/>
      <c r="AC518" s="37"/>
      <c r="AD518" s="37"/>
      <c r="AE518" s="37"/>
      <c r="AR518" s="226" t="s">
        <v>137</v>
      </c>
      <c r="AT518" s="226" t="s">
        <v>133</v>
      </c>
      <c r="AU518" s="226" t="s">
        <v>87</v>
      </c>
      <c r="AY518" s="16" t="s">
        <v>131</v>
      </c>
      <c r="BE518" s="227">
        <f>IF(N518="základní",J518,0)</f>
        <v>0</v>
      </c>
      <c r="BF518" s="227">
        <f>IF(N518="snížená",J518,0)</f>
        <v>0</v>
      </c>
      <c r="BG518" s="227">
        <f>IF(N518="zákl. přenesená",J518,0)</f>
        <v>0</v>
      </c>
      <c r="BH518" s="227">
        <f>IF(N518="sníž. přenesená",J518,0)</f>
        <v>0</v>
      </c>
      <c r="BI518" s="227">
        <f>IF(N518="nulová",J518,0)</f>
        <v>0</v>
      </c>
      <c r="BJ518" s="16" t="s">
        <v>85</v>
      </c>
      <c r="BK518" s="227">
        <f>ROUND(I518*H518,2)</f>
        <v>0</v>
      </c>
      <c r="BL518" s="16" t="s">
        <v>137</v>
      </c>
      <c r="BM518" s="226" t="s">
        <v>701</v>
      </c>
    </row>
    <row r="519" s="2" customFormat="1">
      <c r="A519" s="37"/>
      <c r="B519" s="38"/>
      <c r="C519" s="39"/>
      <c r="D519" s="228" t="s">
        <v>139</v>
      </c>
      <c r="E519" s="39"/>
      <c r="F519" s="229" t="s">
        <v>702</v>
      </c>
      <c r="G519" s="39"/>
      <c r="H519" s="39"/>
      <c r="I519" s="230"/>
      <c r="J519" s="39"/>
      <c r="K519" s="39"/>
      <c r="L519" s="43"/>
      <c r="M519" s="231"/>
      <c r="N519" s="232"/>
      <c r="O519" s="90"/>
      <c r="P519" s="90"/>
      <c r="Q519" s="90"/>
      <c r="R519" s="90"/>
      <c r="S519" s="90"/>
      <c r="T519" s="91"/>
      <c r="U519" s="37"/>
      <c r="V519" s="37"/>
      <c r="W519" s="37"/>
      <c r="X519" s="37"/>
      <c r="Y519" s="37"/>
      <c r="Z519" s="37"/>
      <c r="AA519" s="37"/>
      <c r="AB519" s="37"/>
      <c r="AC519" s="37"/>
      <c r="AD519" s="37"/>
      <c r="AE519" s="37"/>
      <c r="AT519" s="16" t="s">
        <v>139</v>
      </c>
      <c r="AU519" s="16" t="s">
        <v>87</v>
      </c>
    </row>
    <row r="520" s="2" customFormat="1">
      <c r="A520" s="37"/>
      <c r="B520" s="38"/>
      <c r="C520" s="39"/>
      <c r="D520" s="228" t="s">
        <v>141</v>
      </c>
      <c r="E520" s="39"/>
      <c r="F520" s="233" t="s">
        <v>703</v>
      </c>
      <c r="G520" s="39"/>
      <c r="H520" s="39"/>
      <c r="I520" s="230"/>
      <c r="J520" s="39"/>
      <c r="K520" s="39"/>
      <c r="L520" s="43"/>
      <c r="M520" s="231"/>
      <c r="N520" s="232"/>
      <c r="O520" s="90"/>
      <c r="P520" s="90"/>
      <c r="Q520" s="90"/>
      <c r="R520" s="90"/>
      <c r="S520" s="90"/>
      <c r="T520" s="91"/>
      <c r="U520" s="37"/>
      <c r="V520" s="37"/>
      <c r="W520" s="37"/>
      <c r="X520" s="37"/>
      <c r="Y520" s="37"/>
      <c r="Z520" s="37"/>
      <c r="AA520" s="37"/>
      <c r="AB520" s="37"/>
      <c r="AC520" s="37"/>
      <c r="AD520" s="37"/>
      <c r="AE520" s="37"/>
      <c r="AT520" s="16" t="s">
        <v>141</v>
      </c>
      <c r="AU520" s="16" t="s">
        <v>87</v>
      </c>
    </row>
    <row r="521" s="2" customFormat="1" ht="21.75" customHeight="1">
      <c r="A521" s="37"/>
      <c r="B521" s="38"/>
      <c r="C521" s="214" t="s">
        <v>704</v>
      </c>
      <c r="D521" s="214" t="s">
        <v>133</v>
      </c>
      <c r="E521" s="215" t="s">
        <v>705</v>
      </c>
      <c r="F521" s="216" t="s">
        <v>706</v>
      </c>
      <c r="G521" s="217" t="s">
        <v>159</v>
      </c>
      <c r="H521" s="218">
        <v>65</v>
      </c>
      <c r="I521" s="219"/>
      <c r="J521" s="220">
        <f>ROUND(I521*H521,2)</f>
        <v>0</v>
      </c>
      <c r="K521" s="221"/>
      <c r="L521" s="43"/>
      <c r="M521" s="222" t="s">
        <v>1</v>
      </c>
      <c r="N521" s="223" t="s">
        <v>43</v>
      </c>
      <c r="O521" s="90"/>
      <c r="P521" s="224">
        <f>O521*H521</f>
        <v>0</v>
      </c>
      <c r="Q521" s="224">
        <v>0.00034000000000000002</v>
      </c>
      <c r="R521" s="224">
        <f>Q521*H521</f>
        <v>0.022100000000000002</v>
      </c>
      <c r="S521" s="224">
        <v>0</v>
      </c>
      <c r="T521" s="225">
        <f>S521*H521</f>
        <v>0</v>
      </c>
      <c r="U521" s="37"/>
      <c r="V521" s="37"/>
      <c r="W521" s="37"/>
      <c r="X521" s="37"/>
      <c r="Y521" s="37"/>
      <c r="Z521" s="37"/>
      <c r="AA521" s="37"/>
      <c r="AB521" s="37"/>
      <c r="AC521" s="37"/>
      <c r="AD521" s="37"/>
      <c r="AE521" s="37"/>
      <c r="AR521" s="226" t="s">
        <v>137</v>
      </c>
      <c r="AT521" s="226" t="s">
        <v>133</v>
      </c>
      <c r="AU521" s="226" t="s">
        <v>87</v>
      </c>
      <c r="AY521" s="16" t="s">
        <v>131</v>
      </c>
      <c r="BE521" s="227">
        <f>IF(N521="základní",J521,0)</f>
        <v>0</v>
      </c>
      <c r="BF521" s="227">
        <f>IF(N521="snížená",J521,0)</f>
        <v>0</v>
      </c>
      <c r="BG521" s="227">
        <f>IF(N521="zákl. přenesená",J521,0)</f>
        <v>0</v>
      </c>
      <c r="BH521" s="227">
        <f>IF(N521="sníž. přenesená",J521,0)</f>
        <v>0</v>
      </c>
      <c r="BI521" s="227">
        <f>IF(N521="nulová",J521,0)</f>
        <v>0</v>
      </c>
      <c r="BJ521" s="16" t="s">
        <v>85</v>
      </c>
      <c r="BK521" s="227">
        <f>ROUND(I521*H521,2)</f>
        <v>0</v>
      </c>
      <c r="BL521" s="16" t="s">
        <v>137</v>
      </c>
      <c r="BM521" s="226" t="s">
        <v>707</v>
      </c>
    </row>
    <row r="522" s="2" customFormat="1">
      <c r="A522" s="37"/>
      <c r="B522" s="38"/>
      <c r="C522" s="39"/>
      <c r="D522" s="228" t="s">
        <v>139</v>
      </c>
      <c r="E522" s="39"/>
      <c r="F522" s="229" t="s">
        <v>708</v>
      </c>
      <c r="G522" s="39"/>
      <c r="H522" s="39"/>
      <c r="I522" s="230"/>
      <c r="J522" s="39"/>
      <c r="K522" s="39"/>
      <c r="L522" s="43"/>
      <c r="M522" s="231"/>
      <c r="N522" s="232"/>
      <c r="O522" s="90"/>
      <c r="P522" s="90"/>
      <c r="Q522" s="90"/>
      <c r="R522" s="90"/>
      <c r="S522" s="90"/>
      <c r="T522" s="91"/>
      <c r="U522" s="37"/>
      <c r="V522" s="37"/>
      <c r="W522" s="37"/>
      <c r="X522" s="37"/>
      <c r="Y522" s="37"/>
      <c r="Z522" s="37"/>
      <c r="AA522" s="37"/>
      <c r="AB522" s="37"/>
      <c r="AC522" s="37"/>
      <c r="AD522" s="37"/>
      <c r="AE522" s="37"/>
      <c r="AT522" s="16" t="s">
        <v>139</v>
      </c>
      <c r="AU522" s="16" t="s">
        <v>87</v>
      </c>
    </row>
    <row r="523" s="2" customFormat="1">
      <c r="A523" s="37"/>
      <c r="B523" s="38"/>
      <c r="C523" s="39"/>
      <c r="D523" s="228" t="s">
        <v>141</v>
      </c>
      <c r="E523" s="39"/>
      <c r="F523" s="233" t="s">
        <v>709</v>
      </c>
      <c r="G523" s="39"/>
      <c r="H523" s="39"/>
      <c r="I523" s="230"/>
      <c r="J523" s="39"/>
      <c r="K523" s="39"/>
      <c r="L523" s="43"/>
      <c r="M523" s="231"/>
      <c r="N523" s="232"/>
      <c r="O523" s="90"/>
      <c r="P523" s="90"/>
      <c r="Q523" s="90"/>
      <c r="R523" s="90"/>
      <c r="S523" s="90"/>
      <c r="T523" s="91"/>
      <c r="U523" s="37"/>
      <c r="V523" s="37"/>
      <c r="W523" s="37"/>
      <c r="X523" s="37"/>
      <c r="Y523" s="37"/>
      <c r="Z523" s="37"/>
      <c r="AA523" s="37"/>
      <c r="AB523" s="37"/>
      <c r="AC523" s="37"/>
      <c r="AD523" s="37"/>
      <c r="AE523" s="37"/>
      <c r="AT523" s="16" t="s">
        <v>141</v>
      </c>
      <c r="AU523" s="16" t="s">
        <v>87</v>
      </c>
    </row>
    <row r="524" s="13" customFormat="1">
      <c r="A524" s="13"/>
      <c r="B524" s="234"/>
      <c r="C524" s="235"/>
      <c r="D524" s="228" t="s">
        <v>143</v>
      </c>
      <c r="E524" s="236" t="s">
        <v>1</v>
      </c>
      <c r="F524" s="237" t="s">
        <v>710</v>
      </c>
      <c r="G524" s="235"/>
      <c r="H524" s="238">
        <v>33</v>
      </c>
      <c r="I524" s="239"/>
      <c r="J524" s="235"/>
      <c r="K524" s="235"/>
      <c r="L524" s="240"/>
      <c r="M524" s="241"/>
      <c r="N524" s="242"/>
      <c r="O524" s="242"/>
      <c r="P524" s="242"/>
      <c r="Q524" s="242"/>
      <c r="R524" s="242"/>
      <c r="S524" s="242"/>
      <c r="T524" s="243"/>
      <c r="U524" s="13"/>
      <c r="V524" s="13"/>
      <c r="W524" s="13"/>
      <c r="X524" s="13"/>
      <c r="Y524" s="13"/>
      <c r="Z524" s="13"/>
      <c r="AA524" s="13"/>
      <c r="AB524" s="13"/>
      <c r="AC524" s="13"/>
      <c r="AD524" s="13"/>
      <c r="AE524" s="13"/>
      <c r="AT524" s="244" t="s">
        <v>143</v>
      </c>
      <c r="AU524" s="244" t="s">
        <v>87</v>
      </c>
      <c r="AV524" s="13" t="s">
        <v>87</v>
      </c>
      <c r="AW524" s="13" t="s">
        <v>34</v>
      </c>
      <c r="AX524" s="13" t="s">
        <v>78</v>
      </c>
      <c r="AY524" s="244" t="s">
        <v>131</v>
      </c>
    </row>
    <row r="525" s="13" customFormat="1">
      <c r="A525" s="13"/>
      <c r="B525" s="234"/>
      <c r="C525" s="235"/>
      <c r="D525" s="228" t="s">
        <v>143</v>
      </c>
      <c r="E525" s="236" t="s">
        <v>1</v>
      </c>
      <c r="F525" s="237" t="s">
        <v>711</v>
      </c>
      <c r="G525" s="235"/>
      <c r="H525" s="238">
        <v>32</v>
      </c>
      <c r="I525" s="239"/>
      <c r="J525" s="235"/>
      <c r="K525" s="235"/>
      <c r="L525" s="240"/>
      <c r="M525" s="241"/>
      <c r="N525" s="242"/>
      <c r="O525" s="242"/>
      <c r="P525" s="242"/>
      <c r="Q525" s="242"/>
      <c r="R525" s="242"/>
      <c r="S525" s="242"/>
      <c r="T525" s="243"/>
      <c r="U525" s="13"/>
      <c r="V525" s="13"/>
      <c r="W525" s="13"/>
      <c r="X525" s="13"/>
      <c r="Y525" s="13"/>
      <c r="Z525" s="13"/>
      <c r="AA525" s="13"/>
      <c r="AB525" s="13"/>
      <c r="AC525" s="13"/>
      <c r="AD525" s="13"/>
      <c r="AE525" s="13"/>
      <c r="AT525" s="244" t="s">
        <v>143</v>
      </c>
      <c r="AU525" s="244" t="s">
        <v>87</v>
      </c>
      <c r="AV525" s="13" t="s">
        <v>87</v>
      </c>
      <c r="AW525" s="13" t="s">
        <v>34</v>
      </c>
      <c r="AX525" s="13" t="s">
        <v>78</v>
      </c>
      <c r="AY525" s="244" t="s">
        <v>131</v>
      </c>
    </row>
    <row r="526" s="14" customFormat="1">
      <c r="A526" s="14"/>
      <c r="B526" s="245"/>
      <c r="C526" s="246"/>
      <c r="D526" s="228" t="s">
        <v>143</v>
      </c>
      <c r="E526" s="247" t="s">
        <v>1</v>
      </c>
      <c r="F526" s="248" t="s">
        <v>146</v>
      </c>
      <c r="G526" s="246"/>
      <c r="H526" s="249">
        <v>65</v>
      </c>
      <c r="I526" s="250"/>
      <c r="J526" s="246"/>
      <c r="K526" s="246"/>
      <c r="L526" s="251"/>
      <c r="M526" s="252"/>
      <c r="N526" s="253"/>
      <c r="O526" s="253"/>
      <c r="P526" s="253"/>
      <c r="Q526" s="253"/>
      <c r="R526" s="253"/>
      <c r="S526" s="253"/>
      <c r="T526" s="254"/>
      <c r="U526" s="14"/>
      <c r="V526" s="14"/>
      <c r="W526" s="14"/>
      <c r="X526" s="14"/>
      <c r="Y526" s="14"/>
      <c r="Z526" s="14"/>
      <c r="AA526" s="14"/>
      <c r="AB526" s="14"/>
      <c r="AC526" s="14"/>
      <c r="AD526" s="14"/>
      <c r="AE526" s="14"/>
      <c r="AT526" s="255" t="s">
        <v>143</v>
      </c>
      <c r="AU526" s="255" t="s">
        <v>87</v>
      </c>
      <c r="AV526" s="14" t="s">
        <v>137</v>
      </c>
      <c r="AW526" s="14" t="s">
        <v>34</v>
      </c>
      <c r="AX526" s="14" t="s">
        <v>85</v>
      </c>
      <c r="AY526" s="255" t="s">
        <v>131</v>
      </c>
    </row>
    <row r="527" s="2" customFormat="1" ht="21.75" customHeight="1">
      <c r="A527" s="37"/>
      <c r="B527" s="38"/>
      <c r="C527" s="214" t="s">
        <v>712</v>
      </c>
      <c r="D527" s="214" t="s">
        <v>133</v>
      </c>
      <c r="E527" s="215" t="s">
        <v>713</v>
      </c>
      <c r="F527" s="216" t="s">
        <v>714</v>
      </c>
      <c r="G527" s="217" t="s">
        <v>159</v>
      </c>
      <c r="H527" s="218">
        <v>13.199999999999999</v>
      </c>
      <c r="I527" s="219"/>
      <c r="J527" s="220">
        <f>ROUND(I527*H527,2)</f>
        <v>0</v>
      </c>
      <c r="K527" s="221"/>
      <c r="L527" s="43"/>
      <c r="M527" s="222" t="s">
        <v>1</v>
      </c>
      <c r="N527" s="223" t="s">
        <v>43</v>
      </c>
      <c r="O527" s="90"/>
      <c r="P527" s="224">
        <f>O527*H527</f>
        <v>0</v>
      </c>
      <c r="Q527" s="224">
        <v>0.0068700000000000002</v>
      </c>
      <c r="R527" s="224">
        <f>Q527*H527</f>
        <v>0.090684000000000001</v>
      </c>
      <c r="S527" s="224">
        <v>0</v>
      </c>
      <c r="T527" s="225">
        <f>S527*H527</f>
        <v>0</v>
      </c>
      <c r="U527" s="37"/>
      <c r="V527" s="37"/>
      <c r="W527" s="37"/>
      <c r="X527" s="37"/>
      <c r="Y527" s="37"/>
      <c r="Z527" s="37"/>
      <c r="AA527" s="37"/>
      <c r="AB527" s="37"/>
      <c r="AC527" s="37"/>
      <c r="AD527" s="37"/>
      <c r="AE527" s="37"/>
      <c r="AR527" s="226" t="s">
        <v>137</v>
      </c>
      <c r="AT527" s="226" t="s">
        <v>133</v>
      </c>
      <c r="AU527" s="226" t="s">
        <v>87</v>
      </c>
      <c r="AY527" s="16" t="s">
        <v>131</v>
      </c>
      <c r="BE527" s="227">
        <f>IF(N527="základní",J527,0)</f>
        <v>0</v>
      </c>
      <c r="BF527" s="227">
        <f>IF(N527="snížená",J527,0)</f>
        <v>0</v>
      </c>
      <c r="BG527" s="227">
        <f>IF(N527="zákl. přenesená",J527,0)</f>
        <v>0</v>
      </c>
      <c r="BH527" s="227">
        <f>IF(N527="sníž. přenesená",J527,0)</f>
        <v>0</v>
      </c>
      <c r="BI527" s="227">
        <f>IF(N527="nulová",J527,0)</f>
        <v>0</v>
      </c>
      <c r="BJ527" s="16" t="s">
        <v>85</v>
      </c>
      <c r="BK527" s="227">
        <f>ROUND(I527*H527,2)</f>
        <v>0</v>
      </c>
      <c r="BL527" s="16" t="s">
        <v>137</v>
      </c>
      <c r="BM527" s="226" t="s">
        <v>715</v>
      </c>
    </row>
    <row r="528" s="2" customFormat="1">
      <c r="A528" s="37"/>
      <c r="B528" s="38"/>
      <c r="C528" s="39"/>
      <c r="D528" s="228" t="s">
        <v>139</v>
      </c>
      <c r="E528" s="39"/>
      <c r="F528" s="229" t="s">
        <v>716</v>
      </c>
      <c r="G528" s="39"/>
      <c r="H528" s="39"/>
      <c r="I528" s="230"/>
      <c r="J528" s="39"/>
      <c r="K528" s="39"/>
      <c r="L528" s="43"/>
      <c r="M528" s="231"/>
      <c r="N528" s="232"/>
      <c r="O528" s="90"/>
      <c r="P528" s="90"/>
      <c r="Q528" s="90"/>
      <c r="R528" s="90"/>
      <c r="S528" s="90"/>
      <c r="T528" s="91"/>
      <c r="U528" s="37"/>
      <c r="V528" s="37"/>
      <c r="W528" s="37"/>
      <c r="X528" s="37"/>
      <c r="Y528" s="37"/>
      <c r="Z528" s="37"/>
      <c r="AA528" s="37"/>
      <c r="AB528" s="37"/>
      <c r="AC528" s="37"/>
      <c r="AD528" s="37"/>
      <c r="AE528" s="37"/>
      <c r="AT528" s="16" t="s">
        <v>139</v>
      </c>
      <c r="AU528" s="16" t="s">
        <v>87</v>
      </c>
    </row>
    <row r="529" s="2" customFormat="1">
      <c r="A529" s="37"/>
      <c r="B529" s="38"/>
      <c r="C529" s="39"/>
      <c r="D529" s="228" t="s">
        <v>141</v>
      </c>
      <c r="E529" s="39"/>
      <c r="F529" s="233" t="s">
        <v>717</v>
      </c>
      <c r="G529" s="39"/>
      <c r="H529" s="39"/>
      <c r="I529" s="230"/>
      <c r="J529" s="39"/>
      <c r="K529" s="39"/>
      <c r="L529" s="43"/>
      <c r="M529" s="231"/>
      <c r="N529" s="232"/>
      <c r="O529" s="90"/>
      <c r="P529" s="90"/>
      <c r="Q529" s="90"/>
      <c r="R529" s="90"/>
      <c r="S529" s="90"/>
      <c r="T529" s="91"/>
      <c r="U529" s="37"/>
      <c r="V529" s="37"/>
      <c r="W529" s="37"/>
      <c r="X529" s="37"/>
      <c r="Y529" s="37"/>
      <c r="Z529" s="37"/>
      <c r="AA529" s="37"/>
      <c r="AB529" s="37"/>
      <c r="AC529" s="37"/>
      <c r="AD529" s="37"/>
      <c r="AE529" s="37"/>
      <c r="AT529" s="16" t="s">
        <v>141</v>
      </c>
      <c r="AU529" s="16" t="s">
        <v>87</v>
      </c>
    </row>
    <row r="530" s="2" customFormat="1" ht="21.75" customHeight="1">
      <c r="A530" s="37"/>
      <c r="B530" s="38"/>
      <c r="C530" s="214" t="s">
        <v>718</v>
      </c>
      <c r="D530" s="214" t="s">
        <v>133</v>
      </c>
      <c r="E530" s="215" t="s">
        <v>719</v>
      </c>
      <c r="F530" s="216" t="s">
        <v>720</v>
      </c>
      <c r="G530" s="217" t="s">
        <v>159</v>
      </c>
      <c r="H530" s="218">
        <v>13.199999999999999</v>
      </c>
      <c r="I530" s="219"/>
      <c r="J530" s="220">
        <f>ROUND(I530*H530,2)</f>
        <v>0</v>
      </c>
      <c r="K530" s="221"/>
      <c r="L530" s="43"/>
      <c r="M530" s="222" t="s">
        <v>1</v>
      </c>
      <c r="N530" s="223" t="s">
        <v>43</v>
      </c>
      <c r="O530" s="90"/>
      <c r="P530" s="224">
        <f>O530*H530</f>
        <v>0</v>
      </c>
      <c r="Q530" s="224">
        <v>0.0016199999999999999</v>
      </c>
      <c r="R530" s="224">
        <f>Q530*H530</f>
        <v>0.021383999999999997</v>
      </c>
      <c r="S530" s="224">
        <v>0</v>
      </c>
      <c r="T530" s="225">
        <f>S530*H530</f>
        <v>0</v>
      </c>
      <c r="U530" s="37"/>
      <c r="V530" s="37"/>
      <c r="W530" s="37"/>
      <c r="X530" s="37"/>
      <c r="Y530" s="37"/>
      <c r="Z530" s="37"/>
      <c r="AA530" s="37"/>
      <c r="AB530" s="37"/>
      <c r="AC530" s="37"/>
      <c r="AD530" s="37"/>
      <c r="AE530" s="37"/>
      <c r="AR530" s="226" t="s">
        <v>137</v>
      </c>
      <c r="AT530" s="226" t="s">
        <v>133</v>
      </c>
      <c r="AU530" s="226" t="s">
        <v>87</v>
      </c>
      <c r="AY530" s="16" t="s">
        <v>131</v>
      </c>
      <c r="BE530" s="227">
        <f>IF(N530="základní",J530,0)</f>
        <v>0</v>
      </c>
      <c r="BF530" s="227">
        <f>IF(N530="snížená",J530,0)</f>
        <v>0</v>
      </c>
      <c r="BG530" s="227">
        <f>IF(N530="zákl. přenesená",J530,0)</f>
        <v>0</v>
      </c>
      <c r="BH530" s="227">
        <f>IF(N530="sníž. přenesená",J530,0)</f>
        <v>0</v>
      </c>
      <c r="BI530" s="227">
        <f>IF(N530="nulová",J530,0)</f>
        <v>0</v>
      </c>
      <c r="BJ530" s="16" t="s">
        <v>85</v>
      </c>
      <c r="BK530" s="227">
        <f>ROUND(I530*H530,2)</f>
        <v>0</v>
      </c>
      <c r="BL530" s="16" t="s">
        <v>137</v>
      </c>
      <c r="BM530" s="226" t="s">
        <v>721</v>
      </c>
    </row>
    <row r="531" s="2" customFormat="1">
      <c r="A531" s="37"/>
      <c r="B531" s="38"/>
      <c r="C531" s="39"/>
      <c r="D531" s="228" t="s">
        <v>139</v>
      </c>
      <c r="E531" s="39"/>
      <c r="F531" s="229" t="s">
        <v>722</v>
      </c>
      <c r="G531" s="39"/>
      <c r="H531" s="39"/>
      <c r="I531" s="230"/>
      <c r="J531" s="39"/>
      <c r="K531" s="39"/>
      <c r="L531" s="43"/>
      <c r="M531" s="231"/>
      <c r="N531" s="232"/>
      <c r="O531" s="90"/>
      <c r="P531" s="90"/>
      <c r="Q531" s="90"/>
      <c r="R531" s="90"/>
      <c r="S531" s="90"/>
      <c r="T531" s="91"/>
      <c r="U531" s="37"/>
      <c r="V531" s="37"/>
      <c r="W531" s="37"/>
      <c r="X531" s="37"/>
      <c r="Y531" s="37"/>
      <c r="Z531" s="37"/>
      <c r="AA531" s="37"/>
      <c r="AB531" s="37"/>
      <c r="AC531" s="37"/>
      <c r="AD531" s="37"/>
      <c r="AE531" s="37"/>
      <c r="AT531" s="16" t="s">
        <v>139</v>
      </c>
      <c r="AU531" s="16" t="s">
        <v>87</v>
      </c>
    </row>
    <row r="532" s="2" customFormat="1">
      <c r="A532" s="37"/>
      <c r="B532" s="38"/>
      <c r="C532" s="39"/>
      <c r="D532" s="228" t="s">
        <v>141</v>
      </c>
      <c r="E532" s="39"/>
      <c r="F532" s="233" t="s">
        <v>723</v>
      </c>
      <c r="G532" s="39"/>
      <c r="H532" s="39"/>
      <c r="I532" s="230"/>
      <c r="J532" s="39"/>
      <c r="K532" s="39"/>
      <c r="L532" s="43"/>
      <c r="M532" s="231"/>
      <c r="N532" s="232"/>
      <c r="O532" s="90"/>
      <c r="P532" s="90"/>
      <c r="Q532" s="90"/>
      <c r="R532" s="90"/>
      <c r="S532" s="90"/>
      <c r="T532" s="91"/>
      <c r="U532" s="37"/>
      <c r="V532" s="37"/>
      <c r="W532" s="37"/>
      <c r="X532" s="37"/>
      <c r="Y532" s="37"/>
      <c r="Z532" s="37"/>
      <c r="AA532" s="37"/>
      <c r="AB532" s="37"/>
      <c r="AC532" s="37"/>
      <c r="AD532" s="37"/>
      <c r="AE532" s="37"/>
      <c r="AT532" s="16" t="s">
        <v>141</v>
      </c>
      <c r="AU532" s="16" t="s">
        <v>87</v>
      </c>
    </row>
    <row r="533" s="2" customFormat="1" ht="21.75" customHeight="1">
      <c r="A533" s="37"/>
      <c r="B533" s="38"/>
      <c r="C533" s="214" t="s">
        <v>174</v>
      </c>
      <c r="D533" s="214" t="s">
        <v>133</v>
      </c>
      <c r="E533" s="215" t="s">
        <v>724</v>
      </c>
      <c r="F533" s="216" t="s">
        <v>725</v>
      </c>
      <c r="G533" s="217" t="s">
        <v>178</v>
      </c>
      <c r="H533" s="218">
        <v>1404.2000000000001</v>
      </c>
      <c r="I533" s="219"/>
      <c r="J533" s="220">
        <f>ROUND(I533*H533,2)</f>
        <v>0</v>
      </c>
      <c r="K533" s="221"/>
      <c r="L533" s="43"/>
      <c r="M533" s="222" t="s">
        <v>1</v>
      </c>
      <c r="N533" s="223" t="s">
        <v>43</v>
      </c>
      <c r="O533" s="90"/>
      <c r="P533" s="224">
        <f>O533*H533</f>
        <v>0</v>
      </c>
      <c r="Q533" s="224">
        <v>0</v>
      </c>
      <c r="R533" s="224">
        <f>Q533*H533</f>
        <v>0</v>
      </c>
      <c r="S533" s="224">
        <v>0</v>
      </c>
      <c r="T533" s="225">
        <f>S533*H533</f>
        <v>0</v>
      </c>
      <c r="U533" s="37"/>
      <c r="V533" s="37"/>
      <c r="W533" s="37"/>
      <c r="X533" s="37"/>
      <c r="Y533" s="37"/>
      <c r="Z533" s="37"/>
      <c r="AA533" s="37"/>
      <c r="AB533" s="37"/>
      <c r="AC533" s="37"/>
      <c r="AD533" s="37"/>
      <c r="AE533" s="37"/>
      <c r="AR533" s="226" t="s">
        <v>137</v>
      </c>
      <c r="AT533" s="226" t="s">
        <v>133</v>
      </c>
      <c r="AU533" s="226" t="s">
        <v>87</v>
      </c>
      <c r="AY533" s="16" t="s">
        <v>131</v>
      </c>
      <c r="BE533" s="227">
        <f>IF(N533="základní",J533,0)</f>
        <v>0</v>
      </c>
      <c r="BF533" s="227">
        <f>IF(N533="snížená",J533,0)</f>
        <v>0</v>
      </c>
      <c r="BG533" s="227">
        <f>IF(N533="zákl. přenesená",J533,0)</f>
        <v>0</v>
      </c>
      <c r="BH533" s="227">
        <f>IF(N533="sníž. přenesená",J533,0)</f>
        <v>0</v>
      </c>
      <c r="BI533" s="227">
        <f>IF(N533="nulová",J533,0)</f>
        <v>0</v>
      </c>
      <c r="BJ533" s="16" t="s">
        <v>85</v>
      </c>
      <c r="BK533" s="227">
        <f>ROUND(I533*H533,2)</f>
        <v>0</v>
      </c>
      <c r="BL533" s="16" t="s">
        <v>137</v>
      </c>
      <c r="BM533" s="226" t="s">
        <v>726</v>
      </c>
    </row>
    <row r="534" s="2" customFormat="1">
      <c r="A534" s="37"/>
      <c r="B534" s="38"/>
      <c r="C534" s="39"/>
      <c r="D534" s="228" t="s">
        <v>139</v>
      </c>
      <c r="E534" s="39"/>
      <c r="F534" s="229" t="s">
        <v>727</v>
      </c>
      <c r="G534" s="39"/>
      <c r="H534" s="39"/>
      <c r="I534" s="230"/>
      <c r="J534" s="39"/>
      <c r="K534" s="39"/>
      <c r="L534" s="43"/>
      <c r="M534" s="231"/>
      <c r="N534" s="232"/>
      <c r="O534" s="90"/>
      <c r="P534" s="90"/>
      <c r="Q534" s="90"/>
      <c r="R534" s="90"/>
      <c r="S534" s="90"/>
      <c r="T534" s="91"/>
      <c r="U534" s="37"/>
      <c r="V534" s="37"/>
      <c r="W534" s="37"/>
      <c r="X534" s="37"/>
      <c r="Y534" s="37"/>
      <c r="Z534" s="37"/>
      <c r="AA534" s="37"/>
      <c r="AB534" s="37"/>
      <c r="AC534" s="37"/>
      <c r="AD534" s="37"/>
      <c r="AE534" s="37"/>
      <c r="AT534" s="16" t="s">
        <v>139</v>
      </c>
      <c r="AU534" s="16" t="s">
        <v>87</v>
      </c>
    </row>
    <row r="535" s="2" customFormat="1">
      <c r="A535" s="37"/>
      <c r="B535" s="38"/>
      <c r="C535" s="39"/>
      <c r="D535" s="228" t="s">
        <v>141</v>
      </c>
      <c r="E535" s="39"/>
      <c r="F535" s="233" t="s">
        <v>728</v>
      </c>
      <c r="G535" s="39"/>
      <c r="H535" s="39"/>
      <c r="I535" s="230"/>
      <c r="J535" s="39"/>
      <c r="K535" s="39"/>
      <c r="L535" s="43"/>
      <c r="M535" s="231"/>
      <c r="N535" s="232"/>
      <c r="O535" s="90"/>
      <c r="P535" s="90"/>
      <c r="Q535" s="90"/>
      <c r="R535" s="90"/>
      <c r="S535" s="90"/>
      <c r="T535" s="91"/>
      <c r="U535" s="37"/>
      <c r="V535" s="37"/>
      <c r="W535" s="37"/>
      <c r="X535" s="37"/>
      <c r="Y535" s="37"/>
      <c r="Z535" s="37"/>
      <c r="AA535" s="37"/>
      <c r="AB535" s="37"/>
      <c r="AC535" s="37"/>
      <c r="AD535" s="37"/>
      <c r="AE535" s="37"/>
      <c r="AT535" s="16" t="s">
        <v>141</v>
      </c>
      <c r="AU535" s="16" t="s">
        <v>87</v>
      </c>
    </row>
    <row r="536" s="13" customFormat="1">
      <c r="A536" s="13"/>
      <c r="B536" s="234"/>
      <c r="C536" s="235"/>
      <c r="D536" s="228" t="s">
        <v>143</v>
      </c>
      <c r="E536" s="236" t="s">
        <v>1</v>
      </c>
      <c r="F536" s="237" t="s">
        <v>729</v>
      </c>
      <c r="G536" s="235"/>
      <c r="H536" s="238">
        <v>1318.4000000000001</v>
      </c>
      <c r="I536" s="239"/>
      <c r="J536" s="235"/>
      <c r="K536" s="235"/>
      <c r="L536" s="240"/>
      <c r="M536" s="241"/>
      <c r="N536" s="242"/>
      <c r="O536" s="242"/>
      <c r="P536" s="242"/>
      <c r="Q536" s="242"/>
      <c r="R536" s="242"/>
      <c r="S536" s="242"/>
      <c r="T536" s="243"/>
      <c r="U536" s="13"/>
      <c r="V536" s="13"/>
      <c r="W536" s="13"/>
      <c r="X536" s="13"/>
      <c r="Y536" s="13"/>
      <c r="Z536" s="13"/>
      <c r="AA536" s="13"/>
      <c r="AB536" s="13"/>
      <c r="AC536" s="13"/>
      <c r="AD536" s="13"/>
      <c r="AE536" s="13"/>
      <c r="AT536" s="244" t="s">
        <v>143</v>
      </c>
      <c r="AU536" s="244" t="s">
        <v>87</v>
      </c>
      <c r="AV536" s="13" t="s">
        <v>87</v>
      </c>
      <c r="AW536" s="13" t="s">
        <v>34</v>
      </c>
      <c r="AX536" s="13" t="s">
        <v>78</v>
      </c>
      <c r="AY536" s="244" t="s">
        <v>131</v>
      </c>
    </row>
    <row r="537" s="13" customFormat="1">
      <c r="A537" s="13"/>
      <c r="B537" s="234"/>
      <c r="C537" s="235"/>
      <c r="D537" s="228" t="s">
        <v>143</v>
      </c>
      <c r="E537" s="236" t="s">
        <v>1</v>
      </c>
      <c r="F537" s="237" t="s">
        <v>730</v>
      </c>
      <c r="G537" s="235"/>
      <c r="H537" s="238">
        <v>85.799999999999997</v>
      </c>
      <c r="I537" s="239"/>
      <c r="J537" s="235"/>
      <c r="K537" s="235"/>
      <c r="L537" s="240"/>
      <c r="M537" s="241"/>
      <c r="N537" s="242"/>
      <c r="O537" s="242"/>
      <c r="P537" s="242"/>
      <c r="Q537" s="242"/>
      <c r="R537" s="242"/>
      <c r="S537" s="242"/>
      <c r="T537" s="243"/>
      <c r="U537" s="13"/>
      <c r="V537" s="13"/>
      <c r="W537" s="13"/>
      <c r="X537" s="13"/>
      <c r="Y537" s="13"/>
      <c r="Z537" s="13"/>
      <c r="AA537" s="13"/>
      <c r="AB537" s="13"/>
      <c r="AC537" s="13"/>
      <c r="AD537" s="13"/>
      <c r="AE537" s="13"/>
      <c r="AT537" s="244" t="s">
        <v>143</v>
      </c>
      <c r="AU537" s="244" t="s">
        <v>87</v>
      </c>
      <c r="AV537" s="13" t="s">
        <v>87</v>
      </c>
      <c r="AW537" s="13" t="s">
        <v>34</v>
      </c>
      <c r="AX537" s="13" t="s">
        <v>78</v>
      </c>
      <c r="AY537" s="244" t="s">
        <v>131</v>
      </c>
    </row>
    <row r="538" s="14" customFormat="1">
      <c r="A538" s="14"/>
      <c r="B538" s="245"/>
      <c r="C538" s="246"/>
      <c r="D538" s="228" t="s">
        <v>143</v>
      </c>
      <c r="E538" s="247" t="s">
        <v>1</v>
      </c>
      <c r="F538" s="248" t="s">
        <v>146</v>
      </c>
      <c r="G538" s="246"/>
      <c r="H538" s="249">
        <v>1404.2000000000001</v>
      </c>
      <c r="I538" s="250"/>
      <c r="J538" s="246"/>
      <c r="K538" s="246"/>
      <c r="L538" s="251"/>
      <c r="M538" s="252"/>
      <c r="N538" s="253"/>
      <c r="O538" s="253"/>
      <c r="P538" s="253"/>
      <c r="Q538" s="253"/>
      <c r="R538" s="253"/>
      <c r="S538" s="253"/>
      <c r="T538" s="254"/>
      <c r="U538" s="14"/>
      <c r="V538" s="14"/>
      <c r="W538" s="14"/>
      <c r="X538" s="14"/>
      <c r="Y538" s="14"/>
      <c r="Z538" s="14"/>
      <c r="AA538" s="14"/>
      <c r="AB538" s="14"/>
      <c r="AC538" s="14"/>
      <c r="AD538" s="14"/>
      <c r="AE538" s="14"/>
      <c r="AT538" s="255" t="s">
        <v>143</v>
      </c>
      <c r="AU538" s="255" t="s">
        <v>87</v>
      </c>
      <c r="AV538" s="14" t="s">
        <v>137</v>
      </c>
      <c r="AW538" s="14" t="s">
        <v>34</v>
      </c>
      <c r="AX538" s="14" t="s">
        <v>85</v>
      </c>
      <c r="AY538" s="255" t="s">
        <v>131</v>
      </c>
    </row>
    <row r="539" s="2" customFormat="1" ht="33" customHeight="1">
      <c r="A539" s="37"/>
      <c r="B539" s="38"/>
      <c r="C539" s="214" t="s">
        <v>731</v>
      </c>
      <c r="D539" s="214" t="s">
        <v>133</v>
      </c>
      <c r="E539" s="215" t="s">
        <v>732</v>
      </c>
      <c r="F539" s="216" t="s">
        <v>733</v>
      </c>
      <c r="G539" s="217" t="s">
        <v>178</v>
      </c>
      <c r="H539" s="218">
        <v>29488.200000000001</v>
      </c>
      <c r="I539" s="219"/>
      <c r="J539" s="220">
        <f>ROUND(I539*H539,2)</f>
        <v>0</v>
      </c>
      <c r="K539" s="221"/>
      <c r="L539" s="43"/>
      <c r="M539" s="222" t="s">
        <v>1</v>
      </c>
      <c r="N539" s="223" t="s">
        <v>43</v>
      </c>
      <c r="O539" s="90"/>
      <c r="P539" s="224">
        <f>O539*H539</f>
        <v>0</v>
      </c>
      <c r="Q539" s="224">
        <v>0</v>
      </c>
      <c r="R539" s="224">
        <f>Q539*H539</f>
        <v>0</v>
      </c>
      <c r="S539" s="224">
        <v>0</v>
      </c>
      <c r="T539" s="225">
        <f>S539*H539</f>
        <v>0</v>
      </c>
      <c r="U539" s="37"/>
      <c r="V539" s="37"/>
      <c r="W539" s="37"/>
      <c r="X539" s="37"/>
      <c r="Y539" s="37"/>
      <c r="Z539" s="37"/>
      <c r="AA539" s="37"/>
      <c r="AB539" s="37"/>
      <c r="AC539" s="37"/>
      <c r="AD539" s="37"/>
      <c r="AE539" s="37"/>
      <c r="AR539" s="226" t="s">
        <v>137</v>
      </c>
      <c r="AT539" s="226" t="s">
        <v>133</v>
      </c>
      <c r="AU539" s="226" t="s">
        <v>87</v>
      </c>
      <c r="AY539" s="16" t="s">
        <v>131</v>
      </c>
      <c r="BE539" s="227">
        <f>IF(N539="základní",J539,0)</f>
        <v>0</v>
      </c>
      <c r="BF539" s="227">
        <f>IF(N539="snížená",J539,0)</f>
        <v>0</v>
      </c>
      <c r="BG539" s="227">
        <f>IF(N539="zákl. přenesená",J539,0)</f>
        <v>0</v>
      </c>
      <c r="BH539" s="227">
        <f>IF(N539="sníž. přenesená",J539,0)</f>
        <v>0</v>
      </c>
      <c r="BI539" s="227">
        <f>IF(N539="nulová",J539,0)</f>
        <v>0</v>
      </c>
      <c r="BJ539" s="16" t="s">
        <v>85</v>
      </c>
      <c r="BK539" s="227">
        <f>ROUND(I539*H539,2)</f>
        <v>0</v>
      </c>
      <c r="BL539" s="16" t="s">
        <v>137</v>
      </c>
      <c r="BM539" s="226" t="s">
        <v>734</v>
      </c>
    </row>
    <row r="540" s="2" customFormat="1">
      <c r="A540" s="37"/>
      <c r="B540" s="38"/>
      <c r="C540" s="39"/>
      <c r="D540" s="228" t="s">
        <v>139</v>
      </c>
      <c r="E540" s="39"/>
      <c r="F540" s="229" t="s">
        <v>735</v>
      </c>
      <c r="G540" s="39"/>
      <c r="H540" s="39"/>
      <c r="I540" s="230"/>
      <c r="J540" s="39"/>
      <c r="K540" s="39"/>
      <c r="L540" s="43"/>
      <c r="M540" s="231"/>
      <c r="N540" s="232"/>
      <c r="O540" s="90"/>
      <c r="P540" s="90"/>
      <c r="Q540" s="90"/>
      <c r="R540" s="90"/>
      <c r="S540" s="90"/>
      <c r="T540" s="91"/>
      <c r="U540" s="37"/>
      <c r="V540" s="37"/>
      <c r="W540" s="37"/>
      <c r="X540" s="37"/>
      <c r="Y540" s="37"/>
      <c r="Z540" s="37"/>
      <c r="AA540" s="37"/>
      <c r="AB540" s="37"/>
      <c r="AC540" s="37"/>
      <c r="AD540" s="37"/>
      <c r="AE540" s="37"/>
      <c r="AT540" s="16" t="s">
        <v>139</v>
      </c>
      <c r="AU540" s="16" t="s">
        <v>87</v>
      </c>
    </row>
    <row r="541" s="2" customFormat="1">
      <c r="A541" s="37"/>
      <c r="B541" s="38"/>
      <c r="C541" s="39"/>
      <c r="D541" s="228" t="s">
        <v>141</v>
      </c>
      <c r="E541" s="39"/>
      <c r="F541" s="233" t="s">
        <v>736</v>
      </c>
      <c r="G541" s="39"/>
      <c r="H541" s="39"/>
      <c r="I541" s="230"/>
      <c r="J541" s="39"/>
      <c r="K541" s="39"/>
      <c r="L541" s="43"/>
      <c r="M541" s="231"/>
      <c r="N541" s="232"/>
      <c r="O541" s="90"/>
      <c r="P541" s="90"/>
      <c r="Q541" s="90"/>
      <c r="R541" s="90"/>
      <c r="S541" s="90"/>
      <c r="T541" s="91"/>
      <c r="U541" s="37"/>
      <c r="V541" s="37"/>
      <c r="W541" s="37"/>
      <c r="X541" s="37"/>
      <c r="Y541" s="37"/>
      <c r="Z541" s="37"/>
      <c r="AA541" s="37"/>
      <c r="AB541" s="37"/>
      <c r="AC541" s="37"/>
      <c r="AD541" s="37"/>
      <c r="AE541" s="37"/>
      <c r="AT541" s="16" t="s">
        <v>141</v>
      </c>
      <c r="AU541" s="16" t="s">
        <v>87</v>
      </c>
    </row>
    <row r="542" s="13" customFormat="1">
      <c r="A542" s="13"/>
      <c r="B542" s="234"/>
      <c r="C542" s="235"/>
      <c r="D542" s="228" t="s">
        <v>143</v>
      </c>
      <c r="E542" s="236" t="s">
        <v>1</v>
      </c>
      <c r="F542" s="237" t="s">
        <v>737</v>
      </c>
      <c r="G542" s="235"/>
      <c r="H542" s="238">
        <v>29488.200000000001</v>
      </c>
      <c r="I542" s="239"/>
      <c r="J542" s="235"/>
      <c r="K542" s="235"/>
      <c r="L542" s="240"/>
      <c r="M542" s="241"/>
      <c r="N542" s="242"/>
      <c r="O542" s="242"/>
      <c r="P542" s="242"/>
      <c r="Q542" s="242"/>
      <c r="R542" s="242"/>
      <c r="S542" s="242"/>
      <c r="T542" s="243"/>
      <c r="U542" s="13"/>
      <c r="V542" s="13"/>
      <c r="W542" s="13"/>
      <c r="X542" s="13"/>
      <c r="Y542" s="13"/>
      <c r="Z542" s="13"/>
      <c r="AA542" s="13"/>
      <c r="AB542" s="13"/>
      <c r="AC542" s="13"/>
      <c r="AD542" s="13"/>
      <c r="AE542" s="13"/>
      <c r="AT542" s="244" t="s">
        <v>143</v>
      </c>
      <c r="AU542" s="244" t="s">
        <v>87</v>
      </c>
      <c r="AV542" s="13" t="s">
        <v>87</v>
      </c>
      <c r="AW542" s="13" t="s">
        <v>34</v>
      </c>
      <c r="AX542" s="13" t="s">
        <v>85</v>
      </c>
      <c r="AY542" s="244" t="s">
        <v>131</v>
      </c>
    </row>
    <row r="543" s="2" customFormat="1" ht="21.75" customHeight="1">
      <c r="A543" s="37"/>
      <c r="B543" s="38"/>
      <c r="C543" s="214" t="s">
        <v>738</v>
      </c>
      <c r="D543" s="214" t="s">
        <v>133</v>
      </c>
      <c r="E543" s="215" t="s">
        <v>739</v>
      </c>
      <c r="F543" s="216" t="s">
        <v>740</v>
      </c>
      <c r="G543" s="217" t="s">
        <v>224</v>
      </c>
      <c r="H543" s="218">
        <v>61</v>
      </c>
      <c r="I543" s="219"/>
      <c r="J543" s="220">
        <f>ROUND(I543*H543,2)</f>
        <v>0</v>
      </c>
      <c r="K543" s="221"/>
      <c r="L543" s="43"/>
      <c r="M543" s="222" t="s">
        <v>1</v>
      </c>
      <c r="N543" s="223" t="s">
        <v>43</v>
      </c>
      <c r="O543" s="90"/>
      <c r="P543" s="224">
        <f>O543*H543</f>
        <v>0</v>
      </c>
      <c r="Q543" s="224">
        <v>0.0044000000000000003</v>
      </c>
      <c r="R543" s="224">
        <f>Q543*H543</f>
        <v>0.26840000000000003</v>
      </c>
      <c r="S543" s="224">
        <v>0</v>
      </c>
      <c r="T543" s="225">
        <f>S543*H543</f>
        <v>0</v>
      </c>
      <c r="U543" s="37"/>
      <c r="V543" s="37"/>
      <c r="W543" s="37"/>
      <c r="X543" s="37"/>
      <c r="Y543" s="37"/>
      <c r="Z543" s="37"/>
      <c r="AA543" s="37"/>
      <c r="AB543" s="37"/>
      <c r="AC543" s="37"/>
      <c r="AD543" s="37"/>
      <c r="AE543" s="37"/>
      <c r="AR543" s="226" t="s">
        <v>137</v>
      </c>
      <c r="AT543" s="226" t="s">
        <v>133</v>
      </c>
      <c r="AU543" s="226" t="s">
        <v>87</v>
      </c>
      <c r="AY543" s="16" t="s">
        <v>131</v>
      </c>
      <c r="BE543" s="227">
        <f>IF(N543="základní",J543,0)</f>
        <v>0</v>
      </c>
      <c r="BF543" s="227">
        <f>IF(N543="snížená",J543,0)</f>
        <v>0</v>
      </c>
      <c r="BG543" s="227">
        <f>IF(N543="zákl. přenesená",J543,0)</f>
        <v>0</v>
      </c>
      <c r="BH543" s="227">
        <f>IF(N543="sníž. přenesená",J543,0)</f>
        <v>0</v>
      </c>
      <c r="BI543" s="227">
        <f>IF(N543="nulová",J543,0)</f>
        <v>0</v>
      </c>
      <c r="BJ543" s="16" t="s">
        <v>85</v>
      </c>
      <c r="BK543" s="227">
        <f>ROUND(I543*H543,2)</f>
        <v>0</v>
      </c>
      <c r="BL543" s="16" t="s">
        <v>137</v>
      </c>
      <c r="BM543" s="226" t="s">
        <v>741</v>
      </c>
    </row>
    <row r="544" s="2" customFormat="1">
      <c r="A544" s="37"/>
      <c r="B544" s="38"/>
      <c r="C544" s="39"/>
      <c r="D544" s="228" t="s">
        <v>139</v>
      </c>
      <c r="E544" s="39"/>
      <c r="F544" s="229" t="s">
        <v>742</v>
      </c>
      <c r="G544" s="39"/>
      <c r="H544" s="39"/>
      <c r="I544" s="230"/>
      <c r="J544" s="39"/>
      <c r="K544" s="39"/>
      <c r="L544" s="43"/>
      <c r="M544" s="231"/>
      <c r="N544" s="232"/>
      <c r="O544" s="90"/>
      <c r="P544" s="90"/>
      <c r="Q544" s="90"/>
      <c r="R544" s="90"/>
      <c r="S544" s="90"/>
      <c r="T544" s="91"/>
      <c r="U544" s="37"/>
      <c r="V544" s="37"/>
      <c r="W544" s="37"/>
      <c r="X544" s="37"/>
      <c r="Y544" s="37"/>
      <c r="Z544" s="37"/>
      <c r="AA544" s="37"/>
      <c r="AB544" s="37"/>
      <c r="AC544" s="37"/>
      <c r="AD544" s="37"/>
      <c r="AE544" s="37"/>
      <c r="AT544" s="16" t="s">
        <v>139</v>
      </c>
      <c r="AU544" s="16" t="s">
        <v>87</v>
      </c>
    </row>
    <row r="545" s="2" customFormat="1">
      <c r="A545" s="37"/>
      <c r="B545" s="38"/>
      <c r="C545" s="39"/>
      <c r="D545" s="228" t="s">
        <v>141</v>
      </c>
      <c r="E545" s="39"/>
      <c r="F545" s="233" t="s">
        <v>743</v>
      </c>
      <c r="G545" s="39"/>
      <c r="H545" s="39"/>
      <c r="I545" s="230"/>
      <c r="J545" s="39"/>
      <c r="K545" s="39"/>
      <c r="L545" s="43"/>
      <c r="M545" s="231"/>
      <c r="N545" s="232"/>
      <c r="O545" s="90"/>
      <c r="P545" s="90"/>
      <c r="Q545" s="90"/>
      <c r="R545" s="90"/>
      <c r="S545" s="90"/>
      <c r="T545" s="91"/>
      <c r="U545" s="37"/>
      <c r="V545" s="37"/>
      <c r="W545" s="37"/>
      <c r="X545" s="37"/>
      <c r="Y545" s="37"/>
      <c r="Z545" s="37"/>
      <c r="AA545" s="37"/>
      <c r="AB545" s="37"/>
      <c r="AC545" s="37"/>
      <c r="AD545" s="37"/>
      <c r="AE545" s="37"/>
      <c r="AT545" s="16" t="s">
        <v>141</v>
      </c>
      <c r="AU545" s="16" t="s">
        <v>87</v>
      </c>
    </row>
    <row r="546" s="13" customFormat="1">
      <c r="A546" s="13"/>
      <c r="B546" s="234"/>
      <c r="C546" s="235"/>
      <c r="D546" s="228" t="s">
        <v>143</v>
      </c>
      <c r="E546" s="236" t="s">
        <v>1</v>
      </c>
      <c r="F546" s="237" t="s">
        <v>584</v>
      </c>
      <c r="G546" s="235"/>
      <c r="H546" s="238">
        <v>61</v>
      </c>
      <c r="I546" s="239"/>
      <c r="J546" s="235"/>
      <c r="K546" s="235"/>
      <c r="L546" s="240"/>
      <c r="M546" s="241"/>
      <c r="N546" s="242"/>
      <c r="O546" s="242"/>
      <c r="P546" s="242"/>
      <c r="Q546" s="242"/>
      <c r="R546" s="242"/>
      <c r="S546" s="242"/>
      <c r="T546" s="243"/>
      <c r="U546" s="13"/>
      <c r="V546" s="13"/>
      <c r="W546" s="13"/>
      <c r="X546" s="13"/>
      <c r="Y546" s="13"/>
      <c r="Z546" s="13"/>
      <c r="AA546" s="13"/>
      <c r="AB546" s="13"/>
      <c r="AC546" s="13"/>
      <c r="AD546" s="13"/>
      <c r="AE546" s="13"/>
      <c r="AT546" s="244" t="s">
        <v>143</v>
      </c>
      <c r="AU546" s="244" t="s">
        <v>87</v>
      </c>
      <c r="AV546" s="13" t="s">
        <v>87</v>
      </c>
      <c r="AW546" s="13" t="s">
        <v>34</v>
      </c>
      <c r="AX546" s="13" t="s">
        <v>85</v>
      </c>
      <c r="AY546" s="244" t="s">
        <v>131</v>
      </c>
    </row>
    <row r="547" s="2" customFormat="1" ht="21.75" customHeight="1">
      <c r="A547" s="37"/>
      <c r="B547" s="38"/>
      <c r="C547" s="214" t="s">
        <v>744</v>
      </c>
      <c r="D547" s="214" t="s">
        <v>133</v>
      </c>
      <c r="E547" s="215" t="s">
        <v>745</v>
      </c>
      <c r="F547" s="216" t="s">
        <v>746</v>
      </c>
      <c r="G547" s="217" t="s">
        <v>224</v>
      </c>
      <c r="H547" s="218">
        <v>61</v>
      </c>
      <c r="I547" s="219"/>
      <c r="J547" s="220">
        <f>ROUND(I547*H547,2)</f>
        <v>0</v>
      </c>
      <c r="K547" s="221"/>
      <c r="L547" s="43"/>
      <c r="M547" s="222" t="s">
        <v>1</v>
      </c>
      <c r="N547" s="223" t="s">
        <v>43</v>
      </c>
      <c r="O547" s="90"/>
      <c r="P547" s="224">
        <f>O547*H547</f>
        <v>0</v>
      </c>
      <c r="Q547" s="224">
        <v>0</v>
      </c>
      <c r="R547" s="224">
        <f>Q547*H547</f>
        <v>0</v>
      </c>
      <c r="S547" s="224">
        <v>0</v>
      </c>
      <c r="T547" s="225">
        <f>S547*H547</f>
        <v>0</v>
      </c>
      <c r="U547" s="37"/>
      <c r="V547" s="37"/>
      <c r="W547" s="37"/>
      <c r="X547" s="37"/>
      <c r="Y547" s="37"/>
      <c r="Z547" s="37"/>
      <c r="AA547" s="37"/>
      <c r="AB547" s="37"/>
      <c r="AC547" s="37"/>
      <c r="AD547" s="37"/>
      <c r="AE547" s="37"/>
      <c r="AR547" s="226" t="s">
        <v>137</v>
      </c>
      <c r="AT547" s="226" t="s">
        <v>133</v>
      </c>
      <c r="AU547" s="226" t="s">
        <v>87</v>
      </c>
      <c r="AY547" s="16" t="s">
        <v>131</v>
      </c>
      <c r="BE547" s="227">
        <f>IF(N547="základní",J547,0)</f>
        <v>0</v>
      </c>
      <c r="BF547" s="227">
        <f>IF(N547="snížená",J547,0)</f>
        <v>0</v>
      </c>
      <c r="BG547" s="227">
        <f>IF(N547="zákl. přenesená",J547,0)</f>
        <v>0</v>
      </c>
      <c r="BH547" s="227">
        <f>IF(N547="sníž. přenesená",J547,0)</f>
        <v>0</v>
      </c>
      <c r="BI547" s="227">
        <f>IF(N547="nulová",J547,0)</f>
        <v>0</v>
      </c>
      <c r="BJ547" s="16" t="s">
        <v>85</v>
      </c>
      <c r="BK547" s="227">
        <f>ROUND(I547*H547,2)</f>
        <v>0</v>
      </c>
      <c r="BL547" s="16" t="s">
        <v>137</v>
      </c>
      <c r="BM547" s="226" t="s">
        <v>747</v>
      </c>
    </row>
    <row r="548" s="2" customFormat="1">
      <c r="A548" s="37"/>
      <c r="B548" s="38"/>
      <c r="C548" s="39"/>
      <c r="D548" s="228" t="s">
        <v>139</v>
      </c>
      <c r="E548" s="39"/>
      <c r="F548" s="229" t="s">
        <v>748</v>
      </c>
      <c r="G548" s="39"/>
      <c r="H548" s="39"/>
      <c r="I548" s="230"/>
      <c r="J548" s="39"/>
      <c r="K548" s="39"/>
      <c r="L548" s="43"/>
      <c r="M548" s="231"/>
      <c r="N548" s="232"/>
      <c r="O548" s="90"/>
      <c r="P548" s="90"/>
      <c r="Q548" s="90"/>
      <c r="R548" s="90"/>
      <c r="S548" s="90"/>
      <c r="T548" s="91"/>
      <c r="U548" s="37"/>
      <c r="V548" s="37"/>
      <c r="W548" s="37"/>
      <c r="X548" s="37"/>
      <c r="Y548" s="37"/>
      <c r="Z548" s="37"/>
      <c r="AA548" s="37"/>
      <c r="AB548" s="37"/>
      <c r="AC548" s="37"/>
      <c r="AD548" s="37"/>
      <c r="AE548" s="37"/>
      <c r="AT548" s="16" t="s">
        <v>139</v>
      </c>
      <c r="AU548" s="16" t="s">
        <v>87</v>
      </c>
    </row>
    <row r="549" s="2" customFormat="1" ht="21.75" customHeight="1">
      <c r="A549" s="37"/>
      <c r="B549" s="38"/>
      <c r="C549" s="214" t="s">
        <v>749</v>
      </c>
      <c r="D549" s="214" t="s">
        <v>133</v>
      </c>
      <c r="E549" s="215" t="s">
        <v>750</v>
      </c>
      <c r="F549" s="216" t="s">
        <v>751</v>
      </c>
      <c r="G549" s="217" t="s">
        <v>224</v>
      </c>
      <c r="H549" s="218">
        <v>106.75</v>
      </c>
      <c r="I549" s="219"/>
      <c r="J549" s="220">
        <f>ROUND(I549*H549,2)</f>
        <v>0</v>
      </c>
      <c r="K549" s="221"/>
      <c r="L549" s="43"/>
      <c r="M549" s="222" t="s">
        <v>1</v>
      </c>
      <c r="N549" s="223" t="s">
        <v>43</v>
      </c>
      <c r="O549" s="90"/>
      <c r="P549" s="224">
        <f>O549*H549</f>
        <v>0</v>
      </c>
      <c r="Q549" s="224">
        <v>0</v>
      </c>
      <c r="R549" s="224">
        <f>Q549*H549</f>
        <v>0</v>
      </c>
      <c r="S549" s="224">
        <v>0</v>
      </c>
      <c r="T549" s="225">
        <f>S549*H549</f>
        <v>0</v>
      </c>
      <c r="U549" s="37"/>
      <c r="V549" s="37"/>
      <c r="W549" s="37"/>
      <c r="X549" s="37"/>
      <c r="Y549" s="37"/>
      <c r="Z549" s="37"/>
      <c r="AA549" s="37"/>
      <c r="AB549" s="37"/>
      <c r="AC549" s="37"/>
      <c r="AD549" s="37"/>
      <c r="AE549" s="37"/>
      <c r="AR549" s="226" t="s">
        <v>137</v>
      </c>
      <c r="AT549" s="226" t="s">
        <v>133</v>
      </c>
      <c r="AU549" s="226" t="s">
        <v>87</v>
      </c>
      <c r="AY549" s="16" t="s">
        <v>131</v>
      </c>
      <c r="BE549" s="227">
        <f>IF(N549="základní",J549,0)</f>
        <v>0</v>
      </c>
      <c r="BF549" s="227">
        <f>IF(N549="snížená",J549,0)</f>
        <v>0</v>
      </c>
      <c r="BG549" s="227">
        <f>IF(N549="zákl. přenesená",J549,0)</f>
        <v>0</v>
      </c>
      <c r="BH549" s="227">
        <f>IF(N549="sníž. přenesená",J549,0)</f>
        <v>0</v>
      </c>
      <c r="BI549" s="227">
        <f>IF(N549="nulová",J549,0)</f>
        <v>0</v>
      </c>
      <c r="BJ549" s="16" t="s">
        <v>85</v>
      </c>
      <c r="BK549" s="227">
        <f>ROUND(I549*H549,2)</f>
        <v>0</v>
      </c>
      <c r="BL549" s="16" t="s">
        <v>137</v>
      </c>
      <c r="BM549" s="226" t="s">
        <v>752</v>
      </c>
    </row>
    <row r="550" s="2" customFormat="1">
      <c r="A550" s="37"/>
      <c r="B550" s="38"/>
      <c r="C550" s="39"/>
      <c r="D550" s="228" t="s">
        <v>139</v>
      </c>
      <c r="E550" s="39"/>
      <c r="F550" s="229" t="s">
        <v>753</v>
      </c>
      <c r="G550" s="39"/>
      <c r="H550" s="39"/>
      <c r="I550" s="230"/>
      <c r="J550" s="39"/>
      <c r="K550" s="39"/>
      <c r="L550" s="43"/>
      <c r="M550" s="231"/>
      <c r="N550" s="232"/>
      <c r="O550" s="90"/>
      <c r="P550" s="90"/>
      <c r="Q550" s="90"/>
      <c r="R550" s="90"/>
      <c r="S550" s="90"/>
      <c r="T550" s="91"/>
      <c r="U550" s="37"/>
      <c r="V550" s="37"/>
      <c r="W550" s="37"/>
      <c r="X550" s="37"/>
      <c r="Y550" s="37"/>
      <c r="Z550" s="37"/>
      <c r="AA550" s="37"/>
      <c r="AB550" s="37"/>
      <c r="AC550" s="37"/>
      <c r="AD550" s="37"/>
      <c r="AE550" s="37"/>
      <c r="AT550" s="16" t="s">
        <v>139</v>
      </c>
      <c r="AU550" s="16" t="s">
        <v>87</v>
      </c>
    </row>
    <row r="551" s="2" customFormat="1">
      <c r="A551" s="37"/>
      <c r="B551" s="38"/>
      <c r="C551" s="39"/>
      <c r="D551" s="228" t="s">
        <v>141</v>
      </c>
      <c r="E551" s="39"/>
      <c r="F551" s="233" t="s">
        <v>754</v>
      </c>
      <c r="G551" s="39"/>
      <c r="H551" s="39"/>
      <c r="I551" s="230"/>
      <c r="J551" s="39"/>
      <c r="K551" s="39"/>
      <c r="L551" s="43"/>
      <c r="M551" s="231"/>
      <c r="N551" s="232"/>
      <c r="O551" s="90"/>
      <c r="P551" s="90"/>
      <c r="Q551" s="90"/>
      <c r="R551" s="90"/>
      <c r="S551" s="90"/>
      <c r="T551" s="91"/>
      <c r="U551" s="37"/>
      <c r="V551" s="37"/>
      <c r="W551" s="37"/>
      <c r="X551" s="37"/>
      <c r="Y551" s="37"/>
      <c r="Z551" s="37"/>
      <c r="AA551" s="37"/>
      <c r="AB551" s="37"/>
      <c r="AC551" s="37"/>
      <c r="AD551" s="37"/>
      <c r="AE551" s="37"/>
      <c r="AT551" s="16" t="s">
        <v>141</v>
      </c>
      <c r="AU551" s="16" t="s">
        <v>87</v>
      </c>
    </row>
    <row r="552" s="13" customFormat="1">
      <c r="A552" s="13"/>
      <c r="B552" s="234"/>
      <c r="C552" s="235"/>
      <c r="D552" s="228" t="s">
        <v>143</v>
      </c>
      <c r="E552" s="236" t="s">
        <v>1</v>
      </c>
      <c r="F552" s="237" t="s">
        <v>755</v>
      </c>
      <c r="G552" s="235"/>
      <c r="H552" s="238">
        <v>106.75</v>
      </c>
      <c r="I552" s="239"/>
      <c r="J552" s="235"/>
      <c r="K552" s="235"/>
      <c r="L552" s="240"/>
      <c r="M552" s="241"/>
      <c r="N552" s="242"/>
      <c r="O552" s="242"/>
      <c r="P552" s="242"/>
      <c r="Q552" s="242"/>
      <c r="R552" s="242"/>
      <c r="S552" s="242"/>
      <c r="T552" s="243"/>
      <c r="U552" s="13"/>
      <c r="V552" s="13"/>
      <c r="W552" s="13"/>
      <c r="X552" s="13"/>
      <c r="Y552" s="13"/>
      <c r="Z552" s="13"/>
      <c r="AA552" s="13"/>
      <c r="AB552" s="13"/>
      <c r="AC552" s="13"/>
      <c r="AD552" s="13"/>
      <c r="AE552" s="13"/>
      <c r="AT552" s="244" t="s">
        <v>143</v>
      </c>
      <c r="AU552" s="244" t="s">
        <v>87</v>
      </c>
      <c r="AV552" s="13" t="s">
        <v>87</v>
      </c>
      <c r="AW552" s="13" t="s">
        <v>34</v>
      </c>
      <c r="AX552" s="13" t="s">
        <v>85</v>
      </c>
      <c r="AY552" s="244" t="s">
        <v>131</v>
      </c>
    </row>
    <row r="553" s="2" customFormat="1" ht="21.75" customHeight="1">
      <c r="A553" s="37"/>
      <c r="B553" s="38"/>
      <c r="C553" s="214" t="s">
        <v>756</v>
      </c>
      <c r="D553" s="214" t="s">
        <v>133</v>
      </c>
      <c r="E553" s="215" t="s">
        <v>757</v>
      </c>
      <c r="F553" s="216" t="s">
        <v>758</v>
      </c>
      <c r="G553" s="217" t="s">
        <v>224</v>
      </c>
      <c r="H553" s="218">
        <v>0.14999999999999999</v>
      </c>
      <c r="I553" s="219"/>
      <c r="J553" s="220">
        <f>ROUND(I553*H553,2)</f>
        <v>0</v>
      </c>
      <c r="K553" s="221"/>
      <c r="L553" s="43"/>
      <c r="M553" s="222" t="s">
        <v>1</v>
      </c>
      <c r="N553" s="223" t="s">
        <v>43</v>
      </c>
      <c r="O553" s="90"/>
      <c r="P553" s="224">
        <f>O553*H553</f>
        <v>0</v>
      </c>
      <c r="Q553" s="224">
        <v>0</v>
      </c>
      <c r="R553" s="224">
        <f>Q553*H553</f>
        <v>0</v>
      </c>
      <c r="S553" s="224">
        <v>1</v>
      </c>
      <c r="T553" s="225">
        <f>S553*H553</f>
        <v>0.14999999999999999</v>
      </c>
      <c r="U553" s="37"/>
      <c r="V553" s="37"/>
      <c r="W553" s="37"/>
      <c r="X553" s="37"/>
      <c r="Y553" s="37"/>
      <c r="Z553" s="37"/>
      <c r="AA553" s="37"/>
      <c r="AB553" s="37"/>
      <c r="AC553" s="37"/>
      <c r="AD553" s="37"/>
      <c r="AE553" s="37"/>
      <c r="AR553" s="226" t="s">
        <v>137</v>
      </c>
      <c r="AT553" s="226" t="s">
        <v>133</v>
      </c>
      <c r="AU553" s="226" t="s">
        <v>87</v>
      </c>
      <c r="AY553" s="16" t="s">
        <v>131</v>
      </c>
      <c r="BE553" s="227">
        <f>IF(N553="základní",J553,0)</f>
        <v>0</v>
      </c>
      <c r="BF553" s="227">
        <f>IF(N553="snížená",J553,0)</f>
        <v>0</v>
      </c>
      <c r="BG553" s="227">
        <f>IF(N553="zákl. přenesená",J553,0)</f>
        <v>0</v>
      </c>
      <c r="BH553" s="227">
        <f>IF(N553="sníž. přenesená",J553,0)</f>
        <v>0</v>
      </c>
      <c r="BI553" s="227">
        <f>IF(N553="nulová",J553,0)</f>
        <v>0</v>
      </c>
      <c r="BJ553" s="16" t="s">
        <v>85</v>
      </c>
      <c r="BK553" s="227">
        <f>ROUND(I553*H553,2)</f>
        <v>0</v>
      </c>
      <c r="BL553" s="16" t="s">
        <v>137</v>
      </c>
      <c r="BM553" s="226" t="s">
        <v>759</v>
      </c>
    </row>
    <row r="554" s="2" customFormat="1">
      <c r="A554" s="37"/>
      <c r="B554" s="38"/>
      <c r="C554" s="39"/>
      <c r="D554" s="228" t="s">
        <v>139</v>
      </c>
      <c r="E554" s="39"/>
      <c r="F554" s="229" t="s">
        <v>760</v>
      </c>
      <c r="G554" s="39"/>
      <c r="H554" s="39"/>
      <c r="I554" s="230"/>
      <c r="J554" s="39"/>
      <c r="K554" s="39"/>
      <c r="L554" s="43"/>
      <c r="M554" s="231"/>
      <c r="N554" s="232"/>
      <c r="O554" s="90"/>
      <c r="P554" s="90"/>
      <c r="Q554" s="90"/>
      <c r="R554" s="90"/>
      <c r="S554" s="90"/>
      <c r="T554" s="91"/>
      <c r="U554" s="37"/>
      <c r="V554" s="37"/>
      <c r="W554" s="37"/>
      <c r="X554" s="37"/>
      <c r="Y554" s="37"/>
      <c r="Z554" s="37"/>
      <c r="AA554" s="37"/>
      <c r="AB554" s="37"/>
      <c r="AC554" s="37"/>
      <c r="AD554" s="37"/>
      <c r="AE554" s="37"/>
      <c r="AT554" s="16" t="s">
        <v>139</v>
      </c>
      <c r="AU554" s="16" t="s">
        <v>87</v>
      </c>
    </row>
    <row r="555" s="2" customFormat="1">
      <c r="A555" s="37"/>
      <c r="B555" s="38"/>
      <c r="C555" s="39"/>
      <c r="D555" s="228" t="s">
        <v>141</v>
      </c>
      <c r="E555" s="39"/>
      <c r="F555" s="233" t="s">
        <v>761</v>
      </c>
      <c r="G555" s="39"/>
      <c r="H555" s="39"/>
      <c r="I555" s="230"/>
      <c r="J555" s="39"/>
      <c r="K555" s="39"/>
      <c r="L555" s="43"/>
      <c r="M555" s="231"/>
      <c r="N555" s="232"/>
      <c r="O555" s="90"/>
      <c r="P555" s="90"/>
      <c r="Q555" s="90"/>
      <c r="R555" s="90"/>
      <c r="S555" s="90"/>
      <c r="T555" s="91"/>
      <c r="U555" s="37"/>
      <c r="V555" s="37"/>
      <c r="W555" s="37"/>
      <c r="X555" s="37"/>
      <c r="Y555" s="37"/>
      <c r="Z555" s="37"/>
      <c r="AA555" s="37"/>
      <c r="AB555" s="37"/>
      <c r="AC555" s="37"/>
      <c r="AD555" s="37"/>
      <c r="AE555" s="37"/>
      <c r="AT555" s="16" t="s">
        <v>141</v>
      </c>
      <c r="AU555" s="16" t="s">
        <v>87</v>
      </c>
    </row>
    <row r="556" s="13" customFormat="1">
      <c r="A556" s="13"/>
      <c r="B556" s="234"/>
      <c r="C556" s="235"/>
      <c r="D556" s="228" t="s">
        <v>143</v>
      </c>
      <c r="E556" s="236" t="s">
        <v>1</v>
      </c>
      <c r="F556" s="237" t="s">
        <v>762</v>
      </c>
      <c r="G556" s="235"/>
      <c r="H556" s="238">
        <v>0.14999999999999999</v>
      </c>
      <c r="I556" s="239"/>
      <c r="J556" s="235"/>
      <c r="K556" s="235"/>
      <c r="L556" s="240"/>
      <c r="M556" s="241"/>
      <c r="N556" s="242"/>
      <c r="O556" s="242"/>
      <c r="P556" s="242"/>
      <c r="Q556" s="242"/>
      <c r="R556" s="242"/>
      <c r="S556" s="242"/>
      <c r="T556" s="243"/>
      <c r="U556" s="13"/>
      <c r="V556" s="13"/>
      <c r="W556" s="13"/>
      <c r="X556" s="13"/>
      <c r="Y556" s="13"/>
      <c r="Z556" s="13"/>
      <c r="AA556" s="13"/>
      <c r="AB556" s="13"/>
      <c r="AC556" s="13"/>
      <c r="AD556" s="13"/>
      <c r="AE556" s="13"/>
      <c r="AT556" s="244" t="s">
        <v>143</v>
      </c>
      <c r="AU556" s="244" t="s">
        <v>87</v>
      </c>
      <c r="AV556" s="13" t="s">
        <v>87</v>
      </c>
      <c r="AW556" s="13" t="s">
        <v>34</v>
      </c>
      <c r="AX556" s="13" t="s">
        <v>85</v>
      </c>
      <c r="AY556" s="244" t="s">
        <v>131</v>
      </c>
    </row>
    <row r="557" s="2" customFormat="1" ht="16.5" customHeight="1">
      <c r="A557" s="37"/>
      <c r="B557" s="38"/>
      <c r="C557" s="214" t="s">
        <v>763</v>
      </c>
      <c r="D557" s="214" t="s">
        <v>133</v>
      </c>
      <c r="E557" s="215" t="s">
        <v>764</v>
      </c>
      <c r="F557" s="216" t="s">
        <v>765</v>
      </c>
      <c r="G557" s="217" t="s">
        <v>178</v>
      </c>
      <c r="H557" s="218">
        <v>173.505</v>
      </c>
      <c r="I557" s="219"/>
      <c r="J557" s="220">
        <f>ROUND(I557*H557,2)</f>
        <v>0</v>
      </c>
      <c r="K557" s="221"/>
      <c r="L557" s="43"/>
      <c r="M557" s="222" t="s">
        <v>1</v>
      </c>
      <c r="N557" s="223" t="s">
        <v>43</v>
      </c>
      <c r="O557" s="90"/>
      <c r="P557" s="224">
        <f>O557*H557</f>
        <v>0</v>
      </c>
      <c r="Q557" s="224">
        <v>0.12171</v>
      </c>
      <c r="R557" s="224">
        <f>Q557*H557</f>
        <v>21.117293549999999</v>
      </c>
      <c r="S557" s="224">
        <v>2.3999999999999999</v>
      </c>
      <c r="T557" s="225">
        <f>S557*H557</f>
        <v>416.41199999999998</v>
      </c>
      <c r="U557" s="37"/>
      <c r="V557" s="37"/>
      <c r="W557" s="37"/>
      <c r="X557" s="37"/>
      <c r="Y557" s="37"/>
      <c r="Z557" s="37"/>
      <c r="AA557" s="37"/>
      <c r="AB557" s="37"/>
      <c r="AC557" s="37"/>
      <c r="AD557" s="37"/>
      <c r="AE557" s="37"/>
      <c r="AR557" s="226" t="s">
        <v>137</v>
      </c>
      <c r="AT557" s="226" t="s">
        <v>133</v>
      </c>
      <c r="AU557" s="226" t="s">
        <v>87</v>
      </c>
      <c r="AY557" s="16" t="s">
        <v>131</v>
      </c>
      <c r="BE557" s="227">
        <f>IF(N557="základní",J557,0)</f>
        <v>0</v>
      </c>
      <c r="BF557" s="227">
        <f>IF(N557="snížená",J557,0)</f>
        <v>0</v>
      </c>
      <c r="BG557" s="227">
        <f>IF(N557="zákl. přenesená",J557,0)</f>
        <v>0</v>
      </c>
      <c r="BH557" s="227">
        <f>IF(N557="sníž. přenesená",J557,0)</f>
        <v>0</v>
      </c>
      <c r="BI557" s="227">
        <f>IF(N557="nulová",J557,0)</f>
        <v>0</v>
      </c>
      <c r="BJ557" s="16" t="s">
        <v>85</v>
      </c>
      <c r="BK557" s="227">
        <f>ROUND(I557*H557,2)</f>
        <v>0</v>
      </c>
      <c r="BL557" s="16" t="s">
        <v>137</v>
      </c>
      <c r="BM557" s="226" t="s">
        <v>766</v>
      </c>
    </row>
    <row r="558" s="2" customFormat="1">
      <c r="A558" s="37"/>
      <c r="B558" s="38"/>
      <c r="C558" s="39"/>
      <c r="D558" s="228" t="s">
        <v>139</v>
      </c>
      <c r="E558" s="39"/>
      <c r="F558" s="229" t="s">
        <v>767</v>
      </c>
      <c r="G558" s="39"/>
      <c r="H558" s="39"/>
      <c r="I558" s="230"/>
      <c r="J558" s="39"/>
      <c r="K558" s="39"/>
      <c r="L558" s="43"/>
      <c r="M558" s="231"/>
      <c r="N558" s="232"/>
      <c r="O558" s="90"/>
      <c r="P558" s="90"/>
      <c r="Q558" s="90"/>
      <c r="R558" s="90"/>
      <c r="S558" s="90"/>
      <c r="T558" s="91"/>
      <c r="U558" s="37"/>
      <c r="V558" s="37"/>
      <c r="W558" s="37"/>
      <c r="X558" s="37"/>
      <c r="Y558" s="37"/>
      <c r="Z558" s="37"/>
      <c r="AA558" s="37"/>
      <c r="AB558" s="37"/>
      <c r="AC558" s="37"/>
      <c r="AD558" s="37"/>
      <c r="AE558" s="37"/>
      <c r="AT558" s="16" t="s">
        <v>139</v>
      </c>
      <c r="AU558" s="16" t="s">
        <v>87</v>
      </c>
    </row>
    <row r="559" s="2" customFormat="1">
      <c r="A559" s="37"/>
      <c r="B559" s="38"/>
      <c r="C559" s="39"/>
      <c r="D559" s="228" t="s">
        <v>141</v>
      </c>
      <c r="E559" s="39"/>
      <c r="F559" s="233" t="s">
        <v>768</v>
      </c>
      <c r="G559" s="39"/>
      <c r="H559" s="39"/>
      <c r="I559" s="230"/>
      <c r="J559" s="39"/>
      <c r="K559" s="39"/>
      <c r="L559" s="43"/>
      <c r="M559" s="231"/>
      <c r="N559" s="232"/>
      <c r="O559" s="90"/>
      <c r="P559" s="90"/>
      <c r="Q559" s="90"/>
      <c r="R559" s="90"/>
      <c r="S559" s="90"/>
      <c r="T559" s="91"/>
      <c r="U559" s="37"/>
      <c r="V559" s="37"/>
      <c r="W559" s="37"/>
      <c r="X559" s="37"/>
      <c r="Y559" s="37"/>
      <c r="Z559" s="37"/>
      <c r="AA559" s="37"/>
      <c r="AB559" s="37"/>
      <c r="AC559" s="37"/>
      <c r="AD559" s="37"/>
      <c r="AE559" s="37"/>
      <c r="AT559" s="16" t="s">
        <v>141</v>
      </c>
      <c r="AU559" s="16" t="s">
        <v>87</v>
      </c>
    </row>
    <row r="560" s="13" customFormat="1">
      <c r="A560" s="13"/>
      <c r="B560" s="234"/>
      <c r="C560" s="235"/>
      <c r="D560" s="228" t="s">
        <v>143</v>
      </c>
      <c r="E560" s="236" t="s">
        <v>1</v>
      </c>
      <c r="F560" s="237" t="s">
        <v>769</v>
      </c>
      <c r="G560" s="235"/>
      <c r="H560" s="238">
        <v>11.733000000000001</v>
      </c>
      <c r="I560" s="239"/>
      <c r="J560" s="235"/>
      <c r="K560" s="235"/>
      <c r="L560" s="240"/>
      <c r="M560" s="241"/>
      <c r="N560" s="242"/>
      <c r="O560" s="242"/>
      <c r="P560" s="242"/>
      <c r="Q560" s="242"/>
      <c r="R560" s="242"/>
      <c r="S560" s="242"/>
      <c r="T560" s="243"/>
      <c r="U560" s="13"/>
      <c r="V560" s="13"/>
      <c r="W560" s="13"/>
      <c r="X560" s="13"/>
      <c r="Y560" s="13"/>
      <c r="Z560" s="13"/>
      <c r="AA560" s="13"/>
      <c r="AB560" s="13"/>
      <c r="AC560" s="13"/>
      <c r="AD560" s="13"/>
      <c r="AE560" s="13"/>
      <c r="AT560" s="244" t="s">
        <v>143</v>
      </c>
      <c r="AU560" s="244" t="s">
        <v>87</v>
      </c>
      <c r="AV560" s="13" t="s">
        <v>87</v>
      </c>
      <c r="AW560" s="13" t="s">
        <v>34</v>
      </c>
      <c r="AX560" s="13" t="s">
        <v>78</v>
      </c>
      <c r="AY560" s="244" t="s">
        <v>131</v>
      </c>
    </row>
    <row r="561" s="13" customFormat="1">
      <c r="A561" s="13"/>
      <c r="B561" s="234"/>
      <c r="C561" s="235"/>
      <c r="D561" s="228" t="s">
        <v>143</v>
      </c>
      <c r="E561" s="236" t="s">
        <v>1</v>
      </c>
      <c r="F561" s="237" t="s">
        <v>770</v>
      </c>
      <c r="G561" s="235"/>
      <c r="H561" s="238">
        <v>12.789</v>
      </c>
      <c r="I561" s="239"/>
      <c r="J561" s="235"/>
      <c r="K561" s="235"/>
      <c r="L561" s="240"/>
      <c r="M561" s="241"/>
      <c r="N561" s="242"/>
      <c r="O561" s="242"/>
      <c r="P561" s="242"/>
      <c r="Q561" s="242"/>
      <c r="R561" s="242"/>
      <c r="S561" s="242"/>
      <c r="T561" s="243"/>
      <c r="U561" s="13"/>
      <c r="V561" s="13"/>
      <c r="W561" s="13"/>
      <c r="X561" s="13"/>
      <c r="Y561" s="13"/>
      <c r="Z561" s="13"/>
      <c r="AA561" s="13"/>
      <c r="AB561" s="13"/>
      <c r="AC561" s="13"/>
      <c r="AD561" s="13"/>
      <c r="AE561" s="13"/>
      <c r="AT561" s="244" t="s">
        <v>143</v>
      </c>
      <c r="AU561" s="244" t="s">
        <v>87</v>
      </c>
      <c r="AV561" s="13" t="s">
        <v>87</v>
      </c>
      <c r="AW561" s="13" t="s">
        <v>34</v>
      </c>
      <c r="AX561" s="13" t="s">
        <v>78</v>
      </c>
      <c r="AY561" s="244" t="s">
        <v>131</v>
      </c>
    </row>
    <row r="562" s="13" customFormat="1">
      <c r="A562" s="13"/>
      <c r="B562" s="234"/>
      <c r="C562" s="235"/>
      <c r="D562" s="228" t="s">
        <v>143</v>
      </c>
      <c r="E562" s="236" t="s">
        <v>1</v>
      </c>
      <c r="F562" s="237" t="s">
        <v>771</v>
      </c>
      <c r="G562" s="235"/>
      <c r="H562" s="238">
        <v>55.968000000000004</v>
      </c>
      <c r="I562" s="239"/>
      <c r="J562" s="235"/>
      <c r="K562" s="235"/>
      <c r="L562" s="240"/>
      <c r="M562" s="241"/>
      <c r="N562" s="242"/>
      <c r="O562" s="242"/>
      <c r="P562" s="242"/>
      <c r="Q562" s="242"/>
      <c r="R562" s="242"/>
      <c r="S562" s="242"/>
      <c r="T562" s="243"/>
      <c r="U562" s="13"/>
      <c r="V562" s="13"/>
      <c r="W562" s="13"/>
      <c r="X562" s="13"/>
      <c r="Y562" s="13"/>
      <c r="Z562" s="13"/>
      <c r="AA562" s="13"/>
      <c r="AB562" s="13"/>
      <c r="AC562" s="13"/>
      <c r="AD562" s="13"/>
      <c r="AE562" s="13"/>
      <c r="AT562" s="244" t="s">
        <v>143</v>
      </c>
      <c r="AU562" s="244" t="s">
        <v>87</v>
      </c>
      <c r="AV562" s="13" t="s">
        <v>87</v>
      </c>
      <c r="AW562" s="13" t="s">
        <v>34</v>
      </c>
      <c r="AX562" s="13" t="s">
        <v>78</v>
      </c>
      <c r="AY562" s="244" t="s">
        <v>131</v>
      </c>
    </row>
    <row r="563" s="13" customFormat="1">
      <c r="A563" s="13"/>
      <c r="B563" s="234"/>
      <c r="C563" s="235"/>
      <c r="D563" s="228" t="s">
        <v>143</v>
      </c>
      <c r="E563" s="236" t="s">
        <v>1</v>
      </c>
      <c r="F563" s="237" t="s">
        <v>772</v>
      </c>
      <c r="G563" s="235"/>
      <c r="H563" s="238">
        <v>57.292000000000002</v>
      </c>
      <c r="I563" s="239"/>
      <c r="J563" s="235"/>
      <c r="K563" s="235"/>
      <c r="L563" s="240"/>
      <c r="M563" s="241"/>
      <c r="N563" s="242"/>
      <c r="O563" s="242"/>
      <c r="P563" s="242"/>
      <c r="Q563" s="242"/>
      <c r="R563" s="242"/>
      <c r="S563" s="242"/>
      <c r="T563" s="243"/>
      <c r="U563" s="13"/>
      <c r="V563" s="13"/>
      <c r="W563" s="13"/>
      <c r="X563" s="13"/>
      <c r="Y563" s="13"/>
      <c r="Z563" s="13"/>
      <c r="AA563" s="13"/>
      <c r="AB563" s="13"/>
      <c r="AC563" s="13"/>
      <c r="AD563" s="13"/>
      <c r="AE563" s="13"/>
      <c r="AT563" s="244" t="s">
        <v>143</v>
      </c>
      <c r="AU563" s="244" t="s">
        <v>87</v>
      </c>
      <c r="AV563" s="13" t="s">
        <v>87</v>
      </c>
      <c r="AW563" s="13" t="s">
        <v>34</v>
      </c>
      <c r="AX563" s="13" t="s">
        <v>78</v>
      </c>
      <c r="AY563" s="244" t="s">
        <v>131</v>
      </c>
    </row>
    <row r="564" s="13" customFormat="1">
      <c r="A564" s="13"/>
      <c r="B564" s="234"/>
      <c r="C564" s="235"/>
      <c r="D564" s="228" t="s">
        <v>143</v>
      </c>
      <c r="E564" s="236" t="s">
        <v>1</v>
      </c>
      <c r="F564" s="237" t="s">
        <v>773</v>
      </c>
      <c r="G564" s="235"/>
      <c r="H564" s="238">
        <v>5.0049999999999999</v>
      </c>
      <c r="I564" s="239"/>
      <c r="J564" s="235"/>
      <c r="K564" s="235"/>
      <c r="L564" s="240"/>
      <c r="M564" s="241"/>
      <c r="N564" s="242"/>
      <c r="O564" s="242"/>
      <c r="P564" s="242"/>
      <c r="Q564" s="242"/>
      <c r="R564" s="242"/>
      <c r="S564" s="242"/>
      <c r="T564" s="243"/>
      <c r="U564" s="13"/>
      <c r="V564" s="13"/>
      <c r="W564" s="13"/>
      <c r="X564" s="13"/>
      <c r="Y564" s="13"/>
      <c r="Z564" s="13"/>
      <c r="AA564" s="13"/>
      <c r="AB564" s="13"/>
      <c r="AC564" s="13"/>
      <c r="AD564" s="13"/>
      <c r="AE564" s="13"/>
      <c r="AT564" s="244" t="s">
        <v>143</v>
      </c>
      <c r="AU564" s="244" t="s">
        <v>87</v>
      </c>
      <c r="AV564" s="13" t="s">
        <v>87</v>
      </c>
      <c r="AW564" s="13" t="s">
        <v>34</v>
      </c>
      <c r="AX564" s="13" t="s">
        <v>78</v>
      </c>
      <c r="AY564" s="244" t="s">
        <v>131</v>
      </c>
    </row>
    <row r="565" s="13" customFormat="1">
      <c r="A565" s="13"/>
      <c r="B565" s="234"/>
      <c r="C565" s="235"/>
      <c r="D565" s="228" t="s">
        <v>143</v>
      </c>
      <c r="E565" s="236" t="s">
        <v>1</v>
      </c>
      <c r="F565" s="237" t="s">
        <v>774</v>
      </c>
      <c r="G565" s="235"/>
      <c r="H565" s="238">
        <v>6.1500000000000004</v>
      </c>
      <c r="I565" s="239"/>
      <c r="J565" s="235"/>
      <c r="K565" s="235"/>
      <c r="L565" s="240"/>
      <c r="M565" s="241"/>
      <c r="N565" s="242"/>
      <c r="O565" s="242"/>
      <c r="P565" s="242"/>
      <c r="Q565" s="242"/>
      <c r="R565" s="242"/>
      <c r="S565" s="242"/>
      <c r="T565" s="243"/>
      <c r="U565" s="13"/>
      <c r="V565" s="13"/>
      <c r="W565" s="13"/>
      <c r="X565" s="13"/>
      <c r="Y565" s="13"/>
      <c r="Z565" s="13"/>
      <c r="AA565" s="13"/>
      <c r="AB565" s="13"/>
      <c r="AC565" s="13"/>
      <c r="AD565" s="13"/>
      <c r="AE565" s="13"/>
      <c r="AT565" s="244" t="s">
        <v>143</v>
      </c>
      <c r="AU565" s="244" t="s">
        <v>87</v>
      </c>
      <c r="AV565" s="13" t="s">
        <v>87</v>
      </c>
      <c r="AW565" s="13" t="s">
        <v>34</v>
      </c>
      <c r="AX565" s="13" t="s">
        <v>78</v>
      </c>
      <c r="AY565" s="244" t="s">
        <v>131</v>
      </c>
    </row>
    <row r="566" s="13" customFormat="1">
      <c r="A566" s="13"/>
      <c r="B566" s="234"/>
      <c r="C566" s="235"/>
      <c r="D566" s="228" t="s">
        <v>143</v>
      </c>
      <c r="E566" s="236" t="s">
        <v>1</v>
      </c>
      <c r="F566" s="237" t="s">
        <v>775</v>
      </c>
      <c r="G566" s="235"/>
      <c r="H566" s="238">
        <v>6.2069999999999999</v>
      </c>
      <c r="I566" s="239"/>
      <c r="J566" s="235"/>
      <c r="K566" s="235"/>
      <c r="L566" s="240"/>
      <c r="M566" s="241"/>
      <c r="N566" s="242"/>
      <c r="O566" s="242"/>
      <c r="P566" s="242"/>
      <c r="Q566" s="242"/>
      <c r="R566" s="242"/>
      <c r="S566" s="242"/>
      <c r="T566" s="243"/>
      <c r="U566" s="13"/>
      <c r="V566" s="13"/>
      <c r="W566" s="13"/>
      <c r="X566" s="13"/>
      <c r="Y566" s="13"/>
      <c r="Z566" s="13"/>
      <c r="AA566" s="13"/>
      <c r="AB566" s="13"/>
      <c r="AC566" s="13"/>
      <c r="AD566" s="13"/>
      <c r="AE566" s="13"/>
      <c r="AT566" s="244" t="s">
        <v>143</v>
      </c>
      <c r="AU566" s="244" t="s">
        <v>87</v>
      </c>
      <c r="AV566" s="13" t="s">
        <v>87</v>
      </c>
      <c r="AW566" s="13" t="s">
        <v>34</v>
      </c>
      <c r="AX566" s="13" t="s">
        <v>78</v>
      </c>
      <c r="AY566" s="244" t="s">
        <v>131</v>
      </c>
    </row>
    <row r="567" s="13" customFormat="1">
      <c r="A567" s="13"/>
      <c r="B567" s="234"/>
      <c r="C567" s="235"/>
      <c r="D567" s="228" t="s">
        <v>143</v>
      </c>
      <c r="E567" s="236" t="s">
        <v>1</v>
      </c>
      <c r="F567" s="237" t="s">
        <v>776</v>
      </c>
      <c r="G567" s="235"/>
      <c r="H567" s="238">
        <v>6.048</v>
      </c>
      <c r="I567" s="239"/>
      <c r="J567" s="235"/>
      <c r="K567" s="235"/>
      <c r="L567" s="240"/>
      <c r="M567" s="241"/>
      <c r="N567" s="242"/>
      <c r="O567" s="242"/>
      <c r="P567" s="242"/>
      <c r="Q567" s="242"/>
      <c r="R567" s="242"/>
      <c r="S567" s="242"/>
      <c r="T567" s="243"/>
      <c r="U567" s="13"/>
      <c r="V567" s="13"/>
      <c r="W567" s="13"/>
      <c r="X567" s="13"/>
      <c r="Y567" s="13"/>
      <c r="Z567" s="13"/>
      <c r="AA567" s="13"/>
      <c r="AB567" s="13"/>
      <c r="AC567" s="13"/>
      <c r="AD567" s="13"/>
      <c r="AE567" s="13"/>
      <c r="AT567" s="244" t="s">
        <v>143</v>
      </c>
      <c r="AU567" s="244" t="s">
        <v>87</v>
      </c>
      <c r="AV567" s="13" t="s">
        <v>87</v>
      </c>
      <c r="AW567" s="13" t="s">
        <v>34</v>
      </c>
      <c r="AX567" s="13" t="s">
        <v>78</v>
      </c>
      <c r="AY567" s="244" t="s">
        <v>131</v>
      </c>
    </row>
    <row r="568" s="13" customFormat="1">
      <c r="A568" s="13"/>
      <c r="B568" s="234"/>
      <c r="C568" s="235"/>
      <c r="D568" s="228" t="s">
        <v>143</v>
      </c>
      <c r="E568" s="236" t="s">
        <v>1</v>
      </c>
      <c r="F568" s="237" t="s">
        <v>777</v>
      </c>
      <c r="G568" s="235"/>
      <c r="H568" s="238">
        <v>7.4249999999999998</v>
      </c>
      <c r="I568" s="239"/>
      <c r="J568" s="235"/>
      <c r="K568" s="235"/>
      <c r="L568" s="240"/>
      <c r="M568" s="241"/>
      <c r="N568" s="242"/>
      <c r="O568" s="242"/>
      <c r="P568" s="242"/>
      <c r="Q568" s="242"/>
      <c r="R568" s="242"/>
      <c r="S568" s="242"/>
      <c r="T568" s="243"/>
      <c r="U568" s="13"/>
      <c r="V568" s="13"/>
      <c r="W568" s="13"/>
      <c r="X568" s="13"/>
      <c r="Y568" s="13"/>
      <c r="Z568" s="13"/>
      <c r="AA568" s="13"/>
      <c r="AB568" s="13"/>
      <c r="AC568" s="13"/>
      <c r="AD568" s="13"/>
      <c r="AE568" s="13"/>
      <c r="AT568" s="244" t="s">
        <v>143</v>
      </c>
      <c r="AU568" s="244" t="s">
        <v>87</v>
      </c>
      <c r="AV568" s="13" t="s">
        <v>87</v>
      </c>
      <c r="AW568" s="13" t="s">
        <v>34</v>
      </c>
      <c r="AX568" s="13" t="s">
        <v>78</v>
      </c>
      <c r="AY568" s="244" t="s">
        <v>131</v>
      </c>
    </row>
    <row r="569" s="13" customFormat="1">
      <c r="A569" s="13"/>
      <c r="B569" s="234"/>
      <c r="C569" s="235"/>
      <c r="D569" s="228" t="s">
        <v>143</v>
      </c>
      <c r="E569" s="236" t="s">
        <v>1</v>
      </c>
      <c r="F569" s="237" t="s">
        <v>778</v>
      </c>
      <c r="G569" s="235"/>
      <c r="H569" s="238">
        <v>4.8879999999999999</v>
      </c>
      <c r="I569" s="239"/>
      <c r="J569" s="235"/>
      <c r="K569" s="235"/>
      <c r="L569" s="240"/>
      <c r="M569" s="241"/>
      <c r="N569" s="242"/>
      <c r="O569" s="242"/>
      <c r="P569" s="242"/>
      <c r="Q569" s="242"/>
      <c r="R569" s="242"/>
      <c r="S569" s="242"/>
      <c r="T569" s="243"/>
      <c r="U569" s="13"/>
      <c r="V569" s="13"/>
      <c r="W569" s="13"/>
      <c r="X569" s="13"/>
      <c r="Y569" s="13"/>
      <c r="Z569" s="13"/>
      <c r="AA569" s="13"/>
      <c r="AB569" s="13"/>
      <c r="AC569" s="13"/>
      <c r="AD569" s="13"/>
      <c r="AE569" s="13"/>
      <c r="AT569" s="244" t="s">
        <v>143</v>
      </c>
      <c r="AU569" s="244" t="s">
        <v>87</v>
      </c>
      <c r="AV569" s="13" t="s">
        <v>87</v>
      </c>
      <c r="AW569" s="13" t="s">
        <v>34</v>
      </c>
      <c r="AX569" s="13" t="s">
        <v>78</v>
      </c>
      <c r="AY569" s="244" t="s">
        <v>131</v>
      </c>
    </row>
    <row r="570" s="14" customFormat="1">
      <c r="A570" s="14"/>
      <c r="B570" s="245"/>
      <c r="C570" s="246"/>
      <c r="D570" s="228" t="s">
        <v>143</v>
      </c>
      <c r="E570" s="247" t="s">
        <v>1</v>
      </c>
      <c r="F570" s="248" t="s">
        <v>146</v>
      </c>
      <c r="G570" s="246"/>
      <c r="H570" s="249">
        <v>173.505</v>
      </c>
      <c r="I570" s="250"/>
      <c r="J570" s="246"/>
      <c r="K570" s="246"/>
      <c r="L570" s="251"/>
      <c r="M570" s="252"/>
      <c r="N570" s="253"/>
      <c r="O570" s="253"/>
      <c r="P570" s="253"/>
      <c r="Q570" s="253"/>
      <c r="R570" s="253"/>
      <c r="S570" s="253"/>
      <c r="T570" s="254"/>
      <c r="U570" s="14"/>
      <c r="V570" s="14"/>
      <c r="W570" s="14"/>
      <c r="X570" s="14"/>
      <c r="Y570" s="14"/>
      <c r="Z570" s="14"/>
      <c r="AA570" s="14"/>
      <c r="AB570" s="14"/>
      <c r="AC570" s="14"/>
      <c r="AD570" s="14"/>
      <c r="AE570" s="14"/>
      <c r="AT570" s="255" t="s">
        <v>143</v>
      </c>
      <c r="AU570" s="255" t="s">
        <v>87</v>
      </c>
      <c r="AV570" s="14" t="s">
        <v>137</v>
      </c>
      <c r="AW570" s="14" t="s">
        <v>34</v>
      </c>
      <c r="AX570" s="14" t="s">
        <v>85</v>
      </c>
      <c r="AY570" s="255" t="s">
        <v>131</v>
      </c>
    </row>
    <row r="571" s="2" customFormat="1" ht="16.5" customHeight="1">
      <c r="A571" s="37"/>
      <c r="B571" s="38"/>
      <c r="C571" s="214" t="s">
        <v>779</v>
      </c>
      <c r="D571" s="214" t="s">
        <v>133</v>
      </c>
      <c r="E571" s="215" t="s">
        <v>780</v>
      </c>
      <c r="F571" s="216" t="s">
        <v>781</v>
      </c>
      <c r="G571" s="217" t="s">
        <v>159</v>
      </c>
      <c r="H571" s="218">
        <v>83.549999999999997</v>
      </c>
      <c r="I571" s="219"/>
      <c r="J571" s="220">
        <f>ROUND(I571*H571,2)</f>
        <v>0</v>
      </c>
      <c r="K571" s="221"/>
      <c r="L571" s="43"/>
      <c r="M571" s="222" t="s">
        <v>1</v>
      </c>
      <c r="N571" s="223" t="s">
        <v>43</v>
      </c>
      <c r="O571" s="90"/>
      <c r="P571" s="224">
        <f>O571*H571</f>
        <v>0</v>
      </c>
      <c r="Q571" s="224">
        <v>8.0000000000000007E-05</v>
      </c>
      <c r="R571" s="224">
        <f>Q571*H571</f>
        <v>0.0066840000000000007</v>
      </c>
      <c r="S571" s="224">
        <v>0.017999999999999999</v>
      </c>
      <c r="T571" s="225">
        <f>S571*H571</f>
        <v>1.5038999999999998</v>
      </c>
      <c r="U571" s="37"/>
      <c r="V571" s="37"/>
      <c r="W571" s="37"/>
      <c r="X571" s="37"/>
      <c r="Y571" s="37"/>
      <c r="Z571" s="37"/>
      <c r="AA571" s="37"/>
      <c r="AB571" s="37"/>
      <c r="AC571" s="37"/>
      <c r="AD571" s="37"/>
      <c r="AE571" s="37"/>
      <c r="AR571" s="226" t="s">
        <v>137</v>
      </c>
      <c r="AT571" s="226" t="s">
        <v>133</v>
      </c>
      <c r="AU571" s="226" t="s">
        <v>87</v>
      </c>
      <c r="AY571" s="16" t="s">
        <v>131</v>
      </c>
      <c r="BE571" s="227">
        <f>IF(N571="základní",J571,0)</f>
        <v>0</v>
      </c>
      <c r="BF571" s="227">
        <f>IF(N571="snížená",J571,0)</f>
        <v>0</v>
      </c>
      <c r="BG571" s="227">
        <f>IF(N571="zákl. přenesená",J571,0)</f>
        <v>0</v>
      </c>
      <c r="BH571" s="227">
        <f>IF(N571="sníž. přenesená",J571,0)</f>
        <v>0</v>
      </c>
      <c r="BI571" s="227">
        <f>IF(N571="nulová",J571,0)</f>
        <v>0</v>
      </c>
      <c r="BJ571" s="16" t="s">
        <v>85</v>
      </c>
      <c r="BK571" s="227">
        <f>ROUND(I571*H571,2)</f>
        <v>0</v>
      </c>
      <c r="BL571" s="16" t="s">
        <v>137</v>
      </c>
      <c r="BM571" s="226" t="s">
        <v>782</v>
      </c>
    </row>
    <row r="572" s="2" customFormat="1">
      <c r="A572" s="37"/>
      <c r="B572" s="38"/>
      <c r="C572" s="39"/>
      <c r="D572" s="228" t="s">
        <v>139</v>
      </c>
      <c r="E572" s="39"/>
      <c r="F572" s="229" t="s">
        <v>783</v>
      </c>
      <c r="G572" s="39"/>
      <c r="H572" s="39"/>
      <c r="I572" s="230"/>
      <c r="J572" s="39"/>
      <c r="K572" s="39"/>
      <c r="L572" s="43"/>
      <c r="M572" s="231"/>
      <c r="N572" s="232"/>
      <c r="O572" s="90"/>
      <c r="P572" s="90"/>
      <c r="Q572" s="90"/>
      <c r="R572" s="90"/>
      <c r="S572" s="90"/>
      <c r="T572" s="91"/>
      <c r="U572" s="37"/>
      <c r="V572" s="37"/>
      <c r="W572" s="37"/>
      <c r="X572" s="37"/>
      <c r="Y572" s="37"/>
      <c r="Z572" s="37"/>
      <c r="AA572" s="37"/>
      <c r="AB572" s="37"/>
      <c r="AC572" s="37"/>
      <c r="AD572" s="37"/>
      <c r="AE572" s="37"/>
      <c r="AT572" s="16" t="s">
        <v>139</v>
      </c>
      <c r="AU572" s="16" t="s">
        <v>87</v>
      </c>
    </row>
    <row r="573" s="13" customFormat="1">
      <c r="A573" s="13"/>
      <c r="B573" s="234"/>
      <c r="C573" s="235"/>
      <c r="D573" s="228" t="s">
        <v>143</v>
      </c>
      <c r="E573" s="236" t="s">
        <v>1</v>
      </c>
      <c r="F573" s="237" t="s">
        <v>784</v>
      </c>
      <c r="G573" s="235"/>
      <c r="H573" s="238">
        <v>29.350000000000001</v>
      </c>
      <c r="I573" s="239"/>
      <c r="J573" s="235"/>
      <c r="K573" s="235"/>
      <c r="L573" s="240"/>
      <c r="M573" s="241"/>
      <c r="N573" s="242"/>
      <c r="O573" s="242"/>
      <c r="P573" s="242"/>
      <c r="Q573" s="242"/>
      <c r="R573" s="242"/>
      <c r="S573" s="242"/>
      <c r="T573" s="243"/>
      <c r="U573" s="13"/>
      <c r="V573" s="13"/>
      <c r="W573" s="13"/>
      <c r="X573" s="13"/>
      <c r="Y573" s="13"/>
      <c r="Z573" s="13"/>
      <c r="AA573" s="13"/>
      <c r="AB573" s="13"/>
      <c r="AC573" s="13"/>
      <c r="AD573" s="13"/>
      <c r="AE573" s="13"/>
      <c r="AT573" s="244" t="s">
        <v>143</v>
      </c>
      <c r="AU573" s="244" t="s">
        <v>87</v>
      </c>
      <c r="AV573" s="13" t="s">
        <v>87</v>
      </c>
      <c r="AW573" s="13" t="s">
        <v>34</v>
      </c>
      <c r="AX573" s="13" t="s">
        <v>78</v>
      </c>
      <c r="AY573" s="244" t="s">
        <v>131</v>
      </c>
    </row>
    <row r="574" s="13" customFormat="1">
      <c r="A574" s="13"/>
      <c r="B574" s="234"/>
      <c r="C574" s="235"/>
      <c r="D574" s="228" t="s">
        <v>143</v>
      </c>
      <c r="E574" s="236" t="s">
        <v>1</v>
      </c>
      <c r="F574" s="237" t="s">
        <v>785</v>
      </c>
      <c r="G574" s="235"/>
      <c r="H574" s="238">
        <v>31.699999999999999</v>
      </c>
      <c r="I574" s="239"/>
      <c r="J574" s="235"/>
      <c r="K574" s="235"/>
      <c r="L574" s="240"/>
      <c r="M574" s="241"/>
      <c r="N574" s="242"/>
      <c r="O574" s="242"/>
      <c r="P574" s="242"/>
      <c r="Q574" s="242"/>
      <c r="R574" s="242"/>
      <c r="S574" s="242"/>
      <c r="T574" s="243"/>
      <c r="U574" s="13"/>
      <c r="V574" s="13"/>
      <c r="W574" s="13"/>
      <c r="X574" s="13"/>
      <c r="Y574" s="13"/>
      <c r="Z574" s="13"/>
      <c r="AA574" s="13"/>
      <c r="AB574" s="13"/>
      <c r="AC574" s="13"/>
      <c r="AD574" s="13"/>
      <c r="AE574" s="13"/>
      <c r="AT574" s="244" t="s">
        <v>143</v>
      </c>
      <c r="AU574" s="244" t="s">
        <v>87</v>
      </c>
      <c r="AV574" s="13" t="s">
        <v>87</v>
      </c>
      <c r="AW574" s="13" t="s">
        <v>34</v>
      </c>
      <c r="AX574" s="13" t="s">
        <v>78</v>
      </c>
      <c r="AY574" s="244" t="s">
        <v>131</v>
      </c>
    </row>
    <row r="575" s="13" customFormat="1">
      <c r="A575" s="13"/>
      <c r="B575" s="234"/>
      <c r="C575" s="235"/>
      <c r="D575" s="228" t="s">
        <v>143</v>
      </c>
      <c r="E575" s="236" t="s">
        <v>1</v>
      </c>
      <c r="F575" s="237" t="s">
        <v>786</v>
      </c>
      <c r="G575" s="235"/>
      <c r="H575" s="238">
        <v>22.5</v>
      </c>
      <c r="I575" s="239"/>
      <c r="J575" s="235"/>
      <c r="K575" s="235"/>
      <c r="L575" s="240"/>
      <c r="M575" s="241"/>
      <c r="N575" s="242"/>
      <c r="O575" s="242"/>
      <c r="P575" s="242"/>
      <c r="Q575" s="242"/>
      <c r="R575" s="242"/>
      <c r="S575" s="242"/>
      <c r="T575" s="243"/>
      <c r="U575" s="13"/>
      <c r="V575" s="13"/>
      <c r="W575" s="13"/>
      <c r="X575" s="13"/>
      <c r="Y575" s="13"/>
      <c r="Z575" s="13"/>
      <c r="AA575" s="13"/>
      <c r="AB575" s="13"/>
      <c r="AC575" s="13"/>
      <c r="AD575" s="13"/>
      <c r="AE575" s="13"/>
      <c r="AT575" s="244" t="s">
        <v>143</v>
      </c>
      <c r="AU575" s="244" t="s">
        <v>87</v>
      </c>
      <c r="AV575" s="13" t="s">
        <v>87</v>
      </c>
      <c r="AW575" s="13" t="s">
        <v>34</v>
      </c>
      <c r="AX575" s="13" t="s">
        <v>78</v>
      </c>
      <c r="AY575" s="244" t="s">
        <v>131</v>
      </c>
    </row>
    <row r="576" s="14" customFormat="1">
      <c r="A576" s="14"/>
      <c r="B576" s="245"/>
      <c r="C576" s="246"/>
      <c r="D576" s="228" t="s">
        <v>143</v>
      </c>
      <c r="E576" s="247" t="s">
        <v>1</v>
      </c>
      <c r="F576" s="248" t="s">
        <v>146</v>
      </c>
      <c r="G576" s="246"/>
      <c r="H576" s="249">
        <v>83.549999999999997</v>
      </c>
      <c r="I576" s="250"/>
      <c r="J576" s="246"/>
      <c r="K576" s="246"/>
      <c r="L576" s="251"/>
      <c r="M576" s="252"/>
      <c r="N576" s="253"/>
      <c r="O576" s="253"/>
      <c r="P576" s="253"/>
      <c r="Q576" s="253"/>
      <c r="R576" s="253"/>
      <c r="S576" s="253"/>
      <c r="T576" s="254"/>
      <c r="U576" s="14"/>
      <c r="V576" s="14"/>
      <c r="W576" s="14"/>
      <c r="X576" s="14"/>
      <c r="Y576" s="14"/>
      <c r="Z576" s="14"/>
      <c r="AA576" s="14"/>
      <c r="AB576" s="14"/>
      <c r="AC576" s="14"/>
      <c r="AD576" s="14"/>
      <c r="AE576" s="14"/>
      <c r="AT576" s="255" t="s">
        <v>143</v>
      </c>
      <c r="AU576" s="255" t="s">
        <v>87</v>
      </c>
      <c r="AV576" s="14" t="s">
        <v>137</v>
      </c>
      <c r="AW576" s="14" t="s">
        <v>34</v>
      </c>
      <c r="AX576" s="14" t="s">
        <v>85</v>
      </c>
      <c r="AY576" s="255" t="s">
        <v>131</v>
      </c>
    </row>
    <row r="577" s="2" customFormat="1" ht="21.75" customHeight="1">
      <c r="A577" s="37"/>
      <c r="B577" s="38"/>
      <c r="C577" s="214" t="s">
        <v>787</v>
      </c>
      <c r="D577" s="214" t="s">
        <v>133</v>
      </c>
      <c r="E577" s="215" t="s">
        <v>788</v>
      </c>
      <c r="F577" s="216" t="s">
        <v>789</v>
      </c>
      <c r="G577" s="217" t="s">
        <v>136</v>
      </c>
      <c r="H577" s="218">
        <v>9.5999999999999996</v>
      </c>
      <c r="I577" s="219"/>
      <c r="J577" s="220">
        <f>ROUND(I577*H577,2)</f>
        <v>0</v>
      </c>
      <c r="K577" s="221"/>
      <c r="L577" s="43"/>
      <c r="M577" s="222" t="s">
        <v>1</v>
      </c>
      <c r="N577" s="223" t="s">
        <v>43</v>
      </c>
      <c r="O577" s="90"/>
      <c r="P577" s="224">
        <f>O577*H577</f>
        <v>0</v>
      </c>
      <c r="Q577" s="224">
        <v>0</v>
      </c>
      <c r="R577" s="224">
        <f>Q577*H577</f>
        <v>0</v>
      </c>
      <c r="S577" s="224">
        <v>0.050000000000000003</v>
      </c>
      <c r="T577" s="225">
        <f>S577*H577</f>
        <v>0.47999999999999998</v>
      </c>
      <c r="U577" s="37"/>
      <c r="V577" s="37"/>
      <c r="W577" s="37"/>
      <c r="X577" s="37"/>
      <c r="Y577" s="37"/>
      <c r="Z577" s="37"/>
      <c r="AA577" s="37"/>
      <c r="AB577" s="37"/>
      <c r="AC577" s="37"/>
      <c r="AD577" s="37"/>
      <c r="AE577" s="37"/>
      <c r="AR577" s="226" t="s">
        <v>137</v>
      </c>
      <c r="AT577" s="226" t="s">
        <v>133</v>
      </c>
      <c r="AU577" s="226" t="s">
        <v>87</v>
      </c>
      <c r="AY577" s="16" t="s">
        <v>131</v>
      </c>
      <c r="BE577" s="227">
        <f>IF(N577="základní",J577,0)</f>
        <v>0</v>
      </c>
      <c r="BF577" s="227">
        <f>IF(N577="snížená",J577,0)</f>
        <v>0</v>
      </c>
      <c r="BG577" s="227">
        <f>IF(N577="zákl. přenesená",J577,0)</f>
        <v>0</v>
      </c>
      <c r="BH577" s="227">
        <f>IF(N577="sníž. přenesená",J577,0)</f>
        <v>0</v>
      </c>
      <c r="BI577" s="227">
        <f>IF(N577="nulová",J577,0)</f>
        <v>0</v>
      </c>
      <c r="BJ577" s="16" t="s">
        <v>85</v>
      </c>
      <c r="BK577" s="227">
        <f>ROUND(I577*H577,2)</f>
        <v>0</v>
      </c>
      <c r="BL577" s="16" t="s">
        <v>137</v>
      </c>
      <c r="BM577" s="226" t="s">
        <v>790</v>
      </c>
    </row>
    <row r="578" s="2" customFormat="1">
      <c r="A578" s="37"/>
      <c r="B578" s="38"/>
      <c r="C578" s="39"/>
      <c r="D578" s="228" t="s">
        <v>139</v>
      </c>
      <c r="E578" s="39"/>
      <c r="F578" s="229" t="s">
        <v>791</v>
      </c>
      <c r="G578" s="39"/>
      <c r="H578" s="39"/>
      <c r="I578" s="230"/>
      <c r="J578" s="39"/>
      <c r="K578" s="39"/>
      <c r="L578" s="43"/>
      <c r="M578" s="231"/>
      <c r="N578" s="232"/>
      <c r="O578" s="90"/>
      <c r="P578" s="90"/>
      <c r="Q578" s="90"/>
      <c r="R578" s="90"/>
      <c r="S578" s="90"/>
      <c r="T578" s="91"/>
      <c r="U578" s="37"/>
      <c r="V578" s="37"/>
      <c r="W578" s="37"/>
      <c r="X578" s="37"/>
      <c r="Y578" s="37"/>
      <c r="Z578" s="37"/>
      <c r="AA578" s="37"/>
      <c r="AB578" s="37"/>
      <c r="AC578" s="37"/>
      <c r="AD578" s="37"/>
      <c r="AE578" s="37"/>
      <c r="AT578" s="16" t="s">
        <v>139</v>
      </c>
      <c r="AU578" s="16" t="s">
        <v>87</v>
      </c>
    </row>
    <row r="579" s="2" customFormat="1">
      <c r="A579" s="37"/>
      <c r="B579" s="38"/>
      <c r="C579" s="39"/>
      <c r="D579" s="228" t="s">
        <v>141</v>
      </c>
      <c r="E579" s="39"/>
      <c r="F579" s="233" t="s">
        <v>792</v>
      </c>
      <c r="G579" s="39"/>
      <c r="H579" s="39"/>
      <c r="I579" s="230"/>
      <c r="J579" s="39"/>
      <c r="K579" s="39"/>
      <c r="L579" s="43"/>
      <c r="M579" s="231"/>
      <c r="N579" s="232"/>
      <c r="O579" s="90"/>
      <c r="P579" s="90"/>
      <c r="Q579" s="90"/>
      <c r="R579" s="90"/>
      <c r="S579" s="90"/>
      <c r="T579" s="91"/>
      <c r="U579" s="37"/>
      <c r="V579" s="37"/>
      <c r="W579" s="37"/>
      <c r="X579" s="37"/>
      <c r="Y579" s="37"/>
      <c r="Z579" s="37"/>
      <c r="AA579" s="37"/>
      <c r="AB579" s="37"/>
      <c r="AC579" s="37"/>
      <c r="AD579" s="37"/>
      <c r="AE579" s="37"/>
      <c r="AT579" s="16" t="s">
        <v>141</v>
      </c>
      <c r="AU579" s="16" t="s">
        <v>87</v>
      </c>
    </row>
    <row r="580" s="13" customFormat="1">
      <c r="A580" s="13"/>
      <c r="B580" s="234"/>
      <c r="C580" s="235"/>
      <c r="D580" s="228" t="s">
        <v>143</v>
      </c>
      <c r="E580" s="236" t="s">
        <v>1</v>
      </c>
      <c r="F580" s="237" t="s">
        <v>793</v>
      </c>
      <c r="G580" s="235"/>
      <c r="H580" s="238">
        <v>9.5999999999999996</v>
      </c>
      <c r="I580" s="239"/>
      <c r="J580" s="235"/>
      <c r="K580" s="235"/>
      <c r="L580" s="240"/>
      <c r="M580" s="241"/>
      <c r="N580" s="242"/>
      <c r="O580" s="242"/>
      <c r="P580" s="242"/>
      <c r="Q580" s="242"/>
      <c r="R580" s="242"/>
      <c r="S580" s="242"/>
      <c r="T580" s="243"/>
      <c r="U580" s="13"/>
      <c r="V580" s="13"/>
      <c r="W580" s="13"/>
      <c r="X580" s="13"/>
      <c r="Y580" s="13"/>
      <c r="Z580" s="13"/>
      <c r="AA580" s="13"/>
      <c r="AB580" s="13"/>
      <c r="AC580" s="13"/>
      <c r="AD580" s="13"/>
      <c r="AE580" s="13"/>
      <c r="AT580" s="244" t="s">
        <v>143</v>
      </c>
      <c r="AU580" s="244" t="s">
        <v>87</v>
      </c>
      <c r="AV580" s="13" t="s">
        <v>87</v>
      </c>
      <c r="AW580" s="13" t="s">
        <v>34</v>
      </c>
      <c r="AX580" s="13" t="s">
        <v>85</v>
      </c>
      <c r="AY580" s="244" t="s">
        <v>131</v>
      </c>
    </row>
    <row r="581" s="2" customFormat="1" ht="21.75" customHeight="1">
      <c r="A581" s="37"/>
      <c r="B581" s="38"/>
      <c r="C581" s="214" t="s">
        <v>794</v>
      </c>
      <c r="D581" s="214" t="s">
        <v>133</v>
      </c>
      <c r="E581" s="215" t="s">
        <v>795</v>
      </c>
      <c r="F581" s="216" t="s">
        <v>796</v>
      </c>
      <c r="G581" s="217" t="s">
        <v>136</v>
      </c>
      <c r="H581" s="218">
        <v>213</v>
      </c>
      <c r="I581" s="219"/>
      <c r="J581" s="220">
        <f>ROUND(I581*H581,2)</f>
        <v>0</v>
      </c>
      <c r="K581" s="221"/>
      <c r="L581" s="43"/>
      <c r="M581" s="222" t="s">
        <v>1</v>
      </c>
      <c r="N581" s="223" t="s">
        <v>43</v>
      </c>
      <c r="O581" s="90"/>
      <c r="P581" s="224">
        <f>O581*H581</f>
        <v>0</v>
      </c>
      <c r="Q581" s="224">
        <v>0</v>
      </c>
      <c r="R581" s="224">
        <f>Q581*H581</f>
        <v>0</v>
      </c>
      <c r="S581" s="224">
        <v>0.26400000000000001</v>
      </c>
      <c r="T581" s="225">
        <f>S581*H581</f>
        <v>56.231999999999999</v>
      </c>
      <c r="U581" s="37"/>
      <c r="V581" s="37"/>
      <c r="W581" s="37"/>
      <c r="X581" s="37"/>
      <c r="Y581" s="37"/>
      <c r="Z581" s="37"/>
      <c r="AA581" s="37"/>
      <c r="AB581" s="37"/>
      <c r="AC581" s="37"/>
      <c r="AD581" s="37"/>
      <c r="AE581" s="37"/>
      <c r="AR581" s="226" t="s">
        <v>137</v>
      </c>
      <c r="AT581" s="226" t="s">
        <v>133</v>
      </c>
      <c r="AU581" s="226" t="s">
        <v>87</v>
      </c>
      <c r="AY581" s="16" t="s">
        <v>131</v>
      </c>
      <c r="BE581" s="227">
        <f>IF(N581="základní",J581,0)</f>
        <v>0</v>
      </c>
      <c r="BF581" s="227">
        <f>IF(N581="snížená",J581,0)</f>
        <v>0</v>
      </c>
      <c r="BG581" s="227">
        <f>IF(N581="zákl. přenesená",J581,0)</f>
        <v>0</v>
      </c>
      <c r="BH581" s="227">
        <f>IF(N581="sníž. přenesená",J581,0)</f>
        <v>0</v>
      </c>
      <c r="BI581" s="227">
        <f>IF(N581="nulová",J581,0)</f>
        <v>0</v>
      </c>
      <c r="BJ581" s="16" t="s">
        <v>85</v>
      </c>
      <c r="BK581" s="227">
        <f>ROUND(I581*H581,2)</f>
        <v>0</v>
      </c>
      <c r="BL581" s="16" t="s">
        <v>137</v>
      </c>
      <c r="BM581" s="226" t="s">
        <v>797</v>
      </c>
    </row>
    <row r="582" s="2" customFormat="1">
      <c r="A582" s="37"/>
      <c r="B582" s="38"/>
      <c r="C582" s="39"/>
      <c r="D582" s="228" t="s">
        <v>139</v>
      </c>
      <c r="E582" s="39"/>
      <c r="F582" s="229" t="s">
        <v>798</v>
      </c>
      <c r="G582" s="39"/>
      <c r="H582" s="39"/>
      <c r="I582" s="230"/>
      <c r="J582" s="39"/>
      <c r="K582" s="39"/>
      <c r="L582" s="43"/>
      <c r="M582" s="231"/>
      <c r="N582" s="232"/>
      <c r="O582" s="90"/>
      <c r="P582" s="90"/>
      <c r="Q582" s="90"/>
      <c r="R582" s="90"/>
      <c r="S582" s="90"/>
      <c r="T582" s="91"/>
      <c r="U582" s="37"/>
      <c r="V582" s="37"/>
      <c r="W582" s="37"/>
      <c r="X582" s="37"/>
      <c r="Y582" s="37"/>
      <c r="Z582" s="37"/>
      <c r="AA582" s="37"/>
      <c r="AB582" s="37"/>
      <c r="AC582" s="37"/>
      <c r="AD582" s="37"/>
      <c r="AE582" s="37"/>
      <c r="AT582" s="16" t="s">
        <v>139</v>
      </c>
      <c r="AU582" s="16" t="s">
        <v>87</v>
      </c>
    </row>
    <row r="583" s="13" customFormat="1">
      <c r="A583" s="13"/>
      <c r="B583" s="234"/>
      <c r="C583" s="235"/>
      <c r="D583" s="228" t="s">
        <v>143</v>
      </c>
      <c r="E583" s="236" t="s">
        <v>1</v>
      </c>
      <c r="F583" s="237" t="s">
        <v>799</v>
      </c>
      <c r="G583" s="235"/>
      <c r="H583" s="238">
        <v>213</v>
      </c>
      <c r="I583" s="239"/>
      <c r="J583" s="235"/>
      <c r="K583" s="235"/>
      <c r="L583" s="240"/>
      <c r="M583" s="241"/>
      <c r="N583" s="242"/>
      <c r="O583" s="242"/>
      <c r="P583" s="242"/>
      <c r="Q583" s="242"/>
      <c r="R583" s="242"/>
      <c r="S583" s="242"/>
      <c r="T583" s="243"/>
      <c r="U583" s="13"/>
      <c r="V583" s="13"/>
      <c r="W583" s="13"/>
      <c r="X583" s="13"/>
      <c r="Y583" s="13"/>
      <c r="Z583" s="13"/>
      <c r="AA583" s="13"/>
      <c r="AB583" s="13"/>
      <c r="AC583" s="13"/>
      <c r="AD583" s="13"/>
      <c r="AE583" s="13"/>
      <c r="AT583" s="244" t="s">
        <v>143</v>
      </c>
      <c r="AU583" s="244" t="s">
        <v>87</v>
      </c>
      <c r="AV583" s="13" t="s">
        <v>87</v>
      </c>
      <c r="AW583" s="13" t="s">
        <v>34</v>
      </c>
      <c r="AX583" s="13" t="s">
        <v>85</v>
      </c>
      <c r="AY583" s="244" t="s">
        <v>131</v>
      </c>
    </row>
    <row r="584" s="2" customFormat="1" ht="16.5" customHeight="1">
      <c r="A584" s="37"/>
      <c r="B584" s="38"/>
      <c r="C584" s="214" t="s">
        <v>800</v>
      </c>
      <c r="D584" s="214" t="s">
        <v>133</v>
      </c>
      <c r="E584" s="215" t="s">
        <v>801</v>
      </c>
      <c r="F584" s="216" t="s">
        <v>802</v>
      </c>
      <c r="G584" s="217" t="s">
        <v>136</v>
      </c>
      <c r="H584" s="218">
        <v>64.680000000000007</v>
      </c>
      <c r="I584" s="219"/>
      <c r="J584" s="220">
        <f>ROUND(I584*H584,2)</f>
        <v>0</v>
      </c>
      <c r="K584" s="221"/>
      <c r="L584" s="43"/>
      <c r="M584" s="222" t="s">
        <v>1</v>
      </c>
      <c r="N584" s="223" t="s">
        <v>43</v>
      </c>
      <c r="O584" s="90"/>
      <c r="P584" s="224">
        <f>O584*H584</f>
        <v>0</v>
      </c>
      <c r="Q584" s="224">
        <v>0</v>
      </c>
      <c r="R584" s="224">
        <f>Q584*H584</f>
        <v>0</v>
      </c>
      <c r="S584" s="224">
        <v>0.35499999999999998</v>
      </c>
      <c r="T584" s="225">
        <f>S584*H584</f>
        <v>22.961400000000001</v>
      </c>
      <c r="U584" s="37"/>
      <c r="V584" s="37"/>
      <c r="W584" s="37"/>
      <c r="X584" s="37"/>
      <c r="Y584" s="37"/>
      <c r="Z584" s="37"/>
      <c r="AA584" s="37"/>
      <c r="AB584" s="37"/>
      <c r="AC584" s="37"/>
      <c r="AD584" s="37"/>
      <c r="AE584" s="37"/>
      <c r="AR584" s="226" t="s">
        <v>137</v>
      </c>
      <c r="AT584" s="226" t="s">
        <v>133</v>
      </c>
      <c r="AU584" s="226" t="s">
        <v>87</v>
      </c>
      <c r="AY584" s="16" t="s">
        <v>131</v>
      </c>
      <c r="BE584" s="227">
        <f>IF(N584="základní",J584,0)</f>
        <v>0</v>
      </c>
      <c r="BF584" s="227">
        <f>IF(N584="snížená",J584,0)</f>
        <v>0</v>
      </c>
      <c r="BG584" s="227">
        <f>IF(N584="zákl. přenesená",J584,0)</f>
        <v>0</v>
      </c>
      <c r="BH584" s="227">
        <f>IF(N584="sníž. přenesená",J584,0)</f>
        <v>0</v>
      </c>
      <c r="BI584" s="227">
        <f>IF(N584="nulová",J584,0)</f>
        <v>0</v>
      </c>
      <c r="BJ584" s="16" t="s">
        <v>85</v>
      </c>
      <c r="BK584" s="227">
        <f>ROUND(I584*H584,2)</f>
        <v>0</v>
      </c>
      <c r="BL584" s="16" t="s">
        <v>137</v>
      </c>
      <c r="BM584" s="226" t="s">
        <v>803</v>
      </c>
    </row>
    <row r="585" s="2" customFormat="1">
      <c r="A585" s="37"/>
      <c r="B585" s="38"/>
      <c r="C585" s="39"/>
      <c r="D585" s="228" t="s">
        <v>139</v>
      </c>
      <c r="E585" s="39"/>
      <c r="F585" s="229" t="s">
        <v>804</v>
      </c>
      <c r="G585" s="39"/>
      <c r="H585" s="39"/>
      <c r="I585" s="230"/>
      <c r="J585" s="39"/>
      <c r="K585" s="39"/>
      <c r="L585" s="43"/>
      <c r="M585" s="231"/>
      <c r="N585" s="232"/>
      <c r="O585" s="90"/>
      <c r="P585" s="90"/>
      <c r="Q585" s="90"/>
      <c r="R585" s="90"/>
      <c r="S585" s="90"/>
      <c r="T585" s="91"/>
      <c r="U585" s="37"/>
      <c r="V585" s="37"/>
      <c r="W585" s="37"/>
      <c r="X585" s="37"/>
      <c r="Y585" s="37"/>
      <c r="Z585" s="37"/>
      <c r="AA585" s="37"/>
      <c r="AB585" s="37"/>
      <c r="AC585" s="37"/>
      <c r="AD585" s="37"/>
      <c r="AE585" s="37"/>
      <c r="AT585" s="16" t="s">
        <v>139</v>
      </c>
      <c r="AU585" s="16" t="s">
        <v>87</v>
      </c>
    </row>
    <row r="586" s="2" customFormat="1">
      <c r="A586" s="37"/>
      <c r="B586" s="38"/>
      <c r="C586" s="39"/>
      <c r="D586" s="228" t="s">
        <v>141</v>
      </c>
      <c r="E586" s="39"/>
      <c r="F586" s="233" t="s">
        <v>805</v>
      </c>
      <c r="G586" s="39"/>
      <c r="H586" s="39"/>
      <c r="I586" s="230"/>
      <c r="J586" s="39"/>
      <c r="K586" s="39"/>
      <c r="L586" s="43"/>
      <c r="M586" s="231"/>
      <c r="N586" s="232"/>
      <c r="O586" s="90"/>
      <c r="P586" s="90"/>
      <c r="Q586" s="90"/>
      <c r="R586" s="90"/>
      <c r="S586" s="90"/>
      <c r="T586" s="91"/>
      <c r="U586" s="37"/>
      <c r="V586" s="37"/>
      <c r="W586" s="37"/>
      <c r="X586" s="37"/>
      <c r="Y586" s="37"/>
      <c r="Z586" s="37"/>
      <c r="AA586" s="37"/>
      <c r="AB586" s="37"/>
      <c r="AC586" s="37"/>
      <c r="AD586" s="37"/>
      <c r="AE586" s="37"/>
      <c r="AT586" s="16" t="s">
        <v>141</v>
      </c>
      <c r="AU586" s="16" t="s">
        <v>87</v>
      </c>
    </row>
    <row r="587" s="13" customFormat="1">
      <c r="A587" s="13"/>
      <c r="B587" s="234"/>
      <c r="C587" s="235"/>
      <c r="D587" s="228" t="s">
        <v>143</v>
      </c>
      <c r="E587" s="236" t="s">
        <v>1</v>
      </c>
      <c r="F587" s="237" t="s">
        <v>806</v>
      </c>
      <c r="G587" s="235"/>
      <c r="H587" s="238">
        <v>64.680000000000007</v>
      </c>
      <c r="I587" s="239"/>
      <c r="J587" s="235"/>
      <c r="K587" s="235"/>
      <c r="L587" s="240"/>
      <c r="M587" s="241"/>
      <c r="N587" s="242"/>
      <c r="O587" s="242"/>
      <c r="P587" s="242"/>
      <c r="Q587" s="242"/>
      <c r="R587" s="242"/>
      <c r="S587" s="242"/>
      <c r="T587" s="243"/>
      <c r="U587" s="13"/>
      <c r="V587" s="13"/>
      <c r="W587" s="13"/>
      <c r="X587" s="13"/>
      <c r="Y587" s="13"/>
      <c r="Z587" s="13"/>
      <c r="AA587" s="13"/>
      <c r="AB587" s="13"/>
      <c r="AC587" s="13"/>
      <c r="AD587" s="13"/>
      <c r="AE587" s="13"/>
      <c r="AT587" s="244" t="s">
        <v>143</v>
      </c>
      <c r="AU587" s="244" t="s">
        <v>87</v>
      </c>
      <c r="AV587" s="13" t="s">
        <v>87</v>
      </c>
      <c r="AW587" s="13" t="s">
        <v>34</v>
      </c>
      <c r="AX587" s="13" t="s">
        <v>85</v>
      </c>
      <c r="AY587" s="244" t="s">
        <v>131</v>
      </c>
    </row>
    <row r="588" s="2" customFormat="1" ht="21.75" customHeight="1">
      <c r="A588" s="37"/>
      <c r="B588" s="38"/>
      <c r="C588" s="214" t="s">
        <v>807</v>
      </c>
      <c r="D588" s="214" t="s">
        <v>133</v>
      </c>
      <c r="E588" s="215" t="s">
        <v>808</v>
      </c>
      <c r="F588" s="216" t="s">
        <v>809</v>
      </c>
      <c r="G588" s="217" t="s">
        <v>136</v>
      </c>
      <c r="H588" s="218">
        <v>16.704000000000001</v>
      </c>
      <c r="I588" s="219"/>
      <c r="J588" s="220">
        <f>ROUND(I588*H588,2)</f>
        <v>0</v>
      </c>
      <c r="K588" s="221"/>
      <c r="L588" s="43"/>
      <c r="M588" s="222" t="s">
        <v>1</v>
      </c>
      <c r="N588" s="223" t="s">
        <v>43</v>
      </c>
      <c r="O588" s="90"/>
      <c r="P588" s="224">
        <f>O588*H588</f>
        <v>0</v>
      </c>
      <c r="Q588" s="224">
        <v>0</v>
      </c>
      <c r="R588" s="224">
        <f>Q588*H588</f>
        <v>0</v>
      </c>
      <c r="S588" s="224">
        <v>0.021999999999999999</v>
      </c>
      <c r="T588" s="225">
        <f>S588*H588</f>
        <v>0.36748799999999998</v>
      </c>
      <c r="U588" s="37"/>
      <c r="V588" s="37"/>
      <c r="W588" s="37"/>
      <c r="X588" s="37"/>
      <c r="Y588" s="37"/>
      <c r="Z588" s="37"/>
      <c r="AA588" s="37"/>
      <c r="AB588" s="37"/>
      <c r="AC588" s="37"/>
      <c r="AD588" s="37"/>
      <c r="AE588" s="37"/>
      <c r="AR588" s="226" t="s">
        <v>137</v>
      </c>
      <c r="AT588" s="226" t="s">
        <v>133</v>
      </c>
      <c r="AU588" s="226" t="s">
        <v>87</v>
      </c>
      <c r="AY588" s="16" t="s">
        <v>131</v>
      </c>
      <c r="BE588" s="227">
        <f>IF(N588="základní",J588,0)</f>
        <v>0</v>
      </c>
      <c r="BF588" s="227">
        <f>IF(N588="snížená",J588,0)</f>
        <v>0</v>
      </c>
      <c r="BG588" s="227">
        <f>IF(N588="zákl. přenesená",J588,0)</f>
        <v>0</v>
      </c>
      <c r="BH588" s="227">
        <f>IF(N588="sníž. přenesená",J588,0)</f>
        <v>0</v>
      </c>
      <c r="BI588" s="227">
        <f>IF(N588="nulová",J588,0)</f>
        <v>0</v>
      </c>
      <c r="BJ588" s="16" t="s">
        <v>85</v>
      </c>
      <c r="BK588" s="227">
        <f>ROUND(I588*H588,2)</f>
        <v>0</v>
      </c>
      <c r="BL588" s="16" t="s">
        <v>137</v>
      </c>
      <c r="BM588" s="226" t="s">
        <v>810</v>
      </c>
    </row>
    <row r="589" s="2" customFormat="1">
      <c r="A589" s="37"/>
      <c r="B589" s="38"/>
      <c r="C589" s="39"/>
      <c r="D589" s="228" t="s">
        <v>139</v>
      </c>
      <c r="E589" s="39"/>
      <c r="F589" s="229" t="s">
        <v>811</v>
      </c>
      <c r="G589" s="39"/>
      <c r="H589" s="39"/>
      <c r="I589" s="230"/>
      <c r="J589" s="39"/>
      <c r="K589" s="39"/>
      <c r="L589" s="43"/>
      <c r="M589" s="231"/>
      <c r="N589" s="232"/>
      <c r="O589" s="90"/>
      <c r="P589" s="90"/>
      <c r="Q589" s="90"/>
      <c r="R589" s="90"/>
      <c r="S589" s="90"/>
      <c r="T589" s="91"/>
      <c r="U589" s="37"/>
      <c r="V589" s="37"/>
      <c r="W589" s="37"/>
      <c r="X589" s="37"/>
      <c r="Y589" s="37"/>
      <c r="Z589" s="37"/>
      <c r="AA589" s="37"/>
      <c r="AB589" s="37"/>
      <c r="AC589" s="37"/>
      <c r="AD589" s="37"/>
      <c r="AE589" s="37"/>
      <c r="AT589" s="16" t="s">
        <v>139</v>
      </c>
      <c r="AU589" s="16" t="s">
        <v>87</v>
      </c>
    </row>
    <row r="590" s="13" customFormat="1">
      <c r="A590" s="13"/>
      <c r="B590" s="234"/>
      <c r="C590" s="235"/>
      <c r="D590" s="228" t="s">
        <v>143</v>
      </c>
      <c r="E590" s="236" t="s">
        <v>1</v>
      </c>
      <c r="F590" s="237" t="s">
        <v>812</v>
      </c>
      <c r="G590" s="235"/>
      <c r="H590" s="238">
        <v>16.704000000000001</v>
      </c>
      <c r="I590" s="239"/>
      <c r="J590" s="235"/>
      <c r="K590" s="235"/>
      <c r="L590" s="240"/>
      <c r="M590" s="241"/>
      <c r="N590" s="242"/>
      <c r="O590" s="242"/>
      <c r="P590" s="242"/>
      <c r="Q590" s="242"/>
      <c r="R590" s="242"/>
      <c r="S590" s="242"/>
      <c r="T590" s="243"/>
      <c r="U590" s="13"/>
      <c r="V590" s="13"/>
      <c r="W590" s="13"/>
      <c r="X590" s="13"/>
      <c r="Y590" s="13"/>
      <c r="Z590" s="13"/>
      <c r="AA590" s="13"/>
      <c r="AB590" s="13"/>
      <c r="AC590" s="13"/>
      <c r="AD590" s="13"/>
      <c r="AE590" s="13"/>
      <c r="AT590" s="244" t="s">
        <v>143</v>
      </c>
      <c r="AU590" s="244" t="s">
        <v>87</v>
      </c>
      <c r="AV590" s="13" t="s">
        <v>87</v>
      </c>
      <c r="AW590" s="13" t="s">
        <v>34</v>
      </c>
      <c r="AX590" s="13" t="s">
        <v>85</v>
      </c>
      <c r="AY590" s="244" t="s">
        <v>131</v>
      </c>
    </row>
    <row r="591" s="2" customFormat="1" ht="21.75" customHeight="1">
      <c r="A591" s="37"/>
      <c r="B591" s="38"/>
      <c r="C591" s="214" t="s">
        <v>813</v>
      </c>
      <c r="D591" s="214" t="s">
        <v>133</v>
      </c>
      <c r="E591" s="215" t="s">
        <v>814</v>
      </c>
      <c r="F591" s="216" t="s">
        <v>815</v>
      </c>
      <c r="G591" s="217" t="s">
        <v>136</v>
      </c>
      <c r="H591" s="218">
        <v>43.386000000000003</v>
      </c>
      <c r="I591" s="219"/>
      <c r="J591" s="220">
        <f>ROUND(I591*H591,2)</f>
        <v>0</v>
      </c>
      <c r="K591" s="221"/>
      <c r="L591" s="43"/>
      <c r="M591" s="222" t="s">
        <v>1</v>
      </c>
      <c r="N591" s="223" t="s">
        <v>43</v>
      </c>
      <c r="O591" s="90"/>
      <c r="P591" s="224">
        <f>O591*H591</f>
        <v>0</v>
      </c>
      <c r="Q591" s="224">
        <v>0</v>
      </c>
      <c r="R591" s="224">
        <f>Q591*H591</f>
        <v>0</v>
      </c>
      <c r="S591" s="224">
        <v>0.066000000000000003</v>
      </c>
      <c r="T591" s="225">
        <f>S591*H591</f>
        <v>2.8634760000000004</v>
      </c>
      <c r="U591" s="37"/>
      <c r="V591" s="37"/>
      <c r="W591" s="37"/>
      <c r="X591" s="37"/>
      <c r="Y591" s="37"/>
      <c r="Z591" s="37"/>
      <c r="AA591" s="37"/>
      <c r="AB591" s="37"/>
      <c r="AC591" s="37"/>
      <c r="AD591" s="37"/>
      <c r="AE591" s="37"/>
      <c r="AR591" s="226" t="s">
        <v>137</v>
      </c>
      <c r="AT591" s="226" t="s">
        <v>133</v>
      </c>
      <c r="AU591" s="226" t="s">
        <v>87</v>
      </c>
      <c r="AY591" s="16" t="s">
        <v>131</v>
      </c>
      <c r="BE591" s="227">
        <f>IF(N591="základní",J591,0)</f>
        <v>0</v>
      </c>
      <c r="BF591" s="227">
        <f>IF(N591="snížená",J591,0)</f>
        <v>0</v>
      </c>
      <c r="BG591" s="227">
        <f>IF(N591="zákl. přenesená",J591,0)</f>
        <v>0</v>
      </c>
      <c r="BH591" s="227">
        <f>IF(N591="sníž. přenesená",J591,0)</f>
        <v>0</v>
      </c>
      <c r="BI591" s="227">
        <f>IF(N591="nulová",J591,0)</f>
        <v>0</v>
      </c>
      <c r="BJ591" s="16" t="s">
        <v>85</v>
      </c>
      <c r="BK591" s="227">
        <f>ROUND(I591*H591,2)</f>
        <v>0</v>
      </c>
      <c r="BL591" s="16" t="s">
        <v>137</v>
      </c>
      <c r="BM591" s="226" t="s">
        <v>816</v>
      </c>
    </row>
    <row r="592" s="2" customFormat="1">
      <c r="A592" s="37"/>
      <c r="B592" s="38"/>
      <c r="C592" s="39"/>
      <c r="D592" s="228" t="s">
        <v>139</v>
      </c>
      <c r="E592" s="39"/>
      <c r="F592" s="229" t="s">
        <v>817</v>
      </c>
      <c r="G592" s="39"/>
      <c r="H592" s="39"/>
      <c r="I592" s="230"/>
      <c r="J592" s="39"/>
      <c r="K592" s="39"/>
      <c r="L592" s="43"/>
      <c r="M592" s="231"/>
      <c r="N592" s="232"/>
      <c r="O592" s="90"/>
      <c r="P592" s="90"/>
      <c r="Q592" s="90"/>
      <c r="R592" s="90"/>
      <c r="S592" s="90"/>
      <c r="T592" s="91"/>
      <c r="U592" s="37"/>
      <c r="V592" s="37"/>
      <c r="W592" s="37"/>
      <c r="X592" s="37"/>
      <c r="Y592" s="37"/>
      <c r="Z592" s="37"/>
      <c r="AA592" s="37"/>
      <c r="AB592" s="37"/>
      <c r="AC592" s="37"/>
      <c r="AD592" s="37"/>
      <c r="AE592" s="37"/>
      <c r="AT592" s="16" t="s">
        <v>139</v>
      </c>
      <c r="AU592" s="16" t="s">
        <v>87</v>
      </c>
    </row>
    <row r="593" s="2" customFormat="1">
      <c r="A593" s="37"/>
      <c r="B593" s="38"/>
      <c r="C593" s="39"/>
      <c r="D593" s="228" t="s">
        <v>141</v>
      </c>
      <c r="E593" s="39"/>
      <c r="F593" s="233" t="s">
        <v>818</v>
      </c>
      <c r="G593" s="39"/>
      <c r="H593" s="39"/>
      <c r="I593" s="230"/>
      <c r="J593" s="39"/>
      <c r="K593" s="39"/>
      <c r="L593" s="43"/>
      <c r="M593" s="231"/>
      <c r="N593" s="232"/>
      <c r="O593" s="90"/>
      <c r="P593" s="90"/>
      <c r="Q593" s="90"/>
      <c r="R593" s="90"/>
      <c r="S593" s="90"/>
      <c r="T593" s="91"/>
      <c r="U593" s="37"/>
      <c r="V593" s="37"/>
      <c r="W593" s="37"/>
      <c r="X593" s="37"/>
      <c r="Y593" s="37"/>
      <c r="Z593" s="37"/>
      <c r="AA593" s="37"/>
      <c r="AB593" s="37"/>
      <c r="AC593" s="37"/>
      <c r="AD593" s="37"/>
      <c r="AE593" s="37"/>
      <c r="AT593" s="16" t="s">
        <v>141</v>
      </c>
      <c r="AU593" s="16" t="s">
        <v>87</v>
      </c>
    </row>
    <row r="594" s="13" customFormat="1">
      <c r="A594" s="13"/>
      <c r="B594" s="234"/>
      <c r="C594" s="235"/>
      <c r="D594" s="228" t="s">
        <v>143</v>
      </c>
      <c r="E594" s="236" t="s">
        <v>1</v>
      </c>
      <c r="F594" s="237" t="s">
        <v>819</v>
      </c>
      <c r="G594" s="235"/>
      <c r="H594" s="238">
        <v>6.7320000000000002</v>
      </c>
      <c r="I594" s="239"/>
      <c r="J594" s="235"/>
      <c r="K594" s="235"/>
      <c r="L594" s="240"/>
      <c r="M594" s="241"/>
      <c r="N594" s="242"/>
      <c r="O594" s="242"/>
      <c r="P594" s="242"/>
      <c r="Q594" s="242"/>
      <c r="R594" s="242"/>
      <c r="S594" s="242"/>
      <c r="T594" s="243"/>
      <c r="U594" s="13"/>
      <c r="V594" s="13"/>
      <c r="W594" s="13"/>
      <c r="X594" s="13"/>
      <c r="Y594" s="13"/>
      <c r="Z594" s="13"/>
      <c r="AA594" s="13"/>
      <c r="AB594" s="13"/>
      <c r="AC594" s="13"/>
      <c r="AD594" s="13"/>
      <c r="AE594" s="13"/>
      <c r="AT594" s="244" t="s">
        <v>143</v>
      </c>
      <c r="AU594" s="244" t="s">
        <v>87</v>
      </c>
      <c r="AV594" s="13" t="s">
        <v>87</v>
      </c>
      <c r="AW594" s="13" t="s">
        <v>34</v>
      </c>
      <c r="AX594" s="13" t="s">
        <v>78</v>
      </c>
      <c r="AY594" s="244" t="s">
        <v>131</v>
      </c>
    </row>
    <row r="595" s="13" customFormat="1">
      <c r="A595" s="13"/>
      <c r="B595" s="234"/>
      <c r="C595" s="235"/>
      <c r="D595" s="228" t="s">
        <v>143</v>
      </c>
      <c r="E595" s="236" t="s">
        <v>1</v>
      </c>
      <c r="F595" s="237" t="s">
        <v>820</v>
      </c>
      <c r="G595" s="235"/>
      <c r="H595" s="238">
        <v>21.149999999999999</v>
      </c>
      <c r="I595" s="239"/>
      <c r="J595" s="235"/>
      <c r="K595" s="235"/>
      <c r="L595" s="240"/>
      <c r="M595" s="241"/>
      <c r="N595" s="242"/>
      <c r="O595" s="242"/>
      <c r="P595" s="242"/>
      <c r="Q595" s="242"/>
      <c r="R595" s="242"/>
      <c r="S595" s="242"/>
      <c r="T595" s="243"/>
      <c r="U595" s="13"/>
      <c r="V595" s="13"/>
      <c r="W595" s="13"/>
      <c r="X595" s="13"/>
      <c r="Y595" s="13"/>
      <c r="Z595" s="13"/>
      <c r="AA595" s="13"/>
      <c r="AB595" s="13"/>
      <c r="AC595" s="13"/>
      <c r="AD595" s="13"/>
      <c r="AE595" s="13"/>
      <c r="AT595" s="244" t="s">
        <v>143</v>
      </c>
      <c r="AU595" s="244" t="s">
        <v>87</v>
      </c>
      <c r="AV595" s="13" t="s">
        <v>87</v>
      </c>
      <c r="AW595" s="13" t="s">
        <v>34</v>
      </c>
      <c r="AX595" s="13" t="s">
        <v>78</v>
      </c>
      <c r="AY595" s="244" t="s">
        <v>131</v>
      </c>
    </row>
    <row r="596" s="13" customFormat="1">
      <c r="A596" s="13"/>
      <c r="B596" s="234"/>
      <c r="C596" s="235"/>
      <c r="D596" s="228" t="s">
        <v>143</v>
      </c>
      <c r="E596" s="236" t="s">
        <v>1</v>
      </c>
      <c r="F596" s="237" t="s">
        <v>821</v>
      </c>
      <c r="G596" s="235"/>
      <c r="H596" s="238">
        <v>15.504</v>
      </c>
      <c r="I596" s="239"/>
      <c r="J596" s="235"/>
      <c r="K596" s="235"/>
      <c r="L596" s="240"/>
      <c r="M596" s="241"/>
      <c r="N596" s="242"/>
      <c r="O596" s="242"/>
      <c r="P596" s="242"/>
      <c r="Q596" s="242"/>
      <c r="R596" s="242"/>
      <c r="S596" s="242"/>
      <c r="T596" s="243"/>
      <c r="U596" s="13"/>
      <c r="V596" s="13"/>
      <c r="W596" s="13"/>
      <c r="X596" s="13"/>
      <c r="Y596" s="13"/>
      <c r="Z596" s="13"/>
      <c r="AA596" s="13"/>
      <c r="AB596" s="13"/>
      <c r="AC596" s="13"/>
      <c r="AD596" s="13"/>
      <c r="AE596" s="13"/>
      <c r="AT596" s="244" t="s">
        <v>143</v>
      </c>
      <c r="AU596" s="244" t="s">
        <v>87</v>
      </c>
      <c r="AV596" s="13" t="s">
        <v>87</v>
      </c>
      <c r="AW596" s="13" t="s">
        <v>34</v>
      </c>
      <c r="AX596" s="13" t="s">
        <v>78</v>
      </c>
      <c r="AY596" s="244" t="s">
        <v>131</v>
      </c>
    </row>
    <row r="597" s="14" customFormat="1">
      <c r="A597" s="14"/>
      <c r="B597" s="245"/>
      <c r="C597" s="246"/>
      <c r="D597" s="228" t="s">
        <v>143</v>
      </c>
      <c r="E597" s="247" t="s">
        <v>1</v>
      </c>
      <c r="F597" s="248" t="s">
        <v>146</v>
      </c>
      <c r="G597" s="246"/>
      <c r="H597" s="249">
        <v>43.386000000000003</v>
      </c>
      <c r="I597" s="250"/>
      <c r="J597" s="246"/>
      <c r="K597" s="246"/>
      <c r="L597" s="251"/>
      <c r="M597" s="252"/>
      <c r="N597" s="253"/>
      <c r="O597" s="253"/>
      <c r="P597" s="253"/>
      <c r="Q597" s="253"/>
      <c r="R597" s="253"/>
      <c r="S597" s="253"/>
      <c r="T597" s="254"/>
      <c r="U597" s="14"/>
      <c r="V597" s="14"/>
      <c r="W597" s="14"/>
      <c r="X597" s="14"/>
      <c r="Y597" s="14"/>
      <c r="Z597" s="14"/>
      <c r="AA597" s="14"/>
      <c r="AB597" s="14"/>
      <c r="AC597" s="14"/>
      <c r="AD597" s="14"/>
      <c r="AE597" s="14"/>
      <c r="AT597" s="255" t="s">
        <v>143</v>
      </c>
      <c r="AU597" s="255" t="s">
        <v>87</v>
      </c>
      <c r="AV597" s="14" t="s">
        <v>137</v>
      </c>
      <c r="AW597" s="14" t="s">
        <v>34</v>
      </c>
      <c r="AX597" s="14" t="s">
        <v>85</v>
      </c>
      <c r="AY597" s="255" t="s">
        <v>131</v>
      </c>
    </row>
    <row r="598" s="2" customFormat="1" ht="21.75" customHeight="1">
      <c r="A598" s="37"/>
      <c r="B598" s="38"/>
      <c r="C598" s="214" t="s">
        <v>822</v>
      </c>
      <c r="D598" s="214" t="s">
        <v>133</v>
      </c>
      <c r="E598" s="215" t="s">
        <v>823</v>
      </c>
      <c r="F598" s="216" t="s">
        <v>824</v>
      </c>
      <c r="G598" s="217" t="s">
        <v>136</v>
      </c>
      <c r="H598" s="218">
        <v>36.654000000000003</v>
      </c>
      <c r="I598" s="219"/>
      <c r="J598" s="220">
        <f>ROUND(I598*H598,2)</f>
        <v>0</v>
      </c>
      <c r="K598" s="221"/>
      <c r="L598" s="43"/>
      <c r="M598" s="222" t="s">
        <v>1</v>
      </c>
      <c r="N598" s="223" t="s">
        <v>43</v>
      </c>
      <c r="O598" s="90"/>
      <c r="P598" s="224">
        <f>O598*H598</f>
        <v>0</v>
      </c>
      <c r="Q598" s="224">
        <v>0</v>
      </c>
      <c r="R598" s="224">
        <f>Q598*H598</f>
        <v>0</v>
      </c>
      <c r="S598" s="224">
        <v>0.11</v>
      </c>
      <c r="T598" s="225">
        <f>S598*H598</f>
        <v>4.0319400000000005</v>
      </c>
      <c r="U598" s="37"/>
      <c r="V598" s="37"/>
      <c r="W598" s="37"/>
      <c r="X598" s="37"/>
      <c r="Y598" s="37"/>
      <c r="Z598" s="37"/>
      <c r="AA598" s="37"/>
      <c r="AB598" s="37"/>
      <c r="AC598" s="37"/>
      <c r="AD598" s="37"/>
      <c r="AE598" s="37"/>
      <c r="AR598" s="226" t="s">
        <v>137</v>
      </c>
      <c r="AT598" s="226" t="s">
        <v>133</v>
      </c>
      <c r="AU598" s="226" t="s">
        <v>87</v>
      </c>
      <c r="AY598" s="16" t="s">
        <v>131</v>
      </c>
      <c r="BE598" s="227">
        <f>IF(N598="základní",J598,0)</f>
        <v>0</v>
      </c>
      <c r="BF598" s="227">
        <f>IF(N598="snížená",J598,0)</f>
        <v>0</v>
      </c>
      <c r="BG598" s="227">
        <f>IF(N598="zákl. přenesená",J598,0)</f>
        <v>0</v>
      </c>
      <c r="BH598" s="227">
        <f>IF(N598="sníž. přenesená",J598,0)</f>
        <v>0</v>
      </c>
      <c r="BI598" s="227">
        <f>IF(N598="nulová",J598,0)</f>
        <v>0</v>
      </c>
      <c r="BJ598" s="16" t="s">
        <v>85</v>
      </c>
      <c r="BK598" s="227">
        <f>ROUND(I598*H598,2)</f>
        <v>0</v>
      </c>
      <c r="BL598" s="16" t="s">
        <v>137</v>
      </c>
      <c r="BM598" s="226" t="s">
        <v>825</v>
      </c>
    </row>
    <row r="599" s="2" customFormat="1">
      <c r="A599" s="37"/>
      <c r="B599" s="38"/>
      <c r="C599" s="39"/>
      <c r="D599" s="228" t="s">
        <v>139</v>
      </c>
      <c r="E599" s="39"/>
      <c r="F599" s="229" t="s">
        <v>826</v>
      </c>
      <c r="G599" s="39"/>
      <c r="H599" s="39"/>
      <c r="I599" s="230"/>
      <c r="J599" s="39"/>
      <c r="K599" s="39"/>
      <c r="L599" s="43"/>
      <c r="M599" s="231"/>
      <c r="N599" s="232"/>
      <c r="O599" s="90"/>
      <c r="P599" s="90"/>
      <c r="Q599" s="90"/>
      <c r="R599" s="90"/>
      <c r="S599" s="90"/>
      <c r="T599" s="91"/>
      <c r="U599" s="37"/>
      <c r="V599" s="37"/>
      <c r="W599" s="37"/>
      <c r="X599" s="37"/>
      <c r="Y599" s="37"/>
      <c r="Z599" s="37"/>
      <c r="AA599" s="37"/>
      <c r="AB599" s="37"/>
      <c r="AC599" s="37"/>
      <c r="AD599" s="37"/>
      <c r="AE599" s="37"/>
      <c r="AT599" s="16" t="s">
        <v>139</v>
      </c>
      <c r="AU599" s="16" t="s">
        <v>87</v>
      </c>
    </row>
    <row r="600" s="13" customFormat="1">
      <c r="A600" s="13"/>
      <c r="B600" s="234"/>
      <c r="C600" s="235"/>
      <c r="D600" s="228" t="s">
        <v>143</v>
      </c>
      <c r="E600" s="236" t="s">
        <v>1</v>
      </c>
      <c r="F600" s="237" t="s">
        <v>820</v>
      </c>
      <c r="G600" s="235"/>
      <c r="H600" s="238">
        <v>21.149999999999999</v>
      </c>
      <c r="I600" s="239"/>
      <c r="J600" s="235"/>
      <c r="K600" s="235"/>
      <c r="L600" s="240"/>
      <c r="M600" s="241"/>
      <c r="N600" s="242"/>
      <c r="O600" s="242"/>
      <c r="P600" s="242"/>
      <c r="Q600" s="242"/>
      <c r="R600" s="242"/>
      <c r="S600" s="242"/>
      <c r="T600" s="243"/>
      <c r="U600" s="13"/>
      <c r="V600" s="13"/>
      <c r="W600" s="13"/>
      <c r="X600" s="13"/>
      <c r="Y600" s="13"/>
      <c r="Z600" s="13"/>
      <c r="AA600" s="13"/>
      <c r="AB600" s="13"/>
      <c r="AC600" s="13"/>
      <c r="AD600" s="13"/>
      <c r="AE600" s="13"/>
      <c r="AT600" s="244" t="s">
        <v>143</v>
      </c>
      <c r="AU600" s="244" t="s">
        <v>87</v>
      </c>
      <c r="AV600" s="13" t="s">
        <v>87</v>
      </c>
      <c r="AW600" s="13" t="s">
        <v>34</v>
      </c>
      <c r="AX600" s="13" t="s">
        <v>78</v>
      </c>
      <c r="AY600" s="244" t="s">
        <v>131</v>
      </c>
    </row>
    <row r="601" s="13" customFormat="1">
      <c r="A601" s="13"/>
      <c r="B601" s="234"/>
      <c r="C601" s="235"/>
      <c r="D601" s="228" t="s">
        <v>143</v>
      </c>
      <c r="E601" s="236" t="s">
        <v>1</v>
      </c>
      <c r="F601" s="237" t="s">
        <v>821</v>
      </c>
      <c r="G601" s="235"/>
      <c r="H601" s="238">
        <v>15.504</v>
      </c>
      <c r="I601" s="239"/>
      <c r="J601" s="235"/>
      <c r="K601" s="235"/>
      <c r="L601" s="240"/>
      <c r="M601" s="241"/>
      <c r="N601" s="242"/>
      <c r="O601" s="242"/>
      <c r="P601" s="242"/>
      <c r="Q601" s="242"/>
      <c r="R601" s="242"/>
      <c r="S601" s="242"/>
      <c r="T601" s="243"/>
      <c r="U601" s="13"/>
      <c r="V601" s="13"/>
      <c r="W601" s="13"/>
      <c r="X601" s="13"/>
      <c r="Y601" s="13"/>
      <c r="Z601" s="13"/>
      <c r="AA601" s="13"/>
      <c r="AB601" s="13"/>
      <c r="AC601" s="13"/>
      <c r="AD601" s="13"/>
      <c r="AE601" s="13"/>
      <c r="AT601" s="244" t="s">
        <v>143</v>
      </c>
      <c r="AU601" s="244" t="s">
        <v>87</v>
      </c>
      <c r="AV601" s="13" t="s">
        <v>87</v>
      </c>
      <c r="AW601" s="13" t="s">
        <v>34</v>
      </c>
      <c r="AX601" s="13" t="s">
        <v>78</v>
      </c>
      <c r="AY601" s="244" t="s">
        <v>131</v>
      </c>
    </row>
    <row r="602" s="14" customFormat="1">
      <c r="A602" s="14"/>
      <c r="B602" s="245"/>
      <c r="C602" s="246"/>
      <c r="D602" s="228" t="s">
        <v>143</v>
      </c>
      <c r="E602" s="247" t="s">
        <v>1</v>
      </c>
      <c r="F602" s="248" t="s">
        <v>146</v>
      </c>
      <c r="G602" s="246"/>
      <c r="H602" s="249">
        <v>36.654000000000003</v>
      </c>
      <c r="I602" s="250"/>
      <c r="J602" s="246"/>
      <c r="K602" s="246"/>
      <c r="L602" s="251"/>
      <c r="M602" s="252"/>
      <c r="N602" s="253"/>
      <c r="O602" s="253"/>
      <c r="P602" s="253"/>
      <c r="Q602" s="253"/>
      <c r="R602" s="253"/>
      <c r="S602" s="253"/>
      <c r="T602" s="254"/>
      <c r="U602" s="14"/>
      <c r="V602" s="14"/>
      <c r="W602" s="14"/>
      <c r="X602" s="14"/>
      <c r="Y602" s="14"/>
      <c r="Z602" s="14"/>
      <c r="AA602" s="14"/>
      <c r="AB602" s="14"/>
      <c r="AC602" s="14"/>
      <c r="AD602" s="14"/>
      <c r="AE602" s="14"/>
      <c r="AT602" s="255" t="s">
        <v>143</v>
      </c>
      <c r="AU602" s="255" t="s">
        <v>87</v>
      </c>
      <c r="AV602" s="14" t="s">
        <v>137</v>
      </c>
      <c r="AW602" s="14" t="s">
        <v>34</v>
      </c>
      <c r="AX602" s="14" t="s">
        <v>85</v>
      </c>
      <c r="AY602" s="255" t="s">
        <v>131</v>
      </c>
    </row>
    <row r="603" s="2" customFormat="1" ht="21.75" customHeight="1">
      <c r="A603" s="37"/>
      <c r="B603" s="38"/>
      <c r="C603" s="214" t="s">
        <v>827</v>
      </c>
      <c r="D603" s="214" t="s">
        <v>133</v>
      </c>
      <c r="E603" s="215" t="s">
        <v>828</v>
      </c>
      <c r="F603" s="216" t="s">
        <v>829</v>
      </c>
      <c r="G603" s="217" t="s">
        <v>136</v>
      </c>
      <c r="H603" s="218">
        <v>59.200000000000003</v>
      </c>
      <c r="I603" s="219"/>
      <c r="J603" s="220">
        <f>ROUND(I603*H603,2)</f>
        <v>0</v>
      </c>
      <c r="K603" s="221"/>
      <c r="L603" s="43"/>
      <c r="M603" s="222" t="s">
        <v>1</v>
      </c>
      <c r="N603" s="223" t="s">
        <v>43</v>
      </c>
      <c r="O603" s="90"/>
      <c r="P603" s="224">
        <f>O603*H603</f>
        <v>0</v>
      </c>
      <c r="Q603" s="224">
        <v>0</v>
      </c>
      <c r="R603" s="224">
        <f>Q603*H603</f>
        <v>0</v>
      </c>
      <c r="S603" s="224">
        <v>0.021999999999999999</v>
      </c>
      <c r="T603" s="225">
        <f>S603*H603</f>
        <v>1.3024</v>
      </c>
      <c r="U603" s="37"/>
      <c r="V603" s="37"/>
      <c r="W603" s="37"/>
      <c r="X603" s="37"/>
      <c r="Y603" s="37"/>
      <c r="Z603" s="37"/>
      <c r="AA603" s="37"/>
      <c r="AB603" s="37"/>
      <c r="AC603" s="37"/>
      <c r="AD603" s="37"/>
      <c r="AE603" s="37"/>
      <c r="AR603" s="226" t="s">
        <v>137</v>
      </c>
      <c r="AT603" s="226" t="s">
        <v>133</v>
      </c>
      <c r="AU603" s="226" t="s">
        <v>87</v>
      </c>
      <c r="AY603" s="16" t="s">
        <v>131</v>
      </c>
      <c r="BE603" s="227">
        <f>IF(N603="základní",J603,0)</f>
        <v>0</v>
      </c>
      <c r="BF603" s="227">
        <f>IF(N603="snížená",J603,0)</f>
        <v>0</v>
      </c>
      <c r="BG603" s="227">
        <f>IF(N603="zákl. přenesená",J603,0)</f>
        <v>0</v>
      </c>
      <c r="BH603" s="227">
        <f>IF(N603="sníž. přenesená",J603,0)</f>
        <v>0</v>
      </c>
      <c r="BI603" s="227">
        <f>IF(N603="nulová",J603,0)</f>
        <v>0</v>
      </c>
      <c r="BJ603" s="16" t="s">
        <v>85</v>
      </c>
      <c r="BK603" s="227">
        <f>ROUND(I603*H603,2)</f>
        <v>0</v>
      </c>
      <c r="BL603" s="16" t="s">
        <v>137</v>
      </c>
      <c r="BM603" s="226" t="s">
        <v>830</v>
      </c>
    </row>
    <row r="604" s="2" customFormat="1">
      <c r="A604" s="37"/>
      <c r="B604" s="38"/>
      <c r="C604" s="39"/>
      <c r="D604" s="228" t="s">
        <v>139</v>
      </c>
      <c r="E604" s="39"/>
      <c r="F604" s="229" t="s">
        <v>831</v>
      </c>
      <c r="G604" s="39"/>
      <c r="H604" s="39"/>
      <c r="I604" s="230"/>
      <c r="J604" s="39"/>
      <c r="K604" s="39"/>
      <c r="L604" s="43"/>
      <c r="M604" s="231"/>
      <c r="N604" s="232"/>
      <c r="O604" s="90"/>
      <c r="P604" s="90"/>
      <c r="Q604" s="90"/>
      <c r="R604" s="90"/>
      <c r="S604" s="90"/>
      <c r="T604" s="91"/>
      <c r="U604" s="37"/>
      <c r="V604" s="37"/>
      <c r="W604" s="37"/>
      <c r="X604" s="37"/>
      <c r="Y604" s="37"/>
      <c r="Z604" s="37"/>
      <c r="AA604" s="37"/>
      <c r="AB604" s="37"/>
      <c r="AC604" s="37"/>
      <c r="AD604" s="37"/>
      <c r="AE604" s="37"/>
      <c r="AT604" s="16" t="s">
        <v>139</v>
      </c>
      <c r="AU604" s="16" t="s">
        <v>87</v>
      </c>
    </row>
    <row r="605" s="13" customFormat="1">
      <c r="A605" s="13"/>
      <c r="B605" s="234"/>
      <c r="C605" s="235"/>
      <c r="D605" s="228" t="s">
        <v>143</v>
      </c>
      <c r="E605" s="236" t="s">
        <v>1</v>
      </c>
      <c r="F605" s="237" t="s">
        <v>832</v>
      </c>
      <c r="G605" s="235"/>
      <c r="H605" s="238">
        <v>59.200000000000003</v>
      </c>
      <c r="I605" s="239"/>
      <c r="J605" s="235"/>
      <c r="K605" s="235"/>
      <c r="L605" s="240"/>
      <c r="M605" s="241"/>
      <c r="N605" s="242"/>
      <c r="O605" s="242"/>
      <c r="P605" s="242"/>
      <c r="Q605" s="242"/>
      <c r="R605" s="242"/>
      <c r="S605" s="242"/>
      <c r="T605" s="243"/>
      <c r="U605" s="13"/>
      <c r="V605" s="13"/>
      <c r="W605" s="13"/>
      <c r="X605" s="13"/>
      <c r="Y605" s="13"/>
      <c r="Z605" s="13"/>
      <c r="AA605" s="13"/>
      <c r="AB605" s="13"/>
      <c r="AC605" s="13"/>
      <c r="AD605" s="13"/>
      <c r="AE605" s="13"/>
      <c r="AT605" s="244" t="s">
        <v>143</v>
      </c>
      <c r="AU605" s="244" t="s">
        <v>87</v>
      </c>
      <c r="AV605" s="13" t="s">
        <v>87</v>
      </c>
      <c r="AW605" s="13" t="s">
        <v>34</v>
      </c>
      <c r="AX605" s="13" t="s">
        <v>85</v>
      </c>
      <c r="AY605" s="244" t="s">
        <v>131</v>
      </c>
    </row>
    <row r="606" s="2" customFormat="1" ht="21.75" customHeight="1">
      <c r="A606" s="37"/>
      <c r="B606" s="38"/>
      <c r="C606" s="214" t="s">
        <v>833</v>
      </c>
      <c r="D606" s="214" t="s">
        <v>133</v>
      </c>
      <c r="E606" s="215" t="s">
        <v>834</v>
      </c>
      <c r="F606" s="216" t="s">
        <v>835</v>
      </c>
      <c r="G606" s="217" t="s">
        <v>136</v>
      </c>
      <c r="H606" s="218">
        <v>1102.1400000000001</v>
      </c>
      <c r="I606" s="219"/>
      <c r="J606" s="220">
        <f>ROUND(I606*H606,2)</f>
        <v>0</v>
      </c>
      <c r="K606" s="221"/>
      <c r="L606" s="43"/>
      <c r="M606" s="222" t="s">
        <v>1</v>
      </c>
      <c r="N606" s="223" t="s">
        <v>43</v>
      </c>
      <c r="O606" s="90"/>
      <c r="P606" s="224">
        <f>O606*H606</f>
        <v>0</v>
      </c>
      <c r="Q606" s="224">
        <v>0</v>
      </c>
      <c r="R606" s="224">
        <f>Q606*H606</f>
        <v>0</v>
      </c>
      <c r="S606" s="224">
        <v>0.070000000000000007</v>
      </c>
      <c r="T606" s="225">
        <f>S606*H606</f>
        <v>77.149800000000013</v>
      </c>
      <c r="U606" s="37"/>
      <c r="V606" s="37"/>
      <c r="W606" s="37"/>
      <c r="X606" s="37"/>
      <c r="Y606" s="37"/>
      <c r="Z606" s="37"/>
      <c r="AA606" s="37"/>
      <c r="AB606" s="37"/>
      <c r="AC606" s="37"/>
      <c r="AD606" s="37"/>
      <c r="AE606" s="37"/>
      <c r="AR606" s="226" t="s">
        <v>137</v>
      </c>
      <c r="AT606" s="226" t="s">
        <v>133</v>
      </c>
      <c r="AU606" s="226" t="s">
        <v>87</v>
      </c>
      <c r="AY606" s="16" t="s">
        <v>131</v>
      </c>
      <c r="BE606" s="227">
        <f>IF(N606="základní",J606,0)</f>
        <v>0</v>
      </c>
      <c r="BF606" s="227">
        <f>IF(N606="snížená",J606,0)</f>
        <v>0</v>
      </c>
      <c r="BG606" s="227">
        <f>IF(N606="zákl. přenesená",J606,0)</f>
        <v>0</v>
      </c>
      <c r="BH606" s="227">
        <f>IF(N606="sníž. přenesená",J606,0)</f>
        <v>0</v>
      </c>
      <c r="BI606" s="227">
        <f>IF(N606="nulová",J606,0)</f>
        <v>0</v>
      </c>
      <c r="BJ606" s="16" t="s">
        <v>85</v>
      </c>
      <c r="BK606" s="227">
        <f>ROUND(I606*H606,2)</f>
        <v>0</v>
      </c>
      <c r="BL606" s="16" t="s">
        <v>137</v>
      </c>
      <c r="BM606" s="226" t="s">
        <v>836</v>
      </c>
    </row>
    <row r="607" s="2" customFormat="1">
      <c r="A607" s="37"/>
      <c r="B607" s="38"/>
      <c r="C607" s="39"/>
      <c r="D607" s="228" t="s">
        <v>139</v>
      </c>
      <c r="E607" s="39"/>
      <c r="F607" s="229" t="s">
        <v>837</v>
      </c>
      <c r="G607" s="39"/>
      <c r="H607" s="39"/>
      <c r="I607" s="230"/>
      <c r="J607" s="39"/>
      <c r="K607" s="39"/>
      <c r="L607" s="43"/>
      <c r="M607" s="231"/>
      <c r="N607" s="232"/>
      <c r="O607" s="90"/>
      <c r="P607" s="90"/>
      <c r="Q607" s="90"/>
      <c r="R607" s="90"/>
      <c r="S607" s="90"/>
      <c r="T607" s="91"/>
      <c r="U607" s="37"/>
      <c r="V607" s="37"/>
      <c r="W607" s="37"/>
      <c r="X607" s="37"/>
      <c r="Y607" s="37"/>
      <c r="Z607" s="37"/>
      <c r="AA607" s="37"/>
      <c r="AB607" s="37"/>
      <c r="AC607" s="37"/>
      <c r="AD607" s="37"/>
      <c r="AE607" s="37"/>
      <c r="AT607" s="16" t="s">
        <v>139</v>
      </c>
      <c r="AU607" s="16" t="s">
        <v>87</v>
      </c>
    </row>
    <row r="608" s="13" customFormat="1">
      <c r="A608" s="13"/>
      <c r="B608" s="234"/>
      <c r="C608" s="235"/>
      <c r="D608" s="228" t="s">
        <v>143</v>
      </c>
      <c r="E608" s="236" t="s">
        <v>1</v>
      </c>
      <c r="F608" s="237" t="s">
        <v>838</v>
      </c>
      <c r="G608" s="235"/>
      <c r="H608" s="238">
        <v>296</v>
      </c>
      <c r="I608" s="239"/>
      <c r="J608" s="235"/>
      <c r="K608" s="235"/>
      <c r="L608" s="240"/>
      <c r="M608" s="241"/>
      <c r="N608" s="242"/>
      <c r="O608" s="242"/>
      <c r="P608" s="242"/>
      <c r="Q608" s="242"/>
      <c r="R608" s="242"/>
      <c r="S608" s="242"/>
      <c r="T608" s="243"/>
      <c r="U608" s="13"/>
      <c r="V608" s="13"/>
      <c r="W608" s="13"/>
      <c r="X608" s="13"/>
      <c r="Y608" s="13"/>
      <c r="Z608" s="13"/>
      <c r="AA608" s="13"/>
      <c r="AB608" s="13"/>
      <c r="AC608" s="13"/>
      <c r="AD608" s="13"/>
      <c r="AE608" s="13"/>
      <c r="AT608" s="244" t="s">
        <v>143</v>
      </c>
      <c r="AU608" s="244" t="s">
        <v>87</v>
      </c>
      <c r="AV608" s="13" t="s">
        <v>87</v>
      </c>
      <c r="AW608" s="13" t="s">
        <v>34</v>
      </c>
      <c r="AX608" s="13" t="s">
        <v>78</v>
      </c>
      <c r="AY608" s="244" t="s">
        <v>131</v>
      </c>
    </row>
    <row r="609" s="13" customFormat="1">
      <c r="A609" s="13"/>
      <c r="B609" s="234"/>
      <c r="C609" s="235"/>
      <c r="D609" s="228" t="s">
        <v>143</v>
      </c>
      <c r="E609" s="236" t="s">
        <v>1</v>
      </c>
      <c r="F609" s="237" t="s">
        <v>839</v>
      </c>
      <c r="G609" s="235"/>
      <c r="H609" s="238">
        <v>83.519999999999996</v>
      </c>
      <c r="I609" s="239"/>
      <c r="J609" s="235"/>
      <c r="K609" s="235"/>
      <c r="L609" s="240"/>
      <c r="M609" s="241"/>
      <c r="N609" s="242"/>
      <c r="O609" s="242"/>
      <c r="P609" s="242"/>
      <c r="Q609" s="242"/>
      <c r="R609" s="242"/>
      <c r="S609" s="242"/>
      <c r="T609" s="243"/>
      <c r="U609" s="13"/>
      <c r="V609" s="13"/>
      <c r="W609" s="13"/>
      <c r="X609" s="13"/>
      <c r="Y609" s="13"/>
      <c r="Z609" s="13"/>
      <c r="AA609" s="13"/>
      <c r="AB609" s="13"/>
      <c r="AC609" s="13"/>
      <c r="AD609" s="13"/>
      <c r="AE609" s="13"/>
      <c r="AT609" s="244" t="s">
        <v>143</v>
      </c>
      <c r="AU609" s="244" t="s">
        <v>87</v>
      </c>
      <c r="AV609" s="13" t="s">
        <v>87</v>
      </c>
      <c r="AW609" s="13" t="s">
        <v>34</v>
      </c>
      <c r="AX609" s="13" t="s">
        <v>78</v>
      </c>
      <c r="AY609" s="244" t="s">
        <v>131</v>
      </c>
    </row>
    <row r="610" s="13" customFormat="1">
      <c r="A610" s="13"/>
      <c r="B610" s="234"/>
      <c r="C610" s="235"/>
      <c r="D610" s="228" t="s">
        <v>143</v>
      </c>
      <c r="E610" s="236" t="s">
        <v>1</v>
      </c>
      <c r="F610" s="237" t="s">
        <v>840</v>
      </c>
      <c r="G610" s="235"/>
      <c r="H610" s="238">
        <v>296</v>
      </c>
      <c r="I610" s="239"/>
      <c r="J610" s="235"/>
      <c r="K610" s="235"/>
      <c r="L610" s="240"/>
      <c r="M610" s="241"/>
      <c r="N610" s="242"/>
      <c r="O610" s="242"/>
      <c r="P610" s="242"/>
      <c r="Q610" s="242"/>
      <c r="R610" s="242"/>
      <c r="S610" s="242"/>
      <c r="T610" s="243"/>
      <c r="U610" s="13"/>
      <c r="V610" s="13"/>
      <c r="W610" s="13"/>
      <c r="X610" s="13"/>
      <c r="Y610" s="13"/>
      <c r="Z610" s="13"/>
      <c r="AA610" s="13"/>
      <c r="AB610" s="13"/>
      <c r="AC610" s="13"/>
      <c r="AD610" s="13"/>
      <c r="AE610" s="13"/>
      <c r="AT610" s="244" t="s">
        <v>143</v>
      </c>
      <c r="AU610" s="244" t="s">
        <v>87</v>
      </c>
      <c r="AV610" s="13" t="s">
        <v>87</v>
      </c>
      <c r="AW610" s="13" t="s">
        <v>34</v>
      </c>
      <c r="AX610" s="13" t="s">
        <v>78</v>
      </c>
      <c r="AY610" s="244" t="s">
        <v>131</v>
      </c>
    </row>
    <row r="611" s="13" customFormat="1">
      <c r="A611" s="13"/>
      <c r="B611" s="234"/>
      <c r="C611" s="235"/>
      <c r="D611" s="228" t="s">
        <v>143</v>
      </c>
      <c r="E611" s="236" t="s">
        <v>1</v>
      </c>
      <c r="F611" s="237" t="s">
        <v>841</v>
      </c>
      <c r="G611" s="235"/>
      <c r="H611" s="238">
        <v>30.25</v>
      </c>
      <c r="I611" s="239"/>
      <c r="J611" s="235"/>
      <c r="K611" s="235"/>
      <c r="L611" s="240"/>
      <c r="M611" s="241"/>
      <c r="N611" s="242"/>
      <c r="O611" s="242"/>
      <c r="P611" s="242"/>
      <c r="Q611" s="242"/>
      <c r="R611" s="242"/>
      <c r="S611" s="242"/>
      <c r="T611" s="243"/>
      <c r="U611" s="13"/>
      <c r="V611" s="13"/>
      <c r="W611" s="13"/>
      <c r="X611" s="13"/>
      <c r="Y611" s="13"/>
      <c r="Z611" s="13"/>
      <c r="AA611" s="13"/>
      <c r="AB611" s="13"/>
      <c r="AC611" s="13"/>
      <c r="AD611" s="13"/>
      <c r="AE611" s="13"/>
      <c r="AT611" s="244" t="s">
        <v>143</v>
      </c>
      <c r="AU611" s="244" t="s">
        <v>87</v>
      </c>
      <c r="AV611" s="13" t="s">
        <v>87</v>
      </c>
      <c r="AW611" s="13" t="s">
        <v>34</v>
      </c>
      <c r="AX611" s="13" t="s">
        <v>78</v>
      </c>
      <c r="AY611" s="244" t="s">
        <v>131</v>
      </c>
    </row>
    <row r="612" s="13" customFormat="1">
      <c r="A612" s="13"/>
      <c r="B612" s="234"/>
      <c r="C612" s="235"/>
      <c r="D612" s="228" t="s">
        <v>143</v>
      </c>
      <c r="E612" s="236" t="s">
        <v>1</v>
      </c>
      <c r="F612" s="237" t="s">
        <v>842</v>
      </c>
      <c r="G612" s="235"/>
      <c r="H612" s="238">
        <v>73.569999999999993</v>
      </c>
      <c r="I612" s="239"/>
      <c r="J612" s="235"/>
      <c r="K612" s="235"/>
      <c r="L612" s="240"/>
      <c r="M612" s="241"/>
      <c r="N612" s="242"/>
      <c r="O612" s="242"/>
      <c r="P612" s="242"/>
      <c r="Q612" s="242"/>
      <c r="R612" s="242"/>
      <c r="S612" s="242"/>
      <c r="T612" s="243"/>
      <c r="U612" s="13"/>
      <c r="V612" s="13"/>
      <c r="W612" s="13"/>
      <c r="X612" s="13"/>
      <c r="Y612" s="13"/>
      <c r="Z612" s="13"/>
      <c r="AA612" s="13"/>
      <c r="AB612" s="13"/>
      <c r="AC612" s="13"/>
      <c r="AD612" s="13"/>
      <c r="AE612" s="13"/>
      <c r="AT612" s="244" t="s">
        <v>143</v>
      </c>
      <c r="AU612" s="244" t="s">
        <v>87</v>
      </c>
      <c r="AV612" s="13" t="s">
        <v>87</v>
      </c>
      <c r="AW612" s="13" t="s">
        <v>34</v>
      </c>
      <c r="AX612" s="13" t="s">
        <v>78</v>
      </c>
      <c r="AY612" s="244" t="s">
        <v>131</v>
      </c>
    </row>
    <row r="613" s="13" customFormat="1">
      <c r="A613" s="13"/>
      <c r="B613" s="234"/>
      <c r="C613" s="235"/>
      <c r="D613" s="228" t="s">
        <v>143</v>
      </c>
      <c r="E613" s="236" t="s">
        <v>1</v>
      </c>
      <c r="F613" s="237" t="s">
        <v>843</v>
      </c>
      <c r="G613" s="235"/>
      <c r="H613" s="238">
        <v>3.0750000000000002</v>
      </c>
      <c r="I613" s="239"/>
      <c r="J613" s="235"/>
      <c r="K613" s="235"/>
      <c r="L613" s="240"/>
      <c r="M613" s="241"/>
      <c r="N613" s="242"/>
      <c r="O613" s="242"/>
      <c r="P613" s="242"/>
      <c r="Q613" s="242"/>
      <c r="R613" s="242"/>
      <c r="S613" s="242"/>
      <c r="T613" s="243"/>
      <c r="U613" s="13"/>
      <c r="V613" s="13"/>
      <c r="W613" s="13"/>
      <c r="X613" s="13"/>
      <c r="Y613" s="13"/>
      <c r="Z613" s="13"/>
      <c r="AA613" s="13"/>
      <c r="AB613" s="13"/>
      <c r="AC613" s="13"/>
      <c r="AD613" s="13"/>
      <c r="AE613" s="13"/>
      <c r="AT613" s="244" t="s">
        <v>143</v>
      </c>
      <c r="AU613" s="244" t="s">
        <v>87</v>
      </c>
      <c r="AV613" s="13" t="s">
        <v>87</v>
      </c>
      <c r="AW613" s="13" t="s">
        <v>34</v>
      </c>
      <c r="AX613" s="13" t="s">
        <v>78</v>
      </c>
      <c r="AY613" s="244" t="s">
        <v>131</v>
      </c>
    </row>
    <row r="614" s="13" customFormat="1">
      <c r="A614" s="13"/>
      <c r="B614" s="234"/>
      <c r="C614" s="235"/>
      <c r="D614" s="228" t="s">
        <v>143</v>
      </c>
      <c r="E614" s="236" t="s">
        <v>1</v>
      </c>
      <c r="F614" s="237" t="s">
        <v>844</v>
      </c>
      <c r="G614" s="235"/>
      <c r="H614" s="238">
        <v>2.5030000000000001</v>
      </c>
      <c r="I614" s="239"/>
      <c r="J614" s="235"/>
      <c r="K614" s="235"/>
      <c r="L614" s="240"/>
      <c r="M614" s="241"/>
      <c r="N614" s="242"/>
      <c r="O614" s="242"/>
      <c r="P614" s="242"/>
      <c r="Q614" s="242"/>
      <c r="R614" s="242"/>
      <c r="S614" s="242"/>
      <c r="T614" s="243"/>
      <c r="U614" s="13"/>
      <c r="V614" s="13"/>
      <c r="W614" s="13"/>
      <c r="X614" s="13"/>
      <c r="Y614" s="13"/>
      <c r="Z614" s="13"/>
      <c r="AA614" s="13"/>
      <c r="AB614" s="13"/>
      <c r="AC614" s="13"/>
      <c r="AD614" s="13"/>
      <c r="AE614" s="13"/>
      <c r="AT614" s="244" t="s">
        <v>143</v>
      </c>
      <c r="AU614" s="244" t="s">
        <v>87</v>
      </c>
      <c r="AV614" s="13" t="s">
        <v>87</v>
      </c>
      <c r="AW614" s="13" t="s">
        <v>34</v>
      </c>
      <c r="AX614" s="13" t="s">
        <v>78</v>
      </c>
      <c r="AY614" s="244" t="s">
        <v>131</v>
      </c>
    </row>
    <row r="615" s="13" customFormat="1">
      <c r="A615" s="13"/>
      <c r="B615" s="234"/>
      <c r="C615" s="235"/>
      <c r="D615" s="228" t="s">
        <v>143</v>
      </c>
      <c r="E615" s="236" t="s">
        <v>1</v>
      </c>
      <c r="F615" s="237" t="s">
        <v>845</v>
      </c>
      <c r="G615" s="235"/>
      <c r="H615" s="238">
        <v>31.460000000000001</v>
      </c>
      <c r="I615" s="239"/>
      <c r="J615" s="235"/>
      <c r="K615" s="235"/>
      <c r="L615" s="240"/>
      <c r="M615" s="241"/>
      <c r="N615" s="242"/>
      <c r="O615" s="242"/>
      <c r="P615" s="242"/>
      <c r="Q615" s="242"/>
      <c r="R615" s="242"/>
      <c r="S615" s="242"/>
      <c r="T615" s="243"/>
      <c r="U615" s="13"/>
      <c r="V615" s="13"/>
      <c r="W615" s="13"/>
      <c r="X615" s="13"/>
      <c r="Y615" s="13"/>
      <c r="Z615" s="13"/>
      <c r="AA615" s="13"/>
      <c r="AB615" s="13"/>
      <c r="AC615" s="13"/>
      <c r="AD615" s="13"/>
      <c r="AE615" s="13"/>
      <c r="AT615" s="244" t="s">
        <v>143</v>
      </c>
      <c r="AU615" s="244" t="s">
        <v>87</v>
      </c>
      <c r="AV615" s="13" t="s">
        <v>87</v>
      </c>
      <c r="AW615" s="13" t="s">
        <v>34</v>
      </c>
      <c r="AX615" s="13" t="s">
        <v>78</v>
      </c>
      <c r="AY615" s="244" t="s">
        <v>131</v>
      </c>
    </row>
    <row r="616" s="13" customFormat="1">
      <c r="A616" s="13"/>
      <c r="B616" s="234"/>
      <c r="C616" s="235"/>
      <c r="D616" s="228" t="s">
        <v>143</v>
      </c>
      <c r="E616" s="236" t="s">
        <v>1</v>
      </c>
      <c r="F616" s="237" t="s">
        <v>846</v>
      </c>
      <c r="G616" s="235"/>
      <c r="H616" s="238">
        <v>74.680000000000007</v>
      </c>
      <c r="I616" s="239"/>
      <c r="J616" s="235"/>
      <c r="K616" s="235"/>
      <c r="L616" s="240"/>
      <c r="M616" s="241"/>
      <c r="N616" s="242"/>
      <c r="O616" s="242"/>
      <c r="P616" s="242"/>
      <c r="Q616" s="242"/>
      <c r="R616" s="242"/>
      <c r="S616" s="242"/>
      <c r="T616" s="243"/>
      <c r="U616" s="13"/>
      <c r="V616" s="13"/>
      <c r="W616" s="13"/>
      <c r="X616" s="13"/>
      <c r="Y616" s="13"/>
      <c r="Z616" s="13"/>
      <c r="AA616" s="13"/>
      <c r="AB616" s="13"/>
      <c r="AC616" s="13"/>
      <c r="AD616" s="13"/>
      <c r="AE616" s="13"/>
      <c r="AT616" s="244" t="s">
        <v>143</v>
      </c>
      <c r="AU616" s="244" t="s">
        <v>87</v>
      </c>
      <c r="AV616" s="13" t="s">
        <v>87</v>
      </c>
      <c r="AW616" s="13" t="s">
        <v>34</v>
      </c>
      <c r="AX616" s="13" t="s">
        <v>78</v>
      </c>
      <c r="AY616" s="244" t="s">
        <v>131</v>
      </c>
    </row>
    <row r="617" s="13" customFormat="1">
      <c r="A617" s="13"/>
      <c r="B617" s="234"/>
      <c r="C617" s="235"/>
      <c r="D617" s="228" t="s">
        <v>143</v>
      </c>
      <c r="E617" s="236" t="s">
        <v>1</v>
      </c>
      <c r="F617" s="237" t="s">
        <v>847</v>
      </c>
      <c r="G617" s="235"/>
      <c r="H617" s="238">
        <v>3.024</v>
      </c>
      <c r="I617" s="239"/>
      <c r="J617" s="235"/>
      <c r="K617" s="235"/>
      <c r="L617" s="240"/>
      <c r="M617" s="241"/>
      <c r="N617" s="242"/>
      <c r="O617" s="242"/>
      <c r="P617" s="242"/>
      <c r="Q617" s="242"/>
      <c r="R617" s="242"/>
      <c r="S617" s="242"/>
      <c r="T617" s="243"/>
      <c r="U617" s="13"/>
      <c r="V617" s="13"/>
      <c r="W617" s="13"/>
      <c r="X617" s="13"/>
      <c r="Y617" s="13"/>
      <c r="Z617" s="13"/>
      <c r="AA617" s="13"/>
      <c r="AB617" s="13"/>
      <c r="AC617" s="13"/>
      <c r="AD617" s="13"/>
      <c r="AE617" s="13"/>
      <c r="AT617" s="244" t="s">
        <v>143</v>
      </c>
      <c r="AU617" s="244" t="s">
        <v>87</v>
      </c>
      <c r="AV617" s="13" t="s">
        <v>87</v>
      </c>
      <c r="AW617" s="13" t="s">
        <v>34</v>
      </c>
      <c r="AX617" s="13" t="s">
        <v>78</v>
      </c>
      <c r="AY617" s="244" t="s">
        <v>131</v>
      </c>
    </row>
    <row r="618" s="13" customFormat="1">
      <c r="A618" s="13"/>
      <c r="B618" s="234"/>
      <c r="C618" s="235"/>
      <c r="D618" s="228" t="s">
        <v>143</v>
      </c>
      <c r="E618" s="236" t="s">
        <v>1</v>
      </c>
      <c r="F618" s="237" t="s">
        <v>848</v>
      </c>
      <c r="G618" s="235"/>
      <c r="H618" s="238">
        <v>3.1040000000000001</v>
      </c>
      <c r="I618" s="239"/>
      <c r="J618" s="235"/>
      <c r="K618" s="235"/>
      <c r="L618" s="240"/>
      <c r="M618" s="241"/>
      <c r="N618" s="242"/>
      <c r="O618" s="242"/>
      <c r="P618" s="242"/>
      <c r="Q618" s="242"/>
      <c r="R618" s="242"/>
      <c r="S618" s="242"/>
      <c r="T618" s="243"/>
      <c r="U618" s="13"/>
      <c r="V618" s="13"/>
      <c r="W618" s="13"/>
      <c r="X618" s="13"/>
      <c r="Y618" s="13"/>
      <c r="Z618" s="13"/>
      <c r="AA618" s="13"/>
      <c r="AB618" s="13"/>
      <c r="AC618" s="13"/>
      <c r="AD618" s="13"/>
      <c r="AE618" s="13"/>
      <c r="AT618" s="244" t="s">
        <v>143</v>
      </c>
      <c r="AU618" s="244" t="s">
        <v>87</v>
      </c>
      <c r="AV618" s="13" t="s">
        <v>87</v>
      </c>
      <c r="AW618" s="13" t="s">
        <v>34</v>
      </c>
      <c r="AX618" s="13" t="s">
        <v>78</v>
      </c>
      <c r="AY618" s="244" t="s">
        <v>131</v>
      </c>
    </row>
    <row r="619" s="13" customFormat="1">
      <c r="A619" s="13"/>
      <c r="B619" s="234"/>
      <c r="C619" s="235"/>
      <c r="D619" s="228" t="s">
        <v>143</v>
      </c>
      <c r="E619" s="236" t="s">
        <v>1</v>
      </c>
      <c r="F619" s="237" t="s">
        <v>849</v>
      </c>
      <c r="G619" s="235"/>
      <c r="H619" s="238">
        <v>48.960000000000001</v>
      </c>
      <c r="I619" s="239"/>
      <c r="J619" s="235"/>
      <c r="K619" s="235"/>
      <c r="L619" s="240"/>
      <c r="M619" s="241"/>
      <c r="N619" s="242"/>
      <c r="O619" s="242"/>
      <c r="P619" s="242"/>
      <c r="Q619" s="242"/>
      <c r="R619" s="242"/>
      <c r="S619" s="242"/>
      <c r="T619" s="243"/>
      <c r="U619" s="13"/>
      <c r="V619" s="13"/>
      <c r="W619" s="13"/>
      <c r="X619" s="13"/>
      <c r="Y619" s="13"/>
      <c r="Z619" s="13"/>
      <c r="AA619" s="13"/>
      <c r="AB619" s="13"/>
      <c r="AC619" s="13"/>
      <c r="AD619" s="13"/>
      <c r="AE619" s="13"/>
      <c r="AT619" s="244" t="s">
        <v>143</v>
      </c>
      <c r="AU619" s="244" t="s">
        <v>87</v>
      </c>
      <c r="AV619" s="13" t="s">
        <v>87</v>
      </c>
      <c r="AW619" s="13" t="s">
        <v>34</v>
      </c>
      <c r="AX619" s="13" t="s">
        <v>78</v>
      </c>
      <c r="AY619" s="244" t="s">
        <v>131</v>
      </c>
    </row>
    <row r="620" s="13" customFormat="1">
      <c r="A620" s="13"/>
      <c r="B620" s="234"/>
      <c r="C620" s="235"/>
      <c r="D620" s="228" t="s">
        <v>143</v>
      </c>
      <c r="E620" s="236" t="s">
        <v>1</v>
      </c>
      <c r="F620" s="237" t="s">
        <v>850</v>
      </c>
      <c r="G620" s="235"/>
      <c r="H620" s="238">
        <v>27.744</v>
      </c>
      <c r="I620" s="239"/>
      <c r="J620" s="235"/>
      <c r="K620" s="235"/>
      <c r="L620" s="240"/>
      <c r="M620" s="241"/>
      <c r="N620" s="242"/>
      <c r="O620" s="242"/>
      <c r="P620" s="242"/>
      <c r="Q620" s="242"/>
      <c r="R620" s="242"/>
      <c r="S620" s="242"/>
      <c r="T620" s="243"/>
      <c r="U620" s="13"/>
      <c r="V620" s="13"/>
      <c r="W620" s="13"/>
      <c r="X620" s="13"/>
      <c r="Y620" s="13"/>
      <c r="Z620" s="13"/>
      <c r="AA620" s="13"/>
      <c r="AB620" s="13"/>
      <c r="AC620" s="13"/>
      <c r="AD620" s="13"/>
      <c r="AE620" s="13"/>
      <c r="AT620" s="244" t="s">
        <v>143</v>
      </c>
      <c r="AU620" s="244" t="s">
        <v>87</v>
      </c>
      <c r="AV620" s="13" t="s">
        <v>87</v>
      </c>
      <c r="AW620" s="13" t="s">
        <v>34</v>
      </c>
      <c r="AX620" s="13" t="s">
        <v>78</v>
      </c>
      <c r="AY620" s="244" t="s">
        <v>131</v>
      </c>
    </row>
    <row r="621" s="13" customFormat="1">
      <c r="A621" s="13"/>
      <c r="B621" s="234"/>
      <c r="C621" s="235"/>
      <c r="D621" s="228" t="s">
        <v>143</v>
      </c>
      <c r="E621" s="236" t="s">
        <v>1</v>
      </c>
      <c r="F621" s="237" t="s">
        <v>851</v>
      </c>
      <c r="G621" s="235"/>
      <c r="H621" s="238">
        <v>105.75</v>
      </c>
      <c r="I621" s="239"/>
      <c r="J621" s="235"/>
      <c r="K621" s="235"/>
      <c r="L621" s="240"/>
      <c r="M621" s="241"/>
      <c r="N621" s="242"/>
      <c r="O621" s="242"/>
      <c r="P621" s="242"/>
      <c r="Q621" s="242"/>
      <c r="R621" s="242"/>
      <c r="S621" s="242"/>
      <c r="T621" s="243"/>
      <c r="U621" s="13"/>
      <c r="V621" s="13"/>
      <c r="W621" s="13"/>
      <c r="X621" s="13"/>
      <c r="Y621" s="13"/>
      <c r="Z621" s="13"/>
      <c r="AA621" s="13"/>
      <c r="AB621" s="13"/>
      <c r="AC621" s="13"/>
      <c r="AD621" s="13"/>
      <c r="AE621" s="13"/>
      <c r="AT621" s="244" t="s">
        <v>143</v>
      </c>
      <c r="AU621" s="244" t="s">
        <v>87</v>
      </c>
      <c r="AV621" s="13" t="s">
        <v>87</v>
      </c>
      <c r="AW621" s="13" t="s">
        <v>34</v>
      </c>
      <c r="AX621" s="13" t="s">
        <v>78</v>
      </c>
      <c r="AY621" s="244" t="s">
        <v>131</v>
      </c>
    </row>
    <row r="622" s="13" customFormat="1">
      <c r="A622" s="13"/>
      <c r="B622" s="234"/>
      <c r="C622" s="235"/>
      <c r="D622" s="228" t="s">
        <v>143</v>
      </c>
      <c r="E622" s="236" t="s">
        <v>1</v>
      </c>
      <c r="F622" s="237" t="s">
        <v>852</v>
      </c>
      <c r="G622" s="235"/>
      <c r="H622" s="238">
        <v>22.5</v>
      </c>
      <c r="I622" s="239"/>
      <c r="J622" s="235"/>
      <c r="K622" s="235"/>
      <c r="L622" s="240"/>
      <c r="M622" s="241"/>
      <c r="N622" s="242"/>
      <c r="O622" s="242"/>
      <c r="P622" s="242"/>
      <c r="Q622" s="242"/>
      <c r="R622" s="242"/>
      <c r="S622" s="242"/>
      <c r="T622" s="243"/>
      <c r="U622" s="13"/>
      <c r="V622" s="13"/>
      <c r="W622" s="13"/>
      <c r="X622" s="13"/>
      <c r="Y622" s="13"/>
      <c r="Z622" s="13"/>
      <c r="AA622" s="13"/>
      <c r="AB622" s="13"/>
      <c r="AC622" s="13"/>
      <c r="AD622" s="13"/>
      <c r="AE622" s="13"/>
      <c r="AT622" s="244" t="s">
        <v>143</v>
      </c>
      <c r="AU622" s="244" t="s">
        <v>87</v>
      </c>
      <c r="AV622" s="13" t="s">
        <v>87</v>
      </c>
      <c r="AW622" s="13" t="s">
        <v>34</v>
      </c>
      <c r="AX622" s="13" t="s">
        <v>78</v>
      </c>
      <c r="AY622" s="244" t="s">
        <v>131</v>
      </c>
    </row>
    <row r="623" s="14" customFormat="1">
      <c r="A623" s="14"/>
      <c r="B623" s="245"/>
      <c r="C623" s="246"/>
      <c r="D623" s="228" t="s">
        <v>143</v>
      </c>
      <c r="E623" s="247" t="s">
        <v>1</v>
      </c>
      <c r="F623" s="248" t="s">
        <v>146</v>
      </c>
      <c r="G623" s="246"/>
      <c r="H623" s="249">
        <v>1102.1400000000001</v>
      </c>
      <c r="I623" s="250"/>
      <c r="J623" s="246"/>
      <c r="K623" s="246"/>
      <c r="L623" s="251"/>
      <c r="M623" s="252"/>
      <c r="N623" s="253"/>
      <c r="O623" s="253"/>
      <c r="P623" s="253"/>
      <c r="Q623" s="253"/>
      <c r="R623" s="253"/>
      <c r="S623" s="253"/>
      <c r="T623" s="254"/>
      <c r="U623" s="14"/>
      <c r="V623" s="14"/>
      <c r="W623" s="14"/>
      <c r="X623" s="14"/>
      <c r="Y623" s="14"/>
      <c r="Z623" s="14"/>
      <c r="AA623" s="14"/>
      <c r="AB623" s="14"/>
      <c r="AC623" s="14"/>
      <c r="AD623" s="14"/>
      <c r="AE623" s="14"/>
      <c r="AT623" s="255" t="s">
        <v>143</v>
      </c>
      <c r="AU623" s="255" t="s">
        <v>87</v>
      </c>
      <c r="AV623" s="14" t="s">
        <v>137</v>
      </c>
      <c r="AW623" s="14" t="s">
        <v>34</v>
      </c>
      <c r="AX623" s="14" t="s">
        <v>85</v>
      </c>
      <c r="AY623" s="255" t="s">
        <v>131</v>
      </c>
    </row>
    <row r="624" s="2" customFormat="1" ht="21.75" customHeight="1">
      <c r="A624" s="37"/>
      <c r="B624" s="38"/>
      <c r="C624" s="214" t="s">
        <v>853</v>
      </c>
      <c r="D624" s="214" t="s">
        <v>133</v>
      </c>
      <c r="E624" s="215" t="s">
        <v>854</v>
      </c>
      <c r="F624" s="216" t="s">
        <v>855</v>
      </c>
      <c r="G624" s="217" t="s">
        <v>136</v>
      </c>
      <c r="H624" s="218">
        <v>140.584</v>
      </c>
      <c r="I624" s="219"/>
      <c r="J624" s="220">
        <f>ROUND(I624*H624,2)</f>
        <v>0</v>
      </c>
      <c r="K624" s="221"/>
      <c r="L624" s="43"/>
      <c r="M624" s="222" t="s">
        <v>1</v>
      </c>
      <c r="N624" s="223" t="s">
        <v>43</v>
      </c>
      <c r="O624" s="90"/>
      <c r="P624" s="224">
        <f>O624*H624</f>
        <v>0</v>
      </c>
      <c r="Q624" s="224">
        <v>0.019429999999999999</v>
      </c>
      <c r="R624" s="224">
        <f>Q624*H624</f>
        <v>2.7315471200000001</v>
      </c>
      <c r="S624" s="224">
        <v>0</v>
      </c>
      <c r="T624" s="225">
        <f>S624*H624</f>
        <v>0</v>
      </c>
      <c r="U624" s="37"/>
      <c r="V624" s="37"/>
      <c r="W624" s="37"/>
      <c r="X624" s="37"/>
      <c r="Y624" s="37"/>
      <c r="Z624" s="37"/>
      <c r="AA624" s="37"/>
      <c r="AB624" s="37"/>
      <c r="AC624" s="37"/>
      <c r="AD624" s="37"/>
      <c r="AE624" s="37"/>
      <c r="AR624" s="226" t="s">
        <v>137</v>
      </c>
      <c r="AT624" s="226" t="s">
        <v>133</v>
      </c>
      <c r="AU624" s="226" t="s">
        <v>87</v>
      </c>
      <c r="AY624" s="16" t="s">
        <v>131</v>
      </c>
      <c r="BE624" s="227">
        <f>IF(N624="základní",J624,0)</f>
        <v>0</v>
      </c>
      <c r="BF624" s="227">
        <f>IF(N624="snížená",J624,0)</f>
        <v>0</v>
      </c>
      <c r="BG624" s="227">
        <f>IF(N624="zákl. přenesená",J624,0)</f>
        <v>0</v>
      </c>
      <c r="BH624" s="227">
        <f>IF(N624="sníž. přenesená",J624,0)</f>
        <v>0</v>
      </c>
      <c r="BI624" s="227">
        <f>IF(N624="nulová",J624,0)</f>
        <v>0</v>
      </c>
      <c r="BJ624" s="16" t="s">
        <v>85</v>
      </c>
      <c r="BK624" s="227">
        <f>ROUND(I624*H624,2)</f>
        <v>0</v>
      </c>
      <c r="BL624" s="16" t="s">
        <v>137</v>
      </c>
      <c r="BM624" s="226" t="s">
        <v>856</v>
      </c>
    </row>
    <row r="625" s="2" customFormat="1">
      <c r="A625" s="37"/>
      <c r="B625" s="38"/>
      <c r="C625" s="39"/>
      <c r="D625" s="228" t="s">
        <v>139</v>
      </c>
      <c r="E625" s="39"/>
      <c r="F625" s="229" t="s">
        <v>857</v>
      </c>
      <c r="G625" s="39"/>
      <c r="H625" s="39"/>
      <c r="I625" s="230"/>
      <c r="J625" s="39"/>
      <c r="K625" s="39"/>
      <c r="L625" s="43"/>
      <c r="M625" s="231"/>
      <c r="N625" s="232"/>
      <c r="O625" s="90"/>
      <c r="P625" s="90"/>
      <c r="Q625" s="90"/>
      <c r="R625" s="90"/>
      <c r="S625" s="90"/>
      <c r="T625" s="91"/>
      <c r="U625" s="37"/>
      <c r="V625" s="37"/>
      <c r="W625" s="37"/>
      <c r="X625" s="37"/>
      <c r="Y625" s="37"/>
      <c r="Z625" s="37"/>
      <c r="AA625" s="37"/>
      <c r="AB625" s="37"/>
      <c r="AC625" s="37"/>
      <c r="AD625" s="37"/>
      <c r="AE625" s="37"/>
      <c r="AT625" s="16" t="s">
        <v>139</v>
      </c>
      <c r="AU625" s="16" t="s">
        <v>87</v>
      </c>
    </row>
    <row r="626" s="2" customFormat="1">
      <c r="A626" s="37"/>
      <c r="B626" s="38"/>
      <c r="C626" s="39"/>
      <c r="D626" s="228" t="s">
        <v>141</v>
      </c>
      <c r="E626" s="39"/>
      <c r="F626" s="233" t="s">
        <v>858</v>
      </c>
      <c r="G626" s="39"/>
      <c r="H626" s="39"/>
      <c r="I626" s="230"/>
      <c r="J626" s="39"/>
      <c r="K626" s="39"/>
      <c r="L626" s="43"/>
      <c r="M626" s="231"/>
      <c r="N626" s="232"/>
      <c r="O626" s="90"/>
      <c r="P626" s="90"/>
      <c r="Q626" s="90"/>
      <c r="R626" s="90"/>
      <c r="S626" s="90"/>
      <c r="T626" s="91"/>
      <c r="U626" s="37"/>
      <c r="V626" s="37"/>
      <c r="W626" s="37"/>
      <c r="X626" s="37"/>
      <c r="Y626" s="37"/>
      <c r="Z626" s="37"/>
      <c r="AA626" s="37"/>
      <c r="AB626" s="37"/>
      <c r="AC626" s="37"/>
      <c r="AD626" s="37"/>
      <c r="AE626" s="37"/>
      <c r="AT626" s="16" t="s">
        <v>141</v>
      </c>
      <c r="AU626" s="16" t="s">
        <v>87</v>
      </c>
    </row>
    <row r="627" s="13" customFormat="1">
      <c r="A627" s="13"/>
      <c r="B627" s="234"/>
      <c r="C627" s="235"/>
      <c r="D627" s="228" t="s">
        <v>143</v>
      </c>
      <c r="E627" s="236" t="s">
        <v>1</v>
      </c>
      <c r="F627" s="237" t="s">
        <v>859</v>
      </c>
      <c r="G627" s="235"/>
      <c r="H627" s="238">
        <v>59.200000000000003</v>
      </c>
      <c r="I627" s="239"/>
      <c r="J627" s="235"/>
      <c r="K627" s="235"/>
      <c r="L627" s="240"/>
      <c r="M627" s="241"/>
      <c r="N627" s="242"/>
      <c r="O627" s="242"/>
      <c r="P627" s="242"/>
      <c r="Q627" s="242"/>
      <c r="R627" s="242"/>
      <c r="S627" s="242"/>
      <c r="T627" s="243"/>
      <c r="U627" s="13"/>
      <c r="V627" s="13"/>
      <c r="W627" s="13"/>
      <c r="X627" s="13"/>
      <c r="Y627" s="13"/>
      <c r="Z627" s="13"/>
      <c r="AA627" s="13"/>
      <c r="AB627" s="13"/>
      <c r="AC627" s="13"/>
      <c r="AD627" s="13"/>
      <c r="AE627" s="13"/>
      <c r="AT627" s="244" t="s">
        <v>143</v>
      </c>
      <c r="AU627" s="244" t="s">
        <v>87</v>
      </c>
      <c r="AV627" s="13" t="s">
        <v>87</v>
      </c>
      <c r="AW627" s="13" t="s">
        <v>34</v>
      </c>
      <c r="AX627" s="13" t="s">
        <v>78</v>
      </c>
      <c r="AY627" s="244" t="s">
        <v>131</v>
      </c>
    </row>
    <row r="628" s="13" customFormat="1">
      <c r="A628" s="13"/>
      <c r="B628" s="234"/>
      <c r="C628" s="235"/>
      <c r="D628" s="228" t="s">
        <v>143</v>
      </c>
      <c r="E628" s="236" t="s">
        <v>1</v>
      </c>
      <c r="F628" s="237" t="s">
        <v>860</v>
      </c>
      <c r="G628" s="235"/>
      <c r="H628" s="238">
        <v>16.704000000000001</v>
      </c>
      <c r="I628" s="239"/>
      <c r="J628" s="235"/>
      <c r="K628" s="235"/>
      <c r="L628" s="240"/>
      <c r="M628" s="241"/>
      <c r="N628" s="242"/>
      <c r="O628" s="242"/>
      <c r="P628" s="242"/>
      <c r="Q628" s="242"/>
      <c r="R628" s="242"/>
      <c r="S628" s="242"/>
      <c r="T628" s="243"/>
      <c r="U628" s="13"/>
      <c r="V628" s="13"/>
      <c r="W628" s="13"/>
      <c r="X628" s="13"/>
      <c r="Y628" s="13"/>
      <c r="Z628" s="13"/>
      <c r="AA628" s="13"/>
      <c r="AB628" s="13"/>
      <c r="AC628" s="13"/>
      <c r="AD628" s="13"/>
      <c r="AE628" s="13"/>
      <c r="AT628" s="244" t="s">
        <v>143</v>
      </c>
      <c r="AU628" s="244" t="s">
        <v>87</v>
      </c>
      <c r="AV628" s="13" t="s">
        <v>87</v>
      </c>
      <c r="AW628" s="13" t="s">
        <v>34</v>
      </c>
      <c r="AX628" s="13" t="s">
        <v>78</v>
      </c>
      <c r="AY628" s="244" t="s">
        <v>131</v>
      </c>
    </row>
    <row r="629" s="13" customFormat="1">
      <c r="A629" s="13"/>
      <c r="B629" s="234"/>
      <c r="C629" s="235"/>
      <c r="D629" s="228" t="s">
        <v>143</v>
      </c>
      <c r="E629" s="236" t="s">
        <v>1</v>
      </c>
      <c r="F629" s="237" t="s">
        <v>861</v>
      </c>
      <c r="G629" s="235"/>
      <c r="H629" s="238">
        <v>64.680000000000007</v>
      </c>
      <c r="I629" s="239"/>
      <c r="J629" s="235"/>
      <c r="K629" s="235"/>
      <c r="L629" s="240"/>
      <c r="M629" s="241"/>
      <c r="N629" s="242"/>
      <c r="O629" s="242"/>
      <c r="P629" s="242"/>
      <c r="Q629" s="242"/>
      <c r="R629" s="242"/>
      <c r="S629" s="242"/>
      <c r="T629" s="243"/>
      <c r="U629" s="13"/>
      <c r="V629" s="13"/>
      <c r="W629" s="13"/>
      <c r="X629" s="13"/>
      <c r="Y629" s="13"/>
      <c r="Z629" s="13"/>
      <c r="AA629" s="13"/>
      <c r="AB629" s="13"/>
      <c r="AC629" s="13"/>
      <c r="AD629" s="13"/>
      <c r="AE629" s="13"/>
      <c r="AT629" s="244" t="s">
        <v>143</v>
      </c>
      <c r="AU629" s="244" t="s">
        <v>87</v>
      </c>
      <c r="AV629" s="13" t="s">
        <v>87</v>
      </c>
      <c r="AW629" s="13" t="s">
        <v>34</v>
      </c>
      <c r="AX629" s="13" t="s">
        <v>78</v>
      </c>
      <c r="AY629" s="244" t="s">
        <v>131</v>
      </c>
    </row>
    <row r="630" s="14" customFormat="1">
      <c r="A630" s="14"/>
      <c r="B630" s="245"/>
      <c r="C630" s="246"/>
      <c r="D630" s="228" t="s">
        <v>143</v>
      </c>
      <c r="E630" s="247" t="s">
        <v>1</v>
      </c>
      <c r="F630" s="248" t="s">
        <v>146</v>
      </c>
      <c r="G630" s="246"/>
      <c r="H630" s="249">
        <v>140.584</v>
      </c>
      <c r="I630" s="250"/>
      <c r="J630" s="246"/>
      <c r="K630" s="246"/>
      <c r="L630" s="251"/>
      <c r="M630" s="252"/>
      <c r="N630" s="253"/>
      <c r="O630" s="253"/>
      <c r="P630" s="253"/>
      <c r="Q630" s="253"/>
      <c r="R630" s="253"/>
      <c r="S630" s="253"/>
      <c r="T630" s="254"/>
      <c r="U630" s="14"/>
      <c r="V630" s="14"/>
      <c r="W630" s="14"/>
      <c r="X630" s="14"/>
      <c r="Y630" s="14"/>
      <c r="Z630" s="14"/>
      <c r="AA630" s="14"/>
      <c r="AB630" s="14"/>
      <c r="AC630" s="14"/>
      <c r="AD630" s="14"/>
      <c r="AE630" s="14"/>
      <c r="AT630" s="255" t="s">
        <v>143</v>
      </c>
      <c r="AU630" s="255" t="s">
        <v>87</v>
      </c>
      <c r="AV630" s="14" t="s">
        <v>137</v>
      </c>
      <c r="AW630" s="14" t="s">
        <v>34</v>
      </c>
      <c r="AX630" s="14" t="s">
        <v>85</v>
      </c>
      <c r="AY630" s="255" t="s">
        <v>131</v>
      </c>
    </row>
    <row r="631" s="2" customFormat="1" ht="21.75" customHeight="1">
      <c r="A631" s="37"/>
      <c r="B631" s="38"/>
      <c r="C631" s="214" t="s">
        <v>862</v>
      </c>
      <c r="D631" s="214" t="s">
        <v>133</v>
      </c>
      <c r="E631" s="215" t="s">
        <v>863</v>
      </c>
      <c r="F631" s="216" t="s">
        <v>864</v>
      </c>
      <c r="G631" s="217" t="s">
        <v>136</v>
      </c>
      <c r="H631" s="218">
        <v>43.386000000000003</v>
      </c>
      <c r="I631" s="219"/>
      <c r="J631" s="220">
        <f>ROUND(I631*H631,2)</f>
        <v>0</v>
      </c>
      <c r="K631" s="221"/>
      <c r="L631" s="43"/>
      <c r="M631" s="222" t="s">
        <v>1</v>
      </c>
      <c r="N631" s="223" t="s">
        <v>43</v>
      </c>
      <c r="O631" s="90"/>
      <c r="P631" s="224">
        <f>O631*H631</f>
        <v>0</v>
      </c>
      <c r="Q631" s="224">
        <v>0.038850000000000003</v>
      </c>
      <c r="R631" s="224">
        <f>Q631*H631</f>
        <v>1.6855461000000003</v>
      </c>
      <c r="S631" s="224">
        <v>0</v>
      </c>
      <c r="T631" s="225">
        <f>S631*H631</f>
        <v>0</v>
      </c>
      <c r="U631" s="37"/>
      <c r="V631" s="37"/>
      <c r="W631" s="37"/>
      <c r="X631" s="37"/>
      <c r="Y631" s="37"/>
      <c r="Z631" s="37"/>
      <c r="AA631" s="37"/>
      <c r="AB631" s="37"/>
      <c r="AC631" s="37"/>
      <c r="AD631" s="37"/>
      <c r="AE631" s="37"/>
      <c r="AR631" s="226" t="s">
        <v>137</v>
      </c>
      <c r="AT631" s="226" t="s">
        <v>133</v>
      </c>
      <c r="AU631" s="226" t="s">
        <v>87</v>
      </c>
      <c r="AY631" s="16" t="s">
        <v>131</v>
      </c>
      <c r="BE631" s="227">
        <f>IF(N631="základní",J631,0)</f>
        <v>0</v>
      </c>
      <c r="BF631" s="227">
        <f>IF(N631="snížená",J631,0)</f>
        <v>0</v>
      </c>
      <c r="BG631" s="227">
        <f>IF(N631="zákl. přenesená",J631,0)</f>
        <v>0</v>
      </c>
      <c r="BH631" s="227">
        <f>IF(N631="sníž. přenesená",J631,0)</f>
        <v>0</v>
      </c>
      <c r="BI631" s="227">
        <f>IF(N631="nulová",J631,0)</f>
        <v>0</v>
      </c>
      <c r="BJ631" s="16" t="s">
        <v>85</v>
      </c>
      <c r="BK631" s="227">
        <f>ROUND(I631*H631,2)</f>
        <v>0</v>
      </c>
      <c r="BL631" s="16" t="s">
        <v>137</v>
      </c>
      <c r="BM631" s="226" t="s">
        <v>865</v>
      </c>
    </row>
    <row r="632" s="2" customFormat="1">
      <c r="A632" s="37"/>
      <c r="B632" s="38"/>
      <c r="C632" s="39"/>
      <c r="D632" s="228" t="s">
        <v>139</v>
      </c>
      <c r="E632" s="39"/>
      <c r="F632" s="229" t="s">
        <v>866</v>
      </c>
      <c r="G632" s="39"/>
      <c r="H632" s="39"/>
      <c r="I632" s="230"/>
      <c r="J632" s="39"/>
      <c r="K632" s="39"/>
      <c r="L632" s="43"/>
      <c r="M632" s="231"/>
      <c r="N632" s="232"/>
      <c r="O632" s="90"/>
      <c r="P632" s="90"/>
      <c r="Q632" s="90"/>
      <c r="R632" s="90"/>
      <c r="S632" s="90"/>
      <c r="T632" s="91"/>
      <c r="U632" s="37"/>
      <c r="V632" s="37"/>
      <c r="W632" s="37"/>
      <c r="X632" s="37"/>
      <c r="Y632" s="37"/>
      <c r="Z632" s="37"/>
      <c r="AA632" s="37"/>
      <c r="AB632" s="37"/>
      <c r="AC632" s="37"/>
      <c r="AD632" s="37"/>
      <c r="AE632" s="37"/>
      <c r="AT632" s="16" t="s">
        <v>139</v>
      </c>
      <c r="AU632" s="16" t="s">
        <v>87</v>
      </c>
    </row>
    <row r="633" s="2" customFormat="1">
      <c r="A633" s="37"/>
      <c r="B633" s="38"/>
      <c r="C633" s="39"/>
      <c r="D633" s="228" t="s">
        <v>141</v>
      </c>
      <c r="E633" s="39"/>
      <c r="F633" s="233" t="s">
        <v>858</v>
      </c>
      <c r="G633" s="39"/>
      <c r="H633" s="39"/>
      <c r="I633" s="230"/>
      <c r="J633" s="39"/>
      <c r="K633" s="39"/>
      <c r="L633" s="43"/>
      <c r="M633" s="231"/>
      <c r="N633" s="232"/>
      <c r="O633" s="90"/>
      <c r="P633" s="90"/>
      <c r="Q633" s="90"/>
      <c r="R633" s="90"/>
      <c r="S633" s="90"/>
      <c r="T633" s="91"/>
      <c r="U633" s="37"/>
      <c r="V633" s="37"/>
      <c r="W633" s="37"/>
      <c r="X633" s="37"/>
      <c r="Y633" s="37"/>
      <c r="Z633" s="37"/>
      <c r="AA633" s="37"/>
      <c r="AB633" s="37"/>
      <c r="AC633" s="37"/>
      <c r="AD633" s="37"/>
      <c r="AE633" s="37"/>
      <c r="AT633" s="16" t="s">
        <v>141</v>
      </c>
      <c r="AU633" s="16" t="s">
        <v>87</v>
      </c>
    </row>
    <row r="634" s="13" customFormat="1">
      <c r="A634" s="13"/>
      <c r="B634" s="234"/>
      <c r="C634" s="235"/>
      <c r="D634" s="228" t="s">
        <v>143</v>
      </c>
      <c r="E634" s="236" t="s">
        <v>1</v>
      </c>
      <c r="F634" s="237" t="s">
        <v>867</v>
      </c>
      <c r="G634" s="235"/>
      <c r="H634" s="238">
        <v>6.7320000000000002</v>
      </c>
      <c r="I634" s="239"/>
      <c r="J634" s="235"/>
      <c r="K634" s="235"/>
      <c r="L634" s="240"/>
      <c r="M634" s="241"/>
      <c r="N634" s="242"/>
      <c r="O634" s="242"/>
      <c r="P634" s="242"/>
      <c r="Q634" s="242"/>
      <c r="R634" s="242"/>
      <c r="S634" s="242"/>
      <c r="T634" s="243"/>
      <c r="U634" s="13"/>
      <c r="V634" s="13"/>
      <c r="W634" s="13"/>
      <c r="X634" s="13"/>
      <c r="Y634" s="13"/>
      <c r="Z634" s="13"/>
      <c r="AA634" s="13"/>
      <c r="AB634" s="13"/>
      <c r="AC634" s="13"/>
      <c r="AD634" s="13"/>
      <c r="AE634" s="13"/>
      <c r="AT634" s="244" t="s">
        <v>143</v>
      </c>
      <c r="AU634" s="244" t="s">
        <v>87</v>
      </c>
      <c r="AV634" s="13" t="s">
        <v>87</v>
      </c>
      <c r="AW634" s="13" t="s">
        <v>34</v>
      </c>
      <c r="AX634" s="13" t="s">
        <v>78</v>
      </c>
      <c r="AY634" s="244" t="s">
        <v>131</v>
      </c>
    </row>
    <row r="635" s="13" customFormat="1">
      <c r="A635" s="13"/>
      <c r="B635" s="234"/>
      <c r="C635" s="235"/>
      <c r="D635" s="228" t="s">
        <v>143</v>
      </c>
      <c r="E635" s="236" t="s">
        <v>1</v>
      </c>
      <c r="F635" s="237" t="s">
        <v>868</v>
      </c>
      <c r="G635" s="235"/>
      <c r="H635" s="238">
        <v>21.149999999999999</v>
      </c>
      <c r="I635" s="239"/>
      <c r="J635" s="235"/>
      <c r="K635" s="235"/>
      <c r="L635" s="240"/>
      <c r="M635" s="241"/>
      <c r="N635" s="242"/>
      <c r="O635" s="242"/>
      <c r="P635" s="242"/>
      <c r="Q635" s="242"/>
      <c r="R635" s="242"/>
      <c r="S635" s="242"/>
      <c r="T635" s="243"/>
      <c r="U635" s="13"/>
      <c r="V635" s="13"/>
      <c r="W635" s="13"/>
      <c r="X635" s="13"/>
      <c r="Y635" s="13"/>
      <c r="Z635" s="13"/>
      <c r="AA635" s="13"/>
      <c r="AB635" s="13"/>
      <c r="AC635" s="13"/>
      <c r="AD635" s="13"/>
      <c r="AE635" s="13"/>
      <c r="AT635" s="244" t="s">
        <v>143</v>
      </c>
      <c r="AU635" s="244" t="s">
        <v>87</v>
      </c>
      <c r="AV635" s="13" t="s">
        <v>87</v>
      </c>
      <c r="AW635" s="13" t="s">
        <v>34</v>
      </c>
      <c r="AX635" s="13" t="s">
        <v>78</v>
      </c>
      <c r="AY635" s="244" t="s">
        <v>131</v>
      </c>
    </row>
    <row r="636" s="13" customFormat="1">
      <c r="A636" s="13"/>
      <c r="B636" s="234"/>
      <c r="C636" s="235"/>
      <c r="D636" s="228" t="s">
        <v>143</v>
      </c>
      <c r="E636" s="236" t="s">
        <v>1</v>
      </c>
      <c r="F636" s="237" t="s">
        <v>869</v>
      </c>
      <c r="G636" s="235"/>
      <c r="H636" s="238">
        <v>15.504</v>
      </c>
      <c r="I636" s="239"/>
      <c r="J636" s="235"/>
      <c r="K636" s="235"/>
      <c r="L636" s="240"/>
      <c r="M636" s="241"/>
      <c r="N636" s="242"/>
      <c r="O636" s="242"/>
      <c r="P636" s="242"/>
      <c r="Q636" s="242"/>
      <c r="R636" s="242"/>
      <c r="S636" s="242"/>
      <c r="T636" s="243"/>
      <c r="U636" s="13"/>
      <c r="V636" s="13"/>
      <c r="W636" s="13"/>
      <c r="X636" s="13"/>
      <c r="Y636" s="13"/>
      <c r="Z636" s="13"/>
      <c r="AA636" s="13"/>
      <c r="AB636" s="13"/>
      <c r="AC636" s="13"/>
      <c r="AD636" s="13"/>
      <c r="AE636" s="13"/>
      <c r="AT636" s="244" t="s">
        <v>143</v>
      </c>
      <c r="AU636" s="244" t="s">
        <v>87</v>
      </c>
      <c r="AV636" s="13" t="s">
        <v>87</v>
      </c>
      <c r="AW636" s="13" t="s">
        <v>34</v>
      </c>
      <c r="AX636" s="13" t="s">
        <v>78</v>
      </c>
      <c r="AY636" s="244" t="s">
        <v>131</v>
      </c>
    </row>
    <row r="637" s="14" customFormat="1">
      <c r="A637" s="14"/>
      <c r="B637" s="245"/>
      <c r="C637" s="246"/>
      <c r="D637" s="228" t="s">
        <v>143</v>
      </c>
      <c r="E637" s="247" t="s">
        <v>1</v>
      </c>
      <c r="F637" s="248" t="s">
        <v>146</v>
      </c>
      <c r="G637" s="246"/>
      <c r="H637" s="249">
        <v>43.386000000000003</v>
      </c>
      <c r="I637" s="250"/>
      <c r="J637" s="246"/>
      <c r="K637" s="246"/>
      <c r="L637" s="251"/>
      <c r="M637" s="252"/>
      <c r="N637" s="253"/>
      <c r="O637" s="253"/>
      <c r="P637" s="253"/>
      <c r="Q637" s="253"/>
      <c r="R637" s="253"/>
      <c r="S637" s="253"/>
      <c r="T637" s="254"/>
      <c r="U637" s="14"/>
      <c r="V637" s="14"/>
      <c r="W637" s="14"/>
      <c r="X637" s="14"/>
      <c r="Y637" s="14"/>
      <c r="Z637" s="14"/>
      <c r="AA637" s="14"/>
      <c r="AB637" s="14"/>
      <c r="AC637" s="14"/>
      <c r="AD637" s="14"/>
      <c r="AE637" s="14"/>
      <c r="AT637" s="255" t="s">
        <v>143</v>
      </c>
      <c r="AU637" s="255" t="s">
        <v>87</v>
      </c>
      <c r="AV637" s="14" t="s">
        <v>137</v>
      </c>
      <c r="AW637" s="14" t="s">
        <v>34</v>
      </c>
      <c r="AX637" s="14" t="s">
        <v>85</v>
      </c>
      <c r="AY637" s="255" t="s">
        <v>131</v>
      </c>
    </row>
    <row r="638" s="2" customFormat="1" ht="21.75" customHeight="1">
      <c r="A638" s="37"/>
      <c r="B638" s="38"/>
      <c r="C638" s="214" t="s">
        <v>870</v>
      </c>
      <c r="D638" s="214" t="s">
        <v>133</v>
      </c>
      <c r="E638" s="215" t="s">
        <v>871</v>
      </c>
      <c r="F638" s="216" t="s">
        <v>872</v>
      </c>
      <c r="G638" s="217" t="s">
        <v>136</v>
      </c>
      <c r="H638" s="218">
        <v>22.5</v>
      </c>
      <c r="I638" s="219"/>
      <c r="J638" s="220">
        <f>ROUND(I638*H638,2)</f>
        <v>0</v>
      </c>
      <c r="K638" s="221"/>
      <c r="L638" s="43"/>
      <c r="M638" s="222" t="s">
        <v>1</v>
      </c>
      <c r="N638" s="223" t="s">
        <v>43</v>
      </c>
      <c r="O638" s="90"/>
      <c r="P638" s="224">
        <f>O638*H638</f>
        <v>0</v>
      </c>
      <c r="Q638" s="224">
        <v>0.079799999999999996</v>
      </c>
      <c r="R638" s="224">
        <f>Q638*H638</f>
        <v>1.7954999999999999</v>
      </c>
      <c r="S638" s="224">
        <v>0</v>
      </c>
      <c r="T638" s="225">
        <f>S638*H638</f>
        <v>0</v>
      </c>
      <c r="U638" s="37"/>
      <c r="V638" s="37"/>
      <c r="W638" s="37"/>
      <c r="X638" s="37"/>
      <c r="Y638" s="37"/>
      <c r="Z638" s="37"/>
      <c r="AA638" s="37"/>
      <c r="AB638" s="37"/>
      <c r="AC638" s="37"/>
      <c r="AD638" s="37"/>
      <c r="AE638" s="37"/>
      <c r="AR638" s="226" t="s">
        <v>137</v>
      </c>
      <c r="AT638" s="226" t="s">
        <v>133</v>
      </c>
      <c r="AU638" s="226" t="s">
        <v>87</v>
      </c>
      <c r="AY638" s="16" t="s">
        <v>131</v>
      </c>
      <c r="BE638" s="227">
        <f>IF(N638="základní",J638,0)</f>
        <v>0</v>
      </c>
      <c r="BF638" s="227">
        <f>IF(N638="snížená",J638,0)</f>
        <v>0</v>
      </c>
      <c r="BG638" s="227">
        <f>IF(N638="zákl. přenesená",J638,0)</f>
        <v>0</v>
      </c>
      <c r="BH638" s="227">
        <f>IF(N638="sníž. přenesená",J638,0)</f>
        <v>0</v>
      </c>
      <c r="BI638" s="227">
        <f>IF(N638="nulová",J638,0)</f>
        <v>0</v>
      </c>
      <c r="BJ638" s="16" t="s">
        <v>85</v>
      </c>
      <c r="BK638" s="227">
        <f>ROUND(I638*H638,2)</f>
        <v>0</v>
      </c>
      <c r="BL638" s="16" t="s">
        <v>137</v>
      </c>
      <c r="BM638" s="226" t="s">
        <v>873</v>
      </c>
    </row>
    <row r="639" s="2" customFormat="1">
      <c r="A639" s="37"/>
      <c r="B639" s="38"/>
      <c r="C639" s="39"/>
      <c r="D639" s="228" t="s">
        <v>139</v>
      </c>
      <c r="E639" s="39"/>
      <c r="F639" s="229" t="s">
        <v>874</v>
      </c>
      <c r="G639" s="39"/>
      <c r="H639" s="39"/>
      <c r="I639" s="230"/>
      <c r="J639" s="39"/>
      <c r="K639" s="39"/>
      <c r="L639" s="43"/>
      <c r="M639" s="231"/>
      <c r="N639" s="232"/>
      <c r="O639" s="90"/>
      <c r="P639" s="90"/>
      <c r="Q639" s="90"/>
      <c r="R639" s="90"/>
      <c r="S639" s="90"/>
      <c r="T639" s="91"/>
      <c r="U639" s="37"/>
      <c r="V639" s="37"/>
      <c r="W639" s="37"/>
      <c r="X639" s="37"/>
      <c r="Y639" s="37"/>
      <c r="Z639" s="37"/>
      <c r="AA639" s="37"/>
      <c r="AB639" s="37"/>
      <c r="AC639" s="37"/>
      <c r="AD639" s="37"/>
      <c r="AE639" s="37"/>
      <c r="AT639" s="16" t="s">
        <v>139</v>
      </c>
      <c r="AU639" s="16" t="s">
        <v>87</v>
      </c>
    </row>
    <row r="640" s="2" customFormat="1">
      <c r="A640" s="37"/>
      <c r="B640" s="38"/>
      <c r="C640" s="39"/>
      <c r="D640" s="228" t="s">
        <v>141</v>
      </c>
      <c r="E640" s="39"/>
      <c r="F640" s="233" t="s">
        <v>875</v>
      </c>
      <c r="G640" s="39"/>
      <c r="H640" s="39"/>
      <c r="I640" s="230"/>
      <c r="J640" s="39"/>
      <c r="K640" s="39"/>
      <c r="L640" s="43"/>
      <c r="M640" s="231"/>
      <c r="N640" s="232"/>
      <c r="O640" s="90"/>
      <c r="P640" s="90"/>
      <c r="Q640" s="90"/>
      <c r="R640" s="90"/>
      <c r="S640" s="90"/>
      <c r="T640" s="91"/>
      <c r="U640" s="37"/>
      <c r="V640" s="37"/>
      <c r="W640" s="37"/>
      <c r="X640" s="37"/>
      <c r="Y640" s="37"/>
      <c r="Z640" s="37"/>
      <c r="AA640" s="37"/>
      <c r="AB640" s="37"/>
      <c r="AC640" s="37"/>
      <c r="AD640" s="37"/>
      <c r="AE640" s="37"/>
      <c r="AT640" s="16" t="s">
        <v>141</v>
      </c>
      <c r="AU640" s="16" t="s">
        <v>87</v>
      </c>
    </row>
    <row r="641" s="13" customFormat="1">
      <c r="A641" s="13"/>
      <c r="B641" s="234"/>
      <c r="C641" s="235"/>
      <c r="D641" s="228" t="s">
        <v>143</v>
      </c>
      <c r="E641" s="236" t="s">
        <v>1</v>
      </c>
      <c r="F641" s="237" t="s">
        <v>876</v>
      </c>
      <c r="G641" s="235"/>
      <c r="H641" s="238">
        <v>22.5</v>
      </c>
      <c r="I641" s="239"/>
      <c r="J641" s="235"/>
      <c r="K641" s="235"/>
      <c r="L641" s="240"/>
      <c r="M641" s="241"/>
      <c r="N641" s="242"/>
      <c r="O641" s="242"/>
      <c r="P641" s="242"/>
      <c r="Q641" s="242"/>
      <c r="R641" s="242"/>
      <c r="S641" s="242"/>
      <c r="T641" s="243"/>
      <c r="U641" s="13"/>
      <c r="V641" s="13"/>
      <c r="W641" s="13"/>
      <c r="X641" s="13"/>
      <c r="Y641" s="13"/>
      <c r="Z641" s="13"/>
      <c r="AA641" s="13"/>
      <c r="AB641" s="13"/>
      <c r="AC641" s="13"/>
      <c r="AD641" s="13"/>
      <c r="AE641" s="13"/>
      <c r="AT641" s="244" t="s">
        <v>143</v>
      </c>
      <c r="AU641" s="244" t="s">
        <v>87</v>
      </c>
      <c r="AV641" s="13" t="s">
        <v>87</v>
      </c>
      <c r="AW641" s="13" t="s">
        <v>34</v>
      </c>
      <c r="AX641" s="13" t="s">
        <v>85</v>
      </c>
      <c r="AY641" s="244" t="s">
        <v>131</v>
      </c>
    </row>
    <row r="642" s="2" customFormat="1" ht="21.75" customHeight="1">
      <c r="A642" s="37"/>
      <c r="B642" s="38"/>
      <c r="C642" s="214" t="s">
        <v>877</v>
      </c>
      <c r="D642" s="214" t="s">
        <v>133</v>
      </c>
      <c r="E642" s="215" t="s">
        <v>878</v>
      </c>
      <c r="F642" s="216" t="s">
        <v>879</v>
      </c>
      <c r="G642" s="217" t="s">
        <v>136</v>
      </c>
      <c r="H642" s="218">
        <v>36.654000000000003</v>
      </c>
      <c r="I642" s="219"/>
      <c r="J642" s="220">
        <f>ROUND(I642*H642,2)</f>
        <v>0</v>
      </c>
      <c r="K642" s="221"/>
      <c r="L642" s="43"/>
      <c r="M642" s="222" t="s">
        <v>1</v>
      </c>
      <c r="N642" s="223" t="s">
        <v>43</v>
      </c>
      <c r="O642" s="90"/>
      <c r="P642" s="224">
        <f>O642*H642</f>
        <v>0</v>
      </c>
      <c r="Q642" s="224">
        <v>0.099750000000000005</v>
      </c>
      <c r="R642" s="224">
        <f>Q642*H642</f>
        <v>3.6562365000000003</v>
      </c>
      <c r="S642" s="224">
        <v>0</v>
      </c>
      <c r="T642" s="225">
        <f>S642*H642</f>
        <v>0</v>
      </c>
      <c r="U642" s="37"/>
      <c r="V642" s="37"/>
      <c r="W642" s="37"/>
      <c r="X642" s="37"/>
      <c r="Y642" s="37"/>
      <c r="Z642" s="37"/>
      <c r="AA642" s="37"/>
      <c r="AB642" s="37"/>
      <c r="AC642" s="37"/>
      <c r="AD642" s="37"/>
      <c r="AE642" s="37"/>
      <c r="AR642" s="226" t="s">
        <v>137</v>
      </c>
      <c r="AT642" s="226" t="s">
        <v>133</v>
      </c>
      <c r="AU642" s="226" t="s">
        <v>87</v>
      </c>
      <c r="AY642" s="16" t="s">
        <v>131</v>
      </c>
      <c r="BE642" s="227">
        <f>IF(N642="základní",J642,0)</f>
        <v>0</v>
      </c>
      <c r="BF642" s="227">
        <f>IF(N642="snížená",J642,0)</f>
        <v>0</v>
      </c>
      <c r="BG642" s="227">
        <f>IF(N642="zákl. přenesená",J642,0)</f>
        <v>0</v>
      </c>
      <c r="BH642" s="227">
        <f>IF(N642="sníž. přenesená",J642,0)</f>
        <v>0</v>
      </c>
      <c r="BI642" s="227">
        <f>IF(N642="nulová",J642,0)</f>
        <v>0</v>
      </c>
      <c r="BJ642" s="16" t="s">
        <v>85</v>
      </c>
      <c r="BK642" s="227">
        <f>ROUND(I642*H642,2)</f>
        <v>0</v>
      </c>
      <c r="BL642" s="16" t="s">
        <v>137</v>
      </c>
      <c r="BM642" s="226" t="s">
        <v>880</v>
      </c>
    </row>
    <row r="643" s="2" customFormat="1">
      <c r="A643" s="37"/>
      <c r="B643" s="38"/>
      <c r="C643" s="39"/>
      <c r="D643" s="228" t="s">
        <v>139</v>
      </c>
      <c r="E643" s="39"/>
      <c r="F643" s="229" t="s">
        <v>881</v>
      </c>
      <c r="G643" s="39"/>
      <c r="H643" s="39"/>
      <c r="I643" s="230"/>
      <c r="J643" s="39"/>
      <c r="K643" s="39"/>
      <c r="L643" s="43"/>
      <c r="M643" s="231"/>
      <c r="N643" s="232"/>
      <c r="O643" s="90"/>
      <c r="P643" s="90"/>
      <c r="Q643" s="90"/>
      <c r="R643" s="90"/>
      <c r="S643" s="90"/>
      <c r="T643" s="91"/>
      <c r="U643" s="37"/>
      <c r="V643" s="37"/>
      <c r="W643" s="37"/>
      <c r="X643" s="37"/>
      <c r="Y643" s="37"/>
      <c r="Z643" s="37"/>
      <c r="AA643" s="37"/>
      <c r="AB643" s="37"/>
      <c r="AC643" s="37"/>
      <c r="AD643" s="37"/>
      <c r="AE643" s="37"/>
      <c r="AT643" s="16" t="s">
        <v>139</v>
      </c>
      <c r="AU643" s="16" t="s">
        <v>87</v>
      </c>
    </row>
    <row r="644" s="2" customFormat="1">
      <c r="A644" s="37"/>
      <c r="B644" s="38"/>
      <c r="C644" s="39"/>
      <c r="D644" s="228" t="s">
        <v>141</v>
      </c>
      <c r="E644" s="39"/>
      <c r="F644" s="233" t="s">
        <v>858</v>
      </c>
      <c r="G644" s="39"/>
      <c r="H644" s="39"/>
      <c r="I644" s="230"/>
      <c r="J644" s="39"/>
      <c r="K644" s="39"/>
      <c r="L644" s="43"/>
      <c r="M644" s="231"/>
      <c r="N644" s="232"/>
      <c r="O644" s="90"/>
      <c r="P644" s="90"/>
      <c r="Q644" s="90"/>
      <c r="R644" s="90"/>
      <c r="S644" s="90"/>
      <c r="T644" s="91"/>
      <c r="U644" s="37"/>
      <c r="V644" s="37"/>
      <c r="W644" s="37"/>
      <c r="X644" s="37"/>
      <c r="Y644" s="37"/>
      <c r="Z644" s="37"/>
      <c r="AA644" s="37"/>
      <c r="AB644" s="37"/>
      <c r="AC644" s="37"/>
      <c r="AD644" s="37"/>
      <c r="AE644" s="37"/>
      <c r="AT644" s="16" t="s">
        <v>141</v>
      </c>
      <c r="AU644" s="16" t="s">
        <v>87</v>
      </c>
    </row>
    <row r="645" s="13" customFormat="1">
      <c r="A645" s="13"/>
      <c r="B645" s="234"/>
      <c r="C645" s="235"/>
      <c r="D645" s="228" t="s">
        <v>143</v>
      </c>
      <c r="E645" s="236" t="s">
        <v>1</v>
      </c>
      <c r="F645" s="237" t="s">
        <v>868</v>
      </c>
      <c r="G645" s="235"/>
      <c r="H645" s="238">
        <v>21.149999999999999</v>
      </c>
      <c r="I645" s="239"/>
      <c r="J645" s="235"/>
      <c r="K645" s="235"/>
      <c r="L645" s="240"/>
      <c r="M645" s="241"/>
      <c r="N645" s="242"/>
      <c r="O645" s="242"/>
      <c r="P645" s="242"/>
      <c r="Q645" s="242"/>
      <c r="R645" s="242"/>
      <c r="S645" s="242"/>
      <c r="T645" s="243"/>
      <c r="U645" s="13"/>
      <c r="V645" s="13"/>
      <c r="W645" s="13"/>
      <c r="X645" s="13"/>
      <c r="Y645" s="13"/>
      <c r="Z645" s="13"/>
      <c r="AA645" s="13"/>
      <c r="AB645" s="13"/>
      <c r="AC645" s="13"/>
      <c r="AD645" s="13"/>
      <c r="AE645" s="13"/>
      <c r="AT645" s="244" t="s">
        <v>143</v>
      </c>
      <c r="AU645" s="244" t="s">
        <v>87</v>
      </c>
      <c r="AV645" s="13" t="s">
        <v>87</v>
      </c>
      <c r="AW645" s="13" t="s">
        <v>34</v>
      </c>
      <c r="AX645" s="13" t="s">
        <v>78</v>
      </c>
      <c r="AY645" s="244" t="s">
        <v>131</v>
      </c>
    </row>
    <row r="646" s="13" customFormat="1">
      <c r="A646" s="13"/>
      <c r="B646" s="234"/>
      <c r="C646" s="235"/>
      <c r="D646" s="228" t="s">
        <v>143</v>
      </c>
      <c r="E646" s="236" t="s">
        <v>1</v>
      </c>
      <c r="F646" s="237" t="s">
        <v>869</v>
      </c>
      <c r="G646" s="235"/>
      <c r="H646" s="238">
        <v>15.504</v>
      </c>
      <c r="I646" s="239"/>
      <c r="J646" s="235"/>
      <c r="K646" s="235"/>
      <c r="L646" s="240"/>
      <c r="M646" s="241"/>
      <c r="N646" s="242"/>
      <c r="O646" s="242"/>
      <c r="P646" s="242"/>
      <c r="Q646" s="242"/>
      <c r="R646" s="242"/>
      <c r="S646" s="242"/>
      <c r="T646" s="243"/>
      <c r="U646" s="13"/>
      <c r="V646" s="13"/>
      <c r="W646" s="13"/>
      <c r="X646" s="13"/>
      <c r="Y646" s="13"/>
      <c r="Z646" s="13"/>
      <c r="AA646" s="13"/>
      <c r="AB646" s="13"/>
      <c r="AC646" s="13"/>
      <c r="AD646" s="13"/>
      <c r="AE646" s="13"/>
      <c r="AT646" s="244" t="s">
        <v>143</v>
      </c>
      <c r="AU646" s="244" t="s">
        <v>87</v>
      </c>
      <c r="AV646" s="13" t="s">
        <v>87</v>
      </c>
      <c r="AW646" s="13" t="s">
        <v>34</v>
      </c>
      <c r="AX646" s="13" t="s">
        <v>78</v>
      </c>
      <c r="AY646" s="244" t="s">
        <v>131</v>
      </c>
    </row>
    <row r="647" s="14" customFormat="1">
      <c r="A647" s="14"/>
      <c r="B647" s="245"/>
      <c r="C647" s="246"/>
      <c r="D647" s="228" t="s">
        <v>143</v>
      </c>
      <c r="E647" s="247" t="s">
        <v>1</v>
      </c>
      <c r="F647" s="248" t="s">
        <v>146</v>
      </c>
      <c r="G647" s="246"/>
      <c r="H647" s="249">
        <v>36.654000000000003</v>
      </c>
      <c r="I647" s="250"/>
      <c r="J647" s="246"/>
      <c r="K647" s="246"/>
      <c r="L647" s="251"/>
      <c r="M647" s="252"/>
      <c r="N647" s="253"/>
      <c r="O647" s="253"/>
      <c r="P647" s="253"/>
      <c r="Q647" s="253"/>
      <c r="R647" s="253"/>
      <c r="S647" s="253"/>
      <c r="T647" s="254"/>
      <c r="U647" s="14"/>
      <c r="V647" s="14"/>
      <c r="W647" s="14"/>
      <c r="X647" s="14"/>
      <c r="Y647" s="14"/>
      <c r="Z647" s="14"/>
      <c r="AA647" s="14"/>
      <c r="AB647" s="14"/>
      <c r="AC647" s="14"/>
      <c r="AD647" s="14"/>
      <c r="AE647" s="14"/>
      <c r="AT647" s="255" t="s">
        <v>143</v>
      </c>
      <c r="AU647" s="255" t="s">
        <v>87</v>
      </c>
      <c r="AV647" s="14" t="s">
        <v>137</v>
      </c>
      <c r="AW647" s="14" t="s">
        <v>34</v>
      </c>
      <c r="AX647" s="14" t="s">
        <v>85</v>
      </c>
      <c r="AY647" s="255" t="s">
        <v>131</v>
      </c>
    </row>
    <row r="648" s="2" customFormat="1" ht="21.75" customHeight="1">
      <c r="A648" s="37"/>
      <c r="B648" s="38"/>
      <c r="C648" s="214" t="s">
        <v>882</v>
      </c>
      <c r="D648" s="214" t="s">
        <v>133</v>
      </c>
      <c r="E648" s="215" t="s">
        <v>883</v>
      </c>
      <c r="F648" s="216" t="s">
        <v>884</v>
      </c>
      <c r="G648" s="217" t="s">
        <v>136</v>
      </c>
      <c r="H648" s="218">
        <v>74</v>
      </c>
      <c r="I648" s="219"/>
      <c r="J648" s="220">
        <f>ROUND(I648*H648,2)</f>
        <v>0</v>
      </c>
      <c r="K648" s="221"/>
      <c r="L648" s="43"/>
      <c r="M648" s="222" t="s">
        <v>1</v>
      </c>
      <c r="N648" s="223" t="s">
        <v>43</v>
      </c>
      <c r="O648" s="90"/>
      <c r="P648" s="224">
        <f>O648*H648</f>
        <v>0</v>
      </c>
      <c r="Q648" s="224">
        <v>0.099750000000000005</v>
      </c>
      <c r="R648" s="224">
        <f>Q648*H648</f>
        <v>7.3815000000000008</v>
      </c>
      <c r="S648" s="224">
        <v>0</v>
      </c>
      <c r="T648" s="225">
        <f>S648*H648</f>
        <v>0</v>
      </c>
      <c r="U648" s="37"/>
      <c r="V648" s="37"/>
      <c r="W648" s="37"/>
      <c r="X648" s="37"/>
      <c r="Y648" s="37"/>
      <c r="Z648" s="37"/>
      <c r="AA648" s="37"/>
      <c r="AB648" s="37"/>
      <c r="AC648" s="37"/>
      <c r="AD648" s="37"/>
      <c r="AE648" s="37"/>
      <c r="AR648" s="226" t="s">
        <v>137</v>
      </c>
      <c r="AT648" s="226" t="s">
        <v>133</v>
      </c>
      <c r="AU648" s="226" t="s">
        <v>87</v>
      </c>
      <c r="AY648" s="16" t="s">
        <v>131</v>
      </c>
      <c r="BE648" s="227">
        <f>IF(N648="základní",J648,0)</f>
        <v>0</v>
      </c>
      <c r="BF648" s="227">
        <f>IF(N648="snížená",J648,0)</f>
        <v>0</v>
      </c>
      <c r="BG648" s="227">
        <f>IF(N648="zákl. přenesená",J648,0)</f>
        <v>0</v>
      </c>
      <c r="BH648" s="227">
        <f>IF(N648="sníž. přenesená",J648,0)</f>
        <v>0</v>
      </c>
      <c r="BI648" s="227">
        <f>IF(N648="nulová",J648,0)</f>
        <v>0</v>
      </c>
      <c r="BJ648" s="16" t="s">
        <v>85</v>
      </c>
      <c r="BK648" s="227">
        <f>ROUND(I648*H648,2)</f>
        <v>0</v>
      </c>
      <c r="BL648" s="16" t="s">
        <v>137</v>
      </c>
      <c r="BM648" s="226" t="s">
        <v>885</v>
      </c>
    </row>
    <row r="649" s="2" customFormat="1">
      <c r="A649" s="37"/>
      <c r="B649" s="38"/>
      <c r="C649" s="39"/>
      <c r="D649" s="228" t="s">
        <v>139</v>
      </c>
      <c r="E649" s="39"/>
      <c r="F649" s="229" t="s">
        <v>886</v>
      </c>
      <c r="G649" s="39"/>
      <c r="H649" s="39"/>
      <c r="I649" s="230"/>
      <c r="J649" s="39"/>
      <c r="K649" s="39"/>
      <c r="L649" s="43"/>
      <c r="M649" s="231"/>
      <c r="N649" s="232"/>
      <c r="O649" s="90"/>
      <c r="P649" s="90"/>
      <c r="Q649" s="90"/>
      <c r="R649" s="90"/>
      <c r="S649" s="90"/>
      <c r="T649" s="91"/>
      <c r="U649" s="37"/>
      <c r="V649" s="37"/>
      <c r="W649" s="37"/>
      <c r="X649" s="37"/>
      <c r="Y649" s="37"/>
      <c r="Z649" s="37"/>
      <c r="AA649" s="37"/>
      <c r="AB649" s="37"/>
      <c r="AC649" s="37"/>
      <c r="AD649" s="37"/>
      <c r="AE649" s="37"/>
      <c r="AT649" s="16" t="s">
        <v>139</v>
      </c>
      <c r="AU649" s="16" t="s">
        <v>87</v>
      </c>
    </row>
    <row r="650" s="2" customFormat="1">
      <c r="A650" s="37"/>
      <c r="B650" s="38"/>
      <c r="C650" s="39"/>
      <c r="D650" s="228" t="s">
        <v>141</v>
      </c>
      <c r="E650" s="39"/>
      <c r="F650" s="233" t="s">
        <v>887</v>
      </c>
      <c r="G650" s="39"/>
      <c r="H650" s="39"/>
      <c r="I650" s="230"/>
      <c r="J650" s="39"/>
      <c r="K650" s="39"/>
      <c r="L650" s="43"/>
      <c r="M650" s="231"/>
      <c r="N650" s="232"/>
      <c r="O650" s="90"/>
      <c r="P650" s="90"/>
      <c r="Q650" s="90"/>
      <c r="R650" s="90"/>
      <c r="S650" s="90"/>
      <c r="T650" s="91"/>
      <c r="U650" s="37"/>
      <c r="V650" s="37"/>
      <c r="W650" s="37"/>
      <c r="X650" s="37"/>
      <c r="Y650" s="37"/>
      <c r="Z650" s="37"/>
      <c r="AA650" s="37"/>
      <c r="AB650" s="37"/>
      <c r="AC650" s="37"/>
      <c r="AD650" s="37"/>
      <c r="AE650" s="37"/>
      <c r="AT650" s="16" t="s">
        <v>141</v>
      </c>
      <c r="AU650" s="16" t="s">
        <v>87</v>
      </c>
    </row>
    <row r="651" s="13" customFormat="1">
      <c r="A651" s="13"/>
      <c r="B651" s="234"/>
      <c r="C651" s="235"/>
      <c r="D651" s="228" t="s">
        <v>143</v>
      </c>
      <c r="E651" s="236" t="s">
        <v>1</v>
      </c>
      <c r="F651" s="237" t="s">
        <v>888</v>
      </c>
      <c r="G651" s="235"/>
      <c r="H651" s="238">
        <v>74</v>
      </c>
      <c r="I651" s="239"/>
      <c r="J651" s="235"/>
      <c r="K651" s="235"/>
      <c r="L651" s="240"/>
      <c r="M651" s="241"/>
      <c r="N651" s="242"/>
      <c r="O651" s="242"/>
      <c r="P651" s="242"/>
      <c r="Q651" s="242"/>
      <c r="R651" s="242"/>
      <c r="S651" s="242"/>
      <c r="T651" s="243"/>
      <c r="U651" s="13"/>
      <c r="V651" s="13"/>
      <c r="W651" s="13"/>
      <c r="X651" s="13"/>
      <c r="Y651" s="13"/>
      <c r="Z651" s="13"/>
      <c r="AA651" s="13"/>
      <c r="AB651" s="13"/>
      <c r="AC651" s="13"/>
      <c r="AD651" s="13"/>
      <c r="AE651" s="13"/>
      <c r="AT651" s="244" t="s">
        <v>143</v>
      </c>
      <c r="AU651" s="244" t="s">
        <v>87</v>
      </c>
      <c r="AV651" s="13" t="s">
        <v>87</v>
      </c>
      <c r="AW651" s="13" t="s">
        <v>34</v>
      </c>
      <c r="AX651" s="13" t="s">
        <v>85</v>
      </c>
      <c r="AY651" s="244" t="s">
        <v>131</v>
      </c>
    </row>
    <row r="652" s="2" customFormat="1" ht="21.75" customHeight="1">
      <c r="A652" s="37"/>
      <c r="B652" s="38"/>
      <c r="C652" s="214" t="s">
        <v>889</v>
      </c>
      <c r="D652" s="214" t="s">
        <v>133</v>
      </c>
      <c r="E652" s="215" t="s">
        <v>890</v>
      </c>
      <c r="F652" s="216" t="s">
        <v>891</v>
      </c>
      <c r="G652" s="217" t="s">
        <v>136</v>
      </c>
      <c r="H652" s="218">
        <v>865.52999999999997</v>
      </c>
      <c r="I652" s="219"/>
      <c r="J652" s="220">
        <f>ROUND(I652*H652,2)</f>
        <v>0</v>
      </c>
      <c r="K652" s="221"/>
      <c r="L652" s="43"/>
      <c r="M652" s="222" t="s">
        <v>1</v>
      </c>
      <c r="N652" s="223" t="s">
        <v>43</v>
      </c>
      <c r="O652" s="90"/>
      <c r="P652" s="224">
        <f>O652*H652</f>
        <v>0</v>
      </c>
      <c r="Q652" s="224">
        <v>0.0088999999999999999</v>
      </c>
      <c r="R652" s="224">
        <f>Q652*H652</f>
        <v>7.7032169999999995</v>
      </c>
      <c r="S652" s="224">
        <v>0</v>
      </c>
      <c r="T652" s="225">
        <f>S652*H652</f>
        <v>0</v>
      </c>
      <c r="U652" s="37"/>
      <c r="V652" s="37"/>
      <c r="W652" s="37"/>
      <c r="X652" s="37"/>
      <c r="Y652" s="37"/>
      <c r="Z652" s="37"/>
      <c r="AA652" s="37"/>
      <c r="AB652" s="37"/>
      <c r="AC652" s="37"/>
      <c r="AD652" s="37"/>
      <c r="AE652" s="37"/>
      <c r="AR652" s="226" t="s">
        <v>137</v>
      </c>
      <c r="AT652" s="226" t="s">
        <v>133</v>
      </c>
      <c r="AU652" s="226" t="s">
        <v>87</v>
      </c>
      <c r="AY652" s="16" t="s">
        <v>131</v>
      </c>
      <c r="BE652" s="227">
        <f>IF(N652="základní",J652,0)</f>
        <v>0</v>
      </c>
      <c r="BF652" s="227">
        <f>IF(N652="snížená",J652,0)</f>
        <v>0</v>
      </c>
      <c r="BG652" s="227">
        <f>IF(N652="zákl. přenesená",J652,0)</f>
        <v>0</v>
      </c>
      <c r="BH652" s="227">
        <f>IF(N652="sníž. přenesená",J652,0)</f>
        <v>0</v>
      </c>
      <c r="BI652" s="227">
        <f>IF(N652="nulová",J652,0)</f>
        <v>0</v>
      </c>
      <c r="BJ652" s="16" t="s">
        <v>85</v>
      </c>
      <c r="BK652" s="227">
        <f>ROUND(I652*H652,2)</f>
        <v>0</v>
      </c>
      <c r="BL652" s="16" t="s">
        <v>137</v>
      </c>
      <c r="BM652" s="226" t="s">
        <v>892</v>
      </c>
    </row>
    <row r="653" s="2" customFormat="1">
      <c r="A653" s="37"/>
      <c r="B653" s="38"/>
      <c r="C653" s="39"/>
      <c r="D653" s="228" t="s">
        <v>139</v>
      </c>
      <c r="E653" s="39"/>
      <c r="F653" s="229" t="s">
        <v>893</v>
      </c>
      <c r="G653" s="39"/>
      <c r="H653" s="39"/>
      <c r="I653" s="230"/>
      <c r="J653" s="39"/>
      <c r="K653" s="39"/>
      <c r="L653" s="43"/>
      <c r="M653" s="231"/>
      <c r="N653" s="232"/>
      <c r="O653" s="90"/>
      <c r="P653" s="90"/>
      <c r="Q653" s="90"/>
      <c r="R653" s="90"/>
      <c r="S653" s="90"/>
      <c r="T653" s="91"/>
      <c r="U653" s="37"/>
      <c r="V653" s="37"/>
      <c r="W653" s="37"/>
      <c r="X653" s="37"/>
      <c r="Y653" s="37"/>
      <c r="Z653" s="37"/>
      <c r="AA653" s="37"/>
      <c r="AB653" s="37"/>
      <c r="AC653" s="37"/>
      <c r="AD653" s="37"/>
      <c r="AE653" s="37"/>
      <c r="AT653" s="16" t="s">
        <v>139</v>
      </c>
      <c r="AU653" s="16" t="s">
        <v>87</v>
      </c>
    </row>
    <row r="654" s="2" customFormat="1">
      <c r="A654" s="37"/>
      <c r="B654" s="38"/>
      <c r="C654" s="39"/>
      <c r="D654" s="228" t="s">
        <v>141</v>
      </c>
      <c r="E654" s="39"/>
      <c r="F654" s="233" t="s">
        <v>894</v>
      </c>
      <c r="G654" s="39"/>
      <c r="H654" s="39"/>
      <c r="I654" s="230"/>
      <c r="J654" s="39"/>
      <c r="K654" s="39"/>
      <c r="L654" s="43"/>
      <c r="M654" s="231"/>
      <c r="N654" s="232"/>
      <c r="O654" s="90"/>
      <c r="P654" s="90"/>
      <c r="Q654" s="90"/>
      <c r="R654" s="90"/>
      <c r="S654" s="90"/>
      <c r="T654" s="91"/>
      <c r="U654" s="37"/>
      <c r="V654" s="37"/>
      <c r="W654" s="37"/>
      <c r="X654" s="37"/>
      <c r="Y654" s="37"/>
      <c r="Z654" s="37"/>
      <c r="AA654" s="37"/>
      <c r="AB654" s="37"/>
      <c r="AC654" s="37"/>
      <c r="AD654" s="37"/>
      <c r="AE654" s="37"/>
      <c r="AT654" s="16" t="s">
        <v>141</v>
      </c>
      <c r="AU654" s="16" t="s">
        <v>87</v>
      </c>
    </row>
    <row r="655" s="13" customFormat="1">
      <c r="A655" s="13"/>
      <c r="B655" s="234"/>
      <c r="C655" s="235"/>
      <c r="D655" s="228" t="s">
        <v>143</v>
      </c>
      <c r="E655" s="236" t="s">
        <v>1</v>
      </c>
      <c r="F655" s="237" t="s">
        <v>895</v>
      </c>
      <c r="G655" s="235"/>
      <c r="H655" s="238">
        <v>28.199999999999999</v>
      </c>
      <c r="I655" s="239"/>
      <c r="J655" s="235"/>
      <c r="K655" s="235"/>
      <c r="L655" s="240"/>
      <c r="M655" s="241"/>
      <c r="N655" s="242"/>
      <c r="O655" s="242"/>
      <c r="P655" s="242"/>
      <c r="Q655" s="242"/>
      <c r="R655" s="242"/>
      <c r="S655" s="242"/>
      <c r="T655" s="243"/>
      <c r="U655" s="13"/>
      <c r="V655" s="13"/>
      <c r="W655" s="13"/>
      <c r="X655" s="13"/>
      <c r="Y655" s="13"/>
      <c r="Z655" s="13"/>
      <c r="AA655" s="13"/>
      <c r="AB655" s="13"/>
      <c r="AC655" s="13"/>
      <c r="AD655" s="13"/>
      <c r="AE655" s="13"/>
      <c r="AT655" s="244" t="s">
        <v>143</v>
      </c>
      <c r="AU655" s="244" t="s">
        <v>87</v>
      </c>
      <c r="AV655" s="13" t="s">
        <v>87</v>
      </c>
      <c r="AW655" s="13" t="s">
        <v>34</v>
      </c>
      <c r="AX655" s="13" t="s">
        <v>78</v>
      </c>
      <c r="AY655" s="244" t="s">
        <v>131</v>
      </c>
    </row>
    <row r="656" s="13" customFormat="1">
      <c r="A656" s="13"/>
      <c r="B656" s="234"/>
      <c r="C656" s="235"/>
      <c r="D656" s="228" t="s">
        <v>143</v>
      </c>
      <c r="E656" s="236" t="s">
        <v>1</v>
      </c>
      <c r="F656" s="237" t="s">
        <v>896</v>
      </c>
      <c r="G656" s="235"/>
      <c r="H656" s="238">
        <v>134.40000000000001</v>
      </c>
      <c r="I656" s="239"/>
      <c r="J656" s="235"/>
      <c r="K656" s="235"/>
      <c r="L656" s="240"/>
      <c r="M656" s="241"/>
      <c r="N656" s="242"/>
      <c r="O656" s="242"/>
      <c r="P656" s="242"/>
      <c r="Q656" s="242"/>
      <c r="R656" s="242"/>
      <c r="S656" s="242"/>
      <c r="T656" s="243"/>
      <c r="U656" s="13"/>
      <c r="V656" s="13"/>
      <c r="W656" s="13"/>
      <c r="X656" s="13"/>
      <c r="Y656" s="13"/>
      <c r="Z656" s="13"/>
      <c r="AA656" s="13"/>
      <c r="AB656" s="13"/>
      <c r="AC656" s="13"/>
      <c r="AD656" s="13"/>
      <c r="AE656" s="13"/>
      <c r="AT656" s="244" t="s">
        <v>143</v>
      </c>
      <c r="AU656" s="244" t="s">
        <v>87</v>
      </c>
      <c r="AV656" s="13" t="s">
        <v>87</v>
      </c>
      <c r="AW656" s="13" t="s">
        <v>34</v>
      </c>
      <c r="AX656" s="13" t="s">
        <v>78</v>
      </c>
      <c r="AY656" s="244" t="s">
        <v>131</v>
      </c>
    </row>
    <row r="657" s="13" customFormat="1">
      <c r="A657" s="13"/>
      <c r="B657" s="234"/>
      <c r="C657" s="235"/>
      <c r="D657" s="228" t="s">
        <v>143</v>
      </c>
      <c r="E657" s="236" t="s">
        <v>1</v>
      </c>
      <c r="F657" s="237" t="s">
        <v>840</v>
      </c>
      <c r="G657" s="235"/>
      <c r="H657" s="238">
        <v>296</v>
      </c>
      <c r="I657" s="239"/>
      <c r="J657" s="235"/>
      <c r="K657" s="235"/>
      <c r="L657" s="240"/>
      <c r="M657" s="241"/>
      <c r="N657" s="242"/>
      <c r="O657" s="242"/>
      <c r="P657" s="242"/>
      <c r="Q657" s="242"/>
      <c r="R657" s="242"/>
      <c r="S657" s="242"/>
      <c r="T657" s="243"/>
      <c r="U657" s="13"/>
      <c r="V657" s="13"/>
      <c r="W657" s="13"/>
      <c r="X657" s="13"/>
      <c r="Y657" s="13"/>
      <c r="Z657" s="13"/>
      <c r="AA657" s="13"/>
      <c r="AB657" s="13"/>
      <c r="AC657" s="13"/>
      <c r="AD657" s="13"/>
      <c r="AE657" s="13"/>
      <c r="AT657" s="244" t="s">
        <v>143</v>
      </c>
      <c r="AU657" s="244" t="s">
        <v>87</v>
      </c>
      <c r="AV657" s="13" t="s">
        <v>87</v>
      </c>
      <c r="AW657" s="13" t="s">
        <v>34</v>
      </c>
      <c r="AX657" s="13" t="s">
        <v>78</v>
      </c>
      <c r="AY657" s="244" t="s">
        <v>131</v>
      </c>
    </row>
    <row r="658" s="13" customFormat="1">
      <c r="A658" s="13"/>
      <c r="B658" s="234"/>
      <c r="C658" s="235"/>
      <c r="D658" s="228" t="s">
        <v>143</v>
      </c>
      <c r="E658" s="236" t="s">
        <v>1</v>
      </c>
      <c r="F658" s="237" t="s">
        <v>839</v>
      </c>
      <c r="G658" s="235"/>
      <c r="H658" s="238">
        <v>83.519999999999996</v>
      </c>
      <c r="I658" s="239"/>
      <c r="J658" s="235"/>
      <c r="K658" s="235"/>
      <c r="L658" s="240"/>
      <c r="M658" s="241"/>
      <c r="N658" s="242"/>
      <c r="O658" s="242"/>
      <c r="P658" s="242"/>
      <c r="Q658" s="242"/>
      <c r="R658" s="242"/>
      <c r="S658" s="242"/>
      <c r="T658" s="243"/>
      <c r="U658" s="13"/>
      <c r="V658" s="13"/>
      <c r="W658" s="13"/>
      <c r="X658" s="13"/>
      <c r="Y658" s="13"/>
      <c r="Z658" s="13"/>
      <c r="AA658" s="13"/>
      <c r="AB658" s="13"/>
      <c r="AC658" s="13"/>
      <c r="AD658" s="13"/>
      <c r="AE658" s="13"/>
      <c r="AT658" s="244" t="s">
        <v>143</v>
      </c>
      <c r="AU658" s="244" t="s">
        <v>87</v>
      </c>
      <c r="AV658" s="13" t="s">
        <v>87</v>
      </c>
      <c r="AW658" s="13" t="s">
        <v>34</v>
      </c>
      <c r="AX658" s="13" t="s">
        <v>78</v>
      </c>
      <c r="AY658" s="244" t="s">
        <v>131</v>
      </c>
    </row>
    <row r="659" s="13" customFormat="1">
      <c r="A659" s="13"/>
      <c r="B659" s="234"/>
      <c r="C659" s="235"/>
      <c r="D659" s="228" t="s">
        <v>143</v>
      </c>
      <c r="E659" s="236" t="s">
        <v>1</v>
      </c>
      <c r="F659" s="237" t="s">
        <v>897</v>
      </c>
      <c r="G659" s="235"/>
      <c r="H659" s="238">
        <v>134.416</v>
      </c>
      <c r="I659" s="239"/>
      <c r="J659" s="235"/>
      <c r="K659" s="235"/>
      <c r="L659" s="240"/>
      <c r="M659" s="241"/>
      <c r="N659" s="242"/>
      <c r="O659" s="242"/>
      <c r="P659" s="242"/>
      <c r="Q659" s="242"/>
      <c r="R659" s="242"/>
      <c r="S659" s="242"/>
      <c r="T659" s="243"/>
      <c r="U659" s="13"/>
      <c r="V659" s="13"/>
      <c r="W659" s="13"/>
      <c r="X659" s="13"/>
      <c r="Y659" s="13"/>
      <c r="Z659" s="13"/>
      <c r="AA659" s="13"/>
      <c r="AB659" s="13"/>
      <c r="AC659" s="13"/>
      <c r="AD659" s="13"/>
      <c r="AE659" s="13"/>
      <c r="AT659" s="244" t="s">
        <v>143</v>
      </c>
      <c r="AU659" s="244" t="s">
        <v>87</v>
      </c>
      <c r="AV659" s="13" t="s">
        <v>87</v>
      </c>
      <c r="AW659" s="13" t="s">
        <v>34</v>
      </c>
      <c r="AX659" s="13" t="s">
        <v>78</v>
      </c>
      <c r="AY659" s="244" t="s">
        <v>131</v>
      </c>
    </row>
    <row r="660" s="13" customFormat="1">
      <c r="A660" s="13"/>
      <c r="B660" s="234"/>
      <c r="C660" s="235"/>
      <c r="D660" s="228" t="s">
        <v>143</v>
      </c>
      <c r="E660" s="236" t="s">
        <v>1</v>
      </c>
      <c r="F660" s="237" t="s">
        <v>898</v>
      </c>
      <c r="G660" s="235"/>
      <c r="H660" s="238">
        <v>110.25</v>
      </c>
      <c r="I660" s="239"/>
      <c r="J660" s="235"/>
      <c r="K660" s="235"/>
      <c r="L660" s="240"/>
      <c r="M660" s="241"/>
      <c r="N660" s="242"/>
      <c r="O660" s="242"/>
      <c r="P660" s="242"/>
      <c r="Q660" s="242"/>
      <c r="R660" s="242"/>
      <c r="S660" s="242"/>
      <c r="T660" s="243"/>
      <c r="U660" s="13"/>
      <c r="V660" s="13"/>
      <c r="W660" s="13"/>
      <c r="X660" s="13"/>
      <c r="Y660" s="13"/>
      <c r="Z660" s="13"/>
      <c r="AA660" s="13"/>
      <c r="AB660" s="13"/>
      <c r="AC660" s="13"/>
      <c r="AD660" s="13"/>
      <c r="AE660" s="13"/>
      <c r="AT660" s="244" t="s">
        <v>143</v>
      </c>
      <c r="AU660" s="244" t="s">
        <v>87</v>
      </c>
      <c r="AV660" s="13" t="s">
        <v>87</v>
      </c>
      <c r="AW660" s="13" t="s">
        <v>34</v>
      </c>
      <c r="AX660" s="13" t="s">
        <v>78</v>
      </c>
      <c r="AY660" s="244" t="s">
        <v>131</v>
      </c>
    </row>
    <row r="661" s="13" customFormat="1">
      <c r="A661" s="13"/>
      <c r="B661" s="234"/>
      <c r="C661" s="235"/>
      <c r="D661" s="228" t="s">
        <v>143</v>
      </c>
      <c r="E661" s="236" t="s">
        <v>1</v>
      </c>
      <c r="F661" s="237" t="s">
        <v>899</v>
      </c>
      <c r="G661" s="235"/>
      <c r="H661" s="238">
        <v>51</v>
      </c>
      <c r="I661" s="239"/>
      <c r="J661" s="235"/>
      <c r="K661" s="235"/>
      <c r="L661" s="240"/>
      <c r="M661" s="241"/>
      <c r="N661" s="242"/>
      <c r="O661" s="242"/>
      <c r="P661" s="242"/>
      <c r="Q661" s="242"/>
      <c r="R661" s="242"/>
      <c r="S661" s="242"/>
      <c r="T661" s="243"/>
      <c r="U661" s="13"/>
      <c r="V661" s="13"/>
      <c r="W661" s="13"/>
      <c r="X661" s="13"/>
      <c r="Y661" s="13"/>
      <c r="Z661" s="13"/>
      <c r="AA661" s="13"/>
      <c r="AB661" s="13"/>
      <c r="AC661" s="13"/>
      <c r="AD661" s="13"/>
      <c r="AE661" s="13"/>
      <c r="AT661" s="244" t="s">
        <v>143</v>
      </c>
      <c r="AU661" s="244" t="s">
        <v>87</v>
      </c>
      <c r="AV661" s="13" t="s">
        <v>87</v>
      </c>
      <c r="AW661" s="13" t="s">
        <v>34</v>
      </c>
      <c r="AX661" s="13" t="s">
        <v>78</v>
      </c>
      <c r="AY661" s="244" t="s">
        <v>131</v>
      </c>
    </row>
    <row r="662" s="13" customFormat="1">
      <c r="A662" s="13"/>
      <c r="B662" s="234"/>
      <c r="C662" s="235"/>
      <c r="D662" s="228" t="s">
        <v>143</v>
      </c>
      <c r="E662" s="236" t="s">
        <v>1</v>
      </c>
      <c r="F662" s="237" t="s">
        <v>900</v>
      </c>
      <c r="G662" s="235"/>
      <c r="H662" s="238">
        <v>27.744</v>
      </c>
      <c r="I662" s="239"/>
      <c r="J662" s="235"/>
      <c r="K662" s="235"/>
      <c r="L662" s="240"/>
      <c r="M662" s="241"/>
      <c r="N662" s="242"/>
      <c r="O662" s="242"/>
      <c r="P662" s="242"/>
      <c r="Q662" s="242"/>
      <c r="R662" s="242"/>
      <c r="S662" s="242"/>
      <c r="T662" s="243"/>
      <c r="U662" s="13"/>
      <c r="V662" s="13"/>
      <c r="W662" s="13"/>
      <c r="X662" s="13"/>
      <c r="Y662" s="13"/>
      <c r="Z662" s="13"/>
      <c r="AA662" s="13"/>
      <c r="AB662" s="13"/>
      <c r="AC662" s="13"/>
      <c r="AD662" s="13"/>
      <c r="AE662" s="13"/>
      <c r="AT662" s="244" t="s">
        <v>143</v>
      </c>
      <c r="AU662" s="244" t="s">
        <v>87</v>
      </c>
      <c r="AV662" s="13" t="s">
        <v>87</v>
      </c>
      <c r="AW662" s="13" t="s">
        <v>34</v>
      </c>
      <c r="AX662" s="13" t="s">
        <v>78</v>
      </c>
      <c r="AY662" s="244" t="s">
        <v>131</v>
      </c>
    </row>
    <row r="663" s="14" customFormat="1">
      <c r="A663" s="14"/>
      <c r="B663" s="245"/>
      <c r="C663" s="246"/>
      <c r="D663" s="228" t="s">
        <v>143</v>
      </c>
      <c r="E663" s="247" t="s">
        <v>1</v>
      </c>
      <c r="F663" s="248" t="s">
        <v>146</v>
      </c>
      <c r="G663" s="246"/>
      <c r="H663" s="249">
        <v>865.52999999999997</v>
      </c>
      <c r="I663" s="250"/>
      <c r="J663" s="246"/>
      <c r="K663" s="246"/>
      <c r="L663" s="251"/>
      <c r="M663" s="252"/>
      <c r="N663" s="253"/>
      <c r="O663" s="253"/>
      <c r="P663" s="253"/>
      <c r="Q663" s="253"/>
      <c r="R663" s="253"/>
      <c r="S663" s="253"/>
      <c r="T663" s="254"/>
      <c r="U663" s="14"/>
      <c r="V663" s="14"/>
      <c r="W663" s="14"/>
      <c r="X663" s="14"/>
      <c r="Y663" s="14"/>
      <c r="Z663" s="14"/>
      <c r="AA663" s="14"/>
      <c r="AB663" s="14"/>
      <c r="AC663" s="14"/>
      <c r="AD663" s="14"/>
      <c r="AE663" s="14"/>
      <c r="AT663" s="255" t="s">
        <v>143</v>
      </c>
      <c r="AU663" s="255" t="s">
        <v>87</v>
      </c>
      <c r="AV663" s="14" t="s">
        <v>137</v>
      </c>
      <c r="AW663" s="14" t="s">
        <v>34</v>
      </c>
      <c r="AX663" s="14" t="s">
        <v>85</v>
      </c>
      <c r="AY663" s="255" t="s">
        <v>131</v>
      </c>
    </row>
    <row r="664" s="2" customFormat="1" ht="21.75" customHeight="1">
      <c r="A664" s="37"/>
      <c r="B664" s="38"/>
      <c r="C664" s="214" t="s">
        <v>901</v>
      </c>
      <c r="D664" s="214" t="s">
        <v>133</v>
      </c>
      <c r="E664" s="215" t="s">
        <v>902</v>
      </c>
      <c r="F664" s="216" t="s">
        <v>903</v>
      </c>
      <c r="G664" s="217" t="s">
        <v>136</v>
      </c>
      <c r="H664" s="218">
        <v>181.10400000000001</v>
      </c>
      <c r="I664" s="219"/>
      <c r="J664" s="220">
        <f>ROUND(I664*H664,2)</f>
        <v>0</v>
      </c>
      <c r="K664" s="221"/>
      <c r="L664" s="43"/>
      <c r="M664" s="222" t="s">
        <v>1</v>
      </c>
      <c r="N664" s="223" t="s">
        <v>43</v>
      </c>
      <c r="O664" s="90"/>
      <c r="P664" s="224">
        <f>O664*H664</f>
        <v>0</v>
      </c>
      <c r="Q664" s="224">
        <v>0</v>
      </c>
      <c r="R664" s="224">
        <f>Q664*H664</f>
        <v>0</v>
      </c>
      <c r="S664" s="224">
        <v>0.022499999999999999</v>
      </c>
      <c r="T664" s="225">
        <f>S664*H664</f>
        <v>4.07484</v>
      </c>
      <c r="U664" s="37"/>
      <c r="V664" s="37"/>
      <c r="W664" s="37"/>
      <c r="X664" s="37"/>
      <c r="Y664" s="37"/>
      <c r="Z664" s="37"/>
      <c r="AA664" s="37"/>
      <c r="AB664" s="37"/>
      <c r="AC664" s="37"/>
      <c r="AD664" s="37"/>
      <c r="AE664" s="37"/>
      <c r="AR664" s="226" t="s">
        <v>137</v>
      </c>
      <c r="AT664" s="226" t="s">
        <v>133</v>
      </c>
      <c r="AU664" s="226" t="s">
        <v>87</v>
      </c>
      <c r="AY664" s="16" t="s">
        <v>131</v>
      </c>
      <c r="BE664" s="227">
        <f>IF(N664="základní",J664,0)</f>
        <v>0</v>
      </c>
      <c r="BF664" s="227">
        <f>IF(N664="snížená",J664,0)</f>
        <v>0</v>
      </c>
      <c r="BG664" s="227">
        <f>IF(N664="zákl. přenesená",J664,0)</f>
        <v>0</v>
      </c>
      <c r="BH664" s="227">
        <f>IF(N664="sníž. přenesená",J664,0)</f>
        <v>0</v>
      </c>
      <c r="BI664" s="227">
        <f>IF(N664="nulová",J664,0)</f>
        <v>0</v>
      </c>
      <c r="BJ664" s="16" t="s">
        <v>85</v>
      </c>
      <c r="BK664" s="227">
        <f>ROUND(I664*H664,2)</f>
        <v>0</v>
      </c>
      <c r="BL664" s="16" t="s">
        <v>137</v>
      </c>
      <c r="BM664" s="226" t="s">
        <v>904</v>
      </c>
    </row>
    <row r="665" s="2" customFormat="1">
      <c r="A665" s="37"/>
      <c r="B665" s="38"/>
      <c r="C665" s="39"/>
      <c r="D665" s="228" t="s">
        <v>139</v>
      </c>
      <c r="E665" s="39"/>
      <c r="F665" s="229" t="s">
        <v>905</v>
      </c>
      <c r="G665" s="39"/>
      <c r="H665" s="39"/>
      <c r="I665" s="230"/>
      <c r="J665" s="39"/>
      <c r="K665" s="39"/>
      <c r="L665" s="43"/>
      <c r="M665" s="231"/>
      <c r="N665" s="232"/>
      <c r="O665" s="90"/>
      <c r="P665" s="90"/>
      <c r="Q665" s="90"/>
      <c r="R665" s="90"/>
      <c r="S665" s="90"/>
      <c r="T665" s="91"/>
      <c r="U665" s="37"/>
      <c r="V665" s="37"/>
      <c r="W665" s="37"/>
      <c r="X665" s="37"/>
      <c r="Y665" s="37"/>
      <c r="Z665" s="37"/>
      <c r="AA665" s="37"/>
      <c r="AB665" s="37"/>
      <c r="AC665" s="37"/>
      <c r="AD665" s="37"/>
      <c r="AE665" s="37"/>
      <c r="AT665" s="16" t="s">
        <v>139</v>
      </c>
      <c r="AU665" s="16" t="s">
        <v>87</v>
      </c>
    </row>
    <row r="666" s="2" customFormat="1">
      <c r="A666" s="37"/>
      <c r="B666" s="38"/>
      <c r="C666" s="39"/>
      <c r="D666" s="228" t="s">
        <v>141</v>
      </c>
      <c r="E666" s="39"/>
      <c r="F666" s="233" t="s">
        <v>906</v>
      </c>
      <c r="G666" s="39"/>
      <c r="H666" s="39"/>
      <c r="I666" s="230"/>
      <c r="J666" s="39"/>
      <c r="K666" s="39"/>
      <c r="L666" s="43"/>
      <c r="M666" s="231"/>
      <c r="N666" s="232"/>
      <c r="O666" s="90"/>
      <c r="P666" s="90"/>
      <c r="Q666" s="90"/>
      <c r="R666" s="90"/>
      <c r="S666" s="90"/>
      <c r="T666" s="91"/>
      <c r="U666" s="37"/>
      <c r="V666" s="37"/>
      <c r="W666" s="37"/>
      <c r="X666" s="37"/>
      <c r="Y666" s="37"/>
      <c r="Z666" s="37"/>
      <c r="AA666" s="37"/>
      <c r="AB666" s="37"/>
      <c r="AC666" s="37"/>
      <c r="AD666" s="37"/>
      <c r="AE666" s="37"/>
      <c r="AT666" s="16" t="s">
        <v>141</v>
      </c>
      <c r="AU666" s="16" t="s">
        <v>87</v>
      </c>
    </row>
    <row r="667" s="13" customFormat="1">
      <c r="A667" s="13"/>
      <c r="B667" s="234"/>
      <c r="C667" s="235"/>
      <c r="D667" s="228" t="s">
        <v>143</v>
      </c>
      <c r="E667" s="236" t="s">
        <v>1</v>
      </c>
      <c r="F667" s="237" t="s">
        <v>907</v>
      </c>
      <c r="G667" s="235"/>
      <c r="H667" s="238">
        <v>181.10400000000001</v>
      </c>
      <c r="I667" s="239"/>
      <c r="J667" s="235"/>
      <c r="K667" s="235"/>
      <c r="L667" s="240"/>
      <c r="M667" s="241"/>
      <c r="N667" s="242"/>
      <c r="O667" s="242"/>
      <c r="P667" s="242"/>
      <c r="Q667" s="242"/>
      <c r="R667" s="242"/>
      <c r="S667" s="242"/>
      <c r="T667" s="243"/>
      <c r="U667" s="13"/>
      <c r="V667" s="13"/>
      <c r="W667" s="13"/>
      <c r="X667" s="13"/>
      <c r="Y667" s="13"/>
      <c r="Z667" s="13"/>
      <c r="AA667" s="13"/>
      <c r="AB667" s="13"/>
      <c r="AC667" s="13"/>
      <c r="AD667" s="13"/>
      <c r="AE667" s="13"/>
      <c r="AT667" s="244" t="s">
        <v>143</v>
      </c>
      <c r="AU667" s="244" t="s">
        <v>87</v>
      </c>
      <c r="AV667" s="13" t="s">
        <v>87</v>
      </c>
      <c r="AW667" s="13" t="s">
        <v>34</v>
      </c>
      <c r="AX667" s="13" t="s">
        <v>85</v>
      </c>
      <c r="AY667" s="244" t="s">
        <v>131</v>
      </c>
    </row>
    <row r="668" s="2" customFormat="1" ht="33" customHeight="1">
      <c r="A668" s="37"/>
      <c r="B668" s="38"/>
      <c r="C668" s="214" t="s">
        <v>908</v>
      </c>
      <c r="D668" s="214" t="s">
        <v>133</v>
      </c>
      <c r="E668" s="215" t="s">
        <v>909</v>
      </c>
      <c r="F668" s="216" t="s">
        <v>910</v>
      </c>
      <c r="G668" s="217" t="s">
        <v>136</v>
      </c>
      <c r="H668" s="218">
        <v>129.36000000000001</v>
      </c>
      <c r="I668" s="219"/>
      <c r="J668" s="220">
        <f>ROUND(I668*H668,2)</f>
        <v>0</v>
      </c>
      <c r="K668" s="221"/>
      <c r="L668" s="43"/>
      <c r="M668" s="222" t="s">
        <v>1</v>
      </c>
      <c r="N668" s="223" t="s">
        <v>43</v>
      </c>
      <c r="O668" s="90"/>
      <c r="P668" s="224">
        <f>O668*H668</f>
        <v>0</v>
      </c>
      <c r="Q668" s="224">
        <v>0.0095600000000000008</v>
      </c>
      <c r="R668" s="224">
        <f>Q668*H668</f>
        <v>1.2366816000000003</v>
      </c>
      <c r="S668" s="224">
        <v>0</v>
      </c>
      <c r="T668" s="225">
        <f>S668*H668</f>
        <v>0</v>
      </c>
      <c r="U668" s="37"/>
      <c r="V668" s="37"/>
      <c r="W668" s="37"/>
      <c r="X668" s="37"/>
      <c r="Y668" s="37"/>
      <c r="Z668" s="37"/>
      <c r="AA668" s="37"/>
      <c r="AB668" s="37"/>
      <c r="AC668" s="37"/>
      <c r="AD668" s="37"/>
      <c r="AE668" s="37"/>
      <c r="AR668" s="226" t="s">
        <v>137</v>
      </c>
      <c r="AT668" s="226" t="s">
        <v>133</v>
      </c>
      <c r="AU668" s="226" t="s">
        <v>87</v>
      </c>
      <c r="AY668" s="16" t="s">
        <v>131</v>
      </c>
      <c r="BE668" s="227">
        <f>IF(N668="základní",J668,0)</f>
        <v>0</v>
      </c>
      <c r="BF668" s="227">
        <f>IF(N668="snížená",J668,0)</f>
        <v>0</v>
      </c>
      <c r="BG668" s="227">
        <f>IF(N668="zákl. přenesená",J668,0)</f>
        <v>0</v>
      </c>
      <c r="BH668" s="227">
        <f>IF(N668="sníž. přenesená",J668,0)</f>
        <v>0</v>
      </c>
      <c r="BI668" s="227">
        <f>IF(N668="nulová",J668,0)</f>
        <v>0</v>
      </c>
      <c r="BJ668" s="16" t="s">
        <v>85</v>
      </c>
      <c r="BK668" s="227">
        <f>ROUND(I668*H668,2)</f>
        <v>0</v>
      </c>
      <c r="BL668" s="16" t="s">
        <v>137</v>
      </c>
      <c r="BM668" s="226" t="s">
        <v>911</v>
      </c>
    </row>
    <row r="669" s="2" customFormat="1">
      <c r="A669" s="37"/>
      <c r="B669" s="38"/>
      <c r="C669" s="39"/>
      <c r="D669" s="228" t="s">
        <v>139</v>
      </c>
      <c r="E669" s="39"/>
      <c r="F669" s="229" t="s">
        <v>912</v>
      </c>
      <c r="G669" s="39"/>
      <c r="H669" s="39"/>
      <c r="I669" s="230"/>
      <c r="J669" s="39"/>
      <c r="K669" s="39"/>
      <c r="L669" s="43"/>
      <c r="M669" s="231"/>
      <c r="N669" s="232"/>
      <c r="O669" s="90"/>
      <c r="P669" s="90"/>
      <c r="Q669" s="90"/>
      <c r="R669" s="90"/>
      <c r="S669" s="90"/>
      <c r="T669" s="91"/>
      <c r="U669" s="37"/>
      <c r="V669" s="37"/>
      <c r="W669" s="37"/>
      <c r="X669" s="37"/>
      <c r="Y669" s="37"/>
      <c r="Z669" s="37"/>
      <c r="AA669" s="37"/>
      <c r="AB669" s="37"/>
      <c r="AC669" s="37"/>
      <c r="AD669" s="37"/>
      <c r="AE669" s="37"/>
      <c r="AT669" s="16" t="s">
        <v>139</v>
      </c>
      <c r="AU669" s="16" t="s">
        <v>87</v>
      </c>
    </row>
    <row r="670" s="2" customFormat="1">
      <c r="A670" s="37"/>
      <c r="B670" s="38"/>
      <c r="C670" s="39"/>
      <c r="D670" s="228" t="s">
        <v>141</v>
      </c>
      <c r="E670" s="39"/>
      <c r="F670" s="233" t="s">
        <v>913</v>
      </c>
      <c r="G670" s="39"/>
      <c r="H670" s="39"/>
      <c r="I670" s="230"/>
      <c r="J670" s="39"/>
      <c r="K670" s="39"/>
      <c r="L670" s="43"/>
      <c r="M670" s="231"/>
      <c r="N670" s="232"/>
      <c r="O670" s="90"/>
      <c r="P670" s="90"/>
      <c r="Q670" s="90"/>
      <c r="R670" s="90"/>
      <c r="S670" s="90"/>
      <c r="T670" s="91"/>
      <c r="U670" s="37"/>
      <c r="V670" s="37"/>
      <c r="W670" s="37"/>
      <c r="X670" s="37"/>
      <c r="Y670" s="37"/>
      <c r="Z670" s="37"/>
      <c r="AA670" s="37"/>
      <c r="AB670" s="37"/>
      <c r="AC670" s="37"/>
      <c r="AD670" s="37"/>
      <c r="AE670" s="37"/>
      <c r="AT670" s="16" t="s">
        <v>141</v>
      </c>
      <c r="AU670" s="16" t="s">
        <v>87</v>
      </c>
    </row>
    <row r="671" s="13" customFormat="1">
      <c r="A671" s="13"/>
      <c r="B671" s="234"/>
      <c r="C671" s="235"/>
      <c r="D671" s="228" t="s">
        <v>143</v>
      </c>
      <c r="E671" s="236" t="s">
        <v>1</v>
      </c>
      <c r="F671" s="237" t="s">
        <v>914</v>
      </c>
      <c r="G671" s="235"/>
      <c r="H671" s="238">
        <v>129.36000000000001</v>
      </c>
      <c r="I671" s="239"/>
      <c r="J671" s="235"/>
      <c r="K671" s="235"/>
      <c r="L671" s="240"/>
      <c r="M671" s="241"/>
      <c r="N671" s="242"/>
      <c r="O671" s="242"/>
      <c r="P671" s="242"/>
      <c r="Q671" s="242"/>
      <c r="R671" s="242"/>
      <c r="S671" s="242"/>
      <c r="T671" s="243"/>
      <c r="U671" s="13"/>
      <c r="V671" s="13"/>
      <c r="W671" s="13"/>
      <c r="X671" s="13"/>
      <c r="Y671" s="13"/>
      <c r="Z671" s="13"/>
      <c r="AA671" s="13"/>
      <c r="AB671" s="13"/>
      <c r="AC671" s="13"/>
      <c r="AD671" s="13"/>
      <c r="AE671" s="13"/>
      <c r="AT671" s="244" t="s">
        <v>143</v>
      </c>
      <c r="AU671" s="244" t="s">
        <v>87</v>
      </c>
      <c r="AV671" s="13" t="s">
        <v>87</v>
      </c>
      <c r="AW671" s="13" t="s">
        <v>34</v>
      </c>
      <c r="AX671" s="13" t="s">
        <v>85</v>
      </c>
      <c r="AY671" s="244" t="s">
        <v>131</v>
      </c>
    </row>
    <row r="672" s="2" customFormat="1" ht="21.75" customHeight="1">
      <c r="A672" s="37"/>
      <c r="B672" s="38"/>
      <c r="C672" s="214" t="s">
        <v>915</v>
      </c>
      <c r="D672" s="214" t="s">
        <v>133</v>
      </c>
      <c r="E672" s="215" t="s">
        <v>916</v>
      </c>
      <c r="F672" s="216" t="s">
        <v>917</v>
      </c>
      <c r="G672" s="217" t="s">
        <v>298</v>
      </c>
      <c r="H672" s="218">
        <v>2022</v>
      </c>
      <c r="I672" s="219"/>
      <c r="J672" s="220">
        <f>ROUND(I672*H672,2)</f>
        <v>0</v>
      </c>
      <c r="K672" s="221"/>
      <c r="L672" s="43"/>
      <c r="M672" s="222" t="s">
        <v>1</v>
      </c>
      <c r="N672" s="223" t="s">
        <v>43</v>
      </c>
      <c r="O672" s="90"/>
      <c r="P672" s="224">
        <f>O672*H672</f>
        <v>0</v>
      </c>
      <c r="Q672" s="224">
        <v>0.00055999999999999995</v>
      </c>
      <c r="R672" s="224">
        <f>Q672*H672</f>
        <v>1.13232</v>
      </c>
      <c r="S672" s="224">
        <v>0</v>
      </c>
      <c r="T672" s="225">
        <f>S672*H672</f>
        <v>0</v>
      </c>
      <c r="U672" s="37"/>
      <c r="V672" s="37"/>
      <c r="W672" s="37"/>
      <c r="X672" s="37"/>
      <c r="Y672" s="37"/>
      <c r="Z672" s="37"/>
      <c r="AA672" s="37"/>
      <c r="AB672" s="37"/>
      <c r="AC672" s="37"/>
      <c r="AD672" s="37"/>
      <c r="AE672" s="37"/>
      <c r="AR672" s="226" t="s">
        <v>137</v>
      </c>
      <c r="AT672" s="226" t="s">
        <v>133</v>
      </c>
      <c r="AU672" s="226" t="s">
        <v>87</v>
      </c>
      <c r="AY672" s="16" t="s">
        <v>131</v>
      </c>
      <c r="BE672" s="227">
        <f>IF(N672="základní",J672,0)</f>
        <v>0</v>
      </c>
      <c r="BF672" s="227">
        <f>IF(N672="snížená",J672,0)</f>
        <v>0</v>
      </c>
      <c r="BG672" s="227">
        <f>IF(N672="zákl. přenesená",J672,0)</f>
        <v>0</v>
      </c>
      <c r="BH672" s="227">
        <f>IF(N672="sníž. přenesená",J672,0)</f>
        <v>0</v>
      </c>
      <c r="BI672" s="227">
        <f>IF(N672="nulová",J672,0)</f>
        <v>0</v>
      </c>
      <c r="BJ672" s="16" t="s">
        <v>85</v>
      </c>
      <c r="BK672" s="227">
        <f>ROUND(I672*H672,2)</f>
        <v>0</v>
      </c>
      <c r="BL672" s="16" t="s">
        <v>137</v>
      </c>
      <c r="BM672" s="226" t="s">
        <v>918</v>
      </c>
    </row>
    <row r="673" s="2" customFormat="1">
      <c r="A673" s="37"/>
      <c r="B673" s="38"/>
      <c r="C673" s="39"/>
      <c r="D673" s="228" t="s">
        <v>139</v>
      </c>
      <c r="E673" s="39"/>
      <c r="F673" s="229" t="s">
        <v>919</v>
      </c>
      <c r="G673" s="39"/>
      <c r="H673" s="39"/>
      <c r="I673" s="230"/>
      <c r="J673" s="39"/>
      <c r="K673" s="39"/>
      <c r="L673" s="43"/>
      <c r="M673" s="231"/>
      <c r="N673" s="232"/>
      <c r="O673" s="90"/>
      <c r="P673" s="90"/>
      <c r="Q673" s="90"/>
      <c r="R673" s="90"/>
      <c r="S673" s="90"/>
      <c r="T673" s="91"/>
      <c r="U673" s="37"/>
      <c r="V673" s="37"/>
      <c r="W673" s="37"/>
      <c r="X673" s="37"/>
      <c r="Y673" s="37"/>
      <c r="Z673" s="37"/>
      <c r="AA673" s="37"/>
      <c r="AB673" s="37"/>
      <c r="AC673" s="37"/>
      <c r="AD673" s="37"/>
      <c r="AE673" s="37"/>
      <c r="AT673" s="16" t="s">
        <v>139</v>
      </c>
      <c r="AU673" s="16" t="s">
        <v>87</v>
      </c>
    </row>
    <row r="674" s="13" customFormat="1">
      <c r="A674" s="13"/>
      <c r="B674" s="234"/>
      <c r="C674" s="235"/>
      <c r="D674" s="228" t="s">
        <v>143</v>
      </c>
      <c r="E674" s="236" t="s">
        <v>1</v>
      </c>
      <c r="F674" s="237" t="s">
        <v>920</v>
      </c>
      <c r="G674" s="235"/>
      <c r="H674" s="238">
        <v>486</v>
      </c>
      <c r="I674" s="239"/>
      <c r="J674" s="235"/>
      <c r="K674" s="235"/>
      <c r="L674" s="240"/>
      <c r="M674" s="241"/>
      <c r="N674" s="242"/>
      <c r="O674" s="242"/>
      <c r="P674" s="242"/>
      <c r="Q674" s="242"/>
      <c r="R674" s="242"/>
      <c r="S674" s="242"/>
      <c r="T674" s="243"/>
      <c r="U674" s="13"/>
      <c r="V674" s="13"/>
      <c r="W674" s="13"/>
      <c r="X674" s="13"/>
      <c r="Y674" s="13"/>
      <c r="Z674" s="13"/>
      <c r="AA674" s="13"/>
      <c r="AB674" s="13"/>
      <c r="AC674" s="13"/>
      <c r="AD674" s="13"/>
      <c r="AE674" s="13"/>
      <c r="AT674" s="244" t="s">
        <v>143</v>
      </c>
      <c r="AU674" s="244" t="s">
        <v>87</v>
      </c>
      <c r="AV674" s="13" t="s">
        <v>87</v>
      </c>
      <c r="AW674" s="13" t="s">
        <v>34</v>
      </c>
      <c r="AX674" s="13" t="s">
        <v>78</v>
      </c>
      <c r="AY674" s="244" t="s">
        <v>131</v>
      </c>
    </row>
    <row r="675" s="13" customFormat="1">
      <c r="A675" s="13"/>
      <c r="B675" s="234"/>
      <c r="C675" s="235"/>
      <c r="D675" s="228" t="s">
        <v>143</v>
      </c>
      <c r="E675" s="236" t="s">
        <v>1</v>
      </c>
      <c r="F675" s="237" t="s">
        <v>921</v>
      </c>
      <c r="G675" s="235"/>
      <c r="H675" s="238">
        <v>1536</v>
      </c>
      <c r="I675" s="239"/>
      <c r="J675" s="235"/>
      <c r="K675" s="235"/>
      <c r="L675" s="240"/>
      <c r="M675" s="241"/>
      <c r="N675" s="242"/>
      <c r="O675" s="242"/>
      <c r="P675" s="242"/>
      <c r="Q675" s="242"/>
      <c r="R675" s="242"/>
      <c r="S675" s="242"/>
      <c r="T675" s="243"/>
      <c r="U675" s="13"/>
      <c r="V675" s="13"/>
      <c r="W675" s="13"/>
      <c r="X675" s="13"/>
      <c r="Y675" s="13"/>
      <c r="Z675" s="13"/>
      <c r="AA675" s="13"/>
      <c r="AB675" s="13"/>
      <c r="AC675" s="13"/>
      <c r="AD675" s="13"/>
      <c r="AE675" s="13"/>
      <c r="AT675" s="244" t="s">
        <v>143</v>
      </c>
      <c r="AU675" s="244" t="s">
        <v>87</v>
      </c>
      <c r="AV675" s="13" t="s">
        <v>87</v>
      </c>
      <c r="AW675" s="13" t="s">
        <v>34</v>
      </c>
      <c r="AX675" s="13" t="s">
        <v>78</v>
      </c>
      <c r="AY675" s="244" t="s">
        <v>131</v>
      </c>
    </row>
    <row r="676" s="14" customFormat="1">
      <c r="A676" s="14"/>
      <c r="B676" s="245"/>
      <c r="C676" s="246"/>
      <c r="D676" s="228" t="s">
        <v>143</v>
      </c>
      <c r="E676" s="247" t="s">
        <v>1</v>
      </c>
      <c r="F676" s="248" t="s">
        <v>146</v>
      </c>
      <c r="G676" s="246"/>
      <c r="H676" s="249">
        <v>2022</v>
      </c>
      <c r="I676" s="250"/>
      <c r="J676" s="246"/>
      <c r="K676" s="246"/>
      <c r="L676" s="251"/>
      <c r="M676" s="252"/>
      <c r="N676" s="253"/>
      <c r="O676" s="253"/>
      <c r="P676" s="253"/>
      <c r="Q676" s="253"/>
      <c r="R676" s="253"/>
      <c r="S676" s="253"/>
      <c r="T676" s="254"/>
      <c r="U676" s="14"/>
      <c r="V676" s="14"/>
      <c r="W676" s="14"/>
      <c r="X676" s="14"/>
      <c r="Y676" s="14"/>
      <c r="Z676" s="14"/>
      <c r="AA676" s="14"/>
      <c r="AB676" s="14"/>
      <c r="AC676" s="14"/>
      <c r="AD676" s="14"/>
      <c r="AE676" s="14"/>
      <c r="AT676" s="255" t="s">
        <v>143</v>
      </c>
      <c r="AU676" s="255" t="s">
        <v>87</v>
      </c>
      <c r="AV676" s="14" t="s">
        <v>137</v>
      </c>
      <c r="AW676" s="14" t="s">
        <v>34</v>
      </c>
      <c r="AX676" s="14" t="s">
        <v>85</v>
      </c>
      <c r="AY676" s="255" t="s">
        <v>131</v>
      </c>
    </row>
    <row r="677" s="12" customFormat="1" ht="22.8" customHeight="1">
      <c r="A677" s="12"/>
      <c r="B677" s="198"/>
      <c r="C677" s="199"/>
      <c r="D677" s="200" t="s">
        <v>77</v>
      </c>
      <c r="E677" s="212" t="s">
        <v>922</v>
      </c>
      <c r="F677" s="212" t="s">
        <v>923</v>
      </c>
      <c r="G677" s="199"/>
      <c r="H677" s="199"/>
      <c r="I677" s="202"/>
      <c r="J677" s="213">
        <f>BK677</f>
        <v>0</v>
      </c>
      <c r="K677" s="199"/>
      <c r="L677" s="204"/>
      <c r="M677" s="205"/>
      <c r="N677" s="206"/>
      <c r="O677" s="206"/>
      <c r="P677" s="207">
        <f>SUM(P678:P708)</f>
        <v>0</v>
      </c>
      <c r="Q677" s="206"/>
      <c r="R677" s="207">
        <f>SUM(R678:R708)</f>
        <v>0</v>
      </c>
      <c r="S677" s="206"/>
      <c r="T677" s="208">
        <f>SUM(T678:T708)</f>
        <v>0</v>
      </c>
      <c r="U677" s="12"/>
      <c r="V677" s="12"/>
      <c r="W677" s="12"/>
      <c r="X677" s="12"/>
      <c r="Y677" s="12"/>
      <c r="Z677" s="12"/>
      <c r="AA677" s="12"/>
      <c r="AB677" s="12"/>
      <c r="AC677" s="12"/>
      <c r="AD677" s="12"/>
      <c r="AE677" s="12"/>
      <c r="AR677" s="209" t="s">
        <v>85</v>
      </c>
      <c r="AT677" s="210" t="s">
        <v>77</v>
      </c>
      <c r="AU677" s="210" t="s">
        <v>85</v>
      </c>
      <c r="AY677" s="209" t="s">
        <v>131</v>
      </c>
      <c r="BK677" s="211">
        <f>SUM(BK678:BK708)</f>
        <v>0</v>
      </c>
    </row>
    <row r="678" s="2" customFormat="1" ht="21.75" customHeight="1">
      <c r="A678" s="37"/>
      <c r="B678" s="38"/>
      <c r="C678" s="214" t="s">
        <v>924</v>
      </c>
      <c r="D678" s="214" t="s">
        <v>133</v>
      </c>
      <c r="E678" s="215" t="s">
        <v>925</v>
      </c>
      <c r="F678" s="216" t="s">
        <v>926</v>
      </c>
      <c r="G678" s="217" t="s">
        <v>224</v>
      </c>
      <c r="H678" s="218">
        <v>802.95000000000005</v>
      </c>
      <c r="I678" s="219"/>
      <c r="J678" s="220">
        <f>ROUND(I678*H678,2)</f>
        <v>0</v>
      </c>
      <c r="K678" s="221"/>
      <c r="L678" s="43"/>
      <c r="M678" s="222" t="s">
        <v>1</v>
      </c>
      <c r="N678" s="223" t="s">
        <v>43</v>
      </c>
      <c r="O678" s="90"/>
      <c r="P678" s="224">
        <f>O678*H678</f>
        <v>0</v>
      </c>
      <c r="Q678" s="224">
        <v>0</v>
      </c>
      <c r="R678" s="224">
        <f>Q678*H678</f>
        <v>0</v>
      </c>
      <c r="S678" s="224">
        <v>0</v>
      </c>
      <c r="T678" s="225">
        <f>S678*H678</f>
        <v>0</v>
      </c>
      <c r="U678" s="37"/>
      <c r="V678" s="37"/>
      <c r="W678" s="37"/>
      <c r="X678" s="37"/>
      <c r="Y678" s="37"/>
      <c r="Z678" s="37"/>
      <c r="AA678" s="37"/>
      <c r="AB678" s="37"/>
      <c r="AC678" s="37"/>
      <c r="AD678" s="37"/>
      <c r="AE678" s="37"/>
      <c r="AR678" s="226" t="s">
        <v>137</v>
      </c>
      <c r="AT678" s="226" t="s">
        <v>133</v>
      </c>
      <c r="AU678" s="226" t="s">
        <v>87</v>
      </c>
      <c r="AY678" s="16" t="s">
        <v>131</v>
      </c>
      <c r="BE678" s="227">
        <f>IF(N678="základní",J678,0)</f>
        <v>0</v>
      </c>
      <c r="BF678" s="227">
        <f>IF(N678="snížená",J678,0)</f>
        <v>0</v>
      </c>
      <c r="BG678" s="227">
        <f>IF(N678="zákl. přenesená",J678,0)</f>
        <v>0</v>
      </c>
      <c r="BH678" s="227">
        <f>IF(N678="sníž. přenesená",J678,0)</f>
        <v>0</v>
      </c>
      <c r="BI678" s="227">
        <f>IF(N678="nulová",J678,0)</f>
        <v>0</v>
      </c>
      <c r="BJ678" s="16" t="s">
        <v>85</v>
      </c>
      <c r="BK678" s="227">
        <f>ROUND(I678*H678,2)</f>
        <v>0</v>
      </c>
      <c r="BL678" s="16" t="s">
        <v>137</v>
      </c>
      <c r="BM678" s="226" t="s">
        <v>927</v>
      </c>
    </row>
    <row r="679" s="2" customFormat="1">
      <c r="A679" s="37"/>
      <c r="B679" s="38"/>
      <c r="C679" s="39"/>
      <c r="D679" s="228" t="s">
        <v>139</v>
      </c>
      <c r="E679" s="39"/>
      <c r="F679" s="229" t="s">
        <v>928</v>
      </c>
      <c r="G679" s="39"/>
      <c r="H679" s="39"/>
      <c r="I679" s="230"/>
      <c r="J679" s="39"/>
      <c r="K679" s="39"/>
      <c r="L679" s="43"/>
      <c r="M679" s="231"/>
      <c r="N679" s="232"/>
      <c r="O679" s="90"/>
      <c r="P679" s="90"/>
      <c r="Q679" s="90"/>
      <c r="R679" s="90"/>
      <c r="S679" s="90"/>
      <c r="T679" s="91"/>
      <c r="U679" s="37"/>
      <c r="V679" s="37"/>
      <c r="W679" s="37"/>
      <c r="X679" s="37"/>
      <c r="Y679" s="37"/>
      <c r="Z679" s="37"/>
      <c r="AA679" s="37"/>
      <c r="AB679" s="37"/>
      <c r="AC679" s="37"/>
      <c r="AD679" s="37"/>
      <c r="AE679" s="37"/>
      <c r="AT679" s="16" t="s">
        <v>139</v>
      </c>
      <c r="AU679" s="16" t="s">
        <v>87</v>
      </c>
    </row>
    <row r="680" s="2" customFormat="1" ht="21.75" customHeight="1">
      <c r="A680" s="37"/>
      <c r="B680" s="38"/>
      <c r="C680" s="214" t="s">
        <v>929</v>
      </c>
      <c r="D680" s="214" t="s">
        <v>133</v>
      </c>
      <c r="E680" s="215" t="s">
        <v>930</v>
      </c>
      <c r="F680" s="216" t="s">
        <v>931</v>
      </c>
      <c r="G680" s="217" t="s">
        <v>224</v>
      </c>
      <c r="H680" s="218">
        <v>802.95000000000005</v>
      </c>
      <c r="I680" s="219"/>
      <c r="J680" s="220">
        <f>ROUND(I680*H680,2)</f>
        <v>0</v>
      </c>
      <c r="K680" s="221"/>
      <c r="L680" s="43"/>
      <c r="M680" s="222" t="s">
        <v>1</v>
      </c>
      <c r="N680" s="223" t="s">
        <v>43</v>
      </c>
      <c r="O680" s="90"/>
      <c r="P680" s="224">
        <f>O680*H680</f>
        <v>0</v>
      </c>
      <c r="Q680" s="224">
        <v>0</v>
      </c>
      <c r="R680" s="224">
        <f>Q680*H680</f>
        <v>0</v>
      </c>
      <c r="S680" s="224">
        <v>0</v>
      </c>
      <c r="T680" s="225">
        <f>S680*H680</f>
        <v>0</v>
      </c>
      <c r="U680" s="37"/>
      <c r="V680" s="37"/>
      <c r="W680" s="37"/>
      <c r="X680" s="37"/>
      <c r="Y680" s="37"/>
      <c r="Z680" s="37"/>
      <c r="AA680" s="37"/>
      <c r="AB680" s="37"/>
      <c r="AC680" s="37"/>
      <c r="AD680" s="37"/>
      <c r="AE680" s="37"/>
      <c r="AR680" s="226" t="s">
        <v>137</v>
      </c>
      <c r="AT680" s="226" t="s">
        <v>133</v>
      </c>
      <c r="AU680" s="226" t="s">
        <v>87</v>
      </c>
      <c r="AY680" s="16" t="s">
        <v>131</v>
      </c>
      <c r="BE680" s="227">
        <f>IF(N680="základní",J680,0)</f>
        <v>0</v>
      </c>
      <c r="BF680" s="227">
        <f>IF(N680="snížená",J680,0)</f>
        <v>0</v>
      </c>
      <c r="BG680" s="227">
        <f>IF(N680="zákl. přenesená",J680,0)</f>
        <v>0</v>
      </c>
      <c r="BH680" s="227">
        <f>IF(N680="sníž. přenesená",J680,0)</f>
        <v>0</v>
      </c>
      <c r="BI680" s="227">
        <f>IF(N680="nulová",J680,0)</f>
        <v>0</v>
      </c>
      <c r="BJ680" s="16" t="s">
        <v>85</v>
      </c>
      <c r="BK680" s="227">
        <f>ROUND(I680*H680,2)</f>
        <v>0</v>
      </c>
      <c r="BL680" s="16" t="s">
        <v>137</v>
      </c>
      <c r="BM680" s="226" t="s">
        <v>932</v>
      </c>
    </row>
    <row r="681" s="2" customFormat="1">
      <c r="A681" s="37"/>
      <c r="B681" s="38"/>
      <c r="C681" s="39"/>
      <c r="D681" s="228" t="s">
        <v>139</v>
      </c>
      <c r="E681" s="39"/>
      <c r="F681" s="229" t="s">
        <v>933</v>
      </c>
      <c r="G681" s="39"/>
      <c r="H681" s="39"/>
      <c r="I681" s="230"/>
      <c r="J681" s="39"/>
      <c r="K681" s="39"/>
      <c r="L681" s="43"/>
      <c r="M681" s="231"/>
      <c r="N681" s="232"/>
      <c r="O681" s="90"/>
      <c r="P681" s="90"/>
      <c r="Q681" s="90"/>
      <c r="R681" s="90"/>
      <c r="S681" s="90"/>
      <c r="T681" s="91"/>
      <c r="U681" s="37"/>
      <c r="V681" s="37"/>
      <c r="W681" s="37"/>
      <c r="X681" s="37"/>
      <c r="Y681" s="37"/>
      <c r="Z681" s="37"/>
      <c r="AA681" s="37"/>
      <c r="AB681" s="37"/>
      <c r="AC681" s="37"/>
      <c r="AD681" s="37"/>
      <c r="AE681" s="37"/>
      <c r="AT681" s="16" t="s">
        <v>139</v>
      </c>
      <c r="AU681" s="16" t="s">
        <v>87</v>
      </c>
    </row>
    <row r="682" s="2" customFormat="1">
      <c r="A682" s="37"/>
      <c r="B682" s="38"/>
      <c r="C682" s="39"/>
      <c r="D682" s="228" t="s">
        <v>141</v>
      </c>
      <c r="E682" s="39"/>
      <c r="F682" s="233" t="s">
        <v>934</v>
      </c>
      <c r="G682" s="39"/>
      <c r="H682" s="39"/>
      <c r="I682" s="230"/>
      <c r="J682" s="39"/>
      <c r="K682" s="39"/>
      <c r="L682" s="43"/>
      <c r="M682" s="231"/>
      <c r="N682" s="232"/>
      <c r="O682" s="90"/>
      <c r="P682" s="90"/>
      <c r="Q682" s="90"/>
      <c r="R682" s="90"/>
      <c r="S682" s="90"/>
      <c r="T682" s="91"/>
      <c r="U682" s="37"/>
      <c r="V682" s="37"/>
      <c r="W682" s="37"/>
      <c r="X682" s="37"/>
      <c r="Y682" s="37"/>
      <c r="Z682" s="37"/>
      <c r="AA682" s="37"/>
      <c r="AB682" s="37"/>
      <c r="AC682" s="37"/>
      <c r="AD682" s="37"/>
      <c r="AE682" s="37"/>
      <c r="AT682" s="16" t="s">
        <v>141</v>
      </c>
      <c r="AU682" s="16" t="s">
        <v>87</v>
      </c>
    </row>
    <row r="683" s="2" customFormat="1" ht="33" customHeight="1">
      <c r="A683" s="37"/>
      <c r="B683" s="38"/>
      <c r="C683" s="214" t="s">
        <v>935</v>
      </c>
      <c r="D683" s="214" t="s">
        <v>133</v>
      </c>
      <c r="E683" s="215" t="s">
        <v>936</v>
      </c>
      <c r="F683" s="216" t="s">
        <v>937</v>
      </c>
      <c r="G683" s="217" t="s">
        <v>224</v>
      </c>
      <c r="H683" s="218">
        <v>114.538</v>
      </c>
      <c r="I683" s="219"/>
      <c r="J683" s="220">
        <f>ROUND(I683*H683,2)</f>
        <v>0</v>
      </c>
      <c r="K683" s="221"/>
      <c r="L683" s="43"/>
      <c r="M683" s="222" t="s">
        <v>1</v>
      </c>
      <c r="N683" s="223" t="s">
        <v>43</v>
      </c>
      <c r="O683" s="90"/>
      <c r="P683" s="224">
        <f>O683*H683</f>
        <v>0</v>
      </c>
      <c r="Q683" s="224">
        <v>0</v>
      </c>
      <c r="R683" s="224">
        <f>Q683*H683</f>
        <v>0</v>
      </c>
      <c r="S683" s="224">
        <v>0</v>
      </c>
      <c r="T683" s="225">
        <f>S683*H683</f>
        <v>0</v>
      </c>
      <c r="U683" s="37"/>
      <c r="V683" s="37"/>
      <c r="W683" s="37"/>
      <c r="X683" s="37"/>
      <c r="Y683" s="37"/>
      <c r="Z683" s="37"/>
      <c r="AA683" s="37"/>
      <c r="AB683" s="37"/>
      <c r="AC683" s="37"/>
      <c r="AD683" s="37"/>
      <c r="AE683" s="37"/>
      <c r="AR683" s="226" t="s">
        <v>137</v>
      </c>
      <c r="AT683" s="226" t="s">
        <v>133</v>
      </c>
      <c r="AU683" s="226" t="s">
        <v>87</v>
      </c>
      <c r="AY683" s="16" t="s">
        <v>131</v>
      </c>
      <c r="BE683" s="227">
        <f>IF(N683="základní",J683,0)</f>
        <v>0</v>
      </c>
      <c r="BF683" s="227">
        <f>IF(N683="snížená",J683,0)</f>
        <v>0</v>
      </c>
      <c r="BG683" s="227">
        <f>IF(N683="zákl. přenesená",J683,0)</f>
        <v>0</v>
      </c>
      <c r="BH683" s="227">
        <f>IF(N683="sníž. přenesená",J683,0)</f>
        <v>0</v>
      </c>
      <c r="BI683" s="227">
        <f>IF(N683="nulová",J683,0)</f>
        <v>0</v>
      </c>
      <c r="BJ683" s="16" t="s">
        <v>85</v>
      </c>
      <c r="BK683" s="227">
        <f>ROUND(I683*H683,2)</f>
        <v>0</v>
      </c>
      <c r="BL683" s="16" t="s">
        <v>137</v>
      </c>
      <c r="BM683" s="226" t="s">
        <v>938</v>
      </c>
    </row>
    <row r="684" s="2" customFormat="1">
      <c r="A684" s="37"/>
      <c r="B684" s="38"/>
      <c r="C684" s="39"/>
      <c r="D684" s="228" t="s">
        <v>139</v>
      </c>
      <c r="E684" s="39"/>
      <c r="F684" s="229" t="s">
        <v>939</v>
      </c>
      <c r="G684" s="39"/>
      <c r="H684" s="39"/>
      <c r="I684" s="230"/>
      <c r="J684" s="39"/>
      <c r="K684" s="39"/>
      <c r="L684" s="43"/>
      <c r="M684" s="231"/>
      <c r="N684" s="232"/>
      <c r="O684" s="90"/>
      <c r="P684" s="90"/>
      <c r="Q684" s="90"/>
      <c r="R684" s="90"/>
      <c r="S684" s="90"/>
      <c r="T684" s="91"/>
      <c r="U684" s="37"/>
      <c r="V684" s="37"/>
      <c r="W684" s="37"/>
      <c r="X684" s="37"/>
      <c r="Y684" s="37"/>
      <c r="Z684" s="37"/>
      <c r="AA684" s="37"/>
      <c r="AB684" s="37"/>
      <c r="AC684" s="37"/>
      <c r="AD684" s="37"/>
      <c r="AE684" s="37"/>
      <c r="AT684" s="16" t="s">
        <v>139</v>
      </c>
      <c r="AU684" s="16" t="s">
        <v>87</v>
      </c>
    </row>
    <row r="685" s="13" customFormat="1">
      <c r="A685" s="13"/>
      <c r="B685" s="234"/>
      <c r="C685" s="235"/>
      <c r="D685" s="228" t="s">
        <v>143</v>
      </c>
      <c r="E685" s="236" t="s">
        <v>1</v>
      </c>
      <c r="F685" s="237" t="s">
        <v>940</v>
      </c>
      <c r="G685" s="235"/>
      <c r="H685" s="238">
        <v>73.484999999999999</v>
      </c>
      <c r="I685" s="239"/>
      <c r="J685" s="235"/>
      <c r="K685" s="235"/>
      <c r="L685" s="240"/>
      <c r="M685" s="241"/>
      <c r="N685" s="242"/>
      <c r="O685" s="242"/>
      <c r="P685" s="242"/>
      <c r="Q685" s="242"/>
      <c r="R685" s="242"/>
      <c r="S685" s="242"/>
      <c r="T685" s="243"/>
      <c r="U685" s="13"/>
      <c r="V685" s="13"/>
      <c r="W685" s="13"/>
      <c r="X685" s="13"/>
      <c r="Y685" s="13"/>
      <c r="Z685" s="13"/>
      <c r="AA685" s="13"/>
      <c r="AB685" s="13"/>
      <c r="AC685" s="13"/>
      <c r="AD685" s="13"/>
      <c r="AE685" s="13"/>
      <c r="AT685" s="244" t="s">
        <v>143</v>
      </c>
      <c r="AU685" s="244" t="s">
        <v>87</v>
      </c>
      <c r="AV685" s="13" t="s">
        <v>87</v>
      </c>
      <c r="AW685" s="13" t="s">
        <v>34</v>
      </c>
      <c r="AX685" s="13" t="s">
        <v>78</v>
      </c>
      <c r="AY685" s="244" t="s">
        <v>131</v>
      </c>
    </row>
    <row r="686" s="13" customFormat="1">
      <c r="A686" s="13"/>
      <c r="B686" s="234"/>
      <c r="C686" s="235"/>
      <c r="D686" s="228" t="s">
        <v>143</v>
      </c>
      <c r="E686" s="236" t="s">
        <v>1</v>
      </c>
      <c r="F686" s="237" t="s">
        <v>941</v>
      </c>
      <c r="G686" s="235"/>
      <c r="H686" s="238">
        <v>22.315000000000001</v>
      </c>
      <c r="I686" s="239"/>
      <c r="J686" s="235"/>
      <c r="K686" s="235"/>
      <c r="L686" s="240"/>
      <c r="M686" s="241"/>
      <c r="N686" s="242"/>
      <c r="O686" s="242"/>
      <c r="P686" s="242"/>
      <c r="Q686" s="242"/>
      <c r="R686" s="242"/>
      <c r="S686" s="242"/>
      <c r="T686" s="243"/>
      <c r="U686" s="13"/>
      <c r="V686" s="13"/>
      <c r="W686" s="13"/>
      <c r="X686" s="13"/>
      <c r="Y686" s="13"/>
      <c r="Z686" s="13"/>
      <c r="AA686" s="13"/>
      <c r="AB686" s="13"/>
      <c r="AC686" s="13"/>
      <c r="AD686" s="13"/>
      <c r="AE686" s="13"/>
      <c r="AT686" s="244" t="s">
        <v>143</v>
      </c>
      <c r="AU686" s="244" t="s">
        <v>87</v>
      </c>
      <c r="AV686" s="13" t="s">
        <v>87</v>
      </c>
      <c r="AW686" s="13" t="s">
        <v>34</v>
      </c>
      <c r="AX686" s="13" t="s">
        <v>78</v>
      </c>
      <c r="AY686" s="244" t="s">
        <v>131</v>
      </c>
    </row>
    <row r="687" s="13" customFormat="1">
      <c r="A687" s="13"/>
      <c r="B687" s="234"/>
      <c r="C687" s="235"/>
      <c r="D687" s="228" t="s">
        <v>143</v>
      </c>
      <c r="E687" s="236" t="s">
        <v>1</v>
      </c>
      <c r="F687" s="237" t="s">
        <v>942</v>
      </c>
      <c r="G687" s="235"/>
      <c r="H687" s="238">
        <v>0.38400000000000001</v>
      </c>
      <c r="I687" s="239"/>
      <c r="J687" s="235"/>
      <c r="K687" s="235"/>
      <c r="L687" s="240"/>
      <c r="M687" s="241"/>
      <c r="N687" s="242"/>
      <c r="O687" s="242"/>
      <c r="P687" s="242"/>
      <c r="Q687" s="242"/>
      <c r="R687" s="242"/>
      <c r="S687" s="242"/>
      <c r="T687" s="243"/>
      <c r="U687" s="13"/>
      <c r="V687" s="13"/>
      <c r="W687" s="13"/>
      <c r="X687" s="13"/>
      <c r="Y687" s="13"/>
      <c r="Z687" s="13"/>
      <c r="AA687" s="13"/>
      <c r="AB687" s="13"/>
      <c r="AC687" s="13"/>
      <c r="AD687" s="13"/>
      <c r="AE687" s="13"/>
      <c r="AT687" s="244" t="s">
        <v>143</v>
      </c>
      <c r="AU687" s="244" t="s">
        <v>87</v>
      </c>
      <c r="AV687" s="13" t="s">
        <v>87</v>
      </c>
      <c r="AW687" s="13" t="s">
        <v>34</v>
      </c>
      <c r="AX687" s="13" t="s">
        <v>78</v>
      </c>
      <c r="AY687" s="244" t="s">
        <v>131</v>
      </c>
    </row>
    <row r="688" s="13" customFormat="1">
      <c r="A688" s="13"/>
      <c r="B688" s="234"/>
      <c r="C688" s="235"/>
      <c r="D688" s="228" t="s">
        <v>143</v>
      </c>
      <c r="E688" s="236" t="s">
        <v>1</v>
      </c>
      <c r="F688" s="237" t="s">
        <v>943</v>
      </c>
      <c r="G688" s="235"/>
      <c r="H688" s="238">
        <v>1.996</v>
      </c>
      <c r="I688" s="239"/>
      <c r="J688" s="235"/>
      <c r="K688" s="235"/>
      <c r="L688" s="240"/>
      <c r="M688" s="241"/>
      <c r="N688" s="242"/>
      <c r="O688" s="242"/>
      <c r="P688" s="242"/>
      <c r="Q688" s="242"/>
      <c r="R688" s="242"/>
      <c r="S688" s="242"/>
      <c r="T688" s="243"/>
      <c r="U688" s="13"/>
      <c r="V688" s="13"/>
      <c r="W688" s="13"/>
      <c r="X688" s="13"/>
      <c r="Y688" s="13"/>
      <c r="Z688" s="13"/>
      <c r="AA688" s="13"/>
      <c r="AB688" s="13"/>
      <c r="AC688" s="13"/>
      <c r="AD688" s="13"/>
      <c r="AE688" s="13"/>
      <c r="AT688" s="244" t="s">
        <v>143</v>
      </c>
      <c r="AU688" s="244" t="s">
        <v>87</v>
      </c>
      <c r="AV688" s="13" t="s">
        <v>87</v>
      </c>
      <c r="AW688" s="13" t="s">
        <v>34</v>
      </c>
      <c r="AX688" s="13" t="s">
        <v>78</v>
      </c>
      <c r="AY688" s="244" t="s">
        <v>131</v>
      </c>
    </row>
    <row r="689" s="13" customFormat="1">
      <c r="A689" s="13"/>
      <c r="B689" s="234"/>
      <c r="C689" s="235"/>
      <c r="D689" s="228" t="s">
        <v>143</v>
      </c>
      <c r="E689" s="236" t="s">
        <v>1</v>
      </c>
      <c r="F689" s="237" t="s">
        <v>944</v>
      </c>
      <c r="G689" s="235"/>
      <c r="H689" s="238">
        <v>2.5289999999999999</v>
      </c>
      <c r="I689" s="239"/>
      <c r="J689" s="235"/>
      <c r="K689" s="235"/>
      <c r="L689" s="240"/>
      <c r="M689" s="241"/>
      <c r="N689" s="242"/>
      <c r="O689" s="242"/>
      <c r="P689" s="242"/>
      <c r="Q689" s="242"/>
      <c r="R689" s="242"/>
      <c r="S689" s="242"/>
      <c r="T689" s="243"/>
      <c r="U689" s="13"/>
      <c r="V689" s="13"/>
      <c r="W689" s="13"/>
      <c r="X689" s="13"/>
      <c r="Y689" s="13"/>
      <c r="Z689" s="13"/>
      <c r="AA689" s="13"/>
      <c r="AB689" s="13"/>
      <c r="AC689" s="13"/>
      <c r="AD689" s="13"/>
      <c r="AE689" s="13"/>
      <c r="AT689" s="244" t="s">
        <v>143</v>
      </c>
      <c r="AU689" s="244" t="s">
        <v>87</v>
      </c>
      <c r="AV689" s="13" t="s">
        <v>87</v>
      </c>
      <c r="AW689" s="13" t="s">
        <v>34</v>
      </c>
      <c r="AX689" s="13" t="s">
        <v>78</v>
      </c>
      <c r="AY689" s="244" t="s">
        <v>131</v>
      </c>
    </row>
    <row r="690" s="13" customFormat="1">
      <c r="A690" s="13"/>
      <c r="B690" s="234"/>
      <c r="C690" s="235"/>
      <c r="D690" s="228" t="s">
        <v>143</v>
      </c>
      <c r="E690" s="236" t="s">
        <v>1</v>
      </c>
      <c r="F690" s="237" t="s">
        <v>945</v>
      </c>
      <c r="G690" s="235"/>
      <c r="H690" s="238">
        <v>1.3620000000000001</v>
      </c>
      <c r="I690" s="239"/>
      <c r="J690" s="235"/>
      <c r="K690" s="235"/>
      <c r="L690" s="240"/>
      <c r="M690" s="241"/>
      <c r="N690" s="242"/>
      <c r="O690" s="242"/>
      <c r="P690" s="242"/>
      <c r="Q690" s="242"/>
      <c r="R690" s="242"/>
      <c r="S690" s="242"/>
      <c r="T690" s="243"/>
      <c r="U690" s="13"/>
      <c r="V690" s="13"/>
      <c r="W690" s="13"/>
      <c r="X690" s="13"/>
      <c r="Y690" s="13"/>
      <c r="Z690" s="13"/>
      <c r="AA690" s="13"/>
      <c r="AB690" s="13"/>
      <c r="AC690" s="13"/>
      <c r="AD690" s="13"/>
      <c r="AE690" s="13"/>
      <c r="AT690" s="244" t="s">
        <v>143</v>
      </c>
      <c r="AU690" s="244" t="s">
        <v>87</v>
      </c>
      <c r="AV690" s="13" t="s">
        <v>87</v>
      </c>
      <c r="AW690" s="13" t="s">
        <v>34</v>
      </c>
      <c r="AX690" s="13" t="s">
        <v>78</v>
      </c>
      <c r="AY690" s="244" t="s">
        <v>131</v>
      </c>
    </row>
    <row r="691" s="13" customFormat="1">
      <c r="A691" s="13"/>
      <c r="B691" s="234"/>
      <c r="C691" s="235"/>
      <c r="D691" s="228" t="s">
        <v>143</v>
      </c>
      <c r="E691" s="236" t="s">
        <v>1</v>
      </c>
      <c r="F691" s="237" t="s">
        <v>946</v>
      </c>
      <c r="G691" s="235"/>
      <c r="H691" s="238">
        <v>9.8390000000000004</v>
      </c>
      <c r="I691" s="239"/>
      <c r="J691" s="235"/>
      <c r="K691" s="235"/>
      <c r="L691" s="240"/>
      <c r="M691" s="241"/>
      <c r="N691" s="242"/>
      <c r="O691" s="242"/>
      <c r="P691" s="242"/>
      <c r="Q691" s="242"/>
      <c r="R691" s="242"/>
      <c r="S691" s="242"/>
      <c r="T691" s="243"/>
      <c r="U691" s="13"/>
      <c r="V691" s="13"/>
      <c r="W691" s="13"/>
      <c r="X691" s="13"/>
      <c r="Y691" s="13"/>
      <c r="Z691" s="13"/>
      <c r="AA691" s="13"/>
      <c r="AB691" s="13"/>
      <c r="AC691" s="13"/>
      <c r="AD691" s="13"/>
      <c r="AE691" s="13"/>
      <c r="AT691" s="244" t="s">
        <v>143</v>
      </c>
      <c r="AU691" s="244" t="s">
        <v>87</v>
      </c>
      <c r="AV691" s="13" t="s">
        <v>87</v>
      </c>
      <c r="AW691" s="13" t="s">
        <v>34</v>
      </c>
      <c r="AX691" s="13" t="s">
        <v>78</v>
      </c>
      <c r="AY691" s="244" t="s">
        <v>131</v>
      </c>
    </row>
    <row r="692" s="13" customFormat="1">
      <c r="A692" s="13"/>
      <c r="B692" s="234"/>
      <c r="C692" s="235"/>
      <c r="D692" s="228" t="s">
        <v>143</v>
      </c>
      <c r="E692" s="236" t="s">
        <v>1</v>
      </c>
      <c r="F692" s="237" t="s">
        <v>947</v>
      </c>
      <c r="G692" s="235"/>
      <c r="H692" s="238">
        <v>2.6280000000000001</v>
      </c>
      <c r="I692" s="239"/>
      <c r="J692" s="235"/>
      <c r="K692" s="235"/>
      <c r="L692" s="240"/>
      <c r="M692" s="241"/>
      <c r="N692" s="242"/>
      <c r="O692" s="242"/>
      <c r="P692" s="242"/>
      <c r="Q692" s="242"/>
      <c r="R692" s="242"/>
      <c r="S692" s="242"/>
      <c r="T692" s="243"/>
      <c r="U692" s="13"/>
      <c r="V692" s="13"/>
      <c r="W692" s="13"/>
      <c r="X692" s="13"/>
      <c r="Y692" s="13"/>
      <c r="Z692" s="13"/>
      <c r="AA692" s="13"/>
      <c r="AB692" s="13"/>
      <c r="AC692" s="13"/>
      <c r="AD692" s="13"/>
      <c r="AE692" s="13"/>
      <c r="AT692" s="244" t="s">
        <v>143</v>
      </c>
      <c r="AU692" s="244" t="s">
        <v>87</v>
      </c>
      <c r="AV692" s="13" t="s">
        <v>87</v>
      </c>
      <c r="AW692" s="13" t="s">
        <v>34</v>
      </c>
      <c r="AX692" s="13" t="s">
        <v>78</v>
      </c>
      <c r="AY692" s="244" t="s">
        <v>131</v>
      </c>
    </row>
    <row r="693" s="14" customFormat="1">
      <c r="A693" s="14"/>
      <c r="B693" s="245"/>
      <c r="C693" s="246"/>
      <c r="D693" s="228" t="s">
        <v>143</v>
      </c>
      <c r="E693" s="247" t="s">
        <v>1</v>
      </c>
      <c r="F693" s="248" t="s">
        <v>146</v>
      </c>
      <c r="G693" s="246"/>
      <c r="H693" s="249">
        <v>114.538</v>
      </c>
      <c r="I693" s="250"/>
      <c r="J693" s="246"/>
      <c r="K693" s="246"/>
      <c r="L693" s="251"/>
      <c r="M693" s="252"/>
      <c r="N693" s="253"/>
      <c r="O693" s="253"/>
      <c r="P693" s="253"/>
      <c r="Q693" s="253"/>
      <c r="R693" s="253"/>
      <c r="S693" s="253"/>
      <c r="T693" s="254"/>
      <c r="U693" s="14"/>
      <c r="V693" s="14"/>
      <c r="W693" s="14"/>
      <c r="X693" s="14"/>
      <c r="Y693" s="14"/>
      <c r="Z693" s="14"/>
      <c r="AA693" s="14"/>
      <c r="AB693" s="14"/>
      <c r="AC693" s="14"/>
      <c r="AD693" s="14"/>
      <c r="AE693" s="14"/>
      <c r="AT693" s="255" t="s">
        <v>143</v>
      </c>
      <c r="AU693" s="255" t="s">
        <v>87</v>
      </c>
      <c r="AV693" s="14" t="s">
        <v>137</v>
      </c>
      <c r="AW693" s="14" t="s">
        <v>34</v>
      </c>
      <c r="AX693" s="14" t="s">
        <v>85</v>
      </c>
      <c r="AY693" s="255" t="s">
        <v>131</v>
      </c>
    </row>
    <row r="694" s="2" customFormat="1" ht="33" customHeight="1">
      <c r="A694" s="37"/>
      <c r="B694" s="38"/>
      <c r="C694" s="214" t="s">
        <v>948</v>
      </c>
      <c r="D694" s="214" t="s">
        <v>133</v>
      </c>
      <c r="E694" s="215" t="s">
        <v>949</v>
      </c>
      <c r="F694" s="216" t="s">
        <v>950</v>
      </c>
      <c r="G694" s="217" t="s">
        <v>224</v>
      </c>
      <c r="H694" s="218">
        <v>173.05099999999999</v>
      </c>
      <c r="I694" s="219"/>
      <c r="J694" s="220">
        <f>ROUND(I694*H694,2)</f>
        <v>0</v>
      </c>
      <c r="K694" s="221"/>
      <c r="L694" s="43"/>
      <c r="M694" s="222" t="s">
        <v>1</v>
      </c>
      <c r="N694" s="223" t="s">
        <v>43</v>
      </c>
      <c r="O694" s="90"/>
      <c r="P694" s="224">
        <f>O694*H694</f>
        <v>0</v>
      </c>
      <c r="Q694" s="224">
        <v>0</v>
      </c>
      <c r="R694" s="224">
        <f>Q694*H694</f>
        <v>0</v>
      </c>
      <c r="S694" s="224">
        <v>0</v>
      </c>
      <c r="T694" s="225">
        <f>S694*H694</f>
        <v>0</v>
      </c>
      <c r="U694" s="37"/>
      <c r="V694" s="37"/>
      <c r="W694" s="37"/>
      <c r="X694" s="37"/>
      <c r="Y694" s="37"/>
      <c r="Z694" s="37"/>
      <c r="AA694" s="37"/>
      <c r="AB694" s="37"/>
      <c r="AC694" s="37"/>
      <c r="AD694" s="37"/>
      <c r="AE694" s="37"/>
      <c r="AR694" s="226" t="s">
        <v>137</v>
      </c>
      <c r="AT694" s="226" t="s">
        <v>133</v>
      </c>
      <c r="AU694" s="226" t="s">
        <v>87</v>
      </c>
      <c r="AY694" s="16" t="s">
        <v>131</v>
      </c>
      <c r="BE694" s="227">
        <f>IF(N694="základní",J694,0)</f>
        <v>0</v>
      </c>
      <c r="BF694" s="227">
        <f>IF(N694="snížená",J694,0)</f>
        <v>0</v>
      </c>
      <c r="BG694" s="227">
        <f>IF(N694="zákl. přenesená",J694,0)</f>
        <v>0</v>
      </c>
      <c r="BH694" s="227">
        <f>IF(N694="sníž. přenesená",J694,0)</f>
        <v>0</v>
      </c>
      <c r="BI694" s="227">
        <f>IF(N694="nulová",J694,0)</f>
        <v>0</v>
      </c>
      <c r="BJ694" s="16" t="s">
        <v>85</v>
      </c>
      <c r="BK694" s="227">
        <f>ROUND(I694*H694,2)</f>
        <v>0</v>
      </c>
      <c r="BL694" s="16" t="s">
        <v>137</v>
      </c>
      <c r="BM694" s="226" t="s">
        <v>951</v>
      </c>
    </row>
    <row r="695" s="2" customFormat="1">
      <c r="A695" s="37"/>
      <c r="B695" s="38"/>
      <c r="C695" s="39"/>
      <c r="D695" s="228" t="s">
        <v>139</v>
      </c>
      <c r="E695" s="39"/>
      <c r="F695" s="229" t="s">
        <v>952</v>
      </c>
      <c r="G695" s="39"/>
      <c r="H695" s="39"/>
      <c r="I695" s="230"/>
      <c r="J695" s="39"/>
      <c r="K695" s="39"/>
      <c r="L695" s="43"/>
      <c r="M695" s="231"/>
      <c r="N695" s="232"/>
      <c r="O695" s="90"/>
      <c r="P695" s="90"/>
      <c r="Q695" s="90"/>
      <c r="R695" s="90"/>
      <c r="S695" s="90"/>
      <c r="T695" s="91"/>
      <c r="U695" s="37"/>
      <c r="V695" s="37"/>
      <c r="W695" s="37"/>
      <c r="X695" s="37"/>
      <c r="Y695" s="37"/>
      <c r="Z695" s="37"/>
      <c r="AA695" s="37"/>
      <c r="AB695" s="37"/>
      <c r="AC695" s="37"/>
      <c r="AD695" s="37"/>
      <c r="AE695" s="37"/>
      <c r="AT695" s="16" t="s">
        <v>139</v>
      </c>
      <c r="AU695" s="16" t="s">
        <v>87</v>
      </c>
    </row>
    <row r="696" s="13" customFormat="1">
      <c r="A696" s="13"/>
      <c r="B696" s="234"/>
      <c r="C696" s="235"/>
      <c r="D696" s="228" t="s">
        <v>143</v>
      </c>
      <c r="E696" s="236" t="s">
        <v>1</v>
      </c>
      <c r="F696" s="237" t="s">
        <v>953</v>
      </c>
      <c r="G696" s="235"/>
      <c r="H696" s="238">
        <v>173.05099999999999</v>
      </c>
      <c r="I696" s="239"/>
      <c r="J696" s="235"/>
      <c r="K696" s="235"/>
      <c r="L696" s="240"/>
      <c r="M696" s="241"/>
      <c r="N696" s="242"/>
      <c r="O696" s="242"/>
      <c r="P696" s="242"/>
      <c r="Q696" s="242"/>
      <c r="R696" s="242"/>
      <c r="S696" s="242"/>
      <c r="T696" s="243"/>
      <c r="U696" s="13"/>
      <c r="V696" s="13"/>
      <c r="W696" s="13"/>
      <c r="X696" s="13"/>
      <c r="Y696" s="13"/>
      <c r="Z696" s="13"/>
      <c r="AA696" s="13"/>
      <c r="AB696" s="13"/>
      <c r="AC696" s="13"/>
      <c r="AD696" s="13"/>
      <c r="AE696" s="13"/>
      <c r="AT696" s="244" t="s">
        <v>143</v>
      </c>
      <c r="AU696" s="244" t="s">
        <v>87</v>
      </c>
      <c r="AV696" s="13" t="s">
        <v>87</v>
      </c>
      <c r="AW696" s="13" t="s">
        <v>34</v>
      </c>
      <c r="AX696" s="13" t="s">
        <v>85</v>
      </c>
      <c r="AY696" s="244" t="s">
        <v>131</v>
      </c>
    </row>
    <row r="697" s="2" customFormat="1" ht="21.75" customHeight="1">
      <c r="A697" s="37"/>
      <c r="B697" s="38"/>
      <c r="C697" s="214" t="s">
        <v>954</v>
      </c>
      <c r="D697" s="214" t="s">
        <v>133</v>
      </c>
      <c r="E697" s="215" t="s">
        <v>955</v>
      </c>
      <c r="F697" s="216" t="s">
        <v>956</v>
      </c>
      <c r="G697" s="217" t="s">
        <v>224</v>
      </c>
      <c r="H697" s="218">
        <v>2.0609999999999999</v>
      </c>
      <c r="I697" s="219"/>
      <c r="J697" s="220">
        <f>ROUND(I697*H697,2)</f>
        <v>0</v>
      </c>
      <c r="K697" s="221"/>
      <c r="L697" s="43"/>
      <c r="M697" s="222" t="s">
        <v>1</v>
      </c>
      <c r="N697" s="223" t="s">
        <v>43</v>
      </c>
      <c r="O697" s="90"/>
      <c r="P697" s="224">
        <f>O697*H697</f>
        <v>0</v>
      </c>
      <c r="Q697" s="224">
        <v>0</v>
      </c>
      <c r="R697" s="224">
        <f>Q697*H697</f>
        <v>0</v>
      </c>
      <c r="S697" s="224">
        <v>0</v>
      </c>
      <c r="T697" s="225">
        <f>S697*H697</f>
        <v>0</v>
      </c>
      <c r="U697" s="37"/>
      <c r="V697" s="37"/>
      <c r="W697" s="37"/>
      <c r="X697" s="37"/>
      <c r="Y697" s="37"/>
      <c r="Z697" s="37"/>
      <c r="AA697" s="37"/>
      <c r="AB697" s="37"/>
      <c r="AC697" s="37"/>
      <c r="AD697" s="37"/>
      <c r="AE697" s="37"/>
      <c r="AR697" s="226" t="s">
        <v>137</v>
      </c>
      <c r="AT697" s="226" t="s">
        <v>133</v>
      </c>
      <c r="AU697" s="226" t="s">
        <v>87</v>
      </c>
      <c r="AY697" s="16" t="s">
        <v>131</v>
      </c>
      <c r="BE697" s="227">
        <f>IF(N697="základní",J697,0)</f>
        <v>0</v>
      </c>
      <c r="BF697" s="227">
        <f>IF(N697="snížená",J697,0)</f>
        <v>0</v>
      </c>
      <c r="BG697" s="227">
        <f>IF(N697="zákl. přenesená",J697,0)</f>
        <v>0</v>
      </c>
      <c r="BH697" s="227">
        <f>IF(N697="sníž. přenesená",J697,0)</f>
        <v>0</v>
      </c>
      <c r="BI697" s="227">
        <f>IF(N697="nulová",J697,0)</f>
        <v>0</v>
      </c>
      <c r="BJ697" s="16" t="s">
        <v>85</v>
      </c>
      <c r="BK697" s="227">
        <f>ROUND(I697*H697,2)</f>
        <v>0</v>
      </c>
      <c r="BL697" s="16" t="s">
        <v>137</v>
      </c>
      <c r="BM697" s="226" t="s">
        <v>957</v>
      </c>
    </row>
    <row r="698" s="2" customFormat="1">
      <c r="A698" s="37"/>
      <c r="B698" s="38"/>
      <c r="C698" s="39"/>
      <c r="D698" s="228" t="s">
        <v>139</v>
      </c>
      <c r="E698" s="39"/>
      <c r="F698" s="229" t="s">
        <v>958</v>
      </c>
      <c r="G698" s="39"/>
      <c r="H698" s="39"/>
      <c r="I698" s="230"/>
      <c r="J698" s="39"/>
      <c r="K698" s="39"/>
      <c r="L698" s="43"/>
      <c r="M698" s="231"/>
      <c r="N698" s="232"/>
      <c r="O698" s="90"/>
      <c r="P698" s="90"/>
      <c r="Q698" s="90"/>
      <c r="R698" s="90"/>
      <c r="S698" s="90"/>
      <c r="T698" s="91"/>
      <c r="U698" s="37"/>
      <c r="V698" s="37"/>
      <c r="W698" s="37"/>
      <c r="X698" s="37"/>
      <c r="Y698" s="37"/>
      <c r="Z698" s="37"/>
      <c r="AA698" s="37"/>
      <c r="AB698" s="37"/>
      <c r="AC698" s="37"/>
      <c r="AD698" s="37"/>
      <c r="AE698" s="37"/>
      <c r="AT698" s="16" t="s">
        <v>139</v>
      </c>
      <c r="AU698" s="16" t="s">
        <v>87</v>
      </c>
    </row>
    <row r="699" s="13" customFormat="1">
      <c r="A699" s="13"/>
      <c r="B699" s="234"/>
      <c r="C699" s="235"/>
      <c r="D699" s="228" t="s">
        <v>143</v>
      </c>
      <c r="E699" s="236" t="s">
        <v>1</v>
      </c>
      <c r="F699" s="237" t="s">
        <v>959</v>
      </c>
      <c r="G699" s="235"/>
      <c r="H699" s="238">
        <v>1.534</v>
      </c>
      <c r="I699" s="239"/>
      <c r="J699" s="235"/>
      <c r="K699" s="235"/>
      <c r="L699" s="240"/>
      <c r="M699" s="241"/>
      <c r="N699" s="242"/>
      <c r="O699" s="242"/>
      <c r="P699" s="242"/>
      <c r="Q699" s="242"/>
      <c r="R699" s="242"/>
      <c r="S699" s="242"/>
      <c r="T699" s="243"/>
      <c r="U699" s="13"/>
      <c r="V699" s="13"/>
      <c r="W699" s="13"/>
      <c r="X699" s="13"/>
      <c r="Y699" s="13"/>
      <c r="Z699" s="13"/>
      <c r="AA699" s="13"/>
      <c r="AB699" s="13"/>
      <c r="AC699" s="13"/>
      <c r="AD699" s="13"/>
      <c r="AE699" s="13"/>
      <c r="AT699" s="244" t="s">
        <v>143</v>
      </c>
      <c r="AU699" s="244" t="s">
        <v>87</v>
      </c>
      <c r="AV699" s="13" t="s">
        <v>87</v>
      </c>
      <c r="AW699" s="13" t="s">
        <v>34</v>
      </c>
      <c r="AX699" s="13" t="s">
        <v>78</v>
      </c>
      <c r="AY699" s="244" t="s">
        <v>131</v>
      </c>
    </row>
    <row r="700" s="13" customFormat="1">
      <c r="A700" s="13"/>
      <c r="B700" s="234"/>
      <c r="C700" s="235"/>
      <c r="D700" s="228" t="s">
        <v>143</v>
      </c>
      <c r="E700" s="236" t="s">
        <v>1</v>
      </c>
      <c r="F700" s="237" t="s">
        <v>960</v>
      </c>
      <c r="G700" s="235"/>
      <c r="H700" s="238">
        <v>0.52700000000000002</v>
      </c>
      <c r="I700" s="239"/>
      <c r="J700" s="235"/>
      <c r="K700" s="235"/>
      <c r="L700" s="240"/>
      <c r="M700" s="241"/>
      <c r="N700" s="242"/>
      <c r="O700" s="242"/>
      <c r="P700" s="242"/>
      <c r="Q700" s="242"/>
      <c r="R700" s="242"/>
      <c r="S700" s="242"/>
      <c r="T700" s="243"/>
      <c r="U700" s="13"/>
      <c r="V700" s="13"/>
      <c r="W700" s="13"/>
      <c r="X700" s="13"/>
      <c r="Y700" s="13"/>
      <c r="Z700" s="13"/>
      <c r="AA700" s="13"/>
      <c r="AB700" s="13"/>
      <c r="AC700" s="13"/>
      <c r="AD700" s="13"/>
      <c r="AE700" s="13"/>
      <c r="AT700" s="244" t="s">
        <v>143</v>
      </c>
      <c r="AU700" s="244" t="s">
        <v>87</v>
      </c>
      <c r="AV700" s="13" t="s">
        <v>87</v>
      </c>
      <c r="AW700" s="13" t="s">
        <v>34</v>
      </c>
      <c r="AX700" s="13" t="s">
        <v>78</v>
      </c>
      <c r="AY700" s="244" t="s">
        <v>131</v>
      </c>
    </row>
    <row r="701" s="14" customFormat="1">
      <c r="A701" s="14"/>
      <c r="B701" s="245"/>
      <c r="C701" s="246"/>
      <c r="D701" s="228" t="s">
        <v>143</v>
      </c>
      <c r="E701" s="247" t="s">
        <v>1</v>
      </c>
      <c r="F701" s="248" t="s">
        <v>146</v>
      </c>
      <c r="G701" s="246"/>
      <c r="H701" s="249">
        <v>2.0609999999999999</v>
      </c>
      <c r="I701" s="250"/>
      <c r="J701" s="246"/>
      <c r="K701" s="246"/>
      <c r="L701" s="251"/>
      <c r="M701" s="252"/>
      <c r="N701" s="253"/>
      <c r="O701" s="253"/>
      <c r="P701" s="253"/>
      <c r="Q701" s="253"/>
      <c r="R701" s="253"/>
      <c r="S701" s="253"/>
      <c r="T701" s="254"/>
      <c r="U701" s="14"/>
      <c r="V701" s="14"/>
      <c r="W701" s="14"/>
      <c r="X701" s="14"/>
      <c r="Y701" s="14"/>
      <c r="Z701" s="14"/>
      <c r="AA701" s="14"/>
      <c r="AB701" s="14"/>
      <c r="AC701" s="14"/>
      <c r="AD701" s="14"/>
      <c r="AE701" s="14"/>
      <c r="AT701" s="255" t="s">
        <v>143</v>
      </c>
      <c r="AU701" s="255" t="s">
        <v>87</v>
      </c>
      <c r="AV701" s="14" t="s">
        <v>137</v>
      </c>
      <c r="AW701" s="14" t="s">
        <v>34</v>
      </c>
      <c r="AX701" s="14" t="s">
        <v>85</v>
      </c>
      <c r="AY701" s="255" t="s">
        <v>131</v>
      </c>
    </row>
    <row r="702" s="2" customFormat="1" ht="33" customHeight="1">
      <c r="A702" s="37"/>
      <c r="B702" s="38"/>
      <c r="C702" s="214" t="s">
        <v>961</v>
      </c>
      <c r="D702" s="214" t="s">
        <v>133</v>
      </c>
      <c r="E702" s="215" t="s">
        <v>962</v>
      </c>
      <c r="F702" s="216" t="s">
        <v>963</v>
      </c>
      <c r="G702" s="217" t="s">
        <v>224</v>
      </c>
      <c r="H702" s="218">
        <v>100.617</v>
      </c>
      <c r="I702" s="219"/>
      <c r="J702" s="220">
        <f>ROUND(I702*H702,2)</f>
        <v>0</v>
      </c>
      <c r="K702" s="221"/>
      <c r="L702" s="43"/>
      <c r="M702" s="222" t="s">
        <v>1</v>
      </c>
      <c r="N702" s="223" t="s">
        <v>43</v>
      </c>
      <c r="O702" s="90"/>
      <c r="P702" s="224">
        <f>O702*H702</f>
        <v>0</v>
      </c>
      <c r="Q702" s="224">
        <v>0</v>
      </c>
      <c r="R702" s="224">
        <f>Q702*H702</f>
        <v>0</v>
      </c>
      <c r="S702" s="224">
        <v>0</v>
      </c>
      <c r="T702" s="225">
        <f>S702*H702</f>
        <v>0</v>
      </c>
      <c r="U702" s="37"/>
      <c r="V702" s="37"/>
      <c r="W702" s="37"/>
      <c r="X702" s="37"/>
      <c r="Y702" s="37"/>
      <c r="Z702" s="37"/>
      <c r="AA702" s="37"/>
      <c r="AB702" s="37"/>
      <c r="AC702" s="37"/>
      <c r="AD702" s="37"/>
      <c r="AE702" s="37"/>
      <c r="AR702" s="226" t="s">
        <v>137</v>
      </c>
      <c r="AT702" s="226" t="s">
        <v>133</v>
      </c>
      <c r="AU702" s="226" t="s">
        <v>87</v>
      </c>
      <c r="AY702" s="16" t="s">
        <v>131</v>
      </c>
      <c r="BE702" s="227">
        <f>IF(N702="základní",J702,0)</f>
        <v>0</v>
      </c>
      <c r="BF702" s="227">
        <f>IF(N702="snížená",J702,0)</f>
        <v>0</v>
      </c>
      <c r="BG702" s="227">
        <f>IF(N702="zákl. přenesená",J702,0)</f>
        <v>0</v>
      </c>
      <c r="BH702" s="227">
        <f>IF(N702="sníž. přenesená",J702,0)</f>
        <v>0</v>
      </c>
      <c r="BI702" s="227">
        <f>IF(N702="nulová",J702,0)</f>
        <v>0</v>
      </c>
      <c r="BJ702" s="16" t="s">
        <v>85</v>
      </c>
      <c r="BK702" s="227">
        <f>ROUND(I702*H702,2)</f>
        <v>0</v>
      </c>
      <c r="BL702" s="16" t="s">
        <v>137</v>
      </c>
      <c r="BM702" s="226" t="s">
        <v>964</v>
      </c>
    </row>
    <row r="703" s="2" customFormat="1">
      <c r="A703" s="37"/>
      <c r="B703" s="38"/>
      <c r="C703" s="39"/>
      <c r="D703" s="228" t="s">
        <v>139</v>
      </c>
      <c r="E703" s="39"/>
      <c r="F703" s="229" t="s">
        <v>965</v>
      </c>
      <c r="G703" s="39"/>
      <c r="H703" s="39"/>
      <c r="I703" s="230"/>
      <c r="J703" s="39"/>
      <c r="K703" s="39"/>
      <c r="L703" s="43"/>
      <c r="M703" s="231"/>
      <c r="N703" s="232"/>
      <c r="O703" s="90"/>
      <c r="P703" s="90"/>
      <c r="Q703" s="90"/>
      <c r="R703" s="90"/>
      <c r="S703" s="90"/>
      <c r="T703" s="91"/>
      <c r="U703" s="37"/>
      <c r="V703" s="37"/>
      <c r="W703" s="37"/>
      <c r="X703" s="37"/>
      <c r="Y703" s="37"/>
      <c r="Z703" s="37"/>
      <c r="AA703" s="37"/>
      <c r="AB703" s="37"/>
      <c r="AC703" s="37"/>
      <c r="AD703" s="37"/>
      <c r="AE703" s="37"/>
      <c r="AT703" s="16" t="s">
        <v>139</v>
      </c>
      <c r="AU703" s="16" t="s">
        <v>87</v>
      </c>
    </row>
    <row r="704" s="13" customFormat="1">
      <c r="A704" s="13"/>
      <c r="B704" s="234"/>
      <c r="C704" s="235"/>
      <c r="D704" s="228" t="s">
        <v>143</v>
      </c>
      <c r="E704" s="236" t="s">
        <v>1</v>
      </c>
      <c r="F704" s="237" t="s">
        <v>966</v>
      </c>
      <c r="G704" s="235"/>
      <c r="H704" s="238">
        <v>51.545999999999999</v>
      </c>
      <c r="I704" s="239"/>
      <c r="J704" s="235"/>
      <c r="K704" s="235"/>
      <c r="L704" s="240"/>
      <c r="M704" s="241"/>
      <c r="N704" s="242"/>
      <c r="O704" s="242"/>
      <c r="P704" s="242"/>
      <c r="Q704" s="242"/>
      <c r="R704" s="242"/>
      <c r="S704" s="242"/>
      <c r="T704" s="243"/>
      <c r="U704" s="13"/>
      <c r="V704" s="13"/>
      <c r="W704" s="13"/>
      <c r="X704" s="13"/>
      <c r="Y704" s="13"/>
      <c r="Z704" s="13"/>
      <c r="AA704" s="13"/>
      <c r="AB704" s="13"/>
      <c r="AC704" s="13"/>
      <c r="AD704" s="13"/>
      <c r="AE704" s="13"/>
      <c r="AT704" s="244" t="s">
        <v>143</v>
      </c>
      <c r="AU704" s="244" t="s">
        <v>87</v>
      </c>
      <c r="AV704" s="13" t="s">
        <v>87</v>
      </c>
      <c r="AW704" s="13" t="s">
        <v>34</v>
      </c>
      <c r="AX704" s="13" t="s">
        <v>78</v>
      </c>
      <c r="AY704" s="244" t="s">
        <v>131</v>
      </c>
    </row>
    <row r="705" s="13" customFormat="1">
      <c r="A705" s="13"/>
      <c r="B705" s="234"/>
      <c r="C705" s="235"/>
      <c r="D705" s="228" t="s">
        <v>143</v>
      </c>
      <c r="E705" s="236" t="s">
        <v>1</v>
      </c>
      <c r="F705" s="237" t="s">
        <v>967</v>
      </c>
      <c r="G705" s="235"/>
      <c r="H705" s="238">
        <v>21.087</v>
      </c>
      <c r="I705" s="239"/>
      <c r="J705" s="235"/>
      <c r="K705" s="235"/>
      <c r="L705" s="240"/>
      <c r="M705" s="241"/>
      <c r="N705" s="242"/>
      <c r="O705" s="242"/>
      <c r="P705" s="242"/>
      <c r="Q705" s="242"/>
      <c r="R705" s="242"/>
      <c r="S705" s="242"/>
      <c r="T705" s="243"/>
      <c r="U705" s="13"/>
      <c r="V705" s="13"/>
      <c r="W705" s="13"/>
      <c r="X705" s="13"/>
      <c r="Y705" s="13"/>
      <c r="Z705" s="13"/>
      <c r="AA705" s="13"/>
      <c r="AB705" s="13"/>
      <c r="AC705" s="13"/>
      <c r="AD705" s="13"/>
      <c r="AE705" s="13"/>
      <c r="AT705" s="244" t="s">
        <v>143</v>
      </c>
      <c r="AU705" s="244" t="s">
        <v>87</v>
      </c>
      <c r="AV705" s="13" t="s">
        <v>87</v>
      </c>
      <c r="AW705" s="13" t="s">
        <v>34</v>
      </c>
      <c r="AX705" s="13" t="s">
        <v>78</v>
      </c>
      <c r="AY705" s="244" t="s">
        <v>131</v>
      </c>
    </row>
    <row r="706" s="13" customFormat="1">
      <c r="A706" s="13"/>
      <c r="B706" s="234"/>
      <c r="C706" s="235"/>
      <c r="D706" s="228" t="s">
        <v>143</v>
      </c>
      <c r="E706" s="236" t="s">
        <v>1</v>
      </c>
      <c r="F706" s="237" t="s">
        <v>968</v>
      </c>
      <c r="G706" s="235"/>
      <c r="H706" s="238">
        <v>20.064</v>
      </c>
      <c r="I706" s="239"/>
      <c r="J706" s="235"/>
      <c r="K706" s="235"/>
      <c r="L706" s="240"/>
      <c r="M706" s="241"/>
      <c r="N706" s="242"/>
      <c r="O706" s="242"/>
      <c r="P706" s="242"/>
      <c r="Q706" s="242"/>
      <c r="R706" s="242"/>
      <c r="S706" s="242"/>
      <c r="T706" s="243"/>
      <c r="U706" s="13"/>
      <c r="V706" s="13"/>
      <c r="W706" s="13"/>
      <c r="X706" s="13"/>
      <c r="Y706" s="13"/>
      <c r="Z706" s="13"/>
      <c r="AA706" s="13"/>
      <c r="AB706" s="13"/>
      <c r="AC706" s="13"/>
      <c r="AD706" s="13"/>
      <c r="AE706" s="13"/>
      <c r="AT706" s="244" t="s">
        <v>143</v>
      </c>
      <c r="AU706" s="244" t="s">
        <v>87</v>
      </c>
      <c r="AV706" s="13" t="s">
        <v>87</v>
      </c>
      <c r="AW706" s="13" t="s">
        <v>34</v>
      </c>
      <c r="AX706" s="13" t="s">
        <v>78</v>
      </c>
      <c r="AY706" s="244" t="s">
        <v>131</v>
      </c>
    </row>
    <row r="707" s="13" customFormat="1">
      <c r="A707" s="13"/>
      <c r="B707" s="234"/>
      <c r="C707" s="235"/>
      <c r="D707" s="228" t="s">
        <v>143</v>
      </c>
      <c r="E707" s="236" t="s">
        <v>1</v>
      </c>
      <c r="F707" s="237" t="s">
        <v>969</v>
      </c>
      <c r="G707" s="235"/>
      <c r="H707" s="238">
        <v>7.9199999999999999</v>
      </c>
      <c r="I707" s="239"/>
      <c r="J707" s="235"/>
      <c r="K707" s="235"/>
      <c r="L707" s="240"/>
      <c r="M707" s="241"/>
      <c r="N707" s="242"/>
      <c r="O707" s="242"/>
      <c r="P707" s="242"/>
      <c r="Q707" s="242"/>
      <c r="R707" s="242"/>
      <c r="S707" s="242"/>
      <c r="T707" s="243"/>
      <c r="U707" s="13"/>
      <c r="V707" s="13"/>
      <c r="W707" s="13"/>
      <c r="X707" s="13"/>
      <c r="Y707" s="13"/>
      <c r="Z707" s="13"/>
      <c r="AA707" s="13"/>
      <c r="AB707" s="13"/>
      <c r="AC707" s="13"/>
      <c r="AD707" s="13"/>
      <c r="AE707" s="13"/>
      <c r="AT707" s="244" t="s">
        <v>143</v>
      </c>
      <c r="AU707" s="244" t="s">
        <v>87</v>
      </c>
      <c r="AV707" s="13" t="s">
        <v>87</v>
      </c>
      <c r="AW707" s="13" t="s">
        <v>34</v>
      </c>
      <c r="AX707" s="13" t="s">
        <v>78</v>
      </c>
      <c r="AY707" s="244" t="s">
        <v>131</v>
      </c>
    </row>
    <row r="708" s="14" customFormat="1">
      <c r="A708" s="14"/>
      <c r="B708" s="245"/>
      <c r="C708" s="246"/>
      <c r="D708" s="228" t="s">
        <v>143</v>
      </c>
      <c r="E708" s="247" t="s">
        <v>1</v>
      </c>
      <c r="F708" s="248" t="s">
        <v>146</v>
      </c>
      <c r="G708" s="246"/>
      <c r="H708" s="249">
        <v>100.617</v>
      </c>
      <c r="I708" s="250"/>
      <c r="J708" s="246"/>
      <c r="K708" s="246"/>
      <c r="L708" s="251"/>
      <c r="M708" s="252"/>
      <c r="N708" s="253"/>
      <c r="O708" s="253"/>
      <c r="P708" s="253"/>
      <c r="Q708" s="253"/>
      <c r="R708" s="253"/>
      <c r="S708" s="253"/>
      <c r="T708" s="254"/>
      <c r="U708" s="14"/>
      <c r="V708" s="14"/>
      <c r="W708" s="14"/>
      <c r="X708" s="14"/>
      <c r="Y708" s="14"/>
      <c r="Z708" s="14"/>
      <c r="AA708" s="14"/>
      <c r="AB708" s="14"/>
      <c r="AC708" s="14"/>
      <c r="AD708" s="14"/>
      <c r="AE708" s="14"/>
      <c r="AT708" s="255" t="s">
        <v>143</v>
      </c>
      <c r="AU708" s="255" t="s">
        <v>87</v>
      </c>
      <c r="AV708" s="14" t="s">
        <v>137</v>
      </c>
      <c r="AW708" s="14" t="s">
        <v>34</v>
      </c>
      <c r="AX708" s="14" t="s">
        <v>85</v>
      </c>
      <c r="AY708" s="255" t="s">
        <v>131</v>
      </c>
    </row>
    <row r="709" s="12" customFormat="1" ht="22.8" customHeight="1">
      <c r="A709" s="12"/>
      <c r="B709" s="198"/>
      <c r="C709" s="199"/>
      <c r="D709" s="200" t="s">
        <v>77</v>
      </c>
      <c r="E709" s="212" t="s">
        <v>970</v>
      </c>
      <c r="F709" s="212" t="s">
        <v>971</v>
      </c>
      <c r="G709" s="199"/>
      <c r="H709" s="199"/>
      <c r="I709" s="202"/>
      <c r="J709" s="213">
        <f>BK709</f>
        <v>0</v>
      </c>
      <c r="K709" s="199"/>
      <c r="L709" s="204"/>
      <c r="M709" s="205"/>
      <c r="N709" s="206"/>
      <c r="O709" s="206"/>
      <c r="P709" s="207">
        <f>SUM(P710:P711)</f>
        <v>0</v>
      </c>
      <c r="Q709" s="206"/>
      <c r="R709" s="207">
        <f>SUM(R710:R711)</f>
        <v>0</v>
      </c>
      <c r="S709" s="206"/>
      <c r="T709" s="208">
        <f>SUM(T710:T711)</f>
        <v>0</v>
      </c>
      <c r="U709" s="12"/>
      <c r="V709" s="12"/>
      <c r="W709" s="12"/>
      <c r="X709" s="12"/>
      <c r="Y709" s="12"/>
      <c r="Z709" s="12"/>
      <c r="AA709" s="12"/>
      <c r="AB709" s="12"/>
      <c r="AC709" s="12"/>
      <c r="AD709" s="12"/>
      <c r="AE709" s="12"/>
      <c r="AR709" s="209" t="s">
        <v>85</v>
      </c>
      <c r="AT709" s="210" t="s">
        <v>77</v>
      </c>
      <c r="AU709" s="210" t="s">
        <v>85</v>
      </c>
      <c r="AY709" s="209" t="s">
        <v>131</v>
      </c>
      <c r="BK709" s="211">
        <f>SUM(BK710:BK711)</f>
        <v>0</v>
      </c>
    </row>
    <row r="710" s="2" customFormat="1" ht="21.75" customHeight="1">
      <c r="A710" s="37"/>
      <c r="B710" s="38"/>
      <c r="C710" s="214" t="s">
        <v>972</v>
      </c>
      <c r="D710" s="214" t="s">
        <v>133</v>
      </c>
      <c r="E710" s="215" t="s">
        <v>973</v>
      </c>
      <c r="F710" s="216" t="s">
        <v>974</v>
      </c>
      <c r="G710" s="217" t="s">
        <v>224</v>
      </c>
      <c r="H710" s="218">
        <v>193.18199999999999</v>
      </c>
      <c r="I710" s="219"/>
      <c r="J710" s="220">
        <f>ROUND(I710*H710,2)</f>
        <v>0</v>
      </c>
      <c r="K710" s="221"/>
      <c r="L710" s="43"/>
      <c r="M710" s="222" t="s">
        <v>1</v>
      </c>
      <c r="N710" s="223" t="s">
        <v>43</v>
      </c>
      <c r="O710" s="90"/>
      <c r="P710" s="224">
        <f>O710*H710</f>
        <v>0</v>
      </c>
      <c r="Q710" s="224">
        <v>0</v>
      </c>
      <c r="R710" s="224">
        <f>Q710*H710</f>
        <v>0</v>
      </c>
      <c r="S710" s="224">
        <v>0</v>
      </c>
      <c r="T710" s="225">
        <f>S710*H710</f>
        <v>0</v>
      </c>
      <c r="U710" s="37"/>
      <c r="V710" s="37"/>
      <c r="W710" s="37"/>
      <c r="X710" s="37"/>
      <c r="Y710" s="37"/>
      <c r="Z710" s="37"/>
      <c r="AA710" s="37"/>
      <c r="AB710" s="37"/>
      <c r="AC710" s="37"/>
      <c r="AD710" s="37"/>
      <c r="AE710" s="37"/>
      <c r="AR710" s="226" t="s">
        <v>137</v>
      </c>
      <c r="AT710" s="226" t="s">
        <v>133</v>
      </c>
      <c r="AU710" s="226" t="s">
        <v>87</v>
      </c>
      <c r="AY710" s="16" t="s">
        <v>131</v>
      </c>
      <c r="BE710" s="227">
        <f>IF(N710="základní",J710,0)</f>
        <v>0</v>
      </c>
      <c r="BF710" s="227">
        <f>IF(N710="snížená",J710,0)</f>
        <v>0</v>
      </c>
      <c r="BG710" s="227">
        <f>IF(N710="zákl. přenesená",J710,0)</f>
        <v>0</v>
      </c>
      <c r="BH710" s="227">
        <f>IF(N710="sníž. přenesená",J710,0)</f>
        <v>0</v>
      </c>
      <c r="BI710" s="227">
        <f>IF(N710="nulová",J710,0)</f>
        <v>0</v>
      </c>
      <c r="BJ710" s="16" t="s">
        <v>85</v>
      </c>
      <c r="BK710" s="227">
        <f>ROUND(I710*H710,2)</f>
        <v>0</v>
      </c>
      <c r="BL710" s="16" t="s">
        <v>137</v>
      </c>
      <c r="BM710" s="226" t="s">
        <v>975</v>
      </c>
    </row>
    <row r="711" s="2" customFormat="1">
      <c r="A711" s="37"/>
      <c r="B711" s="38"/>
      <c r="C711" s="39"/>
      <c r="D711" s="228" t="s">
        <v>139</v>
      </c>
      <c r="E711" s="39"/>
      <c r="F711" s="229" t="s">
        <v>976</v>
      </c>
      <c r="G711" s="39"/>
      <c r="H711" s="39"/>
      <c r="I711" s="230"/>
      <c r="J711" s="39"/>
      <c r="K711" s="39"/>
      <c r="L711" s="43"/>
      <c r="M711" s="231"/>
      <c r="N711" s="232"/>
      <c r="O711" s="90"/>
      <c r="P711" s="90"/>
      <c r="Q711" s="90"/>
      <c r="R711" s="90"/>
      <c r="S711" s="90"/>
      <c r="T711" s="91"/>
      <c r="U711" s="37"/>
      <c r="V711" s="37"/>
      <c r="W711" s="37"/>
      <c r="X711" s="37"/>
      <c r="Y711" s="37"/>
      <c r="Z711" s="37"/>
      <c r="AA711" s="37"/>
      <c r="AB711" s="37"/>
      <c r="AC711" s="37"/>
      <c r="AD711" s="37"/>
      <c r="AE711" s="37"/>
      <c r="AT711" s="16" t="s">
        <v>139</v>
      </c>
      <c r="AU711" s="16" t="s">
        <v>87</v>
      </c>
    </row>
    <row r="712" s="12" customFormat="1" ht="25.92" customHeight="1">
      <c r="A712" s="12"/>
      <c r="B712" s="198"/>
      <c r="C712" s="199"/>
      <c r="D712" s="200" t="s">
        <v>77</v>
      </c>
      <c r="E712" s="201" t="s">
        <v>977</v>
      </c>
      <c r="F712" s="201" t="s">
        <v>978</v>
      </c>
      <c r="G712" s="199"/>
      <c r="H712" s="199"/>
      <c r="I712" s="202"/>
      <c r="J712" s="203">
        <f>BK712</f>
        <v>0</v>
      </c>
      <c r="K712" s="199"/>
      <c r="L712" s="204"/>
      <c r="M712" s="205"/>
      <c r="N712" s="206"/>
      <c r="O712" s="206"/>
      <c r="P712" s="207">
        <f>P713+P761+P766</f>
        <v>0</v>
      </c>
      <c r="Q712" s="206"/>
      <c r="R712" s="207">
        <f>R713+R761+R766</f>
        <v>0.88528095999999989</v>
      </c>
      <c r="S712" s="206"/>
      <c r="T712" s="208">
        <f>T713+T761+T766</f>
        <v>1.1811750000000001</v>
      </c>
      <c r="U712" s="12"/>
      <c r="V712" s="12"/>
      <c r="W712" s="12"/>
      <c r="X712" s="12"/>
      <c r="Y712" s="12"/>
      <c r="Z712" s="12"/>
      <c r="AA712" s="12"/>
      <c r="AB712" s="12"/>
      <c r="AC712" s="12"/>
      <c r="AD712" s="12"/>
      <c r="AE712" s="12"/>
      <c r="AR712" s="209" t="s">
        <v>87</v>
      </c>
      <c r="AT712" s="210" t="s">
        <v>77</v>
      </c>
      <c r="AU712" s="210" t="s">
        <v>78</v>
      </c>
      <c r="AY712" s="209" t="s">
        <v>131</v>
      </c>
      <c r="BK712" s="211">
        <f>BK713+BK761+BK766</f>
        <v>0</v>
      </c>
    </row>
    <row r="713" s="12" customFormat="1" ht="22.8" customHeight="1">
      <c r="A713" s="12"/>
      <c r="B713" s="198"/>
      <c r="C713" s="199"/>
      <c r="D713" s="200" t="s">
        <v>77</v>
      </c>
      <c r="E713" s="212" t="s">
        <v>979</v>
      </c>
      <c r="F713" s="212" t="s">
        <v>980</v>
      </c>
      <c r="G713" s="199"/>
      <c r="H713" s="199"/>
      <c r="I713" s="202"/>
      <c r="J713" s="213">
        <f>BK713</f>
        <v>0</v>
      </c>
      <c r="K713" s="199"/>
      <c r="L713" s="204"/>
      <c r="M713" s="205"/>
      <c r="N713" s="206"/>
      <c r="O713" s="206"/>
      <c r="P713" s="207">
        <f>SUM(P714:P760)</f>
        <v>0</v>
      </c>
      <c r="Q713" s="206"/>
      <c r="R713" s="207">
        <f>SUM(R714:R760)</f>
        <v>0.81158875999999991</v>
      </c>
      <c r="S713" s="206"/>
      <c r="T713" s="208">
        <f>SUM(T714:T760)</f>
        <v>1.1811750000000001</v>
      </c>
      <c r="U713" s="12"/>
      <c r="V713" s="12"/>
      <c r="W713" s="12"/>
      <c r="X713" s="12"/>
      <c r="Y713" s="12"/>
      <c r="Z713" s="12"/>
      <c r="AA713" s="12"/>
      <c r="AB713" s="12"/>
      <c r="AC713" s="12"/>
      <c r="AD713" s="12"/>
      <c r="AE713" s="12"/>
      <c r="AR713" s="209" t="s">
        <v>87</v>
      </c>
      <c r="AT713" s="210" t="s">
        <v>77</v>
      </c>
      <c r="AU713" s="210" t="s">
        <v>85</v>
      </c>
      <c r="AY713" s="209" t="s">
        <v>131</v>
      </c>
      <c r="BK713" s="211">
        <f>SUM(BK714:BK760)</f>
        <v>0</v>
      </c>
    </row>
    <row r="714" s="2" customFormat="1" ht="16.5" customHeight="1">
      <c r="A714" s="37"/>
      <c r="B714" s="38"/>
      <c r="C714" s="214" t="s">
        <v>613</v>
      </c>
      <c r="D714" s="214" t="s">
        <v>133</v>
      </c>
      <c r="E714" s="215" t="s">
        <v>981</v>
      </c>
      <c r="F714" s="216" t="s">
        <v>982</v>
      </c>
      <c r="G714" s="217" t="s">
        <v>136</v>
      </c>
      <c r="H714" s="218">
        <v>213</v>
      </c>
      <c r="I714" s="219"/>
      <c r="J714" s="220">
        <f>ROUND(I714*H714,2)</f>
        <v>0</v>
      </c>
      <c r="K714" s="221"/>
      <c r="L714" s="43"/>
      <c r="M714" s="222" t="s">
        <v>1</v>
      </c>
      <c r="N714" s="223" t="s">
        <v>43</v>
      </c>
      <c r="O714" s="90"/>
      <c r="P714" s="224">
        <f>O714*H714</f>
        <v>0</v>
      </c>
      <c r="Q714" s="224">
        <v>0</v>
      </c>
      <c r="R714" s="224">
        <f>Q714*H714</f>
        <v>0</v>
      </c>
      <c r="S714" s="224">
        <v>0.0040000000000000001</v>
      </c>
      <c r="T714" s="225">
        <f>S714*H714</f>
        <v>0.85199999999999998</v>
      </c>
      <c r="U714" s="37"/>
      <c r="V714" s="37"/>
      <c r="W714" s="37"/>
      <c r="X714" s="37"/>
      <c r="Y714" s="37"/>
      <c r="Z714" s="37"/>
      <c r="AA714" s="37"/>
      <c r="AB714" s="37"/>
      <c r="AC714" s="37"/>
      <c r="AD714" s="37"/>
      <c r="AE714" s="37"/>
      <c r="AR714" s="226" t="s">
        <v>267</v>
      </c>
      <c r="AT714" s="226" t="s">
        <v>133</v>
      </c>
      <c r="AU714" s="226" t="s">
        <v>87</v>
      </c>
      <c r="AY714" s="16" t="s">
        <v>131</v>
      </c>
      <c r="BE714" s="227">
        <f>IF(N714="základní",J714,0)</f>
        <v>0</v>
      </c>
      <c r="BF714" s="227">
        <f>IF(N714="snížená",J714,0)</f>
        <v>0</v>
      </c>
      <c r="BG714" s="227">
        <f>IF(N714="zákl. přenesená",J714,0)</f>
        <v>0</v>
      </c>
      <c r="BH714" s="227">
        <f>IF(N714="sníž. přenesená",J714,0)</f>
        <v>0</v>
      </c>
      <c r="BI714" s="227">
        <f>IF(N714="nulová",J714,0)</f>
        <v>0</v>
      </c>
      <c r="BJ714" s="16" t="s">
        <v>85</v>
      </c>
      <c r="BK714" s="227">
        <f>ROUND(I714*H714,2)</f>
        <v>0</v>
      </c>
      <c r="BL714" s="16" t="s">
        <v>267</v>
      </c>
      <c r="BM714" s="226" t="s">
        <v>983</v>
      </c>
    </row>
    <row r="715" s="2" customFormat="1">
      <c r="A715" s="37"/>
      <c r="B715" s="38"/>
      <c r="C715" s="39"/>
      <c r="D715" s="228" t="s">
        <v>139</v>
      </c>
      <c r="E715" s="39"/>
      <c r="F715" s="229" t="s">
        <v>984</v>
      </c>
      <c r="G715" s="39"/>
      <c r="H715" s="39"/>
      <c r="I715" s="230"/>
      <c r="J715" s="39"/>
      <c r="K715" s="39"/>
      <c r="L715" s="43"/>
      <c r="M715" s="231"/>
      <c r="N715" s="232"/>
      <c r="O715" s="90"/>
      <c r="P715" s="90"/>
      <c r="Q715" s="90"/>
      <c r="R715" s="90"/>
      <c r="S715" s="90"/>
      <c r="T715" s="91"/>
      <c r="U715" s="37"/>
      <c r="V715" s="37"/>
      <c r="W715" s="37"/>
      <c r="X715" s="37"/>
      <c r="Y715" s="37"/>
      <c r="Z715" s="37"/>
      <c r="AA715" s="37"/>
      <c r="AB715" s="37"/>
      <c r="AC715" s="37"/>
      <c r="AD715" s="37"/>
      <c r="AE715" s="37"/>
      <c r="AT715" s="16" t="s">
        <v>139</v>
      </c>
      <c r="AU715" s="16" t="s">
        <v>87</v>
      </c>
    </row>
    <row r="716" s="2" customFormat="1">
      <c r="A716" s="37"/>
      <c r="B716" s="38"/>
      <c r="C716" s="39"/>
      <c r="D716" s="228" t="s">
        <v>141</v>
      </c>
      <c r="E716" s="39"/>
      <c r="F716" s="233" t="s">
        <v>985</v>
      </c>
      <c r="G716" s="39"/>
      <c r="H716" s="39"/>
      <c r="I716" s="230"/>
      <c r="J716" s="39"/>
      <c r="K716" s="39"/>
      <c r="L716" s="43"/>
      <c r="M716" s="231"/>
      <c r="N716" s="232"/>
      <c r="O716" s="90"/>
      <c r="P716" s="90"/>
      <c r="Q716" s="90"/>
      <c r="R716" s="90"/>
      <c r="S716" s="90"/>
      <c r="T716" s="91"/>
      <c r="U716" s="37"/>
      <c r="V716" s="37"/>
      <c r="W716" s="37"/>
      <c r="X716" s="37"/>
      <c r="Y716" s="37"/>
      <c r="Z716" s="37"/>
      <c r="AA716" s="37"/>
      <c r="AB716" s="37"/>
      <c r="AC716" s="37"/>
      <c r="AD716" s="37"/>
      <c r="AE716" s="37"/>
      <c r="AT716" s="16" t="s">
        <v>141</v>
      </c>
      <c r="AU716" s="16" t="s">
        <v>87</v>
      </c>
    </row>
    <row r="717" s="13" customFormat="1">
      <c r="A717" s="13"/>
      <c r="B717" s="234"/>
      <c r="C717" s="235"/>
      <c r="D717" s="228" t="s">
        <v>143</v>
      </c>
      <c r="E717" s="236" t="s">
        <v>1</v>
      </c>
      <c r="F717" s="237" t="s">
        <v>799</v>
      </c>
      <c r="G717" s="235"/>
      <c r="H717" s="238">
        <v>213</v>
      </c>
      <c r="I717" s="239"/>
      <c r="J717" s="235"/>
      <c r="K717" s="235"/>
      <c r="L717" s="240"/>
      <c r="M717" s="241"/>
      <c r="N717" s="242"/>
      <c r="O717" s="242"/>
      <c r="P717" s="242"/>
      <c r="Q717" s="242"/>
      <c r="R717" s="242"/>
      <c r="S717" s="242"/>
      <c r="T717" s="243"/>
      <c r="U717" s="13"/>
      <c r="V717" s="13"/>
      <c r="W717" s="13"/>
      <c r="X717" s="13"/>
      <c r="Y717" s="13"/>
      <c r="Z717" s="13"/>
      <c r="AA717" s="13"/>
      <c r="AB717" s="13"/>
      <c r="AC717" s="13"/>
      <c r="AD717" s="13"/>
      <c r="AE717" s="13"/>
      <c r="AT717" s="244" t="s">
        <v>143</v>
      </c>
      <c r="AU717" s="244" t="s">
        <v>87</v>
      </c>
      <c r="AV717" s="13" t="s">
        <v>87</v>
      </c>
      <c r="AW717" s="13" t="s">
        <v>34</v>
      </c>
      <c r="AX717" s="13" t="s">
        <v>85</v>
      </c>
      <c r="AY717" s="244" t="s">
        <v>131</v>
      </c>
    </row>
    <row r="718" s="2" customFormat="1" ht="16.5" customHeight="1">
      <c r="A718" s="37"/>
      <c r="B718" s="38"/>
      <c r="C718" s="214" t="s">
        <v>986</v>
      </c>
      <c r="D718" s="214" t="s">
        <v>133</v>
      </c>
      <c r="E718" s="215" t="s">
        <v>987</v>
      </c>
      <c r="F718" s="216" t="s">
        <v>988</v>
      </c>
      <c r="G718" s="217" t="s">
        <v>136</v>
      </c>
      <c r="H718" s="218">
        <v>73.150000000000006</v>
      </c>
      <c r="I718" s="219"/>
      <c r="J718" s="220">
        <f>ROUND(I718*H718,2)</f>
        <v>0</v>
      </c>
      <c r="K718" s="221"/>
      <c r="L718" s="43"/>
      <c r="M718" s="222" t="s">
        <v>1</v>
      </c>
      <c r="N718" s="223" t="s">
        <v>43</v>
      </c>
      <c r="O718" s="90"/>
      <c r="P718" s="224">
        <f>O718*H718</f>
        <v>0</v>
      </c>
      <c r="Q718" s="224">
        <v>0</v>
      </c>
      <c r="R718" s="224">
        <f>Q718*H718</f>
        <v>0</v>
      </c>
      <c r="S718" s="224">
        <v>0.0044999999999999997</v>
      </c>
      <c r="T718" s="225">
        <f>S718*H718</f>
        <v>0.329175</v>
      </c>
      <c r="U718" s="37"/>
      <c r="V718" s="37"/>
      <c r="W718" s="37"/>
      <c r="X718" s="37"/>
      <c r="Y718" s="37"/>
      <c r="Z718" s="37"/>
      <c r="AA718" s="37"/>
      <c r="AB718" s="37"/>
      <c r="AC718" s="37"/>
      <c r="AD718" s="37"/>
      <c r="AE718" s="37"/>
      <c r="AR718" s="226" t="s">
        <v>267</v>
      </c>
      <c r="AT718" s="226" t="s">
        <v>133</v>
      </c>
      <c r="AU718" s="226" t="s">
        <v>87</v>
      </c>
      <c r="AY718" s="16" t="s">
        <v>131</v>
      </c>
      <c r="BE718" s="227">
        <f>IF(N718="základní",J718,0)</f>
        <v>0</v>
      </c>
      <c r="BF718" s="227">
        <f>IF(N718="snížená",J718,0)</f>
        <v>0</v>
      </c>
      <c r="BG718" s="227">
        <f>IF(N718="zákl. přenesená",J718,0)</f>
        <v>0</v>
      </c>
      <c r="BH718" s="227">
        <f>IF(N718="sníž. přenesená",J718,0)</f>
        <v>0</v>
      </c>
      <c r="BI718" s="227">
        <f>IF(N718="nulová",J718,0)</f>
        <v>0</v>
      </c>
      <c r="BJ718" s="16" t="s">
        <v>85</v>
      </c>
      <c r="BK718" s="227">
        <f>ROUND(I718*H718,2)</f>
        <v>0</v>
      </c>
      <c r="BL718" s="16" t="s">
        <v>267</v>
      </c>
      <c r="BM718" s="226" t="s">
        <v>989</v>
      </c>
    </row>
    <row r="719" s="2" customFormat="1">
      <c r="A719" s="37"/>
      <c r="B719" s="38"/>
      <c r="C719" s="39"/>
      <c r="D719" s="228" t="s">
        <v>139</v>
      </c>
      <c r="E719" s="39"/>
      <c r="F719" s="229" t="s">
        <v>990</v>
      </c>
      <c r="G719" s="39"/>
      <c r="H719" s="39"/>
      <c r="I719" s="230"/>
      <c r="J719" s="39"/>
      <c r="K719" s="39"/>
      <c r="L719" s="43"/>
      <c r="M719" s="231"/>
      <c r="N719" s="232"/>
      <c r="O719" s="90"/>
      <c r="P719" s="90"/>
      <c r="Q719" s="90"/>
      <c r="R719" s="90"/>
      <c r="S719" s="90"/>
      <c r="T719" s="91"/>
      <c r="U719" s="37"/>
      <c r="V719" s="37"/>
      <c r="W719" s="37"/>
      <c r="X719" s="37"/>
      <c r="Y719" s="37"/>
      <c r="Z719" s="37"/>
      <c r="AA719" s="37"/>
      <c r="AB719" s="37"/>
      <c r="AC719" s="37"/>
      <c r="AD719" s="37"/>
      <c r="AE719" s="37"/>
      <c r="AT719" s="16" t="s">
        <v>139</v>
      </c>
      <c r="AU719" s="16" t="s">
        <v>87</v>
      </c>
    </row>
    <row r="720" s="13" customFormat="1">
      <c r="A720" s="13"/>
      <c r="B720" s="234"/>
      <c r="C720" s="235"/>
      <c r="D720" s="228" t="s">
        <v>143</v>
      </c>
      <c r="E720" s="236" t="s">
        <v>1</v>
      </c>
      <c r="F720" s="237" t="s">
        <v>991</v>
      </c>
      <c r="G720" s="235"/>
      <c r="H720" s="238">
        <v>35.530000000000001</v>
      </c>
      <c r="I720" s="239"/>
      <c r="J720" s="235"/>
      <c r="K720" s="235"/>
      <c r="L720" s="240"/>
      <c r="M720" s="241"/>
      <c r="N720" s="242"/>
      <c r="O720" s="242"/>
      <c r="P720" s="242"/>
      <c r="Q720" s="242"/>
      <c r="R720" s="242"/>
      <c r="S720" s="242"/>
      <c r="T720" s="243"/>
      <c r="U720" s="13"/>
      <c r="V720" s="13"/>
      <c r="W720" s="13"/>
      <c r="X720" s="13"/>
      <c r="Y720" s="13"/>
      <c r="Z720" s="13"/>
      <c r="AA720" s="13"/>
      <c r="AB720" s="13"/>
      <c r="AC720" s="13"/>
      <c r="AD720" s="13"/>
      <c r="AE720" s="13"/>
      <c r="AT720" s="244" t="s">
        <v>143</v>
      </c>
      <c r="AU720" s="244" t="s">
        <v>87</v>
      </c>
      <c r="AV720" s="13" t="s">
        <v>87</v>
      </c>
      <c r="AW720" s="13" t="s">
        <v>34</v>
      </c>
      <c r="AX720" s="13" t="s">
        <v>78</v>
      </c>
      <c r="AY720" s="244" t="s">
        <v>131</v>
      </c>
    </row>
    <row r="721" s="13" customFormat="1">
      <c r="A721" s="13"/>
      <c r="B721" s="234"/>
      <c r="C721" s="235"/>
      <c r="D721" s="228" t="s">
        <v>143</v>
      </c>
      <c r="E721" s="236" t="s">
        <v>1</v>
      </c>
      <c r="F721" s="237" t="s">
        <v>992</v>
      </c>
      <c r="G721" s="235"/>
      <c r="H721" s="238">
        <v>37.619999999999997</v>
      </c>
      <c r="I721" s="239"/>
      <c r="J721" s="235"/>
      <c r="K721" s="235"/>
      <c r="L721" s="240"/>
      <c r="M721" s="241"/>
      <c r="N721" s="242"/>
      <c r="O721" s="242"/>
      <c r="P721" s="242"/>
      <c r="Q721" s="242"/>
      <c r="R721" s="242"/>
      <c r="S721" s="242"/>
      <c r="T721" s="243"/>
      <c r="U721" s="13"/>
      <c r="V721" s="13"/>
      <c r="W721" s="13"/>
      <c r="X721" s="13"/>
      <c r="Y721" s="13"/>
      <c r="Z721" s="13"/>
      <c r="AA721" s="13"/>
      <c r="AB721" s="13"/>
      <c r="AC721" s="13"/>
      <c r="AD721" s="13"/>
      <c r="AE721" s="13"/>
      <c r="AT721" s="244" t="s">
        <v>143</v>
      </c>
      <c r="AU721" s="244" t="s">
        <v>87</v>
      </c>
      <c r="AV721" s="13" t="s">
        <v>87</v>
      </c>
      <c r="AW721" s="13" t="s">
        <v>34</v>
      </c>
      <c r="AX721" s="13" t="s">
        <v>78</v>
      </c>
      <c r="AY721" s="244" t="s">
        <v>131</v>
      </c>
    </row>
    <row r="722" s="14" customFormat="1">
      <c r="A722" s="14"/>
      <c r="B722" s="245"/>
      <c r="C722" s="246"/>
      <c r="D722" s="228" t="s">
        <v>143</v>
      </c>
      <c r="E722" s="247" t="s">
        <v>1</v>
      </c>
      <c r="F722" s="248" t="s">
        <v>146</v>
      </c>
      <c r="G722" s="246"/>
      <c r="H722" s="249">
        <v>73.150000000000006</v>
      </c>
      <c r="I722" s="250"/>
      <c r="J722" s="246"/>
      <c r="K722" s="246"/>
      <c r="L722" s="251"/>
      <c r="M722" s="252"/>
      <c r="N722" s="253"/>
      <c r="O722" s="253"/>
      <c r="P722" s="253"/>
      <c r="Q722" s="253"/>
      <c r="R722" s="253"/>
      <c r="S722" s="253"/>
      <c r="T722" s="254"/>
      <c r="U722" s="14"/>
      <c r="V722" s="14"/>
      <c r="W722" s="14"/>
      <c r="X722" s="14"/>
      <c r="Y722" s="14"/>
      <c r="Z722" s="14"/>
      <c r="AA722" s="14"/>
      <c r="AB722" s="14"/>
      <c r="AC722" s="14"/>
      <c r="AD722" s="14"/>
      <c r="AE722" s="14"/>
      <c r="AT722" s="255" t="s">
        <v>143</v>
      </c>
      <c r="AU722" s="255" t="s">
        <v>87</v>
      </c>
      <c r="AV722" s="14" t="s">
        <v>137</v>
      </c>
      <c r="AW722" s="14" t="s">
        <v>34</v>
      </c>
      <c r="AX722" s="14" t="s">
        <v>85</v>
      </c>
      <c r="AY722" s="255" t="s">
        <v>131</v>
      </c>
    </row>
    <row r="723" s="2" customFormat="1" ht="21.75" customHeight="1">
      <c r="A723" s="37"/>
      <c r="B723" s="38"/>
      <c r="C723" s="214" t="s">
        <v>993</v>
      </c>
      <c r="D723" s="214" t="s">
        <v>133</v>
      </c>
      <c r="E723" s="215" t="s">
        <v>994</v>
      </c>
      <c r="F723" s="216" t="s">
        <v>995</v>
      </c>
      <c r="G723" s="217" t="s">
        <v>136</v>
      </c>
      <c r="H723" s="218">
        <v>99.566999999999993</v>
      </c>
      <c r="I723" s="219"/>
      <c r="J723" s="220">
        <f>ROUND(I723*H723,2)</f>
        <v>0</v>
      </c>
      <c r="K723" s="221"/>
      <c r="L723" s="43"/>
      <c r="M723" s="222" t="s">
        <v>1</v>
      </c>
      <c r="N723" s="223" t="s">
        <v>43</v>
      </c>
      <c r="O723" s="90"/>
      <c r="P723" s="224">
        <f>O723*H723</f>
        <v>0</v>
      </c>
      <c r="Q723" s="224">
        <v>0.00040000000000000002</v>
      </c>
      <c r="R723" s="224">
        <f>Q723*H723</f>
        <v>0.039826800000000002</v>
      </c>
      <c r="S723" s="224">
        <v>0</v>
      </c>
      <c r="T723" s="225">
        <f>S723*H723</f>
        <v>0</v>
      </c>
      <c r="U723" s="37"/>
      <c r="V723" s="37"/>
      <c r="W723" s="37"/>
      <c r="X723" s="37"/>
      <c r="Y723" s="37"/>
      <c r="Z723" s="37"/>
      <c r="AA723" s="37"/>
      <c r="AB723" s="37"/>
      <c r="AC723" s="37"/>
      <c r="AD723" s="37"/>
      <c r="AE723" s="37"/>
      <c r="AR723" s="226" t="s">
        <v>267</v>
      </c>
      <c r="AT723" s="226" t="s">
        <v>133</v>
      </c>
      <c r="AU723" s="226" t="s">
        <v>87</v>
      </c>
      <c r="AY723" s="16" t="s">
        <v>131</v>
      </c>
      <c r="BE723" s="227">
        <f>IF(N723="základní",J723,0)</f>
        <v>0</v>
      </c>
      <c r="BF723" s="227">
        <f>IF(N723="snížená",J723,0)</f>
        <v>0</v>
      </c>
      <c r="BG723" s="227">
        <f>IF(N723="zákl. přenesená",J723,0)</f>
        <v>0</v>
      </c>
      <c r="BH723" s="227">
        <f>IF(N723="sníž. přenesená",J723,0)</f>
        <v>0</v>
      </c>
      <c r="BI723" s="227">
        <f>IF(N723="nulová",J723,0)</f>
        <v>0</v>
      </c>
      <c r="BJ723" s="16" t="s">
        <v>85</v>
      </c>
      <c r="BK723" s="227">
        <f>ROUND(I723*H723,2)</f>
        <v>0</v>
      </c>
      <c r="BL723" s="16" t="s">
        <v>267</v>
      </c>
      <c r="BM723" s="226" t="s">
        <v>996</v>
      </c>
    </row>
    <row r="724" s="2" customFormat="1">
      <c r="A724" s="37"/>
      <c r="B724" s="38"/>
      <c r="C724" s="39"/>
      <c r="D724" s="228" t="s">
        <v>139</v>
      </c>
      <c r="E724" s="39"/>
      <c r="F724" s="229" t="s">
        <v>997</v>
      </c>
      <c r="G724" s="39"/>
      <c r="H724" s="39"/>
      <c r="I724" s="230"/>
      <c r="J724" s="39"/>
      <c r="K724" s="39"/>
      <c r="L724" s="43"/>
      <c r="M724" s="231"/>
      <c r="N724" s="232"/>
      <c r="O724" s="90"/>
      <c r="P724" s="90"/>
      <c r="Q724" s="90"/>
      <c r="R724" s="90"/>
      <c r="S724" s="90"/>
      <c r="T724" s="91"/>
      <c r="U724" s="37"/>
      <c r="V724" s="37"/>
      <c r="W724" s="37"/>
      <c r="X724" s="37"/>
      <c r="Y724" s="37"/>
      <c r="Z724" s="37"/>
      <c r="AA724" s="37"/>
      <c r="AB724" s="37"/>
      <c r="AC724" s="37"/>
      <c r="AD724" s="37"/>
      <c r="AE724" s="37"/>
      <c r="AT724" s="16" t="s">
        <v>139</v>
      </c>
      <c r="AU724" s="16" t="s">
        <v>87</v>
      </c>
    </row>
    <row r="725" s="13" customFormat="1">
      <c r="A725" s="13"/>
      <c r="B725" s="234"/>
      <c r="C725" s="235"/>
      <c r="D725" s="228" t="s">
        <v>143</v>
      </c>
      <c r="E725" s="236" t="s">
        <v>1</v>
      </c>
      <c r="F725" s="237" t="s">
        <v>998</v>
      </c>
      <c r="G725" s="235"/>
      <c r="H725" s="238">
        <v>48.087000000000003</v>
      </c>
      <c r="I725" s="239"/>
      <c r="J725" s="235"/>
      <c r="K725" s="235"/>
      <c r="L725" s="240"/>
      <c r="M725" s="241"/>
      <c r="N725" s="242"/>
      <c r="O725" s="242"/>
      <c r="P725" s="242"/>
      <c r="Q725" s="242"/>
      <c r="R725" s="242"/>
      <c r="S725" s="242"/>
      <c r="T725" s="243"/>
      <c r="U725" s="13"/>
      <c r="V725" s="13"/>
      <c r="W725" s="13"/>
      <c r="X725" s="13"/>
      <c r="Y725" s="13"/>
      <c r="Z725" s="13"/>
      <c r="AA725" s="13"/>
      <c r="AB725" s="13"/>
      <c r="AC725" s="13"/>
      <c r="AD725" s="13"/>
      <c r="AE725" s="13"/>
      <c r="AT725" s="244" t="s">
        <v>143</v>
      </c>
      <c r="AU725" s="244" t="s">
        <v>87</v>
      </c>
      <c r="AV725" s="13" t="s">
        <v>87</v>
      </c>
      <c r="AW725" s="13" t="s">
        <v>34</v>
      </c>
      <c r="AX725" s="13" t="s">
        <v>78</v>
      </c>
      <c r="AY725" s="244" t="s">
        <v>131</v>
      </c>
    </row>
    <row r="726" s="13" customFormat="1">
      <c r="A726" s="13"/>
      <c r="B726" s="234"/>
      <c r="C726" s="235"/>
      <c r="D726" s="228" t="s">
        <v>143</v>
      </c>
      <c r="E726" s="236" t="s">
        <v>1</v>
      </c>
      <c r="F726" s="237" t="s">
        <v>999</v>
      </c>
      <c r="G726" s="235"/>
      <c r="H726" s="238">
        <v>51.479999999999997</v>
      </c>
      <c r="I726" s="239"/>
      <c r="J726" s="235"/>
      <c r="K726" s="235"/>
      <c r="L726" s="240"/>
      <c r="M726" s="241"/>
      <c r="N726" s="242"/>
      <c r="O726" s="242"/>
      <c r="P726" s="242"/>
      <c r="Q726" s="242"/>
      <c r="R726" s="242"/>
      <c r="S726" s="242"/>
      <c r="T726" s="243"/>
      <c r="U726" s="13"/>
      <c r="V726" s="13"/>
      <c r="W726" s="13"/>
      <c r="X726" s="13"/>
      <c r="Y726" s="13"/>
      <c r="Z726" s="13"/>
      <c r="AA726" s="13"/>
      <c r="AB726" s="13"/>
      <c r="AC726" s="13"/>
      <c r="AD726" s="13"/>
      <c r="AE726" s="13"/>
      <c r="AT726" s="244" t="s">
        <v>143</v>
      </c>
      <c r="AU726" s="244" t="s">
        <v>87</v>
      </c>
      <c r="AV726" s="13" t="s">
        <v>87</v>
      </c>
      <c r="AW726" s="13" t="s">
        <v>34</v>
      </c>
      <c r="AX726" s="13" t="s">
        <v>78</v>
      </c>
      <c r="AY726" s="244" t="s">
        <v>131</v>
      </c>
    </row>
    <row r="727" s="14" customFormat="1">
      <c r="A727" s="14"/>
      <c r="B727" s="245"/>
      <c r="C727" s="246"/>
      <c r="D727" s="228" t="s">
        <v>143</v>
      </c>
      <c r="E727" s="247" t="s">
        <v>1</v>
      </c>
      <c r="F727" s="248" t="s">
        <v>146</v>
      </c>
      <c r="G727" s="246"/>
      <c r="H727" s="249">
        <v>99.566999999999993</v>
      </c>
      <c r="I727" s="250"/>
      <c r="J727" s="246"/>
      <c r="K727" s="246"/>
      <c r="L727" s="251"/>
      <c r="M727" s="252"/>
      <c r="N727" s="253"/>
      <c r="O727" s="253"/>
      <c r="P727" s="253"/>
      <c r="Q727" s="253"/>
      <c r="R727" s="253"/>
      <c r="S727" s="253"/>
      <c r="T727" s="254"/>
      <c r="U727" s="14"/>
      <c r="V727" s="14"/>
      <c r="W727" s="14"/>
      <c r="X727" s="14"/>
      <c r="Y727" s="14"/>
      <c r="Z727" s="14"/>
      <c r="AA727" s="14"/>
      <c r="AB727" s="14"/>
      <c r="AC727" s="14"/>
      <c r="AD727" s="14"/>
      <c r="AE727" s="14"/>
      <c r="AT727" s="255" t="s">
        <v>143</v>
      </c>
      <c r="AU727" s="255" t="s">
        <v>87</v>
      </c>
      <c r="AV727" s="14" t="s">
        <v>137</v>
      </c>
      <c r="AW727" s="14" t="s">
        <v>34</v>
      </c>
      <c r="AX727" s="14" t="s">
        <v>85</v>
      </c>
      <c r="AY727" s="255" t="s">
        <v>131</v>
      </c>
    </row>
    <row r="728" s="2" customFormat="1" ht="44.25" customHeight="1">
      <c r="A728" s="37"/>
      <c r="B728" s="38"/>
      <c r="C728" s="256" t="s">
        <v>1000</v>
      </c>
      <c r="D728" s="256" t="s">
        <v>268</v>
      </c>
      <c r="E728" s="257" t="s">
        <v>1001</v>
      </c>
      <c r="F728" s="258" t="s">
        <v>1002</v>
      </c>
      <c r="G728" s="259" t="s">
        <v>136</v>
      </c>
      <c r="H728" s="260">
        <v>114.502</v>
      </c>
      <c r="I728" s="261"/>
      <c r="J728" s="262">
        <f>ROUND(I728*H728,2)</f>
        <v>0</v>
      </c>
      <c r="K728" s="263"/>
      <c r="L728" s="264"/>
      <c r="M728" s="265" t="s">
        <v>1</v>
      </c>
      <c r="N728" s="266" t="s">
        <v>43</v>
      </c>
      <c r="O728" s="90"/>
      <c r="P728" s="224">
        <f>O728*H728</f>
        <v>0</v>
      </c>
      <c r="Q728" s="224">
        <v>0.001</v>
      </c>
      <c r="R728" s="224">
        <f>Q728*H728</f>
        <v>0.11450199999999999</v>
      </c>
      <c r="S728" s="224">
        <v>0</v>
      </c>
      <c r="T728" s="225">
        <f>S728*H728</f>
        <v>0</v>
      </c>
      <c r="U728" s="37"/>
      <c r="V728" s="37"/>
      <c r="W728" s="37"/>
      <c r="X728" s="37"/>
      <c r="Y728" s="37"/>
      <c r="Z728" s="37"/>
      <c r="AA728" s="37"/>
      <c r="AB728" s="37"/>
      <c r="AC728" s="37"/>
      <c r="AD728" s="37"/>
      <c r="AE728" s="37"/>
      <c r="AR728" s="226" t="s">
        <v>385</v>
      </c>
      <c r="AT728" s="226" t="s">
        <v>268</v>
      </c>
      <c r="AU728" s="226" t="s">
        <v>87</v>
      </c>
      <c r="AY728" s="16" t="s">
        <v>131</v>
      </c>
      <c r="BE728" s="227">
        <f>IF(N728="základní",J728,0)</f>
        <v>0</v>
      </c>
      <c r="BF728" s="227">
        <f>IF(N728="snížená",J728,0)</f>
        <v>0</v>
      </c>
      <c r="BG728" s="227">
        <f>IF(N728="zákl. přenesená",J728,0)</f>
        <v>0</v>
      </c>
      <c r="BH728" s="227">
        <f>IF(N728="sníž. přenesená",J728,0)</f>
        <v>0</v>
      </c>
      <c r="BI728" s="227">
        <f>IF(N728="nulová",J728,0)</f>
        <v>0</v>
      </c>
      <c r="BJ728" s="16" t="s">
        <v>85</v>
      </c>
      <c r="BK728" s="227">
        <f>ROUND(I728*H728,2)</f>
        <v>0</v>
      </c>
      <c r="BL728" s="16" t="s">
        <v>267</v>
      </c>
      <c r="BM728" s="226" t="s">
        <v>1003</v>
      </c>
    </row>
    <row r="729" s="2" customFormat="1">
      <c r="A729" s="37"/>
      <c r="B729" s="38"/>
      <c r="C729" s="39"/>
      <c r="D729" s="228" t="s">
        <v>139</v>
      </c>
      <c r="E729" s="39"/>
      <c r="F729" s="229" t="s">
        <v>1002</v>
      </c>
      <c r="G729" s="39"/>
      <c r="H729" s="39"/>
      <c r="I729" s="230"/>
      <c r="J729" s="39"/>
      <c r="K729" s="39"/>
      <c r="L729" s="43"/>
      <c r="M729" s="231"/>
      <c r="N729" s="232"/>
      <c r="O729" s="90"/>
      <c r="P729" s="90"/>
      <c r="Q729" s="90"/>
      <c r="R729" s="90"/>
      <c r="S729" s="90"/>
      <c r="T729" s="91"/>
      <c r="U729" s="37"/>
      <c r="V729" s="37"/>
      <c r="W729" s="37"/>
      <c r="X729" s="37"/>
      <c r="Y729" s="37"/>
      <c r="Z729" s="37"/>
      <c r="AA729" s="37"/>
      <c r="AB729" s="37"/>
      <c r="AC729" s="37"/>
      <c r="AD729" s="37"/>
      <c r="AE729" s="37"/>
      <c r="AT729" s="16" t="s">
        <v>139</v>
      </c>
      <c r="AU729" s="16" t="s">
        <v>87</v>
      </c>
    </row>
    <row r="730" s="2" customFormat="1">
      <c r="A730" s="37"/>
      <c r="B730" s="38"/>
      <c r="C730" s="39"/>
      <c r="D730" s="228" t="s">
        <v>141</v>
      </c>
      <c r="E730" s="39"/>
      <c r="F730" s="233" t="s">
        <v>1004</v>
      </c>
      <c r="G730" s="39"/>
      <c r="H730" s="39"/>
      <c r="I730" s="230"/>
      <c r="J730" s="39"/>
      <c r="K730" s="39"/>
      <c r="L730" s="43"/>
      <c r="M730" s="231"/>
      <c r="N730" s="232"/>
      <c r="O730" s="90"/>
      <c r="P730" s="90"/>
      <c r="Q730" s="90"/>
      <c r="R730" s="90"/>
      <c r="S730" s="90"/>
      <c r="T730" s="91"/>
      <c r="U730" s="37"/>
      <c r="V730" s="37"/>
      <c r="W730" s="37"/>
      <c r="X730" s="37"/>
      <c r="Y730" s="37"/>
      <c r="Z730" s="37"/>
      <c r="AA730" s="37"/>
      <c r="AB730" s="37"/>
      <c r="AC730" s="37"/>
      <c r="AD730" s="37"/>
      <c r="AE730" s="37"/>
      <c r="AT730" s="16" t="s">
        <v>141</v>
      </c>
      <c r="AU730" s="16" t="s">
        <v>87</v>
      </c>
    </row>
    <row r="731" s="13" customFormat="1">
      <c r="A731" s="13"/>
      <c r="B731" s="234"/>
      <c r="C731" s="235"/>
      <c r="D731" s="228" t="s">
        <v>143</v>
      </c>
      <c r="E731" s="235"/>
      <c r="F731" s="237" t="s">
        <v>1005</v>
      </c>
      <c r="G731" s="235"/>
      <c r="H731" s="238">
        <v>114.502</v>
      </c>
      <c r="I731" s="239"/>
      <c r="J731" s="235"/>
      <c r="K731" s="235"/>
      <c r="L731" s="240"/>
      <c r="M731" s="241"/>
      <c r="N731" s="242"/>
      <c r="O731" s="242"/>
      <c r="P731" s="242"/>
      <c r="Q731" s="242"/>
      <c r="R731" s="242"/>
      <c r="S731" s="242"/>
      <c r="T731" s="243"/>
      <c r="U731" s="13"/>
      <c r="V731" s="13"/>
      <c r="W731" s="13"/>
      <c r="X731" s="13"/>
      <c r="Y731" s="13"/>
      <c r="Z731" s="13"/>
      <c r="AA731" s="13"/>
      <c r="AB731" s="13"/>
      <c r="AC731" s="13"/>
      <c r="AD731" s="13"/>
      <c r="AE731" s="13"/>
      <c r="AT731" s="244" t="s">
        <v>143</v>
      </c>
      <c r="AU731" s="244" t="s">
        <v>87</v>
      </c>
      <c r="AV731" s="13" t="s">
        <v>87</v>
      </c>
      <c r="AW731" s="13" t="s">
        <v>4</v>
      </c>
      <c r="AX731" s="13" t="s">
        <v>85</v>
      </c>
      <c r="AY731" s="244" t="s">
        <v>131</v>
      </c>
    </row>
    <row r="732" s="2" customFormat="1" ht="21.75" customHeight="1">
      <c r="A732" s="37"/>
      <c r="B732" s="38"/>
      <c r="C732" s="214" t="s">
        <v>1006</v>
      </c>
      <c r="D732" s="214" t="s">
        <v>133</v>
      </c>
      <c r="E732" s="215" t="s">
        <v>1007</v>
      </c>
      <c r="F732" s="216" t="s">
        <v>1008</v>
      </c>
      <c r="G732" s="217" t="s">
        <v>136</v>
      </c>
      <c r="H732" s="218">
        <v>296</v>
      </c>
      <c r="I732" s="219"/>
      <c r="J732" s="220">
        <f>ROUND(I732*H732,2)</f>
        <v>0</v>
      </c>
      <c r="K732" s="221"/>
      <c r="L732" s="43"/>
      <c r="M732" s="222" t="s">
        <v>1</v>
      </c>
      <c r="N732" s="223" t="s">
        <v>43</v>
      </c>
      <c r="O732" s="90"/>
      <c r="P732" s="224">
        <f>O732*H732</f>
        <v>0</v>
      </c>
      <c r="Q732" s="224">
        <v>0.00038000000000000002</v>
      </c>
      <c r="R732" s="224">
        <f>Q732*H732</f>
        <v>0.11248000000000001</v>
      </c>
      <c r="S732" s="224">
        <v>0</v>
      </c>
      <c r="T732" s="225">
        <f>S732*H732</f>
        <v>0</v>
      </c>
      <c r="U732" s="37"/>
      <c r="V732" s="37"/>
      <c r="W732" s="37"/>
      <c r="X732" s="37"/>
      <c r="Y732" s="37"/>
      <c r="Z732" s="37"/>
      <c r="AA732" s="37"/>
      <c r="AB732" s="37"/>
      <c r="AC732" s="37"/>
      <c r="AD732" s="37"/>
      <c r="AE732" s="37"/>
      <c r="AR732" s="226" t="s">
        <v>267</v>
      </c>
      <c r="AT732" s="226" t="s">
        <v>133</v>
      </c>
      <c r="AU732" s="226" t="s">
        <v>87</v>
      </c>
      <c r="AY732" s="16" t="s">
        <v>131</v>
      </c>
      <c r="BE732" s="227">
        <f>IF(N732="základní",J732,0)</f>
        <v>0</v>
      </c>
      <c r="BF732" s="227">
        <f>IF(N732="snížená",J732,0)</f>
        <v>0</v>
      </c>
      <c r="BG732" s="227">
        <f>IF(N732="zákl. přenesená",J732,0)</f>
        <v>0</v>
      </c>
      <c r="BH732" s="227">
        <f>IF(N732="sníž. přenesená",J732,0)</f>
        <v>0</v>
      </c>
      <c r="BI732" s="227">
        <f>IF(N732="nulová",J732,0)</f>
        <v>0</v>
      </c>
      <c r="BJ732" s="16" t="s">
        <v>85</v>
      </c>
      <c r="BK732" s="227">
        <f>ROUND(I732*H732,2)</f>
        <v>0</v>
      </c>
      <c r="BL732" s="16" t="s">
        <v>267</v>
      </c>
      <c r="BM732" s="226" t="s">
        <v>1009</v>
      </c>
    </row>
    <row r="733" s="2" customFormat="1">
      <c r="A733" s="37"/>
      <c r="B733" s="38"/>
      <c r="C733" s="39"/>
      <c r="D733" s="228" t="s">
        <v>139</v>
      </c>
      <c r="E733" s="39"/>
      <c r="F733" s="229" t="s">
        <v>1010</v>
      </c>
      <c r="G733" s="39"/>
      <c r="H733" s="39"/>
      <c r="I733" s="230"/>
      <c r="J733" s="39"/>
      <c r="K733" s="39"/>
      <c r="L733" s="43"/>
      <c r="M733" s="231"/>
      <c r="N733" s="232"/>
      <c r="O733" s="90"/>
      <c r="P733" s="90"/>
      <c r="Q733" s="90"/>
      <c r="R733" s="90"/>
      <c r="S733" s="90"/>
      <c r="T733" s="91"/>
      <c r="U733" s="37"/>
      <c r="V733" s="37"/>
      <c r="W733" s="37"/>
      <c r="X733" s="37"/>
      <c r="Y733" s="37"/>
      <c r="Z733" s="37"/>
      <c r="AA733" s="37"/>
      <c r="AB733" s="37"/>
      <c r="AC733" s="37"/>
      <c r="AD733" s="37"/>
      <c r="AE733" s="37"/>
      <c r="AT733" s="16" t="s">
        <v>139</v>
      </c>
      <c r="AU733" s="16" t="s">
        <v>87</v>
      </c>
    </row>
    <row r="734" s="2" customFormat="1">
      <c r="A734" s="37"/>
      <c r="B734" s="38"/>
      <c r="C734" s="39"/>
      <c r="D734" s="228" t="s">
        <v>141</v>
      </c>
      <c r="E734" s="39"/>
      <c r="F734" s="233" t="s">
        <v>1011</v>
      </c>
      <c r="G734" s="39"/>
      <c r="H734" s="39"/>
      <c r="I734" s="230"/>
      <c r="J734" s="39"/>
      <c r="K734" s="39"/>
      <c r="L734" s="43"/>
      <c r="M734" s="231"/>
      <c r="N734" s="232"/>
      <c r="O734" s="90"/>
      <c r="P734" s="90"/>
      <c r="Q734" s="90"/>
      <c r="R734" s="90"/>
      <c r="S734" s="90"/>
      <c r="T734" s="91"/>
      <c r="U734" s="37"/>
      <c r="V734" s="37"/>
      <c r="W734" s="37"/>
      <c r="X734" s="37"/>
      <c r="Y734" s="37"/>
      <c r="Z734" s="37"/>
      <c r="AA734" s="37"/>
      <c r="AB734" s="37"/>
      <c r="AC734" s="37"/>
      <c r="AD734" s="37"/>
      <c r="AE734" s="37"/>
      <c r="AT734" s="16" t="s">
        <v>141</v>
      </c>
      <c r="AU734" s="16" t="s">
        <v>87</v>
      </c>
    </row>
    <row r="735" s="2" customFormat="1" ht="44.25" customHeight="1">
      <c r="A735" s="37"/>
      <c r="B735" s="38"/>
      <c r="C735" s="256" t="s">
        <v>1012</v>
      </c>
      <c r="D735" s="256" t="s">
        <v>268</v>
      </c>
      <c r="E735" s="257" t="s">
        <v>1013</v>
      </c>
      <c r="F735" s="258" t="s">
        <v>1014</v>
      </c>
      <c r="G735" s="259" t="s">
        <v>136</v>
      </c>
      <c r="H735" s="260">
        <v>340.39999999999998</v>
      </c>
      <c r="I735" s="261"/>
      <c r="J735" s="262">
        <f>ROUND(I735*H735,2)</f>
        <v>0</v>
      </c>
      <c r="K735" s="263"/>
      <c r="L735" s="264"/>
      <c r="M735" s="265" t="s">
        <v>1</v>
      </c>
      <c r="N735" s="266" t="s">
        <v>43</v>
      </c>
      <c r="O735" s="90"/>
      <c r="P735" s="224">
        <f>O735*H735</f>
        <v>0</v>
      </c>
      <c r="Q735" s="224">
        <v>0.001</v>
      </c>
      <c r="R735" s="224">
        <f>Q735*H735</f>
        <v>0.34039999999999998</v>
      </c>
      <c r="S735" s="224">
        <v>0</v>
      </c>
      <c r="T735" s="225">
        <f>S735*H735</f>
        <v>0</v>
      </c>
      <c r="U735" s="37"/>
      <c r="V735" s="37"/>
      <c r="W735" s="37"/>
      <c r="X735" s="37"/>
      <c r="Y735" s="37"/>
      <c r="Z735" s="37"/>
      <c r="AA735" s="37"/>
      <c r="AB735" s="37"/>
      <c r="AC735" s="37"/>
      <c r="AD735" s="37"/>
      <c r="AE735" s="37"/>
      <c r="AR735" s="226" t="s">
        <v>385</v>
      </c>
      <c r="AT735" s="226" t="s">
        <v>268</v>
      </c>
      <c r="AU735" s="226" t="s">
        <v>87</v>
      </c>
      <c r="AY735" s="16" t="s">
        <v>131</v>
      </c>
      <c r="BE735" s="227">
        <f>IF(N735="základní",J735,0)</f>
        <v>0</v>
      </c>
      <c r="BF735" s="227">
        <f>IF(N735="snížená",J735,0)</f>
        <v>0</v>
      </c>
      <c r="BG735" s="227">
        <f>IF(N735="zákl. přenesená",J735,0)</f>
        <v>0</v>
      </c>
      <c r="BH735" s="227">
        <f>IF(N735="sníž. přenesená",J735,0)</f>
        <v>0</v>
      </c>
      <c r="BI735" s="227">
        <f>IF(N735="nulová",J735,0)</f>
        <v>0</v>
      </c>
      <c r="BJ735" s="16" t="s">
        <v>85</v>
      </c>
      <c r="BK735" s="227">
        <f>ROUND(I735*H735,2)</f>
        <v>0</v>
      </c>
      <c r="BL735" s="16" t="s">
        <v>267</v>
      </c>
      <c r="BM735" s="226" t="s">
        <v>1015</v>
      </c>
    </row>
    <row r="736" s="2" customFormat="1">
      <c r="A736" s="37"/>
      <c r="B736" s="38"/>
      <c r="C736" s="39"/>
      <c r="D736" s="228" t="s">
        <v>139</v>
      </c>
      <c r="E736" s="39"/>
      <c r="F736" s="229" t="s">
        <v>1014</v>
      </c>
      <c r="G736" s="39"/>
      <c r="H736" s="39"/>
      <c r="I736" s="230"/>
      <c r="J736" s="39"/>
      <c r="K736" s="39"/>
      <c r="L736" s="43"/>
      <c r="M736" s="231"/>
      <c r="N736" s="232"/>
      <c r="O736" s="90"/>
      <c r="P736" s="90"/>
      <c r="Q736" s="90"/>
      <c r="R736" s="90"/>
      <c r="S736" s="90"/>
      <c r="T736" s="91"/>
      <c r="U736" s="37"/>
      <c r="V736" s="37"/>
      <c r="W736" s="37"/>
      <c r="X736" s="37"/>
      <c r="Y736" s="37"/>
      <c r="Z736" s="37"/>
      <c r="AA736" s="37"/>
      <c r="AB736" s="37"/>
      <c r="AC736" s="37"/>
      <c r="AD736" s="37"/>
      <c r="AE736" s="37"/>
      <c r="AT736" s="16" t="s">
        <v>139</v>
      </c>
      <c r="AU736" s="16" t="s">
        <v>87</v>
      </c>
    </row>
    <row r="737" s="2" customFormat="1">
      <c r="A737" s="37"/>
      <c r="B737" s="38"/>
      <c r="C737" s="39"/>
      <c r="D737" s="228" t="s">
        <v>141</v>
      </c>
      <c r="E737" s="39"/>
      <c r="F737" s="233" t="s">
        <v>1004</v>
      </c>
      <c r="G737" s="39"/>
      <c r="H737" s="39"/>
      <c r="I737" s="230"/>
      <c r="J737" s="39"/>
      <c r="K737" s="39"/>
      <c r="L737" s="43"/>
      <c r="M737" s="231"/>
      <c r="N737" s="232"/>
      <c r="O737" s="90"/>
      <c r="P737" s="90"/>
      <c r="Q737" s="90"/>
      <c r="R737" s="90"/>
      <c r="S737" s="90"/>
      <c r="T737" s="91"/>
      <c r="U737" s="37"/>
      <c r="V737" s="37"/>
      <c r="W737" s="37"/>
      <c r="X737" s="37"/>
      <c r="Y737" s="37"/>
      <c r="Z737" s="37"/>
      <c r="AA737" s="37"/>
      <c r="AB737" s="37"/>
      <c r="AC737" s="37"/>
      <c r="AD737" s="37"/>
      <c r="AE737" s="37"/>
      <c r="AT737" s="16" t="s">
        <v>141</v>
      </c>
      <c r="AU737" s="16" t="s">
        <v>87</v>
      </c>
    </row>
    <row r="738" s="13" customFormat="1">
      <c r="A738" s="13"/>
      <c r="B738" s="234"/>
      <c r="C738" s="235"/>
      <c r="D738" s="228" t="s">
        <v>143</v>
      </c>
      <c r="E738" s="235"/>
      <c r="F738" s="237" t="s">
        <v>1016</v>
      </c>
      <c r="G738" s="235"/>
      <c r="H738" s="238">
        <v>340.39999999999998</v>
      </c>
      <c r="I738" s="239"/>
      <c r="J738" s="235"/>
      <c r="K738" s="235"/>
      <c r="L738" s="240"/>
      <c r="M738" s="241"/>
      <c r="N738" s="242"/>
      <c r="O738" s="242"/>
      <c r="P738" s="242"/>
      <c r="Q738" s="242"/>
      <c r="R738" s="242"/>
      <c r="S738" s="242"/>
      <c r="T738" s="243"/>
      <c r="U738" s="13"/>
      <c r="V738" s="13"/>
      <c r="W738" s="13"/>
      <c r="X738" s="13"/>
      <c r="Y738" s="13"/>
      <c r="Z738" s="13"/>
      <c r="AA738" s="13"/>
      <c r="AB738" s="13"/>
      <c r="AC738" s="13"/>
      <c r="AD738" s="13"/>
      <c r="AE738" s="13"/>
      <c r="AT738" s="244" t="s">
        <v>143</v>
      </c>
      <c r="AU738" s="244" t="s">
        <v>87</v>
      </c>
      <c r="AV738" s="13" t="s">
        <v>87</v>
      </c>
      <c r="AW738" s="13" t="s">
        <v>4</v>
      </c>
      <c r="AX738" s="13" t="s">
        <v>85</v>
      </c>
      <c r="AY738" s="244" t="s">
        <v>131</v>
      </c>
    </row>
    <row r="739" s="2" customFormat="1" ht="21.75" customHeight="1">
      <c r="A739" s="37"/>
      <c r="B739" s="38"/>
      <c r="C739" s="214" t="s">
        <v>1017</v>
      </c>
      <c r="D739" s="214" t="s">
        <v>133</v>
      </c>
      <c r="E739" s="215" t="s">
        <v>1018</v>
      </c>
      <c r="F739" s="216" t="s">
        <v>1008</v>
      </c>
      <c r="G739" s="217" t="s">
        <v>136</v>
      </c>
      <c r="H739" s="218">
        <v>62.612000000000002</v>
      </c>
      <c r="I739" s="219"/>
      <c r="J739" s="220">
        <f>ROUND(I739*H739,2)</f>
        <v>0</v>
      </c>
      <c r="K739" s="221"/>
      <c r="L739" s="43"/>
      <c r="M739" s="222" t="s">
        <v>1</v>
      </c>
      <c r="N739" s="223" t="s">
        <v>43</v>
      </c>
      <c r="O739" s="90"/>
      <c r="P739" s="224">
        <f>O739*H739</f>
        <v>0</v>
      </c>
      <c r="Q739" s="224">
        <v>0.00038000000000000002</v>
      </c>
      <c r="R739" s="224">
        <f>Q739*H739</f>
        <v>0.023792560000000001</v>
      </c>
      <c r="S739" s="224">
        <v>0</v>
      </c>
      <c r="T739" s="225">
        <f>S739*H739</f>
        <v>0</v>
      </c>
      <c r="U739" s="37"/>
      <c r="V739" s="37"/>
      <c r="W739" s="37"/>
      <c r="X739" s="37"/>
      <c r="Y739" s="37"/>
      <c r="Z739" s="37"/>
      <c r="AA739" s="37"/>
      <c r="AB739" s="37"/>
      <c r="AC739" s="37"/>
      <c r="AD739" s="37"/>
      <c r="AE739" s="37"/>
      <c r="AR739" s="226" t="s">
        <v>267</v>
      </c>
      <c r="AT739" s="226" t="s">
        <v>133</v>
      </c>
      <c r="AU739" s="226" t="s">
        <v>87</v>
      </c>
      <c r="AY739" s="16" t="s">
        <v>131</v>
      </c>
      <c r="BE739" s="227">
        <f>IF(N739="základní",J739,0)</f>
        <v>0</v>
      </c>
      <c r="BF739" s="227">
        <f>IF(N739="snížená",J739,0)</f>
        <v>0</v>
      </c>
      <c r="BG739" s="227">
        <f>IF(N739="zákl. přenesená",J739,0)</f>
        <v>0</v>
      </c>
      <c r="BH739" s="227">
        <f>IF(N739="sníž. přenesená",J739,0)</f>
        <v>0</v>
      </c>
      <c r="BI739" s="227">
        <f>IF(N739="nulová",J739,0)</f>
        <v>0</v>
      </c>
      <c r="BJ739" s="16" t="s">
        <v>85</v>
      </c>
      <c r="BK739" s="227">
        <f>ROUND(I739*H739,2)</f>
        <v>0</v>
      </c>
      <c r="BL739" s="16" t="s">
        <v>267</v>
      </c>
      <c r="BM739" s="226" t="s">
        <v>1019</v>
      </c>
    </row>
    <row r="740" s="2" customFormat="1">
      <c r="A740" s="37"/>
      <c r="B740" s="38"/>
      <c r="C740" s="39"/>
      <c r="D740" s="228" t="s">
        <v>139</v>
      </c>
      <c r="E740" s="39"/>
      <c r="F740" s="229" t="s">
        <v>1010</v>
      </c>
      <c r="G740" s="39"/>
      <c r="H740" s="39"/>
      <c r="I740" s="230"/>
      <c r="J740" s="39"/>
      <c r="K740" s="39"/>
      <c r="L740" s="43"/>
      <c r="M740" s="231"/>
      <c r="N740" s="232"/>
      <c r="O740" s="90"/>
      <c r="P740" s="90"/>
      <c r="Q740" s="90"/>
      <c r="R740" s="90"/>
      <c r="S740" s="90"/>
      <c r="T740" s="91"/>
      <c r="U740" s="37"/>
      <c r="V740" s="37"/>
      <c r="W740" s="37"/>
      <c r="X740" s="37"/>
      <c r="Y740" s="37"/>
      <c r="Z740" s="37"/>
      <c r="AA740" s="37"/>
      <c r="AB740" s="37"/>
      <c r="AC740" s="37"/>
      <c r="AD740" s="37"/>
      <c r="AE740" s="37"/>
      <c r="AT740" s="16" t="s">
        <v>139</v>
      </c>
      <c r="AU740" s="16" t="s">
        <v>87</v>
      </c>
    </row>
    <row r="741" s="2" customFormat="1">
      <c r="A741" s="37"/>
      <c r="B741" s="38"/>
      <c r="C741" s="39"/>
      <c r="D741" s="228" t="s">
        <v>141</v>
      </c>
      <c r="E741" s="39"/>
      <c r="F741" s="233" t="s">
        <v>1020</v>
      </c>
      <c r="G741" s="39"/>
      <c r="H741" s="39"/>
      <c r="I741" s="230"/>
      <c r="J741" s="39"/>
      <c r="K741" s="39"/>
      <c r="L741" s="43"/>
      <c r="M741" s="231"/>
      <c r="N741" s="232"/>
      <c r="O741" s="90"/>
      <c r="P741" s="90"/>
      <c r="Q741" s="90"/>
      <c r="R741" s="90"/>
      <c r="S741" s="90"/>
      <c r="T741" s="91"/>
      <c r="U741" s="37"/>
      <c r="V741" s="37"/>
      <c r="W741" s="37"/>
      <c r="X741" s="37"/>
      <c r="Y741" s="37"/>
      <c r="Z741" s="37"/>
      <c r="AA741" s="37"/>
      <c r="AB741" s="37"/>
      <c r="AC741" s="37"/>
      <c r="AD741" s="37"/>
      <c r="AE741" s="37"/>
      <c r="AT741" s="16" t="s">
        <v>141</v>
      </c>
      <c r="AU741" s="16" t="s">
        <v>87</v>
      </c>
    </row>
    <row r="742" s="13" customFormat="1">
      <c r="A742" s="13"/>
      <c r="B742" s="234"/>
      <c r="C742" s="235"/>
      <c r="D742" s="228" t="s">
        <v>143</v>
      </c>
      <c r="E742" s="236" t="s">
        <v>1</v>
      </c>
      <c r="F742" s="237" t="s">
        <v>1021</v>
      </c>
      <c r="G742" s="235"/>
      <c r="H742" s="238">
        <v>29.699999999999999</v>
      </c>
      <c r="I742" s="239"/>
      <c r="J742" s="235"/>
      <c r="K742" s="235"/>
      <c r="L742" s="240"/>
      <c r="M742" s="241"/>
      <c r="N742" s="242"/>
      <c r="O742" s="242"/>
      <c r="P742" s="242"/>
      <c r="Q742" s="242"/>
      <c r="R742" s="242"/>
      <c r="S742" s="242"/>
      <c r="T742" s="243"/>
      <c r="U742" s="13"/>
      <c r="V742" s="13"/>
      <c r="W742" s="13"/>
      <c r="X742" s="13"/>
      <c r="Y742" s="13"/>
      <c r="Z742" s="13"/>
      <c r="AA742" s="13"/>
      <c r="AB742" s="13"/>
      <c r="AC742" s="13"/>
      <c r="AD742" s="13"/>
      <c r="AE742" s="13"/>
      <c r="AT742" s="244" t="s">
        <v>143</v>
      </c>
      <c r="AU742" s="244" t="s">
        <v>87</v>
      </c>
      <c r="AV742" s="13" t="s">
        <v>87</v>
      </c>
      <c r="AW742" s="13" t="s">
        <v>34</v>
      </c>
      <c r="AX742" s="13" t="s">
        <v>78</v>
      </c>
      <c r="AY742" s="244" t="s">
        <v>131</v>
      </c>
    </row>
    <row r="743" s="13" customFormat="1">
      <c r="A743" s="13"/>
      <c r="B743" s="234"/>
      <c r="C743" s="235"/>
      <c r="D743" s="228" t="s">
        <v>143</v>
      </c>
      <c r="E743" s="236" t="s">
        <v>1</v>
      </c>
      <c r="F743" s="237" t="s">
        <v>1022</v>
      </c>
      <c r="G743" s="235"/>
      <c r="H743" s="238">
        <v>32.911999999999999</v>
      </c>
      <c r="I743" s="239"/>
      <c r="J743" s="235"/>
      <c r="K743" s="235"/>
      <c r="L743" s="240"/>
      <c r="M743" s="241"/>
      <c r="N743" s="242"/>
      <c r="O743" s="242"/>
      <c r="P743" s="242"/>
      <c r="Q743" s="242"/>
      <c r="R743" s="242"/>
      <c r="S743" s="242"/>
      <c r="T743" s="243"/>
      <c r="U743" s="13"/>
      <c r="V743" s="13"/>
      <c r="W743" s="13"/>
      <c r="X743" s="13"/>
      <c r="Y743" s="13"/>
      <c r="Z743" s="13"/>
      <c r="AA743" s="13"/>
      <c r="AB743" s="13"/>
      <c r="AC743" s="13"/>
      <c r="AD743" s="13"/>
      <c r="AE743" s="13"/>
      <c r="AT743" s="244" t="s">
        <v>143</v>
      </c>
      <c r="AU743" s="244" t="s">
        <v>87</v>
      </c>
      <c r="AV743" s="13" t="s">
        <v>87</v>
      </c>
      <c r="AW743" s="13" t="s">
        <v>34</v>
      </c>
      <c r="AX743" s="13" t="s">
        <v>78</v>
      </c>
      <c r="AY743" s="244" t="s">
        <v>131</v>
      </c>
    </row>
    <row r="744" s="14" customFormat="1">
      <c r="A744" s="14"/>
      <c r="B744" s="245"/>
      <c r="C744" s="246"/>
      <c r="D744" s="228" t="s">
        <v>143</v>
      </c>
      <c r="E744" s="247" t="s">
        <v>1</v>
      </c>
      <c r="F744" s="248" t="s">
        <v>146</v>
      </c>
      <c r="G744" s="246"/>
      <c r="H744" s="249">
        <v>62.612000000000002</v>
      </c>
      <c r="I744" s="250"/>
      <c r="J744" s="246"/>
      <c r="K744" s="246"/>
      <c r="L744" s="251"/>
      <c r="M744" s="252"/>
      <c r="N744" s="253"/>
      <c r="O744" s="253"/>
      <c r="P744" s="253"/>
      <c r="Q744" s="253"/>
      <c r="R744" s="253"/>
      <c r="S744" s="253"/>
      <c r="T744" s="254"/>
      <c r="U744" s="14"/>
      <c r="V744" s="14"/>
      <c r="W744" s="14"/>
      <c r="X744" s="14"/>
      <c r="Y744" s="14"/>
      <c r="Z744" s="14"/>
      <c r="AA744" s="14"/>
      <c r="AB744" s="14"/>
      <c r="AC744" s="14"/>
      <c r="AD744" s="14"/>
      <c r="AE744" s="14"/>
      <c r="AT744" s="255" t="s">
        <v>143</v>
      </c>
      <c r="AU744" s="255" t="s">
        <v>87</v>
      </c>
      <c r="AV744" s="14" t="s">
        <v>137</v>
      </c>
      <c r="AW744" s="14" t="s">
        <v>34</v>
      </c>
      <c r="AX744" s="14" t="s">
        <v>85</v>
      </c>
      <c r="AY744" s="255" t="s">
        <v>131</v>
      </c>
    </row>
    <row r="745" s="2" customFormat="1" ht="21.75" customHeight="1">
      <c r="A745" s="37"/>
      <c r="B745" s="38"/>
      <c r="C745" s="214" t="s">
        <v>1023</v>
      </c>
      <c r="D745" s="214" t="s">
        <v>133</v>
      </c>
      <c r="E745" s="215" t="s">
        <v>1024</v>
      </c>
      <c r="F745" s="216" t="s">
        <v>1025</v>
      </c>
      <c r="G745" s="217" t="s">
        <v>136</v>
      </c>
      <c r="H745" s="218">
        <v>99.566999999999993</v>
      </c>
      <c r="I745" s="219"/>
      <c r="J745" s="220">
        <f>ROUND(I745*H745,2)</f>
        <v>0</v>
      </c>
      <c r="K745" s="221"/>
      <c r="L745" s="43"/>
      <c r="M745" s="222" t="s">
        <v>1</v>
      </c>
      <c r="N745" s="223" t="s">
        <v>43</v>
      </c>
      <c r="O745" s="90"/>
      <c r="P745" s="224">
        <f>O745*H745</f>
        <v>0</v>
      </c>
      <c r="Q745" s="224">
        <v>0</v>
      </c>
      <c r="R745" s="224">
        <f>Q745*H745</f>
        <v>0</v>
      </c>
      <c r="S745" s="224">
        <v>0</v>
      </c>
      <c r="T745" s="225">
        <f>S745*H745</f>
        <v>0</v>
      </c>
      <c r="U745" s="37"/>
      <c r="V745" s="37"/>
      <c r="W745" s="37"/>
      <c r="X745" s="37"/>
      <c r="Y745" s="37"/>
      <c r="Z745" s="37"/>
      <c r="AA745" s="37"/>
      <c r="AB745" s="37"/>
      <c r="AC745" s="37"/>
      <c r="AD745" s="37"/>
      <c r="AE745" s="37"/>
      <c r="AR745" s="226" t="s">
        <v>267</v>
      </c>
      <c r="AT745" s="226" t="s">
        <v>133</v>
      </c>
      <c r="AU745" s="226" t="s">
        <v>87</v>
      </c>
      <c r="AY745" s="16" t="s">
        <v>131</v>
      </c>
      <c r="BE745" s="227">
        <f>IF(N745="základní",J745,0)</f>
        <v>0</v>
      </c>
      <c r="BF745" s="227">
        <f>IF(N745="snížená",J745,0)</f>
        <v>0</v>
      </c>
      <c r="BG745" s="227">
        <f>IF(N745="zákl. přenesená",J745,0)</f>
        <v>0</v>
      </c>
      <c r="BH745" s="227">
        <f>IF(N745="sníž. přenesená",J745,0)</f>
        <v>0</v>
      </c>
      <c r="BI745" s="227">
        <f>IF(N745="nulová",J745,0)</f>
        <v>0</v>
      </c>
      <c r="BJ745" s="16" t="s">
        <v>85</v>
      </c>
      <c r="BK745" s="227">
        <f>ROUND(I745*H745,2)</f>
        <v>0</v>
      </c>
      <c r="BL745" s="16" t="s">
        <v>267</v>
      </c>
      <c r="BM745" s="226" t="s">
        <v>1026</v>
      </c>
    </row>
    <row r="746" s="2" customFormat="1">
      <c r="A746" s="37"/>
      <c r="B746" s="38"/>
      <c r="C746" s="39"/>
      <c r="D746" s="228" t="s">
        <v>139</v>
      </c>
      <c r="E746" s="39"/>
      <c r="F746" s="229" t="s">
        <v>1027</v>
      </c>
      <c r="G746" s="39"/>
      <c r="H746" s="39"/>
      <c r="I746" s="230"/>
      <c r="J746" s="39"/>
      <c r="K746" s="39"/>
      <c r="L746" s="43"/>
      <c r="M746" s="231"/>
      <c r="N746" s="232"/>
      <c r="O746" s="90"/>
      <c r="P746" s="90"/>
      <c r="Q746" s="90"/>
      <c r="R746" s="90"/>
      <c r="S746" s="90"/>
      <c r="T746" s="91"/>
      <c r="U746" s="37"/>
      <c r="V746" s="37"/>
      <c r="W746" s="37"/>
      <c r="X746" s="37"/>
      <c r="Y746" s="37"/>
      <c r="Z746" s="37"/>
      <c r="AA746" s="37"/>
      <c r="AB746" s="37"/>
      <c r="AC746" s="37"/>
      <c r="AD746" s="37"/>
      <c r="AE746" s="37"/>
      <c r="AT746" s="16" t="s">
        <v>139</v>
      </c>
      <c r="AU746" s="16" t="s">
        <v>87</v>
      </c>
    </row>
    <row r="747" s="13" customFormat="1">
      <c r="A747" s="13"/>
      <c r="B747" s="234"/>
      <c r="C747" s="235"/>
      <c r="D747" s="228" t="s">
        <v>143</v>
      </c>
      <c r="E747" s="236" t="s">
        <v>1</v>
      </c>
      <c r="F747" s="237" t="s">
        <v>1028</v>
      </c>
      <c r="G747" s="235"/>
      <c r="H747" s="238">
        <v>48.087000000000003</v>
      </c>
      <c r="I747" s="239"/>
      <c r="J747" s="235"/>
      <c r="K747" s="235"/>
      <c r="L747" s="240"/>
      <c r="M747" s="241"/>
      <c r="N747" s="242"/>
      <c r="O747" s="242"/>
      <c r="P747" s="242"/>
      <c r="Q747" s="242"/>
      <c r="R747" s="242"/>
      <c r="S747" s="242"/>
      <c r="T747" s="243"/>
      <c r="U747" s="13"/>
      <c r="V747" s="13"/>
      <c r="W747" s="13"/>
      <c r="X747" s="13"/>
      <c r="Y747" s="13"/>
      <c r="Z747" s="13"/>
      <c r="AA747" s="13"/>
      <c r="AB747" s="13"/>
      <c r="AC747" s="13"/>
      <c r="AD747" s="13"/>
      <c r="AE747" s="13"/>
      <c r="AT747" s="244" t="s">
        <v>143</v>
      </c>
      <c r="AU747" s="244" t="s">
        <v>87</v>
      </c>
      <c r="AV747" s="13" t="s">
        <v>87</v>
      </c>
      <c r="AW747" s="13" t="s">
        <v>34</v>
      </c>
      <c r="AX747" s="13" t="s">
        <v>78</v>
      </c>
      <c r="AY747" s="244" t="s">
        <v>131</v>
      </c>
    </row>
    <row r="748" s="13" customFormat="1">
      <c r="A748" s="13"/>
      <c r="B748" s="234"/>
      <c r="C748" s="235"/>
      <c r="D748" s="228" t="s">
        <v>143</v>
      </c>
      <c r="E748" s="236" t="s">
        <v>1</v>
      </c>
      <c r="F748" s="237" t="s">
        <v>1029</v>
      </c>
      <c r="G748" s="235"/>
      <c r="H748" s="238">
        <v>51.479999999999997</v>
      </c>
      <c r="I748" s="239"/>
      <c r="J748" s="235"/>
      <c r="K748" s="235"/>
      <c r="L748" s="240"/>
      <c r="M748" s="241"/>
      <c r="N748" s="242"/>
      <c r="O748" s="242"/>
      <c r="P748" s="242"/>
      <c r="Q748" s="242"/>
      <c r="R748" s="242"/>
      <c r="S748" s="242"/>
      <c r="T748" s="243"/>
      <c r="U748" s="13"/>
      <c r="V748" s="13"/>
      <c r="W748" s="13"/>
      <c r="X748" s="13"/>
      <c r="Y748" s="13"/>
      <c r="Z748" s="13"/>
      <c r="AA748" s="13"/>
      <c r="AB748" s="13"/>
      <c r="AC748" s="13"/>
      <c r="AD748" s="13"/>
      <c r="AE748" s="13"/>
      <c r="AT748" s="244" t="s">
        <v>143</v>
      </c>
      <c r="AU748" s="244" t="s">
        <v>87</v>
      </c>
      <c r="AV748" s="13" t="s">
        <v>87</v>
      </c>
      <c r="AW748" s="13" t="s">
        <v>34</v>
      </c>
      <c r="AX748" s="13" t="s">
        <v>78</v>
      </c>
      <c r="AY748" s="244" t="s">
        <v>131</v>
      </c>
    </row>
    <row r="749" s="14" customFormat="1">
      <c r="A749" s="14"/>
      <c r="B749" s="245"/>
      <c r="C749" s="246"/>
      <c r="D749" s="228" t="s">
        <v>143</v>
      </c>
      <c r="E749" s="247" t="s">
        <v>1</v>
      </c>
      <c r="F749" s="248" t="s">
        <v>146</v>
      </c>
      <c r="G749" s="246"/>
      <c r="H749" s="249">
        <v>99.566999999999993</v>
      </c>
      <c r="I749" s="250"/>
      <c r="J749" s="246"/>
      <c r="K749" s="246"/>
      <c r="L749" s="251"/>
      <c r="M749" s="252"/>
      <c r="N749" s="253"/>
      <c r="O749" s="253"/>
      <c r="P749" s="253"/>
      <c r="Q749" s="253"/>
      <c r="R749" s="253"/>
      <c r="S749" s="253"/>
      <c r="T749" s="254"/>
      <c r="U749" s="14"/>
      <c r="V749" s="14"/>
      <c r="W749" s="14"/>
      <c r="X749" s="14"/>
      <c r="Y749" s="14"/>
      <c r="Z749" s="14"/>
      <c r="AA749" s="14"/>
      <c r="AB749" s="14"/>
      <c r="AC749" s="14"/>
      <c r="AD749" s="14"/>
      <c r="AE749" s="14"/>
      <c r="AT749" s="255" t="s">
        <v>143</v>
      </c>
      <c r="AU749" s="255" t="s">
        <v>87</v>
      </c>
      <c r="AV749" s="14" t="s">
        <v>137</v>
      </c>
      <c r="AW749" s="14" t="s">
        <v>34</v>
      </c>
      <c r="AX749" s="14" t="s">
        <v>85</v>
      </c>
      <c r="AY749" s="255" t="s">
        <v>131</v>
      </c>
    </row>
    <row r="750" s="2" customFormat="1" ht="55.5" customHeight="1">
      <c r="A750" s="37"/>
      <c r="B750" s="38"/>
      <c r="C750" s="256" t="s">
        <v>1030</v>
      </c>
      <c r="D750" s="256" t="s">
        <v>268</v>
      </c>
      <c r="E750" s="257" t="s">
        <v>1031</v>
      </c>
      <c r="F750" s="258" t="s">
        <v>1032</v>
      </c>
      <c r="G750" s="259" t="s">
        <v>136</v>
      </c>
      <c r="H750" s="260">
        <v>68.873000000000005</v>
      </c>
      <c r="I750" s="261"/>
      <c r="J750" s="262">
        <f>ROUND(I750*H750,2)</f>
        <v>0</v>
      </c>
      <c r="K750" s="263"/>
      <c r="L750" s="264"/>
      <c r="M750" s="265" t="s">
        <v>1</v>
      </c>
      <c r="N750" s="266" t="s">
        <v>43</v>
      </c>
      <c r="O750" s="90"/>
      <c r="P750" s="224">
        <f>O750*H750</f>
        <v>0</v>
      </c>
      <c r="Q750" s="224">
        <v>0.001</v>
      </c>
      <c r="R750" s="224">
        <f>Q750*H750</f>
        <v>0.068873000000000004</v>
      </c>
      <c r="S750" s="224">
        <v>0</v>
      </c>
      <c r="T750" s="225">
        <f>S750*H750</f>
        <v>0</v>
      </c>
      <c r="U750" s="37"/>
      <c r="V750" s="37"/>
      <c r="W750" s="37"/>
      <c r="X750" s="37"/>
      <c r="Y750" s="37"/>
      <c r="Z750" s="37"/>
      <c r="AA750" s="37"/>
      <c r="AB750" s="37"/>
      <c r="AC750" s="37"/>
      <c r="AD750" s="37"/>
      <c r="AE750" s="37"/>
      <c r="AR750" s="226" t="s">
        <v>385</v>
      </c>
      <c r="AT750" s="226" t="s">
        <v>268</v>
      </c>
      <c r="AU750" s="226" t="s">
        <v>87</v>
      </c>
      <c r="AY750" s="16" t="s">
        <v>131</v>
      </c>
      <c r="BE750" s="227">
        <f>IF(N750="základní",J750,0)</f>
        <v>0</v>
      </c>
      <c r="BF750" s="227">
        <f>IF(N750="snížená",J750,0)</f>
        <v>0</v>
      </c>
      <c r="BG750" s="227">
        <f>IF(N750="zákl. přenesená",J750,0)</f>
        <v>0</v>
      </c>
      <c r="BH750" s="227">
        <f>IF(N750="sníž. přenesená",J750,0)</f>
        <v>0</v>
      </c>
      <c r="BI750" s="227">
        <f>IF(N750="nulová",J750,0)</f>
        <v>0</v>
      </c>
      <c r="BJ750" s="16" t="s">
        <v>85</v>
      </c>
      <c r="BK750" s="227">
        <f>ROUND(I750*H750,2)</f>
        <v>0</v>
      </c>
      <c r="BL750" s="16" t="s">
        <v>267</v>
      </c>
      <c r="BM750" s="226" t="s">
        <v>1033</v>
      </c>
    </row>
    <row r="751" s="2" customFormat="1">
      <c r="A751" s="37"/>
      <c r="B751" s="38"/>
      <c r="C751" s="39"/>
      <c r="D751" s="228" t="s">
        <v>139</v>
      </c>
      <c r="E751" s="39"/>
      <c r="F751" s="229" t="s">
        <v>1032</v>
      </c>
      <c r="G751" s="39"/>
      <c r="H751" s="39"/>
      <c r="I751" s="230"/>
      <c r="J751" s="39"/>
      <c r="K751" s="39"/>
      <c r="L751" s="43"/>
      <c r="M751" s="231"/>
      <c r="N751" s="232"/>
      <c r="O751" s="90"/>
      <c r="P751" s="90"/>
      <c r="Q751" s="90"/>
      <c r="R751" s="90"/>
      <c r="S751" s="90"/>
      <c r="T751" s="91"/>
      <c r="U751" s="37"/>
      <c r="V751" s="37"/>
      <c r="W751" s="37"/>
      <c r="X751" s="37"/>
      <c r="Y751" s="37"/>
      <c r="Z751" s="37"/>
      <c r="AA751" s="37"/>
      <c r="AB751" s="37"/>
      <c r="AC751" s="37"/>
      <c r="AD751" s="37"/>
      <c r="AE751" s="37"/>
      <c r="AT751" s="16" t="s">
        <v>139</v>
      </c>
      <c r="AU751" s="16" t="s">
        <v>87</v>
      </c>
    </row>
    <row r="752" s="2" customFormat="1">
      <c r="A752" s="37"/>
      <c r="B752" s="38"/>
      <c r="C752" s="39"/>
      <c r="D752" s="228" t="s">
        <v>141</v>
      </c>
      <c r="E752" s="39"/>
      <c r="F752" s="233" t="s">
        <v>1034</v>
      </c>
      <c r="G752" s="39"/>
      <c r="H752" s="39"/>
      <c r="I752" s="230"/>
      <c r="J752" s="39"/>
      <c r="K752" s="39"/>
      <c r="L752" s="43"/>
      <c r="M752" s="231"/>
      <c r="N752" s="232"/>
      <c r="O752" s="90"/>
      <c r="P752" s="90"/>
      <c r="Q752" s="90"/>
      <c r="R752" s="90"/>
      <c r="S752" s="90"/>
      <c r="T752" s="91"/>
      <c r="U752" s="37"/>
      <c r="V752" s="37"/>
      <c r="W752" s="37"/>
      <c r="X752" s="37"/>
      <c r="Y752" s="37"/>
      <c r="Z752" s="37"/>
      <c r="AA752" s="37"/>
      <c r="AB752" s="37"/>
      <c r="AC752" s="37"/>
      <c r="AD752" s="37"/>
      <c r="AE752" s="37"/>
      <c r="AT752" s="16" t="s">
        <v>141</v>
      </c>
      <c r="AU752" s="16" t="s">
        <v>87</v>
      </c>
    </row>
    <row r="753" s="13" customFormat="1">
      <c r="A753" s="13"/>
      <c r="B753" s="234"/>
      <c r="C753" s="235"/>
      <c r="D753" s="228" t="s">
        <v>143</v>
      </c>
      <c r="E753" s="236" t="s">
        <v>1</v>
      </c>
      <c r="F753" s="237" t="s">
        <v>1035</v>
      </c>
      <c r="G753" s="235"/>
      <c r="H753" s="238">
        <v>68.873000000000005</v>
      </c>
      <c r="I753" s="239"/>
      <c r="J753" s="235"/>
      <c r="K753" s="235"/>
      <c r="L753" s="240"/>
      <c r="M753" s="241"/>
      <c r="N753" s="242"/>
      <c r="O753" s="242"/>
      <c r="P753" s="242"/>
      <c r="Q753" s="242"/>
      <c r="R753" s="242"/>
      <c r="S753" s="242"/>
      <c r="T753" s="243"/>
      <c r="U753" s="13"/>
      <c r="V753" s="13"/>
      <c r="W753" s="13"/>
      <c r="X753" s="13"/>
      <c r="Y753" s="13"/>
      <c r="Z753" s="13"/>
      <c r="AA753" s="13"/>
      <c r="AB753" s="13"/>
      <c r="AC753" s="13"/>
      <c r="AD753" s="13"/>
      <c r="AE753" s="13"/>
      <c r="AT753" s="244" t="s">
        <v>143</v>
      </c>
      <c r="AU753" s="244" t="s">
        <v>87</v>
      </c>
      <c r="AV753" s="13" t="s">
        <v>87</v>
      </c>
      <c r="AW753" s="13" t="s">
        <v>34</v>
      </c>
      <c r="AX753" s="13" t="s">
        <v>85</v>
      </c>
      <c r="AY753" s="244" t="s">
        <v>131</v>
      </c>
    </row>
    <row r="754" s="2" customFormat="1" ht="16.5" customHeight="1">
      <c r="A754" s="37"/>
      <c r="B754" s="38"/>
      <c r="C754" s="256" t="s">
        <v>1036</v>
      </c>
      <c r="D754" s="256" t="s">
        <v>268</v>
      </c>
      <c r="E754" s="257" t="s">
        <v>1037</v>
      </c>
      <c r="F754" s="258" t="s">
        <v>1038</v>
      </c>
      <c r="G754" s="259" t="s">
        <v>136</v>
      </c>
      <c r="H754" s="260">
        <v>109.524</v>
      </c>
      <c r="I754" s="261"/>
      <c r="J754" s="262">
        <f>ROUND(I754*H754,2)</f>
        <v>0</v>
      </c>
      <c r="K754" s="263"/>
      <c r="L754" s="264"/>
      <c r="M754" s="265" t="s">
        <v>1</v>
      </c>
      <c r="N754" s="266" t="s">
        <v>43</v>
      </c>
      <c r="O754" s="90"/>
      <c r="P754" s="224">
        <f>O754*H754</f>
        <v>0</v>
      </c>
      <c r="Q754" s="224">
        <v>0.00059999999999999995</v>
      </c>
      <c r="R754" s="224">
        <f>Q754*H754</f>
        <v>0.065714399999999992</v>
      </c>
      <c r="S754" s="224">
        <v>0</v>
      </c>
      <c r="T754" s="225">
        <f>S754*H754</f>
        <v>0</v>
      </c>
      <c r="U754" s="37"/>
      <c r="V754" s="37"/>
      <c r="W754" s="37"/>
      <c r="X754" s="37"/>
      <c r="Y754" s="37"/>
      <c r="Z754" s="37"/>
      <c r="AA754" s="37"/>
      <c r="AB754" s="37"/>
      <c r="AC754" s="37"/>
      <c r="AD754" s="37"/>
      <c r="AE754" s="37"/>
      <c r="AR754" s="226" t="s">
        <v>385</v>
      </c>
      <c r="AT754" s="226" t="s">
        <v>268</v>
      </c>
      <c r="AU754" s="226" t="s">
        <v>87</v>
      </c>
      <c r="AY754" s="16" t="s">
        <v>131</v>
      </c>
      <c r="BE754" s="227">
        <f>IF(N754="základní",J754,0)</f>
        <v>0</v>
      </c>
      <c r="BF754" s="227">
        <f>IF(N754="snížená",J754,0)</f>
        <v>0</v>
      </c>
      <c r="BG754" s="227">
        <f>IF(N754="zákl. přenesená",J754,0)</f>
        <v>0</v>
      </c>
      <c r="BH754" s="227">
        <f>IF(N754="sníž. přenesená",J754,0)</f>
        <v>0</v>
      </c>
      <c r="BI754" s="227">
        <f>IF(N754="nulová",J754,0)</f>
        <v>0</v>
      </c>
      <c r="BJ754" s="16" t="s">
        <v>85</v>
      </c>
      <c r="BK754" s="227">
        <f>ROUND(I754*H754,2)</f>
        <v>0</v>
      </c>
      <c r="BL754" s="16" t="s">
        <v>267</v>
      </c>
      <c r="BM754" s="226" t="s">
        <v>1039</v>
      </c>
    </row>
    <row r="755" s="2" customFormat="1">
      <c r="A755" s="37"/>
      <c r="B755" s="38"/>
      <c r="C755" s="39"/>
      <c r="D755" s="228" t="s">
        <v>139</v>
      </c>
      <c r="E755" s="39"/>
      <c r="F755" s="229" t="s">
        <v>1038</v>
      </c>
      <c r="G755" s="39"/>
      <c r="H755" s="39"/>
      <c r="I755" s="230"/>
      <c r="J755" s="39"/>
      <c r="K755" s="39"/>
      <c r="L755" s="43"/>
      <c r="M755" s="231"/>
      <c r="N755" s="232"/>
      <c r="O755" s="90"/>
      <c r="P755" s="90"/>
      <c r="Q755" s="90"/>
      <c r="R755" s="90"/>
      <c r="S755" s="90"/>
      <c r="T755" s="91"/>
      <c r="U755" s="37"/>
      <c r="V755" s="37"/>
      <c r="W755" s="37"/>
      <c r="X755" s="37"/>
      <c r="Y755" s="37"/>
      <c r="Z755" s="37"/>
      <c r="AA755" s="37"/>
      <c r="AB755" s="37"/>
      <c r="AC755" s="37"/>
      <c r="AD755" s="37"/>
      <c r="AE755" s="37"/>
      <c r="AT755" s="16" t="s">
        <v>139</v>
      </c>
      <c r="AU755" s="16" t="s">
        <v>87</v>
      </c>
    </row>
    <row r="756" s="2" customFormat="1">
      <c r="A756" s="37"/>
      <c r="B756" s="38"/>
      <c r="C756" s="39"/>
      <c r="D756" s="228" t="s">
        <v>141</v>
      </c>
      <c r="E756" s="39"/>
      <c r="F756" s="233" t="s">
        <v>1040</v>
      </c>
      <c r="G756" s="39"/>
      <c r="H756" s="39"/>
      <c r="I756" s="230"/>
      <c r="J756" s="39"/>
      <c r="K756" s="39"/>
      <c r="L756" s="43"/>
      <c r="M756" s="231"/>
      <c r="N756" s="232"/>
      <c r="O756" s="90"/>
      <c r="P756" s="90"/>
      <c r="Q756" s="90"/>
      <c r="R756" s="90"/>
      <c r="S756" s="90"/>
      <c r="T756" s="91"/>
      <c r="U756" s="37"/>
      <c r="V756" s="37"/>
      <c r="W756" s="37"/>
      <c r="X756" s="37"/>
      <c r="Y756" s="37"/>
      <c r="Z756" s="37"/>
      <c r="AA756" s="37"/>
      <c r="AB756" s="37"/>
      <c r="AC756" s="37"/>
      <c r="AD756" s="37"/>
      <c r="AE756" s="37"/>
      <c r="AT756" s="16" t="s">
        <v>141</v>
      </c>
      <c r="AU756" s="16" t="s">
        <v>87</v>
      </c>
    </row>
    <row r="757" s="13" customFormat="1">
      <c r="A757" s="13"/>
      <c r="B757" s="234"/>
      <c r="C757" s="235"/>
      <c r="D757" s="228" t="s">
        <v>143</v>
      </c>
      <c r="E757" s="235"/>
      <c r="F757" s="237" t="s">
        <v>1041</v>
      </c>
      <c r="G757" s="235"/>
      <c r="H757" s="238">
        <v>109.524</v>
      </c>
      <c r="I757" s="239"/>
      <c r="J757" s="235"/>
      <c r="K757" s="235"/>
      <c r="L757" s="240"/>
      <c r="M757" s="241"/>
      <c r="N757" s="242"/>
      <c r="O757" s="242"/>
      <c r="P757" s="242"/>
      <c r="Q757" s="242"/>
      <c r="R757" s="242"/>
      <c r="S757" s="242"/>
      <c r="T757" s="243"/>
      <c r="U757" s="13"/>
      <c r="V757" s="13"/>
      <c r="W757" s="13"/>
      <c r="X757" s="13"/>
      <c r="Y757" s="13"/>
      <c r="Z757" s="13"/>
      <c r="AA757" s="13"/>
      <c r="AB757" s="13"/>
      <c r="AC757" s="13"/>
      <c r="AD757" s="13"/>
      <c r="AE757" s="13"/>
      <c r="AT757" s="244" t="s">
        <v>143</v>
      </c>
      <c r="AU757" s="244" t="s">
        <v>87</v>
      </c>
      <c r="AV757" s="13" t="s">
        <v>87</v>
      </c>
      <c r="AW757" s="13" t="s">
        <v>4</v>
      </c>
      <c r="AX757" s="13" t="s">
        <v>85</v>
      </c>
      <c r="AY757" s="244" t="s">
        <v>131</v>
      </c>
    </row>
    <row r="758" s="2" customFormat="1" ht="21.75" customHeight="1">
      <c r="A758" s="37"/>
      <c r="B758" s="38"/>
      <c r="C758" s="256" t="s">
        <v>1042</v>
      </c>
      <c r="D758" s="256" t="s">
        <v>268</v>
      </c>
      <c r="E758" s="257" t="s">
        <v>1043</v>
      </c>
      <c r="F758" s="258" t="s">
        <v>1044</v>
      </c>
      <c r="G758" s="259" t="s">
        <v>298</v>
      </c>
      <c r="H758" s="260">
        <v>2</v>
      </c>
      <c r="I758" s="261"/>
      <c r="J758" s="262">
        <f>ROUND(I758*H758,2)</f>
        <v>0</v>
      </c>
      <c r="K758" s="263"/>
      <c r="L758" s="264"/>
      <c r="M758" s="265" t="s">
        <v>1</v>
      </c>
      <c r="N758" s="266" t="s">
        <v>43</v>
      </c>
      <c r="O758" s="90"/>
      <c r="P758" s="224">
        <f>O758*H758</f>
        <v>0</v>
      </c>
      <c r="Q758" s="224">
        <v>0.023</v>
      </c>
      <c r="R758" s="224">
        <f>Q758*H758</f>
        <v>0.045999999999999999</v>
      </c>
      <c r="S758" s="224">
        <v>0</v>
      </c>
      <c r="T758" s="225">
        <f>S758*H758</f>
        <v>0</v>
      </c>
      <c r="U758" s="37"/>
      <c r="V758" s="37"/>
      <c r="W758" s="37"/>
      <c r="X758" s="37"/>
      <c r="Y758" s="37"/>
      <c r="Z758" s="37"/>
      <c r="AA758" s="37"/>
      <c r="AB758" s="37"/>
      <c r="AC758" s="37"/>
      <c r="AD758" s="37"/>
      <c r="AE758" s="37"/>
      <c r="AR758" s="226" t="s">
        <v>385</v>
      </c>
      <c r="AT758" s="226" t="s">
        <v>268</v>
      </c>
      <c r="AU758" s="226" t="s">
        <v>87</v>
      </c>
      <c r="AY758" s="16" t="s">
        <v>131</v>
      </c>
      <c r="BE758" s="227">
        <f>IF(N758="základní",J758,0)</f>
        <v>0</v>
      </c>
      <c r="BF758" s="227">
        <f>IF(N758="snížená",J758,0)</f>
        <v>0</v>
      </c>
      <c r="BG758" s="227">
        <f>IF(N758="zákl. přenesená",J758,0)</f>
        <v>0</v>
      </c>
      <c r="BH758" s="227">
        <f>IF(N758="sníž. přenesená",J758,0)</f>
        <v>0</v>
      </c>
      <c r="BI758" s="227">
        <f>IF(N758="nulová",J758,0)</f>
        <v>0</v>
      </c>
      <c r="BJ758" s="16" t="s">
        <v>85</v>
      </c>
      <c r="BK758" s="227">
        <f>ROUND(I758*H758,2)</f>
        <v>0</v>
      </c>
      <c r="BL758" s="16" t="s">
        <v>267</v>
      </c>
      <c r="BM758" s="226" t="s">
        <v>1045</v>
      </c>
    </row>
    <row r="759" s="2" customFormat="1">
      <c r="A759" s="37"/>
      <c r="B759" s="38"/>
      <c r="C759" s="39"/>
      <c r="D759" s="228" t="s">
        <v>139</v>
      </c>
      <c r="E759" s="39"/>
      <c r="F759" s="229" t="s">
        <v>1044</v>
      </c>
      <c r="G759" s="39"/>
      <c r="H759" s="39"/>
      <c r="I759" s="230"/>
      <c r="J759" s="39"/>
      <c r="K759" s="39"/>
      <c r="L759" s="43"/>
      <c r="M759" s="231"/>
      <c r="N759" s="232"/>
      <c r="O759" s="90"/>
      <c r="P759" s="90"/>
      <c r="Q759" s="90"/>
      <c r="R759" s="90"/>
      <c r="S759" s="90"/>
      <c r="T759" s="91"/>
      <c r="U759" s="37"/>
      <c r="V759" s="37"/>
      <c r="W759" s="37"/>
      <c r="X759" s="37"/>
      <c r="Y759" s="37"/>
      <c r="Z759" s="37"/>
      <c r="AA759" s="37"/>
      <c r="AB759" s="37"/>
      <c r="AC759" s="37"/>
      <c r="AD759" s="37"/>
      <c r="AE759" s="37"/>
      <c r="AT759" s="16" t="s">
        <v>139</v>
      </c>
      <c r="AU759" s="16" t="s">
        <v>87</v>
      </c>
    </row>
    <row r="760" s="2" customFormat="1">
      <c r="A760" s="37"/>
      <c r="B760" s="38"/>
      <c r="C760" s="39"/>
      <c r="D760" s="228" t="s">
        <v>141</v>
      </c>
      <c r="E760" s="39"/>
      <c r="F760" s="233" t="s">
        <v>1046</v>
      </c>
      <c r="G760" s="39"/>
      <c r="H760" s="39"/>
      <c r="I760" s="230"/>
      <c r="J760" s="39"/>
      <c r="K760" s="39"/>
      <c r="L760" s="43"/>
      <c r="M760" s="231"/>
      <c r="N760" s="232"/>
      <c r="O760" s="90"/>
      <c r="P760" s="90"/>
      <c r="Q760" s="90"/>
      <c r="R760" s="90"/>
      <c r="S760" s="90"/>
      <c r="T760" s="91"/>
      <c r="U760" s="37"/>
      <c r="V760" s="37"/>
      <c r="W760" s="37"/>
      <c r="X760" s="37"/>
      <c r="Y760" s="37"/>
      <c r="Z760" s="37"/>
      <c r="AA760" s="37"/>
      <c r="AB760" s="37"/>
      <c r="AC760" s="37"/>
      <c r="AD760" s="37"/>
      <c r="AE760" s="37"/>
      <c r="AT760" s="16" t="s">
        <v>141</v>
      </c>
      <c r="AU760" s="16" t="s">
        <v>87</v>
      </c>
    </row>
    <row r="761" s="12" customFormat="1" ht="22.8" customHeight="1">
      <c r="A761" s="12"/>
      <c r="B761" s="198"/>
      <c r="C761" s="199"/>
      <c r="D761" s="200" t="s">
        <v>77</v>
      </c>
      <c r="E761" s="212" t="s">
        <v>1047</v>
      </c>
      <c r="F761" s="212" t="s">
        <v>1048</v>
      </c>
      <c r="G761" s="199"/>
      <c r="H761" s="199"/>
      <c r="I761" s="202"/>
      <c r="J761" s="213">
        <f>BK761</f>
        <v>0</v>
      </c>
      <c r="K761" s="199"/>
      <c r="L761" s="204"/>
      <c r="M761" s="205"/>
      <c r="N761" s="206"/>
      <c r="O761" s="206"/>
      <c r="P761" s="207">
        <f>SUM(P762:P765)</f>
        <v>0</v>
      </c>
      <c r="Q761" s="206"/>
      <c r="R761" s="207">
        <f>SUM(R762:R765)</f>
        <v>0.0074441999999999998</v>
      </c>
      <c r="S761" s="206"/>
      <c r="T761" s="208">
        <f>SUM(T762:T765)</f>
        <v>0</v>
      </c>
      <c r="U761" s="12"/>
      <c r="V761" s="12"/>
      <c r="W761" s="12"/>
      <c r="X761" s="12"/>
      <c r="Y761" s="12"/>
      <c r="Z761" s="12"/>
      <c r="AA761" s="12"/>
      <c r="AB761" s="12"/>
      <c r="AC761" s="12"/>
      <c r="AD761" s="12"/>
      <c r="AE761" s="12"/>
      <c r="AR761" s="209" t="s">
        <v>87</v>
      </c>
      <c r="AT761" s="210" t="s">
        <v>77</v>
      </c>
      <c r="AU761" s="210" t="s">
        <v>85</v>
      </c>
      <c r="AY761" s="209" t="s">
        <v>131</v>
      </c>
      <c r="BK761" s="211">
        <f>SUM(BK762:BK765)</f>
        <v>0</v>
      </c>
    </row>
    <row r="762" s="2" customFormat="1" ht="16.5" customHeight="1">
      <c r="A762" s="37"/>
      <c r="B762" s="38"/>
      <c r="C762" s="214" t="s">
        <v>1049</v>
      </c>
      <c r="D762" s="214" t="s">
        <v>133</v>
      </c>
      <c r="E762" s="215" t="s">
        <v>1050</v>
      </c>
      <c r="F762" s="216" t="s">
        <v>1051</v>
      </c>
      <c r="G762" s="217" t="s">
        <v>159</v>
      </c>
      <c r="H762" s="218">
        <v>1.1399999999999999</v>
      </c>
      <c r="I762" s="219"/>
      <c r="J762" s="220">
        <f>ROUND(I762*H762,2)</f>
        <v>0</v>
      </c>
      <c r="K762" s="221"/>
      <c r="L762" s="43"/>
      <c r="M762" s="222" t="s">
        <v>1</v>
      </c>
      <c r="N762" s="223" t="s">
        <v>43</v>
      </c>
      <c r="O762" s="90"/>
      <c r="P762" s="224">
        <f>O762*H762</f>
        <v>0</v>
      </c>
      <c r="Q762" s="224">
        <v>0.0065300000000000002</v>
      </c>
      <c r="R762" s="224">
        <f>Q762*H762</f>
        <v>0.0074441999999999998</v>
      </c>
      <c r="S762" s="224">
        <v>0</v>
      </c>
      <c r="T762" s="225">
        <f>S762*H762</f>
        <v>0</v>
      </c>
      <c r="U762" s="37"/>
      <c r="V762" s="37"/>
      <c r="W762" s="37"/>
      <c r="X762" s="37"/>
      <c r="Y762" s="37"/>
      <c r="Z762" s="37"/>
      <c r="AA762" s="37"/>
      <c r="AB762" s="37"/>
      <c r="AC762" s="37"/>
      <c r="AD762" s="37"/>
      <c r="AE762" s="37"/>
      <c r="AR762" s="226" t="s">
        <v>267</v>
      </c>
      <c r="AT762" s="226" t="s">
        <v>133</v>
      </c>
      <c r="AU762" s="226" t="s">
        <v>87</v>
      </c>
      <c r="AY762" s="16" t="s">
        <v>131</v>
      </c>
      <c r="BE762" s="227">
        <f>IF(N762="základní",J762,0)</f>
        <v>0</v>
      </c>
      <c r="BF762" s="227">
        <f>IF(N762="snížená",J762,0)</f>
        <v>0</v>
      </c>
      <c r="BG762" s="227">
        <f>IF(N762="zákl. přenesená",J762,0)</f>
        <v>0</v>
      </c>
      <c r="BH762" s="227">
        <f>IF(N762="sníž. přenesená",J762,0)</f>
        <v>0</v>
      </c>
      <c r="BI762" s="227">
        <f>IF(N762="nulová",J762,0)</f>
        <v>0</v>
      </c>
      <c r="BJ762" s="16" t="s">
        <v>85</v>
      </c>
      <c r="BK762" s="227">
        <f>ROUND(I762*H762,2)</f>
        <v>0</v>
      </c>
      <c r="BL762" s="16" t="s">
        <v>267</v>
      </c>
      <c r="BM762" s="226" t="s">
        <v>1052</v>
      </c>
    </row>
    <row r="763" s="2" customFormat="1">
      <c r="A763" s="37"/>
      <c r="B763" s="38"/>
      <c r="C763" s="39"/>
      <c r="D763" s="228" t="s">
        <v>139</v>
      </c>
      <c r="E763" s="39"/>
      <c r="F763" s="229" t="s">
        <v>1053</v>
      </c>
      <c r="G763" s="39"/>
      <c r="H763" s="39"/>
      <c r="I763" s="230"/>
      <c r="J763" s="39"/>
      <c r="K763" s="39"/>
      <c r="L763" s="43"/>
      <c r="M763" s="231"/>
      <c r="N763" s="232"/>
      <c r="O763" s="90"/>
      <c r="P763" s="90"/>
      <c r="Q763" s="90"/>
      <c r="R763" s="90"/>
      <c r="S763" s="90"/>
      <c r="T763" s="91"/>
      <c r="U763" s="37"/>
      <c r="V763" s="37"/>
      <c r="W763" s="37"/>
      <c r="X763" s="37"/>
      <c r="Y763" s="37"/>
      <c r="Z763" s="37"/>
      <c r="AA763" s="37"/>
      <c r="AB763" s="37"/>
      <c r="AC763" s="37"/>
      <c r="AD763" s="37"/>
      <c r="AE763" s="37"/>
      <c r="AT763" s="16" t="s">
        <v>139</v>
      </c>
      <c r="AU763" s="16" t="s">
        <v>87</v>
      </c>
    </row>
    <row r="764" s="2" customFormat="1">
      <c r="A764" s="37"/>
      <c r="B764" s="38"/>
      <c r="C764" s="39"/>
      <c r="D764" s="228" t="s">
        <v>141</v>
      </c>
      <c r="E764" s="39"/>
      <c r="F764" s="233" t="s">
        <v>1054</v>
      </c>
      <c r="G764" s="39"/>
      <c r="H764" s="39"/>
      <c r="I764" s="230"/>
      <c r="J764" s="39"/>
      <c r="K764" s="39"/>
      <c r="L764" s="43"/>
      <c r="M764" s="231"/>
      <c r="N764" s="232"/>
      <c r="O764" s="90"/>
      <c r="P764" s="90"/>
      <c r="Q764" s="90"/>
      <c r="R764" s="90"/>
      <c r="S764" s="90"/>
      <c r="T764" s="91"/>
      <c r="U764" s="37"/>
      <c r="V764" s="37"/>
      <c r="W764" s="37"/>
      <c r="X764" s="37"/>
      <c r="Y764" s="37"/>
      <c r="Z764" s="37"/>
      <c r="AA764" s="37"/>
      <c r="AB764" s="37"/>
      <c r="AC764" s="37"/>
      <c r="AD764" s="37"/>
      <c r="AE764" s="37"/>
      <c r="AT764" s="16" t="s">
        <v>141</v>
      </c>
      <c r="AU764" s="16" t="s">
        <v>87</v>
      </c>
    </row>
    <row r="765" s="13" customFormat="1">
      <c r="A765" s="13"/>
      <c r="B765" s="234"/>
      <c r="C765" s="235"/>
      <c r="D765" s="228" t="s">
        <v>143</v>
      </c>
      <c r="E765" s="236" t="s">
        <v>1</v>
      </c>
      <c r="F765" s="237" t="s">
        <v>1055</v>
      </c>
      <c r="G765" s="235"/>
      <c r="H765" s="238">
        <v>1.1399999999999999</v>
      </c>
      <c r="I765" s="239"/>
      <c r="J765" s="235"/>
      <c r="K765" s="235"/>
      <c r="L765" s="240"/>
      <c r="M765" s="241"/>
      <c r="N765" s="242"/>
      <c r="O765" s="242"/>
      <c r="P765" s="242"/>
      <c r="Q765" s="242"/>
      <c r="R765" s="242"/>
      <c r="S765" s="242"/>
      <c r="T765" s="243"/>
      <c r="U765" s="13"/>
      <c r="V765" s="13"/>
      <c r="W765" s="13"/>
      <c r="X765" s="13"/>
      <c r="Y765" s="13"/>
      <c r="Z765" s="13"/>
      <c r="AA765" s="13"/>
      <c r="AB765" s="13"/>
      <c r="AC765" s="13"/>
      <c r="AD765" s="13"/>
      <c r="AE765" s="13"/>
      <c r="AT765" s="244" t="s">
        <v>143</v>
      </c>
      <c r="AU765" s="244" t="s">
        <v>87</v>
      </c>
      <c r="AV765" s="13" t="s">
        <v>87</v>
      </c>
      <c r="AW765" s="13" t="s">
        <v>34</v>
      </c>
      <c r="AX765" s="13" t="s">
        <v>85</v>
      </c>
      <c r="AY765" s="244" t="s">
        <v>131</v>
      </c>
    </row>
    <row r="766" s="12" customFormat="1" ht="22.8" customHeight="1">
      <c r="A766" s="12"/>
      <c r="B766" s="198"/>
      <c r="C766" s="199"/>
      <c r="D766" s="200" t="s">
        <v>77</v>
      </c>
      <c r="E766" s="212" t="s">
        <v>1056</v>
      </c>
      <c r="F766" s="212" t="s">
        <v>1057</v>
      </c>
      <c r="G766" s="199"/>
      <c r="H766" s="199"/>
      <c r="I766" s="202"/>
      <c r="J766" s="213">
        <f>BK766</f>
        <v>0</v>
      </c>
      <c r="K766" s="199"/>
      <c r="L766" s="204"/>
      <c r="M766" s="205"/>
      <c r="N766" s="206"/>
      <c r="O766" s="206"/>
      <c r="P766" s="207">
        <f>SUM(P767:P770)</f>
        <v>0</v>
      </c>
      <c r="Q766" s="206"/>
      <c r="R766" s="207">
        <f>SUM(R767:R770)</f>
        <v>0.066247999999999987</v>
      </c>
      <c r="S766" s="206"/>
      <c r="T766" s="208">
        <f>SUM(T767:T770)</f>
        <v>0</v>
      </c>
      <c r="U766" s="12"/>
      <c r="V766" s="12"/>
      <c r="W766" s="12"/>
      <c r="X766" s="12"/>
      <c r="Y766" s="12"/>
      <c r="Z766" s="12"/>
      <c r="AA766" s="12"/>
      <c r="AB766" s="12"/>
      <c r="AC766" s="12"/>
      <c r="AD766" s="12"/>
      <c r="AE766" s="12"/>
      <c r="AR766" s="209" t="s">
        <v>87</v>
      </c>
      <c r="AT766" s="210" t="s">
        <v>77</v>
      </c>
      <c r="AU766" s="210" t="s">
        <v>85</v>
      </c>
      <c r="AY766" s="209" t="s">
        <v>131</v>
      </c>
      <c r="BK766" s="211">
        <f>SUM(BK767:BK770)</f>
        <v>0</v>
      </c>
    </row>
    <row r="767" s="2" customFormat="1" ht="33" customHeight="1">
      <c r="A767" s="37"/>
      <c r="B767" s="38"/>
      <c r="C767" s="214" t="s">
        <v>1058</v>
      </c>
      <c r="D767" s="214" t="s">
        <v>133</v>
      </c>
      <c r="E767" s="215" t="s">
        <v>1059</v>
      </c>
      <c r="F767" s="216" t="s">
        <v>1060</v>
      </c>
      <c r="G767" s="217" t="s">
        <v>136</v>
      </c>
      <c r="H767" s="218">
        <v>135.19999999999999</v>
      </c>
      <c r="I767" s="219"/>
      <c r="J767" s="220">
        <f>ROUND(I767*H767,2)</f>
        <v>0</v>
      </c>
      <c r="K767" s="221"/>
      <c r="L767" s="43"/>
      <c r="M767" s="222" t="s">
        <v>1</v>
      </c>
      <c r="N767" s="223" t="s">
        <v>43</v>
      </c>
      <c r="O767" s="90"/>
      <c r="P767" s="224">
        <f>O767*H767</f>
        <v>0</v>
      </c>
      <c r="Q767" s="224">
        <v>0.00048999999999999998</v>
      </c>
      <c r="R767" s="224">
        <f>Q767*H767</f>
        <v>0.066247999999999987</v>
      </c>
      <c r="S767" s="224">
        <v>0</v>
      </c>
      <c r="T767" s="225">
        <f>S767*H767</f>
        <v>0</v>
      </c>
      <c r="U767" s="37"/>
      <c r="V767" s="37"/>
      <c r="W767" s="37"/>
      <c r="X767" s="37"/>
      <c r="Y767" s="37"/>
      <c r="Z767" s="37"/>
      <c r="AA767" s="37"/>
      <c r="AB767" s="37"/>
      <c r="AC767" s="37"/>
      <c r="AD767" s="37"/>
      <c r="AE767" s="37"/>
      <c r="AR767" s="226" t="s">
        <v>267</v>
      </c>
      <c r="AT767" s="226" t="s">
        <v>133</v>
      </c>
      <c r="AU767" s="226" t="s">
        <v>87</v>
      </c>
      <c r="AY767" s="16" t="s">
        <v>131</v>
      </c>
      <c r="BE767" s="227">
        <f>IF(N767="základní",J767,0)</f>
        <v>0</v>
      </c>
      <c r="BF767" s="227">
        <f>IF(N767="snížená",J767,0)</f>
        <v>0</v>
      </c>
      <c r="BG767" s="227">
        <f>IF(N767="zákl. přenesená",J767,0)</f>
        <v>0</v>
      </c>
      <c r="BH767" s="227">
        <f>IF(N767="sníž. přenesená",J767,0)</f>
        <v>0</v>
      </c>
      <c r="BI767" s="227">
        <f>IF(N767="nulová",J767,0)</f>
        <v>0</v>
      </c>
      <c r="BJ767" s="16" t="s">
        <v>85</v>
      </c>
      <c r="BK767" s="227">
        <f>ROUND(I767*H767,2)</f>
        <v>0</v>
      </c>
      <c r="BL767" s="16" t="s">
        <v>267</v>
      </c>
      <c r="BM767" s="226" t="s">
        <v>1061</v>
      </c>
    </row>
    <row r="768" s="2" customFormat="1">
      <c r="A768" s="37"/>
      <c r="B768" s="38"/>
      <c r="C768" s="39"/>
      <c r="D768" s="228" t="s">
        <v>139</v>
      </c>
      <c r="E768" s="39"/>
      <c r="F768" s="229" t="s">
        <v>1062</v>
      </c>
      <c r="G768" s="39"/>
      <c r="H768" s="39"/>
      <c r="I768" s="230"/>
      <c r="J768" s="39"/>
      <c r="K768" s="39"/>
      <c r="L768" s="43"/>
      <c r="M768" s="231"/>
      <c r="N768" s="232"/>
      <c r="O768" s="90"/>
      <c r="P768" s="90"/>
      <c r="Q768" s="90"/>
      <c r="R768" s="90"/>
      <c r="S768" s="90"/>
      <c r="T768" s="91"/>
      <c r="U768" s="37"/>
      <c r="V768" s="37"/>
      <c r="W768" s="37"/>
      <c r="X768" s="37"/>
      <c r="Y768" s="37"/>
      <c r="Z768" s="37"/>
      <c r="AA768" s="37"/>
      <c r="AB768" s="37"/>
      <c r="AC768" s="37"/>
      <c r="AD768" s="37"/>
      <c r="AE768" s="37"/>
      <c r="AT768" s="16" t="s">
        <v>139</v>
      </c>
      <c r="AU768" s="16" t="s">
        <v>87</v>
      </c>
    </row>
    <row r="769" s="2" customFormat="1">
      <c r="A769" s="37"/>
      <c r="B769" s="38"/>
      <c r="C769" s="39"/>
      <c r="D769" s="228" t="s">
        <v>141</v>
      </c>
      <c r="E769" s="39"/>
      <c r="F769" s="233" t="s">
        <v>1063</v>
      </c>
      <c r="G769" s="39"/>
      <c r="H769" s="39"/>
      <c r="I769" s="230"/>
      <c r="J769" s="39"/>
      <c r="K769" s="39"/>
      <c r="L769" s="43"/>
      <c r="M769" s="231"/>
      <c r="N769" s="232"/>
      <c r="O769" s="90"/>
      <c r="P769" s="90"/>
      <c r="Q769" s="90"/>
      <c r="R769" s="90"/>
      <c r="S769" s="90"/>
      <c r="T769" s="91"/>
      <c r="U769" s="37"/>
      <c r="V769" s="37"/>
      <c r="W769" s="37"/>
      <c r="X769" s="37"/>
      <c r="Y769" s="37"/>
      <c r="Z769" s="37"/>
      <c r="AA769" s="37"/>
      <c r="AB769" s="37"/>
      <c r="AC769" s="37"/>
      <c r="AD769" s="37"/>
      <c r="AE769" s="37"/>
      <c r="AT769" s="16" t="s">
        <v>141</v>
      </c>
      <c r="AU769" s="16" t="s">
        <v>87</v>
      </c>
    </row>
    <row r="770" s="13" customFormat="1">
      <c r="A770" s="13"/>
      <c r="B770" s="234"/>
      <c r="C770" s="235"/>
      <c r="D770" s="228" t="s">
        <v>143</v>
      </c>
      <c r="E770" s="236" t="s">
        <v>1</v>
      </c>
      <c r="F770" s="237" t="s">
        <v>1064</v>
      </c>
      <c r="G770" s="235"/>
      <c r="H770" s="238">
        <v>135.19999999999999</v>
      </c>
      <c r="I770" s="239"/>
      <c r="J770" s="235"/>
      <c r="K770" s="235"/>
      <c r="L770" s="240"/>
      <c r="M770" s="241"/>
      <c r="N770" s="242"/>
      <c r="O770" s="242"/>
      <c r="P770" s="242"/>
      <c r="Q770" s="242"/>
      <c r="R770" s="242"/>
      <c r="S770" s="242"/>
      <c r="T770" s="243"/>
      <c r="U770" s="13"/>
      <c r="V770" s="13"/>
      <c r="W770" s="13"/>
      <c r="X770" s="13"/>
      <c r="Y770" s="13"/>
      <c r="Z770" s="13"/>
      <c r="AA770" s="13"/>
      <c r="AB770" s="13"/>
      <c r="AC770" s="13"/>
      <c r="AD770" s="13"/>
      <c r="AE770" s="13"/>
      <c r="AT770" s="244" t="s">
        <v>143</v>
      </c>
      <c r="AU770" s="244" t="s">
        <v>87</v>
      </c>
      <c r="AV770" s="13" t="s">
        <v>87</v>
      </c>
      <c r="AW770" s="13" t="s">
        <v>34</v>
      </c>
      <c r="AX770" s="13" t="s">
        <v>85</v>
      </c>
      <c r="AY770" s="244" t="s">
        <v>131</v>
      </c>
    </row>
    <row r="771" s="12" customFormat="1" ht="25.92" customHeight="1">
      <c r="A771" s="12"/>
      <c r="B771" s="198"/>
      <c r="C771" s="199"/>
      <c r="D771" s="200" t="s">
        <v>77</v>
      </c>
      <c r="E771" s="201" t="s">
        <v>1065</v>
      </c>
      <c r="F771" s="201" t="s">
        <v>1066</v>
      </c>
      <c r="G771" s="199"/>
      <c r="H771" s="199"/>
      <c r="I771" s="202"/>
      <c r="J771" s="203">
        <f>BK771</f>
        <v>0</v>
      </c>
      <c r="K771" s="199"/>
      <c r="L771" s="204"/>
      <c r="M771" s="205"/>
      <c r="N771" s="206"/>
      <c r="O771" s="206"/>
      <c r="P771" s="207">
        <f>P772+P785+P786+P801</f>
        <v>0</v>
      </c>
      <c r="Q771" s="206"/>
      <c r="R771" s="207">
        <f>R772+R785+R786+R801</f>
        <v>0</v>
      </c>
      <c r="S771" s="206"/>
      <c r="T771" s="208">
        <f>T772+T785+T786+T801</f>
        <v>0</v>
      </c>
      <c r="U771" s="12"/>
      <c r="V771" s="12"/>
      <c r="W771" s="12"/>
      <c r="X771" s="12"/>
      <c r="Y771" s="12"/>
      <c r="Z771" s="12"/>
      <c r="AA771" s="12"/>
      <c r="AB771" s="12"/>
      <c r="AC771" s="12"/>
      <c r="AD771" s="12"/>
      <c r="AE771" s="12"/>
      <c r="AR771" s="209" t="s">
        <v>175</v>
      </c>
      <c r="AT771" s="210" t="s">
        <v>77</v>
      </c>
      <c r="AU771" s="210" t="s">
        <v>78</v>
      </c>
      <c r="AY771" s="209" t="s">
        <v>131</v>
      </c>
      <c r="BK771" s="211">
        <f>BK772+BK785+BK786+BK801</f>
        <v>0</v>
      </c>
    </row>
    <row r="772" s="12" customFormat="1" ht="22.8" customHeight="1">
      <c r="A772" s="12"/>
      <c r="B772" s="198"/>
      <c r="C772" s="199"/>
      <c r="D772" s="200" t="s">
        <v>77</v>
      </c>
      <c r="E772" s="212" t="s">
        <v>1067</v>
      </c>
      <c r="F772" s="212" t="s">
        <v>1068</v>
      </c>
      <c r="G772" s="199"/>
      <c r="H772" s="199"/>
      <c r="I772" s="202"/>
      <c r="J772" s="213">
        <f>BK772</f>
        <v>0</v>
      </c>
      <c r="K772" s="199"/>
      <c r="L772" s="204"/>
      <c r="M772" s="205"/>
      <c r="N772" s="206"/>
      <c r="O772" s="206"/>
      <c r="P772" s="207">
        <f>SUM(P773:P784)</f>
        <v>0</v>
      </c>
      <c r="Q772" s="206"/>
      <c r="R772" s="207">
        <f>SUM(R773:R784)</f>
        <v>0</v>
      </c>
      <c r="S772" s="206"/>
      <c r="T772" s="208">
        <f>SUM(T773:T784)</f>
        <v>0</v>
      </c>
      <c r="U772" s="12"/>
      <c r="V772" s="12"/>
      <c r="W772" s="12"/>
      <c r="X772" s="12"/>
      <c r="Y772" s="12"/>
      <c r="Z772" s="12"/>
      <c r="AA772" s="12"/>
      <c r="AB772" s="12"/>
      <c r="AC772" s="12"/>
      <c r="AD772" s="12"/>
      <c r="AE772" s="12"/>
      <c r="AR772" s="209" t="s">
        <v>175</v>
      </c>
      <c r="AT772" s="210" t="s">
        <v>77</v>
      </c>
      <c r="AU772" s="210" t="s">
        <v>85</v>
      </c>
      <c r="AY772" s="209" t="s">
        <v>131</v>
      </c>
      <c r="BK772" s="211">
        <f>SUM(BK773:BK784)</f>
        <v>0</v>
      </c>
    </row>
    <row r="773" s="2" customFormat="1" ht="16.5" customHeight="1">
      <c r="A773" s="37"/>
      <c r="B773" s="38"/>
      <c r="C773" s="214" t="s">
        <v>1069</v>
      </c>
      <c r="D773" s="214" t="s">
        <v>133</v>
      </c>
      <c r="E773" s="215" t="s">
        <v>1070</v>
      </c>
      <c r="F773" s="216" t="s">
        <v>1071</v>
      </c>
      <c r="G773" s="217" t="s">
        <v>1072</v>
      </c>
      <c r="H773" s="218">
        <v>1</v>
      </c>
      <c r="I773" s="219"/>
      <c r="J773" s="220">
        <f>ROUND(I773*H773,2)</f>
        <v>0</v>
      </c>
      <c r="K773" s="221"/>
      <c r="L773" s="43"/>
      <c r="M773" s="222" t="s">
        <v>1</v>
      </c>
      <c r="N773" s="223" t="s">
        <v>43</v>
      </c>
      <c r="O773" s="90"/>
      <c r="P773" s="224">
        <f>O773*H773</f>
        <v>0</v>
      </c>
      <c r="Q773" s="224">
        <v>0</v>
      </c>
      <c r="R773" s="224">
        <f>Q773*H773</f>
        <v>0</v>
      </c>
      <c r="S773" s="224">
        <v>0</v>
      </c>
      <c r="T773" s="225">
        <f>S773*H773</f>
        <v>0</v>
      </c>
      <c r="U773" s="37"/>
      <c r="V773" s="37"/>
      <c r="W773" s="37"/>
      <c r="X773" s="37"/>
      <c r="Y773" s="37"/>
      <c r="Z773" s="37"/>
      <c r="AA773" s="37"/>
      <c r="AB773" s="37"/>
      <c r="AC773" s="37"/>
      <c r="AD773" s="37"/>
      <c r="AE773" s="37"/>
      <c r="AR773" s="226" t="s">
        <v>1073</v>
      </c>
      <c r="AT773" s="226" t="s">
        <v>133</v>
      </c>
      <c r="AU773" s="226" t="s">
        <v>87</v>
      </c>
      <c r="AY773" s="16" t="s">
        <v>131</v>
      </c>
      <c r="BE773" s="227">
        <f>IF(N773="základní",J773,0)</f>
        <v>0</v>
      </c>
      <c r="BF773" s="227">
        <f>IF(N773="snížená",J773,0)</f>
        <v>0</v>
      </c>
      <c r="BG773" s="227">
        <f>IF(N773="zákl. přenesená",J773,0)</f>
        <v>0</v>
      </c>
      <c r="BH773" s="227">
        <f>IF(N773="sníž. přenesená",J773,0)</f>
        <v>0</v>
      </c>
      <c r="BI773" s="227">
        <f>IF(N773="nulová",J773,0)</f>
        <v>0</v>
      </c>
      <c r="BJ773" s="16" t="s">
        <v>85</v>
      </c>
      <c r="BK773" s="227">
        <f>ROUND(I773*H773,2)</f>
        <v>0</v>
      </c>
      <c r="BL773" s="16" t="s">
        <v>1073</v>
      </c>
      <c r="BM773" s="226" t="s">
        <v>1074</v>
      </c>
    </row>
    <row r="774" s="2" customFormat="1">
      <c r="A774" s="37"/>
      <c r="B774" s="38"/>
      <c r="C774" s="39"/>
      <c r="D774" s="228" t="s">
        <v>139</v>
      </c>
      <c r="E774" s="39"/>
      <c r="F774" s="229" t="s">
        <v>1071</v>
      </c>
      <c r="G774" s="39"/>
      <c r="H774" s="39"/>
      <c r="I774" s="230"/>
      <c r="J774" s="39"/>
      <c r="K774" s="39"/>
      <c r="L774" s="43"/>
      <c r="M774" s="231"/>
      <c r="N774" s="232"/>
      <c r="O774" s="90"/>
      <c r="P774" s="90"/>
      <c r="Q774" s="90"/>
      <c r="R774" s="90"/>
      <c r="S774" s="90"/>
      <c r="T774" s="91"/>
      <c r="U774" s="37"/>
      <c r="V774" s="37"/>
      <c r="W774" s="37"/>
      <c r="X774" s="37"/>
      <c r="Y774" s="37"/>
      <c r="Z774" s="37"/>
      <c r="AA774" s="37"/>
      <c r="AB774" s="37"/>
      <c r="AC774" s="37"/>
      <c r="AD774" s="37"/>
      <c r="AE774" s="37"/>
      <c r="AT774" s="16" t="s">
        <v>139</v>
      </c>
      <c r="AU774" s="16" t="s">
        <v>87</v>
      </c>
    </row>
    <row r="775" s="2" customFormat="1">
      <c r="A775" s="37"/>
      <c r="B775" s="38"/>
      <c r="C775" s="39"/>
      <c r="D775" s="228" t="s">
        <v>141</v>
      </c>
      <c r="E775" s="39"/>
      <c r="F775" s="233" t="s">
        <v>1075</v>
      </c>
      <c r="G775" s="39"/>
      <c r="H775" s="39"/>
      <c r="I775" s="230"/>
      <c r="J775" s="39"/>
      <c r="K775" s="39"/>
      <c r="L775" s="43"/>
      <c r="M775" s="231"/>
      <c r="N775" s="232"/>
      <c r="O775" s="90"/>
      <c r="P775" s="90"/>
      <c r="Q775" s="90"/>
      <c r="R775" s="90"/>
      <c r="S775" s="90"/>
      <c r="T775" s="91"/>
      <c r="U775" s="37"/>
      <c r="V775" s="37"/>
      <c r="W775" s="37"/>
      <c r="X775" s="37"/>
      <c r="Y775" s="37"/>
      <c r="Z775" s="37"/>
      <c r="AA775" s="37"/>
      <c r="AB775" s="37"/>
      <c r="AC775" s="37"/>
      <c r="AD775" s="37"/>
      <c r="AE775" s="37"/>
      <c r="AT775" s="16" t="s">
        <v>141</v>
      </c>
      <c r="AU775" s="16" t="s">
        <v>87</v>
      </c>
    </row>
    <row r="776" s="2" customFormat="1" ht="16.5" customHeight="1">
      <c r="A776" s="37"/>
      <c r="B776" s="38"/>
      <c r="C776" s="214" t="s">
        <v>1076</v>
      </c>
      <c r="D776" s="214" t="s">
        <v>133</v>
      </c>
      <c r="E776" s="215" t="s">
        <v>1077</v>
      </c>
      <c r="F776" s="216" t="s">
        <v>1078</v>
      </c>
      <c r="G776" s="217" t="s">
        <v>1072</v>
      </c>
      <c r="H776" s="218">
        <v>1</v>
      </c>
      <c r="I776" s="219"/>
      <c r="J776" s="220">
        <f>ROUND(I776*H776,2)</f>
        <v>0</v>
      </c>
      <c r="K776" s="221"/>
      <c r="L776" s="43"/>
      <c r="M776" s="222" t="s">
        <v>1</v>
      </c>
      <c r="N776" s="223" t="s">
        <v>43</v>
      </c>
      <c r="O776" s="90"/>
      <c r="P776" s="224">
        <f>O776*H776</f>
        <v>0</v>
      </c>
      <c r="Q776" s="224">
        <v>0</v>
      </c>
      <c r="R776" s="224">
        <f>Q776*H776</f>
        <v>0</v>
      </c>
      <c r="S776" s="224">
        <v>0</v>
      </c>
      <c r="T776" s="225">
        <f>S776*H776</f>
        <v>0</v>
      </c>
      <c r="U776" s="37"/>
      <c r="V776" s="37"/>
      <c r="W776" s="37"/>
      <c r="X776" s="37"/>
      <c r="Y776" s="37"/>
      <c r="Z776" s="37"/>
      <c r="AA776" s="37"/>
      <c r="AB776" s="37"/>
      <c r="AC776" s="37"/>
      <c r="AD776" s="37"/>
      <c r="AE776" s="37"/>
      <c r="AR776" s="226" t="s">
        <v>1073</v>
      </c>
      <c r="AT776" s="226" t="s">
        <v>133</v>
      </c>
      <c r="AU776" s="226" t="s">
        <v>87</v>
      </c>
      <c r="AY776" s="16" t="s">
        <v>131</v>
      </c>
      <c r="BE776" s="227">
        <f>IF(N776="základní",J776,0)</f>
        <v>0</v>
      </c>
      <c r="BF776" s="227">
        <f>IF(N776="snížená",J776,0)</f>
        <v>0</v>
      </c>
      <c r="BG776" s="227">
        <f>IF(N776="zákl. přenesená",J776,0)</f>
        <v>0</v>
      </c>
      <c r="BH776" s="227">
        <f>IF(N776="sníž. přenesená",J776,0)</f>
        <v>0</v>
      </c>
      <c r="BI776" s="227">
        <f>IF(N776="nulová",J776,0)</f>
        <v>0</v>
      </c>
      <c r="BJ776" s="16" t="s">
        <v>85</v>
      </c>
      <c r="BK776" s="227">
        <f>ROUND(I776*H776,2)</f>
        <v>0</v>
      </c>
      <c r="BL776" s="16" t="s">
        <v>1073</v>
      </c>
      <c r="BM776" s="226" t="s">
        <v>1079</v>
      </c>
    </row>
    <row r="777" s="2" customFormat="1">
      <c r="A777" s="37"/>
      <c r="B777" s="38"/>
      <c r="C777" s="39"/>
      <c r="D777" s="228" t="s">
        <v>139</v>
      </c>
      <c r="E777" s="39"/>
      <c r="F777" s="229" t="s">
        <v>1078</v>
      </c>
      <c r="G777" s="39"/>
      <c r="H777" s="39"/>
      <c r="I777" s="230"/>
      <c r="J777" s="39"/>
      <c r="K777" s="39"/>
      <c r="L777" s="43"/>
      <c r="M777" s="231"/>
      <c r="N777" s="232"/>
      <c r="O777" s="90"/>
      <c r="P777" s="90"/>
      <c r="Q777" s="90"/>
      <c r="R777" s="90"/>
      <c r="S777" s="90"/>
      <c r="T777" s="91"/>
      <c r="U777" s="37"/>
      <c r="V777" s="37"/>
      <c r="W777" s="37"/>
      <c r="X777" s="37"/>
      <c r="Y777" s="37"/>
      <c r="Z777" s="37"/>
      <c r="AA777" s="37"/>
      <c r="AB777" s="37"/>
      <c r="AC777" s="37"/>
      <c r="AD777" s="37"/>
      <c r="AE777" s="37"/>
      <c r="AT777" s="16" t="s">
        <v>139</v>
      </c>
      <c r="AU777" s="16" t="s">
        <v>87</v>
      </c>
    </row>
    <row r="778" s="2" customFormat="1">
      <c r="A778" s="37"/>
      <c r="B778" s="38"/>
      <c r="C778" s="39"/>
      <c r="D778" s="228" t="s">
        <v>141</v>
      </c>
      <c r="E778" s="39"/>
      <c r="F778" s="233" t="s">
        <v>1080</v>
      </c>
      <c r="G778" s="39"/>
      <c r="H778" s="39"/>
      <c r="I778" s="230"/>
      <c r="J778" s="39"/>
      <c r="K778" s="39"/>
      <c r="L778" s="43"/>
      <c r="M778" s="231"/>
      <c r="N778" s="232"/>
      <c r="O778" s="90"/>
      <c r="P778" s="90"/>
      <c r="Q778" s="90"/>
      <c r="R778" s="90"/>
      <c r="S778" s="90"/>
      <c r="T778" s="91"/>
      <c r="U778" s="37"/>
      <c r="V778" s="37"/>
      <c r="W778" s="37"/>
      <c r="X778" s="37"/>
      <c r="Y778" s="37"/>
      <c r="Z778" s="37"/>
      <c r="AA778" s="37"/>
      <c r="AB778" s="37"/>
      <c r="AC778" s="37"/>
      <c r="AD778" s="37"/>
      <c r="AE778" s="37"/>
      <c r="AT778" s="16" t="s">
        <v>141</v>
      </c>
      <c r="AU778" s="16" t="s">
        <v>87</v>
      </c>
    </row>
    <row r="779" s="2" customFormat="1" ht="16.5" customHeight="1">
      <c r="A779" s="37"/>
      <c r="B779" s="38"/>
      <c r="C779" s="214" t="s">
        <v>1081</v>
      </c>
      <c r="D779" s="214" t="s">
        <v>133</v>
      </c>
      <c r="E779" s="215" t="s">
        <v>1082</v>
      </c>
      <c r="F779" s="216" t="s">
        <v>1083</v>
      </c>
      <c r="G779" s="217" t="s">
        <v>1072</v>
      </c>
      <c r="H779" s="218">
        <v>1</v>
      </c>
      <c r="I779" s="219"/>
      <c r="J779" s="220">
        <f>ROUND(I779*H779,2)</f>
        <v>0</v>
      </c>
      <c r="K779" s="221"/>
      <c r="L779" s="43"/>
      <c r="M779" s="222" t="s">
        <v>1</v>
      </c>
      <c r="N779" s="223" t="s">
        <v>43</v>
      </c>
      <c r="O779" s="90"/>
      <c r="P779" s="224">
        <f>O779*H779</f>
        <v>0</v>
      </c>
      <c r="Q779" s="224">
        <v>0</v>
      </c>
      <c r="R779" s="224">
        <f>Q779*H779</f>
        <v>0</v>
      </c>
      <c r="S779" s="224">
        <v>0</v>
      </c>
      <c r="T779" s="225">
        <f>S779*H779</f>
        <v>0</v>
      </c>
      <c r="U779" s="37"/>
      <c r="V779" s="37"/>
      <c r="W779" s="37"/>
      <c r="X779" s="37"/>
      <c r="Y779" s="37"/>
      <c r="Z779" s="37"/>
      <c r="AA779" s="37"/>
      <c r="AB779" s="37"/>
      <c r="AC779" s="37"/>
      <c r="AD779" s="37"/>
      <c r="AE779" s="37"/>
      <c r="AR779" s="226" t="s">
        <v>1073</v>
      </c>
      <c r="AT779" s="226" t="s">
        <v>133</v>
      </c>
      <c r="AU779" s="226" t="s">
        <v>87</v>
      </c>
      <c r="AY779" s="16" t="s">
        <v>131</v>
      </c>
      <c r="BE779" s="227">
        <f>IF(N779="základní",J779,0)</f>
        <v>0</v>
      </c>
      <c r="BF779" s="227">
        <f>IF(N779="snížená",J779,0)</f>
        <v>0</v>
      </c>
      <c r="BG779" s="227">
        <f>IF(N779="zákl. přenesená",J779,0)</f>
        <v>0</v>
      </c>
      <c r="BH779" s="227">
        <f>IF(N779="sníž. přenesená",J779,0)</f>
        <v>0</v>
      </c>
      <c r="BI779" s="227">
        <f>IF(N779="nulová",J779,0)</f>
        <v>0</v>
      </c>
      <c r="BJ779" s="16" t="s">
        <v>85</v>
      </c>
      <c r="BK779" s="227">
        <f>ROUND(I779*H779,2)</f>
        <v>0</v>
      </c>
      <c r="BL779" s="16" t="s">
        <v>1073</v>
      </c>
      <c r="BM779" s="226" t="s">
        <v>1084</v>
      </c>
    </row>
    <row r="780" s="2" customFormat="1">
      <c r="A780" s="37"/>
      <c r="B780" s="38"/>
      <c r="C780" s="39"/>
      <c r="D780" s="228" t="s">
        <v>139</v>
      </c>
      <c r="E780" s="39"/>
      <c r="F780" s="229" t="s">
        <v>1083</v>
      </c>
      <c r="G780" s="39"/>
      <c r="H780" s="39"/>
      <c r="I780" s="230"/>
      <c r="J780" s="39"/>
      <c r="K780" s="39"/>
      <c r="L780" s="43"/>
      <c r="M780" s="231"/>
      <c r="N780" s="232"/>
      <c r="O780" s="90"/>
      <c r="P780" s="90"/>
      <c r="Q780" s="90"/>
      <c r="R780" s="90"/>
      <c r="S780" s="90"/>
      <c r="T780" s="91"/>
      <c r="U780" s="37"/>
      <c r="V780" s="37"/>
      <c r="W780" s="37"/>
      <c r="X780" s="37"/>
      <c r="Y780" s="37"/>
      <c r="Z780" s="37"/>
      <c r="AA780" s="37"/>
      <c r="AB780" s="37"/>
      <c r="AC780" s="37"/>
      <c r="AD780" s="37"/>
      <c r="AE780" s="37"/>
      <c r="AT780" s="16" t="s">
        <v>139</v>
      </c>
      <c r="AU780" s="16" t="s">
        <v>87</v>
      </c>
    </row>
    <row r="781" s="2" customFormat="1">
      <c r="A781" s="37"/>
      <c r="B781" s="38"/>
      <c r="C781" s="39"/>
      <c r="D781" s="228" t="s">
        <v>141</v>
      </c>
      <c r="E781" s="39"/>
      <c r="F781" s="233" t="s">
        <v>1085</v>
      </c>
      <c r="G781" s="39"/>
      <c r="H781" s="39"/>
      <c r="I781" s="230"/>
      <c r="J781" s="39"/>
      <c r="K781" s="39"/>
      <c r="L781" s="43"/>
      <c r="M781" s="231"/>
      <c r="N781" s="232"/>
      <c r="O781" s="90"/>
      <c r="P781" s="90"/>
      <c r="Q781" s="90"/>
      <c r="R781" s="90"/>
      <c r="S781" s="90"/>
      <c r="T781" s="91"/>
      <c r="U781" s="37"/>
      <c r="V781" s="37"/>
      <c r="W781" s="37"/>
      <c r="X781" s="37"/>
      <c r="Y781" s="37"/>
      <c r="Z781" s="37"/>
      <c r="AA781" s="37"/>
      <c r="AB781" s="37"/>
      <c r="AC781" s="37"/>
      <c r="AD781" s="37"/>
      <c r="AE781" s="37"/>
      <c r="AT781" s="16" t="s">
        <v>141</v>
      </c>
      <c r="AU781" s="16" t="s">
        <v>87</v>
      </c>
    </row>
    <row r="782" s="2" customFormat="1" ht="16.5" customHeight="1">
      <c r="A782" s="37"/>
      <c r="B782" s="38"/>
      <c r="C782" s="214" t="s">
        <v>1086</v>
      </c>
      <c r="D782" s="214" t="s">
        <v>133</v>
      </c>
      <c r="E782" s="215" t="s">
        <v>1087</v>
      </c>
      <c r="F782" s="216" t="s">
        <v>1088</v>
      </c>
      <c r="G782" s="217" t="s">
        <v>1072</v>
      </c>
      <c r="H782" s="218">
        <v>1</v>
      </c>
      <c r="I782" s="219"/>
      <c r="J782" s="220">
        <f>ROUND(I782*H782,2)</f>
        <v>0</v>
      </c>
      <c r="K782" s="221"/>
      <c r="L782" s="43"/>
      <c r="M782" s="222" t="s">
        <v>1</v>
      </c>
      <c r="N782" s="223" t="s">
        <v>43</v>
      </c>
      <c r="O782" s="90"/>
      <c r="P782" s="224">
        <f>O782*H782</f>
        <v>0</v>
      </c>
      <c r="Q782" s="224">
        <v>0</v>
      </c>
      <c r="R782" s="224">
        <f>Q782*H782</f>
        <v>0</v>
      </c>
      <c r="S782" s="224">
        <v>0</v>
      </c>
      <c r="T782" s="225">
        <f>S782*H782</f>
        <v>0</v>
      </c>
      <c r="U782" s="37"/>
      <c r="V782" s="37"/>
      <c r="W782" s="37"/>
      <c r="X782" s="37"/>
      <c r="Y782" s="37"/>
      <c r="Z782" s="37"/>
      <c r="AA782" s="37"/>
      <c r="AB782" s="37"/>
      <c r="AC782" s="37"/>
      <c r="AD782" s="37"/>
      <c r="AE782" s="37"/>
      <c r="AR782" s="226" t="s">
        <v>1073</v>
      </c>
      <c r="AT782" s="226" t="s">
        <v>133</v>
      </c>
      <c r="AU782" s="226" t="s">
        <v>87</v>
      </c>
      <c r="AY782" s="16" t="s">
        <v>131</v>
      </c>
      <c r="BE782" s="227">
        <f>IF(N782="základní",J782,0)</f>
        <v>0</v>
      </c>
      <c r="BF782" s="227">
        <f>IF(N782="snížená",J782,0)</f>
        <v>0</v>
      </c>
      <c r="BG782" s="227">
        <f>IF(N782="zákl. přenesená",J782,0)</f>
        <v>0</v>
      </c>
      <c r="BH782" s="227">
        <f>IF(N782="sníž. přenesená",J782,0)</f>
        <v>0</v>
      </c>
      <c r="BI782" s="227">
        <f>IF(N782="nulová",J782,0)</f>
        <v>0</v>
      </c>
      <c r="BJ782" s="16" t="s">
        <v>85</v>
      </c>
      <c r="BK782" s="227">
        <f>ROUND(I782*H782,2)</f>
        <v>0</v>
      </c>
      <c r="BL782" s="16" t="s">
        <v>1073</v>
      </c>
      <c r="BM782" s="226" t="s">
        <v>1089</v>
      </c>
    </row>
    <row r="783" s="2" customFormat="1">
      <c r="A783" s="37"/>
      <c r="B783" s="38"/>
      <c r="C783" s="39"/>
      <c r="D783" s="228" t="s">
        <v>139</v>
      </c>
      <c r="E783" s="39"/>
      <c r="F783" s="229" t="s">
        <v>1088</v>
      </c>
      <c r="G783" s="39"/>
      <c r="H783" s="39"/>
      <c r="I783" s="230"/>
      <c r="J783" s="39"/>
      <c r="K783" s="39"/>
      <c r="L783" s="43"/>
      <c r="M783" s="231"/>
      <c r="N783" s="232"/>
      <c r="O783" s="90"/>
      <c r="P783" s="90"/>
      <c r="Q783" s="90"/>
      <c r="R783" s="90"/>
      <c r="S783" s="90"/>
      <c r="T783" s="91"/>
      <c r="U783" s="37"/>
      <c r="V783" s="37"/>
      <c r="W783" s="37"/>
      <c r="X783" s="37"/>
      <c r="Y783" s="37"/>
      <c r="Z783" s="37"/>
      <c r="AA783" s="37"/>
      <c r="AB783" s="37"/>
      <c r="AC783" s="37"/>
      <c r="AD783" s="37"/>
      <c r="AE783" s="37"/>
      <c r="AT783" s="16" t="s">
        <v>139</v>
      </c>
      <c r="AU783" s="16" t="s">
        <v>87</v>
      </c>
    </row>
    <row r="784" s="2" customFormat="1">
      <c r="A784" s="37"/>
      <c r="B784" s="38"/>
      <c r="C784" s="39"/>
      <c r="D784" s="228" t="s">
        <v>141</v>
      </c>
      <c r="E784" s="39"/>
      <c r="F784" s="233" t="s">
        <v>1090</v>
      </c>
      <c r="G784" s="39"/>
      <c r="H784" s="39"/>
      <c r="I784" s="230"/>
      <c r="J784" s="39"/>
      <c r="K784" s="39"/>
      <c r="L784" s="43"/>
      <c r="M784" s="231"/>
      <c r="N784" s="232"/>
      <c r="O784" s="90"/>
      <c r="P784" s="90"/>
      <c r="Q784" s="90"/>
      <c r="R784" s="90"/>
      <c r="S784" s="90"/>
      <c r="T784" s="91"/>
      <c r="U784" s="37"/>
      <c r="V784" s="37"/>
      <c r="W784" s="37"/>
      <c r="X784" s="37"/>
      <c r="Y784" s="37"/>
      <c r="Z784" s="37"/>
      <c r="AA784" s="37"/>
      <c r="AB784" s="37"/>
      <c r="AC784" s="37"/>
      <c r="AD784" s="37"/>
      <c r="AE784" s="37"/>
      <c r="AT784" s="16" t="s">
        <v>141</v>
      </c>
      <c r="AU784" s="16" t="s">
        <v>87</v>
      </c>
    </row>
    <row r="785" s="12" customFormat="1" ht="22.8" customHeight="1">
      <c r="A785" s="12"/>
      <c r="B785" s="198"/>
      <c r="C785" s="199"/>
      <c r="D785" s="200" t="s">
        <v>77</v>
      </c>
      <c r="E785" s="212" t="s">
        <v>1091</v>
      </c>
      <c r="F785" s="212" t="s">
        <v>1092</v>
      </c>
      <c r="G785" s="199"/>
      <c r="H785" s="199"/>
      <c r="I785" s="202"/>
      <c r="J785" s="213">
        <f>BK785</f>
        <v>0</v>
      </c>
      <c r="K785" s="199"/>
      <c r="L785" s="204"/>
      <c r="M785" s="205"/>
      <c r="N785" s="206"/>
      <c r="O785" s="206"/>
      <c r="P785" s="207">
        <v>0</v>
      </c>
      <c r="Q785" s="206"/>
      <c r="R785" s="207">
        <v>0</v>
      </c>
      <c r="S785" s="206"/>
      <c r="T785" s="208">
        <v>0</v>
      </c>
      <c r="U785" s="12"/>
      <c r="V785" s="12"/>
      <c r="W785" s="12"/>
      <c r="X785" s="12"/>
      <c r="Y785" s="12"/>
      <c r="Z785" s="12"/>
      <c r="AA785" s="12"/>
      <c r="AB785" s="12"/>
      <c r="AC785" s="12"/>
      <c r="AD785" s="12"/>
      <c r="AE785" s="12"/>
      <c r="AR785" s="209" t="s">
        <v>175</v>
      </c>
      <c r="AT785" s="210" t="s">
        <v>77</v>
      </c>
      <c r="AU785" s="210" t="s">
        <v>85</v>
      </c>
      <c r="AY785" s="209" t="s">
        <v>131</v>
      </c>
      <c r="BK785" s="211">
        <v>0</v>
      </c>
    </row>
    <row r="786" s="12" customFormat="1" ht="22.8" customHeight="1">
      <c r="A786" s="12"/>
      <c r="B786" s="198"/>
      <c r="C786" s="199"/>
      <c r="D786" s="200" t="s">
        <v>77</v>
      </c>
      <c r="E786" s="212" t="s">
        <v>1093</v>
      </c>
      <c r="F786" s="212" t="s">
        <v>1094</v>
      </c>
      <c r="G786" s="199"/>
      <c r="H786" s="199"/>
      <c r="I786" s="202"/>
      <c r="J786" s="213">
        <f>BK786</f>
        <v>0</v>
      </c>
      <c r="K786" s="199"/>
      <c r="L786" s="204"/>
      <c r="M786" s="205"/>
      <c r="N786" s="206"/>
      <c r="O786" s="206"/>
      <c r="P786" s="207">
        <f>SUM(P787:P800)</f>
        <v>0</v>
      </c>
      <c r="Q786" s="206"/>
      <c r="R786" s="207">
        <f>SUM(R787:R800)</f>
        <v>0</v>
      </c>
      <c r="S786" s="206"/>
      <c r="T786" s="208">
        <f>SUM(T787:T800)</f>
        <v>0</v>
      </c>
      <c r="U786" s="12"/>
      <c r="V786" s="12"/>
      <c r="W786" s="12"/>
      <c r="X786" s="12"/>
      <c r="Y786" s="12"/>
      <c r="Z786" s="12"/>
      <c r="AA786" s="12"/>
      <c r="AB786" s="12"/>
      <c r="AC786" s="12"/>
      <c r="AD786" s="12"/>
      <c r="AE786" s="12"/>
      <c r="AR786" s="209" t="s">
        <v>175</v>
      </c>
      <c r="AT786" s="210" t="s">
        <v>77</v>
      </c>
      <c r="AU786" s="210" t="s">
        <v>85</v>
      </c>
      <c r="AY786" s="209" t="s">
        <v>131</v>
      </c>
      <c r="BK786" s="211">
        <f>SUM(BK787:BK800)</f>
        <v>0</v>
      </c>
    </row>
    <row r="787" s="2" customFormat="1" ht="16.5" customHeight="1">
      <c r="A787" s="37"/>
      <c r="B787" s="38"/>
      <c r="C787" s="214" t="s">
        <v>1095</v>
      </c>
      <c r="D787" s="214" t="s">
        <v>133</v>
      </c>
      <c r="E787" s="215" t="s">
        <v>1096</v>
      </c>
      <c r="F787" s="216" t="s">
        <v>1094</v>
      </c>
      <c r="G787" s="217" t="s">
        <v>1072</v>
      </c>
      <c r="H787" s="218">
        <v>1</v>
      </c>
      <c r="I787" s="219"/>
      <c r="J787" s="220">
        <f>ROUND(I787*H787,2)</f>
        <v>0</v>
      </c>
      <c r="K787" s="221"/>
      <c r="L787" s="43"/>
      <c r="M787" s="222" t="s">
        <v>1</v>
      </c>
      <c r="N787" s="223" t="s">
        <v>43</v>
      </c>
      <c r="O787" s="90"/>
      <c r="P787" s="224">
        <f>O787*H787</f>
        <v>0</v>
      </c>
      <c r="Q787" s="224">
        <v>0</v>
      </c>
      <c r="R787" s="224">
        <f>Q787*H787</f>
        <v>0</v>
      </c>
      <c r="S787" s="224">
        <v>0</v>
      </c>
      <c r="T787" s="225">
        <f>S787*H787</f>
        <v>0</v>
      </c>
      <c r="U787" s="37"/>
      <c r="V787" s="37"/>
      <c r="W787" s="37"/>
      <c r="X787" s="37"/>
      <c r="Y787" s="37"/>
      <c r="Z787" s="37"/>
      <c r="AA787" s="37"/>
      <c r="AB787" s="37"/>
      <c r="AC787" s="37"/>
      <c r="AD787" s="37"/>
      <c r="AE787" s="37"/>
      <c r="AR787" s="226" t="s">
        <v>1073</v>
      </c>
      <c r="AT787" s="226" t="s">
        <v>133</v>
      </c>
      <c r="AU787" s="226" t="s">
        <v>87</v>
      </c>
      <c r="AY787" s="16" t="s">
        <v>131</v>
      </c>
      <c r="BE787" s="227">
        <f>IF(N787="základní",J787,0)</f>
        <v>0</v>
      </c>
      <c r="BF787" s="227">
        <f>IF(N787="snížená",J787,0)</f>
        <v>0</v>
      </c>
      <c r="BG787" s="227">
        <f>IF(N787="zákl. přenesená",J787,0)</f>
        <v>0</v>
      </c>
      <c r="BH787" s="227">
        <f>IF(N787="sníž. přenesená",J787,0)</f>
        <v>0</v>
      </c>
      <c r="BI787" s="227">
        <f>IF(N787="nulová",J787,0)</f>
        <v>0</v>
      </c>
      <c r="BJ787" s="16" t="s">
        <v>85</v>
      </c>
      <c r="BK787" s="227">
        <f>ROUND(I787*H787,2)</f>
        <v>0</v>
      </c>
      <c r="BL787" s="16" t="s">
        <v>1073</v>
      </c>
      <c r="BM787" s="226" t="s">
        <v>1097</v>
      </c>
    </row>
    <row r="788" s="2" customFormat="1">
      <c r="A788" s="37"/>
      <c r="B788" s="38"/>
      <c r="C788" s="39"/>
      <c r="D788" s="228" t="s">
        <v>139</v>
      </c>
      <c r="E788" s="39"/>
      <c r="F788" s="229" t="s">
        <v>1094</v>
      </c>
      <c r="G788" s="39"/>
      <c r="H788" s="39"/>
      <c r="I788" s="230"/>
      <c r="J788" s="39"/>
      <c r="K788" s="39"/>
      <c r="L788" s="43"/>
      <c r="M788" s="231"/>
      <c r="N788" s="232"/>
      <c r="O788" s="90"/>
      <c r="P788" s="90"/>
      <c r="Q788" s="90"/>
      <c r="R788" s="90"/>
      <c r="S788" s="90"/>
      <c r="T788" s="91"/>
      <c r="U788" s="37"/>
      <c r="V788" s="37"/>
      <c r="W788" s="37"/>
      <c r="X788" s="37"/>
      <c r="Y788" s="37"/>
      <c r="Z788" s="37"/>
      <c r="AA788" s="37"/>
      <c r="AB788" s="37"/>
      <c r="AC788" s="37"/>
      <c r="AD788" s="37"/>
      <c r="AE788" s="37"/>
      <c r="AT788" s="16" t="s">
        <v>139</v>
      </c>
      <c r="AU788" s="16" t="s">
        <v>87</v>
      </c>
    </row>
    <row r="789" s="2" customFormat="1" ht="16.5" customHeight="1">
      <c r="A789" s="37"/>
      <c r="B789" s="38"/>
      <c r="C789" s="214" t="s">
        <v>1098</v>
      </c>
      <c r="D789" s="214" t="s">
        <v>133</v>
      </c>
      <c r="E789" s="215" t="s">
        <v>1099</v>
      </c>
      <c r="F789" s="216" t="s">
        <v>1100</v>
      </c>
      <c r="G789" s="217" t="s">
        <v>1101</v>
      </c>
      <c r="H789" s="218">
        <v>15624</v>
      </c>
      <c r="I789" s="219"/>
      <c r="J789" s="220">
        <f>ROUND(I789*H789,2)</f>
        <v>0</v>
      </c>
      <c r="K789" s="221"/>
      <c r="L789" s="43"/>
      <c r="M789" s="222" t="s">
        <v>1</v>
      </c>
      <c r="N789" s="223" t="s">
        <v>43</v>
      </c>
      <c r="O789" s="90"/>
      <c r="P789" s="224">
        <f>O789*H789</f>
        <v>0</v>
      </c>
      <c r="Q789" s="224">
        <v>0</v>
      </c>
      <c r="R789" s="224">
        <f>Q789*H789</f>
        <v>0</v>
      </c>
      <c r="S789" s="224">
        <v>0</v>
      </c>
      <c r="T789" s="225">
        <f>S789*H789</f>
        <v>0</v>
      </c>
      <c r="U789" s="37"/>
      <c r="V789" s="37"/>
      <c r="W789" s="37"/>
      <c r="X789" s="37"/>
      <c r="Y789" s="37"/>
      <c r="Z789" s="37"/>
      <c r="AA789" s="37"/>
      <c r="AB789" s="37"/>
      <c r="AC789" s="37"/>
      <c r="AD789" s="37"/>
      <c r="AE789" s="37"/>
      <c r="AR789" s="226" t="s">
        <v>1073</v>
      </c>
      <c r="AT789" s="226" t="s">
        <v>133</v>
      </c>
      <c r="AU789" s="226" t="s">
        <v>87</v>
      </c>
      <c r="AY789" s="16" t="s">
        <v>131</v>
      </c>
      <c r="BE789" s="227">
        <f>IF(N789="základní",J789,0)</f>
        <v>0</v>
      </c>
      <c r="BF789" s="227">
        <f>IF(N789="snížená",J789,0)</f>
        <v>0</v>
      </c>
      <c r="BG789" s="227">
        <f>IF(N789="zákl. přenesená",J789,0)</f>
        <v>0</v>
      </c>
      <c r="BH789" s="227">
        <f>IF(N789="sníž. přenesená",J789,0)</f>
        <v>0</v>
      </c>
      <c r="BI789" s="227">
        <f>IF(N789="nulová",J789,0)</f>
        <v>0</v>
      </c>
      <c r="BJ789" s="16" t="s">
        <v>85</v>
      </c>
      <c r="BK789" s="227">
        <f>ROUND(I789*H789,2)</f>
        <v>0</v>
      </c>
      <c r="BL789" s="16" t="s">
        <v>1073</v>
      </c>
      <c r="BM789" s="226" t="s">
        <v>1102</v>
      </c>
    </row>
    <row r="790" s="2" customFormat="1">
      <c r="A790" s="37"/>
      <c r="B790" s="38"/>
      <c r="C790" s="39"/>
      <c r="D790" s="228" t="s">
        <v>139</v>
      </c>
      <c r="E790" s="39"/>
      <c r="F790" s="229" t="s">
        <v>1100</v>
      </c>
      <c r="G790" s="39"/>
      <c r="H790" s="39"/>
      <c r="I790" s="230"/>
      <c r="J790" s="39"/>
      <c r="K790" s="39"/>
      <c r="L790" s="43"/>
      <c r="M790" s="231"/>
      <c r="N790" s="232"/>
      <c r="O790" s="90"/>
      <c r="P790" s="90"/>
      <c r="Q790" s="90"/>
      <c r="R790" s="90"/>
      <c r="S790" s="90"/>
      <c r="T790" s="91"/>
      <c r="U790" s="37"/>
      <c r="V790" s="37"/>
      <c r="W790" s="37"/>
      <c r="X790" s="37"/>
      <c r="Y790" s="37"/>
      <c r="Z790" s="37"/>
      <c r="AA790" s="37"/>
      <c r="AB790" s="37"/>
      <c r="AC790" s="37"/>
      <c r="AD790" s="37"/>
      <c r="AE790" s="37"/>
      <c r="AT790" s="16" t="s">
        <v>139</v>
      </c>
      <c r="AU790" s="16" t="s">
        <v>87</v>
      </c>
    </row>
    <row r="791" s="2" customFormat="1">
      <c r="A791" s="37"/>
      <c r="B791" s="38"/>
      <c r="C791" s="39"/>
      <c r="D791" s="228" t="s">
        <v>141</v>
      </c>
      <c r="E791" s="39"/>
      <c r="F791" s="233" t="s">
        <v>1103</v>
      </c>
      <c r="G791" s="39"/>
      <c r="H791" s="39"/>
      <c r="I791" s="230"/>
      <c r="J791" s="39"/>
      <c r="K791" s="39"/>
      <c r="L791" s="43"/>
      <c r="M791" s="231"/>
      <c r="N791" s="232"/>
      <c r="O791" s="90"/>
      <c r="P791" s="90"/>
      <c r="Q791" s="90"/>
      <c r="R791" s="90"/>
      <c r="S791" s="90"/>
      <c r="T791" s="91"/>
      <c r="U791" s="37"/>
      <c r="V791" s="37"/>
      <c r="W791" s="37"/>
      <c r="X791" s="37"/>
      <c r="Y791" s="37"/>
      <c r="Z791" s="37"/>
      <c r="AA791" s="37"/>
      <c r="AB791" s="37"/>
      <c r="AC791" s="37"/>
      <c r="AD791" s="37"/>
      <c r="AE791" s="37"/>
      <c r="AT791" s="16" t="s">
        <v>141</v>
      </c>
      <c r="AU791" s="16" t="s">
        <v>87</v>
      </c>
    </row>
    <row r="792" s="13" customFormat="1">
      <c r="A792" s="13"/>
      <c r="B792" s="234"/>
      <c r="C792" s="235"/>
      <c r="D792" s="228" t="s">
        <v>143</v>
      </c>
      <c r="E792" s="236" t="s">
        <v>1</v>
      </c>
      <c r="F792" s="237" t="s">
        <v>1104</v>
      </c>
      <c r="G792" s="235"/>
      <c r="H792" s="238">
        <v>15624</v>
      </c>
      <c r="I792" s="239"/>
      <c r="J792" s="235"/>
      <c r="K792" s="235"/>
      <c r="L792" s="240"/>
      <c r="M792" s="241"/>
      <c r="N792" s="242"/>
      <c r="O792" s="242"/>
      <c r="P792" s="242"/>
      <c r="Q792" s="242"/>
      <c r="R792" s="242"/>
      <c r="S792" s="242"/>
      <c r="T792" s="243"/>
      <c r="U792" s="13"/>
      <c r="V792" s="13"/>
      <c r="W792" s="13"/>
      <c r="X792" s="13"/>
      <c r="Y792" s="13"/>
      <c r="Z792" s="13"/>
      <c r="AA792" s="13"/>
      <c r="AB792" s="13"/>
      <c r="AC792" s="13"/>
      <c r="AD792" s="13"/>
      <c r="AE792" s="13"/>
      <c r="AT792" s="244" t="s">
        <v>143</v>
      </c>
      <c r="AU792" s="244" t="s">
        <v>87</v>
      </c>
      <c r="AV792" s="13" t="s">
        <v>87</v>
      </c>
      <c r="AW792" s="13" t="s">
        <v>34</v>
      </c>
      <c r="AX792" s="13" t="s">
        <v>85</v>
      </c>
      <c r="AY792" s="244" t="s">
        <v>131</v>
      </c>
    </row>
    <row r="793" s="2" customFormat="1" ht="16.5" customHeight="1">
      <c r="A793" s="37"/>
      <c r="B793" s="38"/>
      <c r="C793" s="214" t="s">
        <v>1105</v>
      </c>
      <c r="D793" s="214" t="s">
        <v>133</v>
      </c>
      <c r="E793" s="215" t="s">
        <v>1106</v>
      </c>
      <c r="F793" s="216" t="s">
        <v>1100</v>
      </c>
      <c r="G793" s="217" t="s">
        <v>159</v>
      </c>
      <c r="H793" s="218">
        <v>124</v>
      </c>
      <c r="I793" s="219"/>
      <c r="J793" s="220">
        <f>ROUND(I793*H793,2)</f>
        <v>0</v>
      </c>
      <c r="K793" s="221"/>
      <c r="L793" s="43"/>
      <c r="M793" s="222" t="s">
        <v>1</v>
      </c>
      <c r="N793" s="223" t="s">
        <v>43</v>
      </c>
      <c r="O793" s="90"/>
      <c r="P793" s="224">
        <f>O793*H793</f>
        <v>0</v>
      </c>
      <c r="Q793" s="224">
        <v>0</v>
      </c>
      <c r="R793" s="224">
        <f>Q793*H793</f>
        <v>0</v>
      </c>
      <c r="S793" s="224">
        <v>0</v>
      </c>
      <c r="T793" s="225">
        <f>S793*H793</f>
        <v>0</v>
      </c>
      <c r="U793" s="37"/>
      <c r="V793" s="37"/>
      <c r="W793" s="37"/>
      <c r="X793" s="37"/>
      <c r="Y793" s="37"/>
      <c r="Z793" s="37"/>
      <c r="AA793" s="37"/>
      <c r="AB793" s="37"/>
      <c r="AC793" s="37"/>
      <c r="AD793" s="37"/>
      <c r="AE793" s="37"/>
      <c r="AR793" s="226" t="s">
        <v>1073</v>
      </c>
      <c r="AT793" s="226" t="s">
        <v>133</v>
      </c>
      <c r="AU793" s="226" t="s">
        <v>87</v>
      </c>
      <c r="AY793" s="16" t="s">
        <v>131</v>
      </c>
      <c r="BE793" s="227">
        <f>IF(N793="základní",J793,0)</f>
        <v>0</v>
      </c>
      <c r="BF793" s="227">
        <f>IF(N793="snížená",J793,0)</f>
        <v>0</v>
      </c>
      <c r="BG793" s="227">
        <f>IF(N793="zákl. přenesená",J793,0)</f>
        <v>0</v>
      </c>
      <c r="BH793" s="227">
        <f>IF(N793="sníž. přenesená",J793,0)</f>
        <v>0</v>
      </c>
      <c r="BI793" s="227">
        <f>IF(N793="nulová",J793,0)</f>
        <v>0</v>
      </c>
      <c r="BJ793" s="16" t="s">
        <v>85</v>
      </c>
      <c r="BK793" s="227">
        <f>ROUND(I793*H793,2)</f>
        <v>0</v>
      </c>
      <c r="BL793" s="16" t="s">
        <v>1073</v>
      </c>
      <c r="BM793" s="226" t="s">
        <v>1107</v>
      </c>
    </row>
    <row r="794" s="2" customFormat="1">
      <c r="A794" s="37"/>
      <c r="B794" s="38"/>
      <c r="C794" s="39"/>
      <c r="D794" s="228" t="s">
        <v>139</v>
      </c>
      <c r="E794" s="39"/>
      <c r="F794" s="229" t="s">
        <v>1100</v>
      </c>
      <c r="G794" s="39"/>
      <c r="H794" s="39"/>
      <c r="I794" s="230"/>
      <c r="J794" s="39"/>
      <c r="K794" s="39"/>
      <c r="L794" s="43"/>
      <c r="M794" s="231"/>
      <c r="N794" s="232"/>
      <c r="O794" s="90"/>
      <c r="P794" s="90"/>
      <c r="Q794" s="90"/>
      <c r="R794" s="90"/>
      <c r="S794" s="90"/>
      <c r="T794" s="91"/>
      <c r="U794" s="37"/>
      <c r="V794" s="37"/>
      <c r="W794" s="37"/>
      <c r="X794" s="37"/>
      <c r="Y794" s="37"/>
      <c r="Z794" s="37"/>
      <c r="AA794" s="37"/>
      <c r="AB794" s="37"/>
      <c r="AC794" s="37"/>
      <c r="AD794" s="37"/>
      <c r="AE794" s="37"/>
      <c r="AT794" s="16" t="s">
        <v>139</v>
      </c>
      <c r="AU794" s="16" t="s">
        <v>87</v>
      </c>
    </row>
    <row r="795" s="2" customFormat="1">
      <c r="A795" s="37"/>
      <c r="B795" s="38"/>
      <c r="C795" s="39"/>
      <c r="D795" s="228" t="s">
        <v>141</v>
      </c>
      <c r="E795" s="39"/>
      <c r="F795" s="233" t="s">
        <v>1108</v>
      </c>
      <c r="G795" s="39"/>
      <c r="H795" s="39"/>
      <c r="I795" s="230"/>
      <c r="J795" s="39"/>
      <c r="K795" s="39"/>
      <c r="L795" s="43"/>
      <c r="M795" s="231"/>
      <c r="N795" s="232"/>
      <c r="O795" s="90"/>
      <c r="P795" s="90"/>
      <c r="Q795" s="90"/>
      <c r="R795" s="90"/>
      <c r="S795" s="90"/>
      <c r="T795" s="91"/>
      <c r="U795" s="37"/>
      <c r="V795" s="37"/>
      <c r="W795" s="37"/>
      <c r="X795" s="37"/>
      <c r="Y795" s="37"/>
      <c r="Z795" s="37"/>
      <c r="AA795" s="37"/>
      <c r="AB795" s="37"/>
      <c r="AC795" s="37"/>
      <c r="AD795" s="37"/>
      <c r="AE795" s="37"/>
      <c r="AT795" s="16" t="s">
        <v>141</v>
      </c>
      <c r="AU795" s="16" t="s">
        <v>87</v>
      </c>
    </row>
    <row r="796" s="13" customFormat="1">
      <c r="A796" s="13"/>
      <c r="B796" s="234"/>
      <c r="C796" s="235"/>
      <c r="D796" s="228" t="s">
        <v>143</v>
      </c>
      <c r="E796" s="236" t="s">
        <v>1</v>
      </c>
      <c r="F796" s="237" t="s">
        <v>1109</v>
      </c>
      <c r="G796" s="235"/>
      <c r="H796" s="238">
        <v>124</v>
      </c>
      <c r="I796" s="239"/>
      <c r="J796" s="235"/>
      <c r="K796" s="235"/>
      <c r="L796" s="240"/>
      <c r="M796" s="241"/>
      <c r="N796" s="242"/>
      <c r="O796" s="242"/>
      <c r="P796" s="242"/>
      <c r="Q796" s="242"/>
      <c r="R796" s="242"/>
      <c r="S796" s="242"/>
      <c r="T796" s="243"/>
      <c r="U796" s="13"/>
      <c r="V796" s="13"/>
      <c r="W796" s="13"/>
      <c r="X796" s="13"/>
      <c r="Y796" s="13"/>
      <c r="Z796" s="13"/>
      <c r="AA796" s="13"/>
      <c r="AB796" s="13"/>
      <c r="AC796" s="13"/>
      <c r="AD796" s="13"/>
      <c r="AE796" s="13"/>
      <c r="AT796" s="244" t="s">
        <v>143</v>
      </c>
      <c r="AU796" s="244" t="s">
        <v>87</v>
      </c>
      <c r="AV796" s="13" t="s">
        <v>87</v>
      </c>
      <c r="AW796" s="13" t="s">
        <v>34</v>
      </c>
      <c r="AX796" s="13" t="s">
        <v>85</v>
      </c>
      <c r="AY796" s="244" t="s">
        <v>131</v>
      </c>
    </row>
    <row r="797" s="2" customFormat="1" ht="16.5" customHeight="1">
      <c r="A797" s="37"/>
      <c r="B797" s="38"/>
      <c r="C797" s="214" t="s">
        <v>1110</v>
      </c>
      <c r="D797" s="214" t="s">
        <v>133</v>
      </c>
      <c r="E797" s="215" t="s">
        <v>1111</v>
      </c>
      <c r="F797" s="216" t="s">
        <v>1112</v>
      </c>
      <c r="G797" s="217" t="s">
        <v>136</v>
      </c>
      <c r="H797" s="218">
        <v>8232</v>
      </c>
      <c r="I797" s="219"/>
      <c r="J797" s="220">
        <f>ROUND(I797*H797,2)</f>
        <v>0</v>
      </c>
      <c r="K797" s="221"/>
      <c r="L797" s="43"/>
      <c r="M797" s="222" t="s">
        <v>1</v>
      </c>
      <c r="N797" s="223" t="s">
        <v>43</v>
      </c>
      <c r="O797" s="90"/>
      <c r="P797" s="224">
        <f>O797*H797</f>
        <v>0</v>
      </c>
      <c r="Q797" s="224">
        <v>0</v>
      </c>
      <c r="R797" s="224">
        <f>Q797*H797</f>
        <v>0</v>
      </c>
      <c r="S797" s="224">
        <v>0</v>
      </c>
      <c r="T797" s="225">
        <f>S797*H797</f>
        <v>0</v>
      </c>
      <c r="U797" s="37"/>
      <c r="V797" s="37"/>
      <c r="W797" s="37"/>
      <c r="X797" s="37"/>
      <c r="Y797" s="37"/>
      <c r="Z797" s="37"/>
      <c r="AA797" s="37"/>
      <c r="AB797" s="37"/>
      <c r="AC797" s="37"/>
      <c r="AD797" s="37"/>
      <c r="AE797" s="37"/>
      <c r="AR797" s="226" t="s">
        <v>1073</v>
      </c>
      <c r="AT797" s="226" t="s">
        <v>133</v>
      </c>
      <c r="AU797" s="226" t="s">
        <v>87</v>
      </c>
      <c r="AY797" s="16" t="s">
        <v>131</v>
      </c>
      <c r="BE797" s="227">
        <f>IF(N797="základní",J797,0)</f>
        <v>0</v>
      </c>
      <c r="BF797" s="227">
        <f>IF(N797="snížená",J797,0)</f>
        <v>0</v>
      </c>
      <c r="BG797" s="227">
        <f>IF(N797="zákl. přenesená",J797,0)</f>
        <v>0</v>
      </c>
      <c r="BH797" s="227">
        <f>IF(N797="sníž. přenesená",J797,0)</f>
        <v>0</v>
      </c>
      <c r="BI797" s="227">
        <f>IF(N797="nulová",J797,0)</f>
        <v>0</v>
      </c>
      <c r="BJ797" s="16" t="s">
        <v>85</v>
      </c>
      <c r="BK797" s="227">
        <f>ROUND(I797*H797,2)</f>
        <v>0</v>
      </c>
      <c r="BL797" s="16" t="s">
        <v>1073</v>
      </c>
      <c r="BM797" s="226" t="s">
        <v>1113</v>
      </c>
    </row>
    <row r="798" s="2" customFormat="1">
      <c r="A798" s="37"/>
      <c r="B798" s="38"/>
      <c r="C798" s="39"/>
      <c r="D798" s="228" t="s">
        <v>139</v>
      </c>
      <c r="E798" s="39"/>
      <c r="F798" s="229" t="s">
        <v>1112</v>
      </c>
      <c r="G798" s="39"/>
      <c r="H798" s="39"/>
      <c r="I798" s="230"/>
      <c r="J798" s="39"/>
      <c r="K798" s="39"/>
      <c r="L798" s="43"/>
      <c r="M798" s="231"/>
      <c r="N798" s="232"/>
      <c r="O798" s="90"/>
      <c r="P798" s="90"/>
      <c r="Q798" s="90"/>
      <c r="R798" s="90"/>
      <c r="S798" s="90"/>
      <c r="T798" s="91"/>
      <c r="U798" s="37"/>
      <c r="V798" s="37"/>
      <c r="W798" s="37"/>
      <c r="X798" s="37"/>
      <c r="Y798" s="37"/>
      <c r="Z798" s="37"/>
      <c r="AA798" s="37"/>
      <c r="AB798" s="37"/>
      <c r="AC798" s="37"/>
      <c r="AD798" s="37"/>
      <c r="AE798" s="37"/>
      <c r="AT798" s="16" t="s">
        <v>139</v>
      </c>
      <c r="AU798" s="16" t="s">
        <v>87</v>
      </c>
    </row>
    <row r="799" s="2" customFormat="1">
      <c r="A799" s="37"/>
      <c r="B799" s="38"/>
      <c r="C799" s="39"/>
      <c r="D799" s="228" t="s">
        <v>141</v>
      </c>
      <c r="E799" s="39"/>
      <c r="F799" s="233" t="s">
        <v>1114</v>
      </c>
      <c r="G799" s="39"/>
      <c r="H799" s="39"/>
      <c r="I799" s="230"/>
      <c r="J799" s="39"/>
      <c r="K799" s="39"/>
      <c r="L799" s="43"/>
      <c r="M799" s="231"/>
      <c r="N799" s="232"/>
      <c r="O799" s="90"/>
      <c r="P799" s="90"/>
      <c r="Q799" s="90"/>
      <c r="R799" s="90"/>
      <c r="S799" s="90"/>
      <c r="T799" s="91"/>
      <c r="U799" s="37"/>
      <c r="V799" s="37"/>
      <c r="W799" s="37"/>
      <c r="X799" s="37"/>
      <c r="Y799" s="37"/>
      <c r="Z799" s="37"/>
      <c r="AA799" s="37"/>
      <c r="AB799" s="37"/>
      <c r="AC799" s="37"/>
      <c r="AD799" s="37"/>
      <c r="AE799" s="37"/>
      <c r="AT799" s="16" t="s">
        <v>141</v>
      </c>
      <c r="AU799" s="16" t="s">
        <v>87</v>
      </c>
    </row>
    <row r="800" s="13" customFormat="1">
      <c r="A800" s="13"/>
      <c r="B800" s="234"/>
      <c r="C800" s="235"/>
      <c r="D800" s="228" t="s">
        <v>143</v>
      </c>
      <c r="E800" s="236" t="s">
        <v>1</v>
      </c>
      <c r="F800" s="237" t="s">
        <v>1115</v>
      </c>
      <c r="G800" s="235"/>
      <c r="H800" s="238">
        <v>8232</v>
      </c>
      <c r="I800" s="239"/>
      <c r="J800" s="235"/>
      <c r="K800" s="235"/>
      <c r="L800" s="240"/>
      <c r="M800" s="241"/>
      <c r="N800" s="242"/>
      <c r="O800" s="242"/>
      <c r="P800" s="242"/>
      <c r="Q800" s="242"/>
      <c r="R800" s="242"/>
      <c r="S800" s="242"/>
      <c r="T800" s="243"/>
      <c r="U800" s="13"/>
      <c r="V800" s="13"/>
      <c r="W800" s="13"/>
      <c r="X800" s="13"/>
      <c r="Y800" s="13"/>
      <c r="Z800" s="13"/>
      <c r="AA800" s="13"/>
      <c r="AB800" s="13"/>
      <c r="AC800" s="13"/>
      <c r="AD800" s="13"/>
      <c r="AE800" s="13"/>
      <c r="AT800" s="244" t="s">
        <v>143</v>
      </c>
      <c r="AU800" s="244" t="s">
        <v>87</v>
      </c>
      <c r="AV800" s="13" t="s">
        <v>87</v>
      </c>
      <c r="AW800" s="13" t="s">
        <v>34</v>
      </c>
      <c r="AX800" s="13" t="s">
        <v>85</v>
      </c>
      <c r="AY800" s="244" t="s">
        <v>131</v>
      </c>
    </row>
    <row r="801" s="12" customFormat="1" ht="22.8" customHeight="1">
      <c r="A801" s="12"/>
      <c r="B801" s="198"/>
      <c r="C801" s="199"/>
      <c r="D801" s="200" t="s">
        <v>77</v>
      </c>
      <c r="E801" s="212" t="s">
        <v>1116</v>
      </c>
      <c r="F801" s="212" t="s">
        <v>1117</v>
      </c>
      <c r="G801" s="199"/>
      <c r="H801" s="199"/>
      <c r="I801" s="202"/>
      <c r="J801" s="213">
        <f>BK801</f>
        <v>0</v>
      </c>
      <c r="K801" s="199"/>
      <c r="L801" s="204"/>
      <c r="M801" s="205"/>
      <c r="N801" s="206"/>
      <c r="O801" s="206"/>
      <c r="P801" s="207">
        <f>SUM(P802:P816)</f>
        <v>0</v>
      </c>
      <c r="Q801" s="206"/>
      <c r="R801" s="207">
        <f>SUM(R802:R816)</f>
        <v>0</v>
      </c>
      <c r="S801" s="206"/>
      <c r="T801" s="208">
        <f>SUM(T802:T816)</f>
        <v>0</v>
      </c>
      <c r="U801" s="12"/>
      <c r="V801" s="12"/>
      <c r="W801" s="12"/>
      <c r="X801" s="12"/>
      <c r="Y801" s="12"/>
      <c r="Z801" s="12"/>
      <c r="AA801" s="12"/>
      <c r="AB801" s="12"/>
      <c r="AC801" s="12"/>
      <c r="AD801" s="12"/>
      <c r="AE801" s="12"/>
      <c r="AR801" s="209" t="s">
        <v>175</v>
      </c>
      <c r="AT801" s="210" t="s">
        <v>77</v>
      </c>
      <c r="AU801" s="210" t="s">
        <v>85</v>
      </c>
      <c r="AY801" s="209" t="s">
        <v>131</v>
      </c>
      <c r="BK801" s="211">
        <f>SUM(BK802:BK816)</f>
        <v>0</v>
      </c>
    </row>
    <row r="802" s="2" customFormat="1" ht="16.5" customHeight="1">
      <c r="A802" s="37"/>
      <c r="B802" s="38"/>
      <c r="C802" s="214" t="s">
        <v>1118</v>
      </c>
      <c r="D802" s="214" t="s">
        <v>133</v>
      </c>
      <c r="E802" s="215" t="s">
        <v>1119</v>
      </c>
      <c r="F802" s="216" t="s">
        <v>1120</v>
      </c>
      <c r="G802" s="217" t="s">
        <v>1072</v>
      </c>
      <c r="H802" s="218">
        <v>48</v>
      </c>
      <c r="I802" s="219"/>
      <c r="J802" s="220">
        <f>ROUND(I802*H802,2)</f>
        <v>0</v>
      </c>
      <c r="K802" s="221"/>
      <c r="L802" s="43"/>
      <c r="M802" s="222" t="s">
        <v>1</v>
      </c>
      <c r="N802" s="223" t="s">
        <v>43</v>
      </c>
      <c r="O802" s="90"/>
      <c r="P802" s="224">
        <f>O802*H802</f>
        <v>0</v>
      </c>
      <c r="Q802" s="224">
        <v>0</v>
      </c>
      <c r="R802" s="224">
        <f>Q802*H802</f>
        <v>0</v>
      </c>
      <c r="S802" s="224">
        <v>0</v>
      </c>
      <c r="T802" s="225">
        <f>S802*H802</f>
        <v>0</v>
      </c>
      <c r="U802" s="37"/>
      <c r="V802" s="37"/>
      <c r="W802" s="37"/>
      <c r="X802" s="37"/>
      <c r="Y802" s="37"/>
      <c r="Z802" s="37"/>
      <c r="AA802" s="37"/>
      <c r="AB802" s="37"/>
      <c r="AC802" s="37"/>
      <c r="AD802" s="37"/>
      <c r="AE802" s="37"/>
      <c r="AR802" s="226" t="s">
        <v>1073</v>
      </c>
      <c r="AT802" s="226" t="s">
        <v>133</v>
      </c>
      <c r="AU802" s="226" t="s">
        <v>87</v>
      </c>
      <c r="AY802" s="16" t="s">
        <v>131</v>
      </c>
      <c r="BE802" s="227">
        <f>IF(N802="základní",J802,0)</f>
        <v>0</v>
      </c>
      <c r="BF802" s="227">
        <f>IF(N802="snížená",J802,0)</f>
        <v>0</v>
      </c>
      <c r="BG802" s="227">
        <f>IF(N802="zákl. přenesená",J802,0)</f>
        <v>0</v>
      </c>
      <c r="BH802" s="227">
        <f>IF(N802="sníž. přenesená",J802,0)</f>
        <v>0</v>
      </c>
      <c r="BI802" s="227">
        <f>IF(N802="nulová",J802,0)</f>
        <v>0</v>
      </c>
      <c r="BJ802" s="16" t="s">
        <v>85</v>
      </c>
      <c r="BK802" s="227">
        <f>ROUND(I802*H802,2)</f>
        <v>0</v>
      </c>
      <c r="BL802" s="16" t="s">
        <v>1073</v>
      </c>
      <c r="BM802" s="226" t="s">
        <v>1121</v>
      </c>
    </row>
    <row r="803" s="2" customFormat="1">
      <c r="A803" s="37"/>
      <c r="B803" s="38"/>
      <c r="C803" s="39"/>
      <c r="D803" s="228" t="s">
        <v>139</v>
      </c>
      <c r="E803" s="39"/>
      <c r="F803" s="229" t="s">
        <v>1120</v>
      </c>
      <c r="G803" s="39"/>
      <c r="H803" s="39"/>
      <c r="I803" s="230"/>
      <c r="J803" s="39"/>
      <c r="K803" s="39"/>
      <c r="L803" s="43"/>
      <c r="M803" s="231"/>
      <c r="N803" s="232"/>
      <c r="O803" s="90"/>
      <c r="P803" s="90"/>
      <c r="Q803" s="90"/>
      <c r="R803" s="90"/>
      <c r="S803" s="90"/>
      <c r="T803" s="91"/>
      <c r="U803" s="37"/>
      <c r="V803" s="37"/>
      <c r="W803" s="37"/>
      <c r="X803" s="37"/>
      <c r="Y803" s="37"/>
      <c r="Z803" s="37"/>
      <c r="AA803" s="37"/>
      <c r="AB803" s="37"/>
      <c r="AC803" s="37"/>
      <c r="AD803" s="37"/>
      <c r="AE803" s="37"/>
      <c r="AT803" s="16" t="s">
        <v>139</v>
      </c>
      <c r="AU803" s="16" t="s">
        <v>87</v>
      </c>
    </row>
    <row r="804" s="2" customFormat="1">
      <c r="A804" s="37"/>
      <c r="B804" s="38"/>
      <c r="C804" s="39"/>
      <c r="D804" s="228" t="s">
        <v>141</v>
      </c>
      <c r="E804" s="39"/>
      <c r="F804" s="233" t="s">
        <v>1122</v>
      </c>
      <c r="G804" s="39"/>
      <c r="H804" s="39"/>
      <c r="I804" s="230"/>
      <c r="J804" s="39"/>
      <c r="K804" s="39"/>
      <c r="L804" s="43"/>
      <c r="M804" s="231"/>
      <c r="N804" s="232"/>
      <c r="O804" s="90"/>
      <c r="P804" s="90"/>
      <c r="Q804" s="90"/>
      <c r="R804" s="90"/>
      <c r="S804" s="90"/>
      <c r="T804" s="91"/>
      <c r="U804" s="37"/>
      <c r="V804" s="37"/>
      <c r="W804" s="37"/>
      <c r="X804" s="37"/>
      <c r="Y804" s="37"/>
      <c r="Z804" s="37"/>
      <c r="AA804" s="37"/>
      <c r="AB804" s="37"/>
      <c r="AC804" s="37"/>
      <c r="AD804" s="37"/>
      <c r="AE804" s="37"/>
      <c r="AT804" s="16" t="s">
        <v>141</v>
      </c>
      <c r="AU804" s="16" t="s">
        <v>87</v>
      </c>
    </row>
    <row r="805" s="2" customFormat="1" ht="16.5" customHeight="1">
      <c r="A805" s="37"/>
      <c r="B805" s="38"/>
      <c r="C805" s="214" t="s">
        <v>1123</v>
      </c>
      <c r="D805" s="214" t="s">
        <v>133</v>
      </c>
      <c r="E805" s="215" t="s">
        <v>1124</v>
      </c>
      <c r="F805" s="216" t="s">
        <v>1125</v>
      </c>
      <c r="G805" s="217" t="s">
        <v>1072</v>
      </c>
      <c r="H805" s="218">
        <v>1</v>
      </c>
      <c r="I805" s="219"/>
      <c r="J805" s="220">
        <f>ROUND(I805*H805,2)</f>
        <v>0</v>
      </c>
      <c r="K805" s="221"/>
      <c r="L805" s="43"/>
      <c r="M805" s="222" t="s">
        <v>1</v>
      </c>
      <c r="N805" s="223" t="s">
        <v>43</v>
      </c>
      <c r="O805" s="90"/>
      <c r="P805" s="224">
        <f>O805*H805</f>
        <v>0</v>
      </c>
      <c r="Q805" s="224">
        <v>0</v>
      </c>
      <c r="R805" s="224">
        <f>Q805*H805</f>
        <v>0</v>
      </c>
      <c r="S805" s="224">
        <v>0</v>
      </c>
      <c r="T805" s="225">
        <f>S805*H805</f>
        <v>0</v>
      </c>
      <c r="U805" s="37"/>
      <c r="V805" s="37"/>
      <c r="W805" s="37"/>
      <c r="X805" s="37"/>
      <c r="Y805" s="37"/>
      <c r="Z805" s="37"/>
      <c r="AA805" s="37"/>
      <c r="AB805" s="37"/>
      <c r="AC805" s="37"/>
      <c r="AD805" s="37"/>
      <c r="AE805" s="37"/>
      <c r="AR805" s="226" t="s">
        <v>1073</v>
      </c>
      <c r="AT805" s="226" t="s">
        <v>133</v>
      </c>
      <c r="AU805" s="226" t="s">
        <v>87</v>
      </c>
      <c r="AY805" s="16" t="s">
        <v>131</v>
      </c>
      <c r="BE805" s="227">
        <f>IF(N805="základní",J805,0)</f>
        <v>0</v>
      </c>
      <c r="BF805" s="227">
        <f>IF(N805="snížená",J805,0)</f>
        <v>0</v>
      </c>
      <c r="BG805" s="227">
        <f>IF(N805="zákl. přenesená",J805,0)</f>
        <v>0</v>
      </c>
      <c r="BH805" s="227">
        <f>IF(N805="sníž. přenesená",J805,0)</f>
        <v>0</v>
      </c>
      <c r="BI805" s="227">
        <f>IF(N805="nulová",J805,0)</f>
        <v>0</v>
      </c>
      <c r="BJ805" s="16" t="s">
        <v>85</v>
      </c>
      <c r="BK805" s="227">
        <f>ROUND(I805*H805,2)</f>
        <v>0</v>
      </c>
      <c r="BL805" s="16" t="s">
        <v>1073</v>
      </c>
      <c r="BM805" s="226" t="s">
        <v>1126</v>
      </c>
    </row>
    <row r="806" s="2" customFormat="1">
      <c r="A806" s="37"/>
      <c r="B806" s="38"/>
      <c r="C806" s="39"/>
      <c r="D806" s="228" t="s">
        <v>139</v>
      </c>
      <c r="E806" s="39"/>
      <c r="F806" s="229" t="s">
        <v>1125</v>
      </c>
      <c r="G806" s="39"/>
      <c r="H806" s="39"/>
      <c r="I806" s="230"/>
      <c r="J806" s="39"/>
      <c r="K806" s="39"/>
      <c r="L806" s="43"/>
      <c r="M806" s="231"/>
      <c r="N806" s="232"/>
      <c r="O806" s="90"/>
      <c r="P806" s="90"/>
      <c r="Q806" s="90"/>
      <c r="R806" s="90"/>
      <c r="S806" s="90"/>
      <c r="T806" s="91"/>
      <c r="U806" s="37"/>
      <c r="V806" s="37"/>
      <c r="W806" s="37"/>
      <c r="X806" s="37"/>
      <c r="Y806" s="37"/>
      <c r="Z806" s="37"/>
      <c r="AA806" s="37"/>
      <c r="AB806" s="37"/>
      <c r="AC806" s="37"/>
      <c r="AD806" s="37"/>
      <c r="AE806" s="37"/>
      <c r="AT806" s="16" t="s">
        <v>139</v>
      </c>
      <c r="AU806" s="16" t="s">
        <v>87</v>
      </c>
    </row>
    <row r="807" s="2" customFormat="1">
      <c r="A807" s="37"/>
      <c r="B807" s="38"/>
      <c r="C807" s="39"/>
      <c r="D807" s="228" t="s">
        <v>141</v>
      </c>
      <c r="E807" s="39"/>
      <c r="F807" s="233" t="s">
        <v>1127</v>
      </c>
      <c r="G807" s="39"/>
      <c r="H807" s="39"/>
      <c r="I807" s="230"/>
      <c r="J807" s="39"/>
      <c r="K807" s="39"/>
      <c r="L807" s="43"/>
      <c r="M807" s="231"/>
      <c r="N807" s="232"/>
      <c r="O807" s="90"/>
      <c r="P807" s="90"/>
      <c r="Q807" s="90"/>
      <c r="R807" s="90"/>
      <c r="S807" s="90"/>
      <c r="T807" s="91"/>
      <c r="U807" s="37"/>
      <c r="V807" s="37"/>
      <c r="W807" s="37"/>
      <c r="X807" s="37"/>
      <c r="Y807" s="37"/>
      <c r="Z807" s="37"/>
      <c r="AA807" s="37"/>
      <c r="AB807" s="37"/>
      <c r="AC807" s="37"/>
      <c r="AD807" s="37"/>
      <c r="AE807" s="37"/>
      <c r="AT807" s="16" t="s">
        <v>141</v>
      </c>
      <c r="AU807" s="16" t="s">
        <v>87</v>
      </c>
    </row>
    <row r="808" s="2" customFormat="1" ht="16.5" customHeight="1">
      <c r="A808" s="37"/>
      <c r="B808" s="38"/>
      <c r="C808" s="214" t="s">
        <v>1128</v>
      </c>
      <c r="D808" s="214" t="s">
        <v>133</v>
      </c>
      <c r="E808" s="215" t="s">
        <v>1129</v>
      </c>
      <c r="F808" s="216" t="s">
        <v>1130</v>
      </c>
      <c r="G808" s="217" t="s">
        <v>1072</v>
      </c>
      <c r="H808" s="218">
        <v>1</v>
      </c>
      <c r="I808" s="219"/>
      <c r="J808" s="220">
        <f>ROUND(I808*H808,2)</f>
        <v>0</v>
      </c>
      <c r="K808" s="221"/>
      <c r="L808" s="43"/>
      <c r="M808" s="222" t="s">
        <v>1</v>
      </c>
      <c r="N808" s="223" t="s">
        <v>43</v>
      </c>
      <c r="O808" s="90"/>
      <c r="P808" s="224">
        <f>O808*H808</f>
        <v>0</v>
      </c>
      <c r="Q808" s="224">
        <v>0</v>
      </c>
      <c r="R808" s="224">
        <f>Q808*H808</f>
        <v>0</v>
      </c>
      <c r="S808" s="224">
        <v>0</v>
      </c>
      <c r="T808" s="225">
        <f>S808*H808</f>
        <v>0</v>
      </c>
      <c r="U808" s="37"/>
      <c r="V808" s="37"/>
      <c r="W808" s="37"/>
      <c r="X808" s="37"/>
      <c r="Y808" s="37"/>
      <c r="Z808" s="37"/>
      <c r="AA808" s="37"/>
      <c r="AB808" s="37"/>
      <c r="AC808" s="37"/>
      <c r="AD808" s="37"/>
      <c r="AE808" s="37"/>
      <c r="AR808" s="226" t="s">
        <v>1073</v>
      </c>
      <c r="AT808" s="226" t="s">
        <v>133</v>
      </c>
      <c r="AU808" s="226" t="s">
        <v>87</v>
      </c>
      <c r="AY808" s="16" t="s">
        <v>131</v>
      </c>
      <c r="BE808" s="227">
        <f>IF(N808="základní",J808,0)</f>
        <v>0</v>
      </c>
      <c r="BF808" s="227">
        <f>IF(N808="snížená",J808,0)</f>
        <v>0</v>
      </c>
      <c r="BG808" s="227">
        <f>IF(N808="zákl. přenesená",J808,0)</f>
        <v>0</v>
      </c>
      <c r="BH808" s="227">
        <f>IF(N808="sníž. přenesená",J808,0)</f>
        <v>0</v>
      </c>
      <c r="BI808" s="227">
        <f>IF(N808="nulová",J808,0)</f>
        <v>0</v>
      </c>
      <c r="BJ808" s="16" t="s">
        <v>85</v>
      </c>
      <c r="BK808" s="227">
        <f>ROUND(I808*H808,2)</f>
        <v>0</v>
      </c>
      <c r="BL808" s="16" t="s">
        <v>1073</v>
      </c>
      <c r="BM808" s="226" t="s">
        <v>1131</v>
      </c>
    </row>
    <row r="809" s="2" customFormat="1">
      <c r="A809" s="37"/>
      <c r="B809" s="38"/>
      <c r="C809" s="39"/>
      <c r="D809" s="228" t="s">
        <v>139</v>
      </c>
      <c r="E809" s="39"/>
      <c r="F809" s="229" t="s">
        <v>1130</v>
      </c>
      <c r="G809" s="39"/>
      <c r="H809" s="39"/>
      <c r="I809" s="230"/>
      <c r="J809" s="39"/>
      <c r="K809" s="39"/>
      <c r="L809" s="43"/>
      <c r="M809" s="231"/>
      <c r="N809" s="232"/>
      <c r="O809" s="90"/>
      <c r="P809" s="90"/>
      <c r="Q809" s="90"/>
      <c r="R809" s="90"/>
      <c r="S809" s="90"/>
      <c r="T809" s="91"/>
      <c r="U809" s="37"/>
      <c r="V809" s="37"/>
      <c r="W809" s="37"/>
      <c r="X809" s="37"/>
      <c r="Y809" s="37"/>
      <c r="Z809" s="37"/>
      <c r="AA809" s="37"/>
      <c r="AB809" s="37"/>
      <c r="AC809" s="37"/>
      <c r="AD809" s="37"/>
      <c r="AE809" s="37"/>
      <c r="AT809" s="16" t="s">
        <v>139</v>
      </c>
      <c r="AU809" s="16" t="s">
        <v>87</v>
      </c>
    </row>
    <row r="810" s="2" customFormat="1">
      <c r="A810" s="37"/>
      <c r="B810" s="38"/>
      <c r="C810" s="39"/>
      <c r="D810" s="228" t="s">
        <v>141</v>
      </c>
      <c r="E810" s="39"/>
      <c r="F810" s="233" t="s">
        <v>1132</v>
      </c>
      <c r="G810" s="39"/>
      <c r="H810" s="39"/>
      <c r="I810" s="230"/>
      <c r="J810" s="39"/>
      <c r="K810" s="39"/>
      <c r="L810" s="43"/>
      <c r="M810" s="231"/>
      <c r="N810" s="232"/>
      <c r="O810" s="90"/>
      <c r="P810" s="90"/>
      <c r="Q810" s="90"/>
      <c r="R810" s="90"/>
      <c r="S810" s="90"/>
      <c r="T810" s="91"/>
      <c r="U810" s="37"/>
      <c r="V810" s="37"/>
      <c r="W810" s="37"/>
      <c r="X810" s="37"/>
      <c r="Y810" s="37"/>
      <c r="Z810" s="37"/>
      <c r="AA810" s="37"/>
      <c r="AB810" s="37"/>
      <c r="AC810" s="37"/>
      <c r="AD810" s="37"/>
      <c r="AE810" s="37"/>
      <c r="AT810" s="16" t="s">
        <v>141</v>
      </c>
      <c r="AU810" s="16" t="s">
        <v>87</v>
      </c>
    </row>
    <row r="811" s="2" customFormat="1" ht="16.5" customHeight="1">
      <c r="A811" s="37"/>
      <c r="B811" s="38"/>
      <c r="C811" s="214" t="s">
        <v>1133</v>
      </c>
      <c r="D811" s="214" t="s">
        <v>133</v>
      </c>
      <c r="E811" s="215" t="s">
        <v>1134</v>
      </c>
      <c r="F811" s="216" t="s">
        <v>1130</v>
      </c>
      <c r="G811" s="217" t="s">
        <v>1072</v>
      </c>
      <c r="H811" s="218">
        <v>1</v>
      </c>
      <c r="I811" s="219"/>
      <c r="J811" s="220">
        <f>ROUND(I811*H811,2)</f>
        <v>0</v>
      </c>
      <c r="K811" s="221"/>
      <c r="L811" s="43"/>
      <c r="M811" s="222" t="s">
        <v>1</v>
      </c>
      <c r="N811" s="223" t="s">
        <v>43</v>
      </c>
      <c r="O811" s="90"/>
      <c r="P811" s="224">
        <f>O811*H811</f>
        <v>0</v>
      </c>
      <c r="Q811" s="224">
        <v>0</v>
      </c>
      <c r="R811" s="224">
        <f>Q811*H811</f>
        <v>0</v>
      </c>
      <c r="S811" s="224">
        <v>0</v>
      </c>
      <c r="T811" s="225">
        <f>S811*H811</f>
        <v>0</v>
      </c>
      <c r="U811" s="37"/>
      <c r="V811" s="37"/>
      <c r="W811" s="37"/>
      <c r="X811" s="37"/>
      <c r="Y811" s="37"/>
      <c r="Z811" s="37"/>
      <c r="AA811" s="37"/>
      <c r="AB811" s="37"/>
      <c r="AC811" s="37"/>
      <c r="AD811" s="37"/>
      <c r="AE811" s="37"/>
      <c r="AR811" s="226" t="s">
        <v>1073</v>
      </c>
      <c r="AT811" s="226" t="s">
        <v>133</v>
      </c>
      <c r="AU811" s="226" t="s">
        <v>87</v>
      </c>
      <c r="AY811" s="16" t="s">
        <v>131</v>
      </c>
      <c r="BE811" s="227">
        <f>IF(N811="základní",J811,0)</f>
        <v>0</v>
      </c>
      <c r="BF811" s="227">
        <f>IF(N811="snížená",J811,0)</f>
        <v>0</v>
      </c>
      <c r="BG811" s="227">
        <f>IF(N811="zákl. přenesená",J811,0)</f>
        <v>0</v>
      </c>
      <c r="BH811" s="227">
        <f>IF(N811="sníž. přenesená",J811,0)</f>
        <v>0</v>
      </c>
      <c r="BI811" s="227">
        <f>IF(N811="nulová",J811,0)</f>
        <v>0</v>
      </c>
      <c r="BJ811" s="16" t="s">
        <v>85</v>
      </c>
      <c r="BK811" s="227">
        <f>ROUND(I811*H811,2)</f>
        <v>0</v>
      </c>
      <c r="BL811" s="16" t="s">
        <v>1073</v>
      </c>
      <c r="BM811" s="226" t="s">
        <v>1135</v>
      </c>
    </row>
    <row r="812" s="2" customFormat="1">
      <c r="A812" s="37"/>
      <c r="B812" s="38"/>
      <c r="C812" s="39"/>
      <c r="D812" s="228" t="s">
        <v>139</v>
      </c>
      <c r="E812" s="39"/>
      <c r="F812" s="229" t="s">
        <v>1130</v>
      </c>
      <c r="G812" s="39"/>
      <c r="H812" s="39"/>
      <c r="I812" s="230"/>
      <c r="J812" s="39"/>
      <c r="K812" s="39"/>
      <c r="L812" s="43"/>
      <c r="M812" s="231"/>
      <c r="N812" s="232"/>
      <c r="O812" s="90"/>
      <c r="P812" s="90"/>
      <c r="Q812" s="90"/>
      <c r="R812" s="90"/>
      <c r="S812" s="90"/>
      <c r="T812" s="91"/>
      <c r="U812" s="37"/>
      <c r="V812" s="37"/>
      <c r="W812" s="37"/>
      <c r="X812" s="37"/>
      <c r="Y812" s="37"/>
      <c r="Z812" s="37"/>
      <c r="AA812" s="37"/>
      <c r="AB812" s="37"/>
      <c r="AC812" s="37"/>
      <c r="AD812" s="37"/>
      <c r="AE812" s="37"/>
      <c r="AT812" s="16" t="s">
        <v>139</v>
      </c>
      <c r="AU812" s="16" t="s">
        <v>87</v>
      </c>
    </row>
    <row r="813" s="2" customFormat="1">
      <c r="A813" s="37"/>
      <c r="B813" s="38"/>
      <c r="C813" s="39"/>
      <c r="D813" s="228" t="s">
        <v>141</v>
      </c>
      <c r="E813" s="39"/>
      <c r="F813" s="233" t="s">
        <v>1136</v>
      </c>
      <c r="G813" s="39"/>
      <c r="H813" s="39"/>
      <c r="I813" s="230"/>
      <c r="J813" s="39"/>
      <c r="K813" s="39"/>
      <c r="L813" s="43"/>
      <c r="M813" s="231"/>
      <c r="N813" s="232"/>
      <c r="O813" s="90"/>
      <c r="P813" s="90"/>
      <c r="Q813" s="90"/>
      <c r="R813" s="90"/>
      <c r="S813" s="90"/>
      <c r="T813" s="91"/>
      <c r="U813" s="37"/>
      <c r="V813" s="37"/>
      <c r="W813" s="37"/>
      <c r="X813" s="37"/>
      <c r="Y813" s="37"/>
      <c r="Z813" s="37"/>
      <c r="AA813" s="37"/>
      <c r="AB813" s="37"/>
      <c r="AC813" s="37"/>
      <c r="AD813" s="37"/>
      <c r="AE813" s="37"/>
      <c r="AT813" s="16" t="s">
        <v>141</v>
      </c>
      <c r="AU813" s="16" t="s">
        <v>87</v>
      </c>
    </row>
    <row r="814" s="2" customFormat="1" ht="16.5" customHeight="1">
      <c r="A814" s="37"/>
      <c r="B814" s="38"/>
      <c r="C814" s="214" t="s">
        <v>1137</v>
      </c>
      <c r="D814" s="214" t="s">
        <v>133</v>
      </c>
      <c r="E814" s="215" t="s">
        <v>1138</v>
      </c>
      <c r="F814" s="216" t="s">
        <v>1139</v>
      </c>
      <c r="G814" s="217" t="s">
        <v>1072</v>
      </c>
      <c r="H814" s="218">
        <v>1</v>
      </c>
      <c r="I814" s="219"/>
      <c r="J814" s="220">
        <f>ROUND(I814*H814,2)</f>
        <v>0</v>
      </c>
      <c r="K814" s="221"/>
      <c r="L814" s="43"/>
      <c r="M814" s="222" t="s">
        <v>1</v>
      </c>
      <c r="N814" s="223" t="s">
        <v>43</v>
      </c>
      <c r="O814" s="90"/>
      <c r="P814" s="224">
        <f>O814*H814</f>
        <v>0</v>
      </c>
      <c r="Q814" s="224">
        <v>0</v>
      </c>
      <c r="R814" s="224">
        <f>Q814*H814</f>
        <v>0</v>
      </c>
      <c r="S814" s="224">
        <v>0</v>
      </c>
      <c r="T814" s="225">
        <f>S814*H814</f>
        <v>0</v>
      </c>
      <c r="U814" s="37"/>
      <c r="V814" s="37"/>
      <c r="W814" s="37"/>
      <c r="X814" s="37"/>
      <c r="Y814" s="37"/>
      <c r="Z814" s="37"/>
      <c r="AA814" s="37"/>
      <c r="AB814" s="37"/>
      <c r="AC814" s="37"/>
      <c r="AD814" s="37"/>
      <c r="AE814" s="37"/>
      <c r="AR814" s="226" t="s">
        <v>1073</v>
      </c>
      <c r="AT814" s="226" t="s">
        <v>133</v>
      </c>
      <c r="AU814" s="226" t="s">
        <v>87</v>
      </c>
      <c r="AY814" s="16" t="s">
        <v>131</v>
      </c>
      <c r="BE814" s="227">
        <f>IF(N814="základní",J814,0)</f>
        <v>0</v>
      </c>
      <c r="BF814" s="227">
        <f>IF(N814="snížená",J814,0)</f>
        <v>0</v>
      </c>
      <c r="BG814" s="227">
        <f>IF(N814="zákl. přenesená",J814,0)</f>
        <v>0</v>
      </c>
      <c r="BH814" s="227">
        <f>IF(N814="sníž. přenesená",J814,0)</f>
        <v>0</v>
      </c>
      <c r="BI814" s="227">
        <f>IF(N814="nulová",J814,0)</f>
        <v>0</v>
      </c>
      <c r="BJ814" s="16" t="s">
        <v>85</v>
      </c>
      <c r="BK814" s="227">
        <f>ROUND(I814*H814,2)</f>
        <v>0</v>
      </c>
      <c r="BL814" s="16" t="s">
        <v>1073</v>
      </c>
      <c r="BM814" s="226" t="s">
        <v>1140</v>
      </c>
    </row>
    <row r="815" s="2" customFormat="1">
      <c r="A815" s="37"/>
      <c r="B815" s="38"/>
      <c r="C815" s="39"/>
      <c r="D815" s="228" t="s">
        <v>139</v>
      </c>
      <c r="E815" s="39"/>
      <c r="F815" s="229" t="s">
        <v>1139</v>
      </c>
      <c r="G815" s="39"/>
      <c r="H815" s="39"/>
      <c r="I815" s="230"/>
      <c r="J815" s="39"/>
      <c r="K815" s="39"/>
      <c r="L815" s="43"/>
      <c r="M815" s="231"/>
      <c r="N815" s="232"/>
      <c r="O815" s="90"/>
      <c r="P815" s="90"/>
      <c r="Q815" s="90"/>
      <c r="R815" s="90"/>
      <c r="S815" s="90"/>
      <c r="T815" s="91"/>
      <c r="U815" s="37"/>
      <c r="V815" s="37"/>
      <c r="W815" s="37"/>
      <c r="X815" s="37"/>
      <c r="Y815" s="37"/>
      <c r="Z815" s="37"/>
      <c r="AA815" s="37"/>
      <c r="AB815" s="37"/>
      <c r="AC815" s="37"/>
      <c r="AD815" s="37"/>
      <c r="AE815" s="37"/>
      <c r="AT815" s="16" t="s">
        <v>139</v>
      </c>
      <c r="AU815" s="16" t="s">
        <v>87</v>
      </c>
    </row>
    <row r="816" s="2" customFormat="1">
      <c r="A816" s="37"/>
      <c r="B816" s="38"/>
      <c r="C816" s="39"/>
      <c r="D816" s="228" t="s">
        <v>141</v>
      </c>
      <c r="E816" s="39"/>
      <c r="F816" s="233" t="s">
        <v>1141</v>
      </c>
      <c r="G816" s="39"/>
      <c r="H816" s="39"/>
      <c r="I816" s="230"/>
      <c r="J816" s="39"/>
      <c r="K816" s="39"/>
      <c r="L816" s="43"/>
      <c r="M816" s="267"/>
      <c r="N816" s="268"/>
      <c r="O816" s="269"/>
      <c r="P816" s="269"/>
      <c r="Q816" s="269"/>
      <c r="R816" s="269"/>
      <c r="S816" s="269"/>
      <c r="T816" s="270"/>
      <c r="U816" s="37"/>
      <c r="V816" s="37"/>
      <c r="W816" s="37"/>
      <c r="X816" s="37"/>
      <c r="Y816" s="37"/>
      <c r="Z816" s="37"/>
      <c r="AA816" s="37"/>
      <c r="AB816" s="37"/>
      <c r="AC816" s="37"/>
      <c r="AD816" s="37"/>
      <c r="AE816" s="37"/>
      <c r="AT816" s="16" t="s">
        <v>141</v>
      </c>
      <c r="AU816" s="16" t="s">
        <v>87</v>
      </c>
    </row>
    <row r="817" s="2" customFormat="1" ht="6.96" customHeight="1">
      <c r="A817" s="37"/>
      <c r="B817" s="65"/>
      <c r="C817" s="66"/>
      <c r="D817" s="66"/>
      <c r="E817" s="66"/>
      <c r="F817" s="66"/>
      <c r="G817" s="66"/>
      <c r="H817" s="66"/>
      <c r="I817" s="66"/>
      <c r="J817" s="66"/>
      <c r="K817" s="66"/>
      <c r="L817" s="43"/>
      <c r="M817" s="37"/>
      <c r="O817" s="37"/>
      <c r="P817" s="37"/>
      <c r="Q817" s="37"/>
      <c r="R817" s="37"/>
      <c r="S817" s="37"/>
      <c r="T817" s="37"/>
      <c r="U817" s="37"/>
      <c r="V817" s="37"/>
      <c r="W817" s="37"/>
      <c r="X817" s="37"/>
      <c r="Y817" s="37"/>
      <c r="Z817" s="37"/>
      <c r="AA817" s="37"/>
      <c r="AB817" s="37"/>
      <c r="AC817" s="37"/>
      <c r="AD817" s="37"/>
      <c r="AE817" s="37"/>
    </row>
  </sheetData>
  <sheetProtection sheet="1" autoFilter="0" formatColumns="0" formatRows="0" objects="1" scenarios="1" spinCount="100000" saltValue="RF3P3DI/z64aKAsI/WAtbfjFuhZ13MU2yBID4OI7JFtBJVkGpudN3hT55iuyRLm7MLGOtEUBmiTBSoZnHL3mIg==" hashValue="132HsJShlNClMMwwiyIdgF7F/IGyPXK1P8q+2rvKoQdYu5YeF/692EMH1pEeGA7z80xBLSHH2mwH4+20qsQX1Q==" algorithmName="SHA-512" password="CC35"/>
  <autoFilter ref="C135:K816"/>
  <mergeCells count="9">
    <mergeCell ref="E7:H7"/>
    <mergeCell ref="E9:H9"/>
    <mergeCell ref="E18:H18"/>
    <mergeCell ref="E27:H27"/>
    <mergeCell ref="E85:H85"/>
    <mergeCell ref="E87:H87"/>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Rostislav Otevřel</dc:creator>
  <cp:lastModifiedBy>Rostislav Otevřel</cp:lastModifiedBy>
  <dcterms:created xsi:type="dcterms:W3CDTF">2021-03-09T12:40:20Z</dcterms:created>
  <dcterms:modified xsi:type="dcterms:W3CDTF">2021-03-09T12:40:23Z</dcterms:modified>
</cp:coreProperties>
</file>