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128"/>
  <workbookPr/>
  <bookViews>
    <workbookView xWindow="345" yWindow="2955" windowWidth="21600" windowHeight="11265" activeTab="0"/>
  </bookViews>
  <sheets>
    <sheet name="Rekapitulace stavby" sheetId="1" r:id="rId1"/>
    <sheet name="SO-00 - Vedlejší rozpočto..." sheetId="2" r:id="rId2"/>
    <sheet name="SO-01 - Opěrné zdi" sheetId="3" r:id="rId3"/>
    <sheet name="SO-02.1 - Plochy místní" sheetId="4" r:id="rId4"/>
    <sheet name="SO-02.2 - Plochy účelové" sheetId="5" r:id="rId5"/>
    <sheet name="SO-03.1 - Místní komunikace" sheetId="6" r:id="rId6"/>
    <sheet name="SO-03.2 - Účelové komunikace" sheetId="7" r:id="rId7"/>
    <sheet name="SO-04 - Odvodnění chodník..." sheetId="8" r:id="rId8"/>
    <sheet name="SO-05 - Oprava sklepa a p..." sheetId="9" r:id="rId9"/>
    <sheet name="Seznam figur" sheetId="10" r:id="rId10"/>
  </sheets>
  <definedNames>
    <definedName name="_xlnm._FilterDatabase" localSheetId="1" hidden="1">'SO-00 - Vedlejší rozpočto...'!$C$122:$K$221</definedName>
    <definedName name="_xlnm._FilterDatabase" localSheetId="2" hidden="1">'SO-01 - Opěrné zdi'!$C$130:$K$851</definedName>
    <definedName name="_xlnm._FilterDatabase" localSheetId="3" hidden="1">'SO-02.1 - Plochy místní'!$C$130:$K$418</definedName>
    <definedName name="_xlnm._FilterDatabase" localSheetId="4" hidden="1">'SO-02.2 - Plochy účelové'!$C$127:$K$254</definedName>
    <definedName name="_xlnm._FilterDatabase" localSheetId="5" hidden="1">'SO-03.1 - Místní komunikace'!$C$127:$K$250</definedName>
    <definedName name="_xlnm._FilterDatabase" localSheetId="6" hidden="1">'SO-03.2 - Účelové komunikace'!$C$125:$K$187</definedName>
    <definedName name="_xlnm._FilterDatabase" localSheetId="7" hidden="1">'SO-04 - Odvodnění chodník...'!$C$122:$K$286</definedName>
    <definedName name="_xlnm._FilterDatabase" localSheetId="8" hidden="1">'SO-05 - Oprava sklepa a p...'!$C$128:$K$422</definedName>
    <definedName name="_xlnm.Print_Area" localSheetId="0">'Rekapitulace stavby'!$D$4:$AO$76,'Rekapitulace stavby'!$C$82:$AQ$105</definedName>
    <definedName name="_xlnm.Print_Area" localSheetId="9">'Seznam figur'!$C$4:$G$101</definedName>
    <definedName name="_xlnm.Print_Area" localSheetId="1">'SO-00 - Vedlejší rozpočto...'!$C$4:$J$76,'SO-00 - Vedlejší rozpočto...'!$C$82:$J$104,'SO-00 - Vedlejší rozpočto...'!$C$110:$K$221</definedName>
    <definedName name="_xlnm.Print_Area" localSheetId="2">'SO-01 - Opěrné zdi'!$C$4:$J$76,'SO-01 - Opěrné zdi'!$C$82:$J$112,'SO-01 - Opěrné zdi'!$C$118:$K$851</definedName>
    <definedName name="_xlnm.Print_Area" localSheetId="3">'SO-02.1 - Plochy místní'!$C$4:$J$76,'SO-02.1 - Plochy místní'!$C$82:$J$110,'SO-02.1 - Plochy místní'!$C$116:$K$418</definedName>
    <definedName name="_xlnm.Print_Area" localSheetId="4">'SO-02.2 - Plochy účelové'!$C$4:$J$76,'SO-02.2 - Plochy účelové'!$C$82:$J$107,'SO-02.2 - Plochy účelové'!$C$113:$K$254</definedName>
    <definedName name="_xlnm.Print_Area" localSheetId="5">'SO-03.1 - Místní komunikace'!$C$4:$J$76,'SO-03.1 - Místní komunikace'!$C$82:$J$107,'SO-03.1 - Místní komunikace'!$C$113:$K$250</definedName>
    <definedName name="_xlnm.Print_Area" localSheetId="6">'SO-03.2 - Účelové komunikace'!$C$4:$J$76,'SO-03.2 - Účelové komunikace'!$C$82:$J$105,'SO-03.2 - Účelové komunikace'!$C$111:$K$187</definedName>
    <definedName name="_xlnm.Print_Area" localSheetId="7">'SO-04 - Odvodnění chodník...'!$C$4:$J$76,'SO-04 - Odvodnění chodník...'!$C$82:$J$104,'SO-04 - Odvodnění chodník...'!$C$110:$K$286</definedName>
    <definedName name="_xlnm.Print_Area" localSheetId="8">'SO-05 - Oprava sklepa a p...'!$C$4:$J$76,'SO-05 - Oprava sklepa a p...'!$C$82:$J$110,'SO-05 - Oprava sklepa a p...'!$C$116:$K$422</definedName>
    <definedName name="_xlnm.Print_Titles" localSheetId="0">'Rekapitulace stavby'!$92:$92</definedName>
    <definedName name="_xlnm.Print_Titles" localSheetId="1">'SO-00 - Vedlejší rozpočto...'!$122:$122</definedName>
    <definedName name="_xlnm.Print_Titles" localSheetId="2">'SO-01 - Opěrné zdi'!$130:$130</definedName>
    <definedName name="_xlnm.Print_Titles" localSheetId="3">'SO-02.1 - Plochy místní'!$130:$130</definedName>
    <definedName name="_xlnm.Print_Titles" localSheetId="4">'SO-02.2 - Plochy účelové'!$127:$127</definedName>
    <definedName name="_xlnm.Print_Titles" localSheetId="5">'SO-03.1 - Místní komunikace'!$127:$127</definedName>
    <definedName name="_xlnm.Print_Titles" localSheetId="6">'SO-03.2 - Účelové komunikace'!$125:$125</definedName>
    <definedName name="_xlnm.Print_Titles" localSheetId="7">'SO-04 - Odvodnění chodník...'!$122:$122</definedName>
    <definedName name="_xlnm.Print_Titles" localSheetId="8">'SO-05 - Oprava sklepa a p...'!$128:$128</definedName>
    <definedName name="_xlnm.Print_Titles" localSheetId="9">'Seznam figur'!$9:$9</definedName>
  </definedNames>
  <calcPr calcId="191029"/>
  <extLst/>
</workbook>
</file>

<file path=xl/sharedStrings.xml><?xml version="1.0" encoding="utf-8"?>
<sst xmlns="http://schemas.openxmlformats.org/spreadsheetml/2006/main" count="17263" uniqueCount="2017">
  <si>
    <t>Export Komplet</t>
  </si>
  <si>
    <t/>
  </si>
  <si>
    <t>2.0</t>
  </si>
  <si>
    <t>ZAMOK</t>
  </si>
  <si>
    <t>False</t>
  </si>
  <si>
    <t>{578d9fb8-d4c5-41be-8791-48845598ec50}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</si>
  <si>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</si>
  <si>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</si>
  <si>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</si>
  <si>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</si>
  <si>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</si>
  <si>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</si>
  <si>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</si>
  <si>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</si>
  <si>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</si>
  <si>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</si>
  <si>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</si>
  <si>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Ulice Klajdovská</t>
  </si>
  <si>
    <t>KSO:</t>
  </si>
  <si>
    <t>CC-CZ:</t>
  </si>
  <si>
    <t>Místo:</t>
  </si>
  <si>
    <t xml:space="preserve"> </t>
  </si>
  <si>
    <t>Datum:</t>
  </si>
  <si>
    <t>12. 4. 2021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</si>
  <si>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</si>
  <si>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</si>
  <si>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</si>
  <si>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</si>
  <si>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</si>
  <si>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</si>
  <si>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</si>
  <si>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</si>
  <si>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</si>
  <si>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</si>
  <si>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</si>
  <si>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</si>
  <si>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</si>
  <si>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</si>
  <si>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</si>
  <si>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</si>
  <si>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</si>
  <si>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</si>
  <si>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</si>
  <si>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</si>
  <si>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</si>
  <si>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</si>
  <si>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</si>
  <si>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</si>
  <si>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</si>
  <si>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</si>
  <si>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</si>
  <si>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</si>
  <si>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</si>
  <si>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</si>
  <si>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</si>
  <si>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</si>
  <si>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</si>
  <si>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</si>
  <si>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</si>
  <si>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</si>
  <si>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</si>
  <si>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</si>
  <si>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</si>
  <si>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</si>
  <si>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</si>
  <si>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</si>
  <si>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</si>
  <si>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</si>
  <si>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</si>
  <si>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</si>
  <si>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</si>
  <si>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</si>
  <si>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</si>
  <si>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</si>
  <si>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</si>
  <si>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</si>
  <si>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</si>
  <si>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</si>
  <si>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SO-00</t>
  </si>
  <si>
    <t>Vedlejší rozpočtové náklady</t>
  </si>
  <si>
    <t>STA</t>
  </si>
  <si>
    <t>1</t>
  </si>
  <si>
    <t>{ca8c9bcb-ac41-47ca-a106-d9d5be0f3322}</t>
  </si>
  <si>
    <t>2</t>
  </si>
  <si>
    <t>SO-01</t>
  </si>
  <si>
    <t>Opěrné zdi</t>
  </si>
  <si>
    <t>{18c2b2b4-dcfe-4034-aa99-9817ad64e18b}</t>
  </si>
  <si>
    <t>SO-02</t>
  </si>
  <si>
    <t>Oprava chodníků</t>
  </si>
  <si>
    <t>{44a58dda-1243-4bd9-bae1-ae352fb65b78}</t>
  </si>
  <si>
    <t>SO-02.1</t>
  </si>
  <si>
    <t>Plochy místní</t>
  </si>
  <si>
    <t>Soupis</t>
  </si>
  <si>
    <t>{0bb90541-b2ce-46a1-9513-e0f272b6f537}</t>
  </si>
  <si>
    <t>SO-02.2</t>
  </si>
  <si>
    <t>Plochy účelové</t>
  </si>
  <si>
    <t>{42b6d7fa-b917-4ab9-beaf-52da70577c47}</t>
  </si>
  <si>
    <t>SO-03</t>
  </si>
  <si>
    <t>Oprava komunikace</t>
  </si>
  <si>
    <t>{c4eaebf4-aa53-4b31-be42-236d9b430715}</t>
  </si>
  <si>
    <t>SO-03.1</t>
  </si>
  <si>
    <t>Místní komunikace</t>
  </si>
  <si>
    <t>{fb6c56da-8e1d-41b7-9c57-52793ba60558}</t>
  </si>
  <si>
    <t>SO-03.2</t>
  </si>
  <si>
    <t>Účelové komunikace</t>
  </si>
  <si>
    <t>{8f836a1e-cd6f-4904-8c06-d2084b9ee173}</t>
  </si>
  <si>
    <t>SO-04</t>
  </si>
  <si>
    <t>Odvodnění chodníků a komunikace</t>
  </si>
  <si>
    <t>{e047df1e-8bad-4892-a3ea-752ab3114be7}</t>
  </si>
  <si>
    <t>SO-05</t>
  </si>
  <si>
    <t>Oprava sklepa a přípojek IS</t>
  </si>
  <si>
    <t>{8372e94c-4091-4f52-a96a-20612e103944}</t>
  </si>
  <si>
    <t>KRYCÍ LIST SOUPISU PRACÍ</t>
  </si>
  <si>
    <t>Objekt:</t>
  </si>
  <si>
    <t>SO-00 - Vedlejší rozpočtové náklady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</si>
  <si>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</si>
  <si>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</si>
  <si>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</si>
  <si>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</si>
  <si>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</si>
  <si>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</si>
  <si>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</si>
  <si>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</si>
  <si>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</si>
  <si>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</si>
  <si>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VRN6 - Územní vlivy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</si>
  <si>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</si>
  <si>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</si>
  <si>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</si>
  <si>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</si>
  <si>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</si>
  <si>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</si>
  <si>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</si>
  <si>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</si>
  <si>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</si>
  <si>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</si>
  <si>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</si>
  <si>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</si>
  <si>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</si>
  <si>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</si>
  <si>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</si>
  <si>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5</t>
  </si>
  <si>
    <t>ROZPOCET</t>
  </si>
  <si>
    <t>VRN1</t>
  </si>
  <si>
    <t>Průzkumné, geodetické a projektové práce</t>
  </si>
  <si>
    <t>K</t>
  </si>
  <si>
    <t>011314000</t>
  </si>
  <si>
    <t>Archeologický dohled</t>
  </si>
  <si>
    <t>soubor</t>
  </si>
  <si>
    <t>CS ÚRS 2021 02</t>
  </si>
  <si>
    <t>1024</t>
  </si>
  <si>
    <t>-1547555655</t>
  </si>
  <si>
    <t>PP</t>
  </si>
  <si>
    <t>Online PSC</t>
  </si>
  <si>
    <t>https://podminky.urs.cz/item/CS_URS_2021_02/011314000</t>
  </si>
  <si>
    <t>011503000</t>
  </si>
  <si>
    <t>Stavební průzkum bez rozlišení</t>
  </si>
  <si>
    <t>-1728805241</t>
  </si>
  <si>
    <t>https://podminky.urs.cz/item/CS_URS_2021_02/011503000</t>
  </si>
  <si>
    <t>VV</t>
  </si>
  <si>
    <t>průzkum stávajícího stavu objektů těsně před stavbou včetně vypracování protokolů a fotodokumentace s protokolárním předáním objednateli</t>
  </si>
  <si>
    <t>zajištění podpisů stávajícího stavu od vlastníků nemovitostí</t>
  </si>
  <si>
    <t>3</t>
  </si>
  <si>
    <t>012103000</t>
  </si>
  <si>
    <t>Geodetické práce před výstavbou - vytýčení IS</t>
  </si>
  <si>
    <t>-1819411261</t>
  </si>
  <si>
    <t>Geodetické práce před výstavbou</t>
  </si>
  <si>
    <t>https://podminky.urs.cz/item/CS_URS_2021_02/012103000</t>
  </si>
  <si>
    <t>4</t>
  </si>
  <si>
    <t>012203000</t>
  </si>
  <si>
    <t>Geodetické práce při provádění stavby - vytýčení hranic stavby</t>
  </si>
  <si>
    <t>2034772682</t>
  </si>
  <si>
    <t>Geodetické práce při provádění stavby</t>
  </si>
  <si>
    <t>https://podminky.urs.cz/item/CS_URS_2021_02/012203000</t>
  </si>
  <si>
    <t>012303000</t>
  </si>
  <si>
    <t>Geodetické práce po výstavbě - zaměření skutečného provedení stavby</t>
  </si>
  <si>
    <t>1656484191</t>
  </si>
  <si>
    <t>Geodetické práce po výstavbě</t>
  </si>
  <si>
    <t>https://podminky.urs.cz/item/CS_URS_2021_02/012303000</t>
  </si>
  <si>
    <t>6</t>
  </si>
  <si>
    <t>013254000</t>
  </si>
  <si>
    <t>Dokumentace skutečného provedení stavby</t>
  </si>
  <si>
    <t>2106416170</t>
  </si>
  <si>
    <t>https://podminky.urs.cz/item/CS_URS_2021_02/013254000</t>
  </si>
  <si>
    <t>VRN3</t>
  </si>
  <si>
    <t>Zařízení staveniště</t>
  </si>
  <si>
    <t>7</t>
  </si>
  <si>
    <t>030001000</t>
  </si>
  <si>
    <t>941420086</t>
  </si>
  <si>
    <t>https://podminky.urs.cz/item/CS_URS_2021_02/030001000</t>
  </si>
  <si>
    <t>zajištění veškerého vybavení zařízení staveniště včetně oplocení</t>
  </si>
  <si>
    <t>položka obsahuje i případné úpravy terénu pro osazení stavebních buněk</t>
  </si>
  <si>
    <t>položka obsahuje případné napojení na sítě technické infrastruktury a případné poplatky s tím spojené</t>
  </si>
  <si>
    <t>položka zahrnuje navrácení terénu do původního stavu po vyklizení staveniště po stavbě</t>
  </si>
  <si>
    <t>položka zahrnuje likvidaci veškerých komponent potřebných pro zařízení staveniště</t>
  </si>
  <si>
    <t>apod.</t>
  </si>
  <si>
    <t>VRN4</t>
  </si>
  <si>
    <t>Inženýrská činnost</t>
  </si>
  <si>
    <t>8</t>
  </si>
  <si>
    <t>041403000</t>
  </si>
  <si>
    <t>Koordinátor BOZP na staveništi</t>
  </si>
  <si>
    <t>1120529159</t>
  </si>
  <si>
    <t>https://podminky.urs.cz/item/CS_URS_2021_02/041403000</t>
  </si>
  <si>
    <t>9</t>
  </si>
  <si>
    <t>041903000</t>
  </si>
  <si>
    <t>Dozor jiné osoby - bezpečnostní technik při práci pod NN a při práci s plynovodním potrubím</t>
  </si>
  <si>
    <t>-525088720</t>
  </si>
  <si>
    <t>Dozor jiné osoby</t>
  </si>
  <si>
    <t>https://podminky.urs.cz/item/CS_URS_2021_02/041903000</t>
  </si>
  <si>
    <t>10</t>
  </si>
  <si>
    <t>042503000</t>
  </si>
  <si>
    <t>Plán BOZP na staveništi</t>
  </si>
  <si>
    <t>-1502057169</t>
  </si>
  <si>
    <t>https://podminky.urs.cz/item/CS_URS_2021_02/042503000</t>
  </si>
  <si>
    <t>11</t>
  </si>
  <si>
    <t>049103000</t>
  </si>
  <si>
    <t>Náklady vzniklé v souvislosti s realizací stavby</t>
  </si>
  <si>
    <t>-371536924</t>
  </si>
  <si>
    <t>https://podminky.urs.cz/item/CS_URS_2021_02/049103000</t>
  </si>
  <si>
    <t>zajištění veškerých potřebných dokladů pro stavbu po výběru zhotovitele</t>
  </si>
  <si>
    <t>VRN5</t>
  </si>
  <si>
    <t>Finanční náklady</t>
  </si>
  <si>
    <t>12</t>
  </si>
  <si>
    <t>053002000</t>
  </si>
  <si>
    <t>Poplatky</t>
  </si>
  <si>
    <t>-2100594330</t>
  </si>
  <si>
    <t>https://podminky.urs.cz/item/CS_URS_2021_02/053002000</t>
  </si>
  <si>
    <t>případné poplatky za pronájem ploch užitých za mezideponie</t>
  </si>
  <si>
    <t>VRN6</t>
  </si>
  <si>
    <t>Územní vlivy</t>
  </si>
  <si>
    <t>13</t>
  </si>
  <si>
    <t>062303000</t>
  </si>
  <si>
    <t>Použití nezvyklých dopravních prostředků</t>
  </si>
  <si>
    <t>-625139389</t>
  </si>
  <si>
    <t>https://podminky.urs.cz/item/CS_URS_2021_02/062303000</t>
  </si>
  <si>
    <t>položka zahrnuje použití techniky do 8 tun z důvodu stísněné zástavby a vedení IS</t>
  </si>
  <si>
    <t>14</t>
  </si>
  <si>
    <t>062503000</t>
  </si>
  <si>
    <t>Složitý terén staveniště</t>
  </si>
  <si>
    <t>-711351812</t>
  </si>
  <si>
    <t>https://podminky.urs.cz/item/CS_URS_2021_02/062503000</t>
  </si>
  <si>
    <t>položka obsahuje náklady na práci ve složitém a velmi členitém terénu</t>
  </si>
  <si>
    <t>063503000</t>
  </si>
  <si>
    <t>Práce ve stísněném prostoru</t>
  </si>
  <si>
    <t>-1725685862</t>
  </si>
  <si>
    <t>https://podminky.urs.cz/item/CS_URS_2021_02/063503000</t>
  </si>
  <si>
    <t>položka obsahuje veškeré náklady spojené s prací ve stísněných místech z důvodu stísněné zástavby a dále z důvodu stávajících sklepů a vjezdů</t>
  </si>
  <si>
    <t>VRN7</t>
  </si>
  <si>
    <t>Provozní vlivy</t>
  </si>
  <si>
    <t>16</t>
  </si>
  <si>
    <t>072103001</t>
  </si>
  <si>
    <t>Projednání DIO a zajištění DIR komunikace II.a III. třídy</t>
  </si>
  <si>
    <t>-748817258</t>
  </si>
  <si>
    <t>https://podminky.urs.cz/item/CS_URS_2021_02/072103001</t>
  </si>
  <si>
    <t>17</t>
  </si>
  <si>
    <t>072103011</t>
  </si>
  <si>
    <t>Zajištění DIO komunikace II. a III. třídy - jednoduché el. vedení</t>
  </si>
  <si>
    <t>-94204174</t>
  </si>
  <si>
    <t>https://podminky.urs.cz/item/CS_URS_2021_02/072103011</t>
  </si>
  <si>
    <t>položka obsahuje veškeré náklady na zřízení (dodávku a montáž) kompletního dopravního značení pro stavbu - včetně případného pronájmu dopravního</t>
  </si>
  <si>
    <t>značení</t>
  </si>
  <si>
    <t>v položce jsou zahrnuty i náklady na případné kombinace dopravního značení nebo případné přeskládání dopravního značení</t>
  </si>
  <si>
    <t>položka obsahuje i demontáž a likvidaci dopravního značení po vyklizení staveniště</t>
  </si>
  <si>
    <t>18</t>
  </si>
  <si>
    <t>073002000</t>
  </si>
  <si>
    <t>Ztížený pohyb vozidel v centrech měst</t>
  </si>
  <si>
    <t>-393957797</t>
  </si>
  <si>
    <t>https://podminky.urs.cz/item/CS_URS_2021_02/073002000</t>
  </si>
  <si>
    <t>opatření vyplývající ze ztíženého pohybu v městské části</t>
  </si>
  <si>
    <t>19</t>
  </si>
  <si>
    <t>075103000</t>
  </si>
  <si>
    <t>Ochranná pásma elektrického vedení</t>
  </si>
  <si>
    <t>-695660276</t>
  </si>
  <si>
    <t>https://podminky.urs.cz/item/CS_URS_2021_02/075103000</t>
  </si>
  <si>
    <t>provedení opatření vyplývající z dokladové části</t>
  </si>
  <si>
    <t>20</t>
  </si>
  <si>
    <t>076103001</t>
  </si>
  <si>
    <t>Křížení el. vedení s vedením - projednání omezení</t>
  </si>
  <si>
    <t>-296413126</t>
  </si>
  <si>
    <t>https://podminky.urs.cz/item/CS_URS_2021_02/076103001</t>
  </si>
  <si>
    <t>omezení vyplývající z požadavků správce IS</t>
  </si>
  <si>
    <t>bednění</t>
  </si>
  <si>
    <t>506,8</t>
  </si>
  <si>
    <t>bednění_římsy</t>
  </si>
  <si>
    <t>224,4</t>
  </si>
  <si>
    <t>výkopy1</t>
  </si>
  <si>
    <t>369,25</t>
  </si>
  <si>
    <t>výkopy2</t>
  </si>
  <si>
    <t>158,25</t>
  </si>
  <si>
    <t>zábradlí</t>
  </si>
  <si>
    <t>m</t>
  </si>
  <si>
    <t>110,4</t>
  </si>
  <si>
    <t>zápory</t>
  </si>
  <si>
    <t>350</t>
  </si>
  <si>
    <t>zásyp</t>
  </si>
  <si>
    <t>162</t>
  </si>
  <si>
    <t>SO-01 - Opěrné zdi</t>
  </si>
  <si>
    <t>zásyp_šd</t>
  </si>
  <si>
    <t>163,8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</si>
  <si>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</si>
  <si>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</si>
  <si>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</si>
  <si>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</si>
  <si>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</si>
  <si>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</si>
  <si>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</si>
  <si>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</si>
  <si>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</si>
  <si>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</si>
  <si>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</si>
  <si>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</si>
  <si>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723 - Zdravotechnika - vnitřní plynovod</t>
  </si>
  <si>
    <t xml:space="preserve">    742 - Elektroinstalace - slaboproud</t>
  </si>
  <si>
    <t xml:space="preserve">    767 - Konstrukce zámečnické</t>
  </si>
  <si>
    <t>HSV</t>
  </si>
  <si>
    <t>Práce a dodávky HSV</t>
  </si>
  <si>
    <t>Zemní práce</t>
  </si>
  <si>
    <t>113106123</t>
  </si>
  <si>
    <t>Rozebrání dlažeb ze zámkových dlaždic komunikací pro pěší ručně</t>
  </si>
  <si>
    <t>m2</t>
  </si>
  <si>
    <t>128161903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</si>
  <si>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</si>
  <si>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https://podminky.urs.cz/item/CS_URS_2021_02/113106123</t>
  </si>
  <si>
    <t>viz příoha D.1.36</t>
  </si>
  <si>
    <t>22,5</t>
  </si>
  <si>
    <t>113107124</t>
  </si>
  <si>
    <t>Odstranění podkladu z kameniva drceného tl 400 mm ručně</t>
  </si>
  <si>
    <t>1716255900</t>
  </si>
  <si>
    <t>Odstranění podkladů nebo krytů ručně s přemístěním hmot na skládku na vzdálenost do 3 m nebo s naložením na dopravní prostředek z kameniva hrubého drceného, o tl. vrstvy přes 300 do 400 mm</t>
  </si>
  <si>
    <t>https://podminky.urs.cz/item/CS_URS_2021_02/113107124</t>
  </si>
  <si>
    <t>22,5+4,2</t>
  </si>
  <si>
    <t>113107143</t>
  </si>
  <si>
    <t>Odstranění podkladu živičného tl 150 mm ručně</t>
  </si>
  <si>
    <t>1819373177</t>
  </si>
  <si>
    <t>Odstranění podkladů nebo krytů ručně s přemístěním hmot na skládku na vzdálenost do 3 m nebo s naložením na dopravní prostředek živičných, o tl. vrstvy přes 100 do 150 mm</t>
  </si>
  <si>
    <t>https://podminky.urs.cz/item/CS_URS_2021_02/113107143</t>
  </si>
  <si>
    <t>4,2</t>
  </si>
  <si>
    <t>113202111</t>
  </si>
  <si>
    <t>Vytrhání obrub krajníků obrubníků stojatých</t>
  </si>
  <si>
    <t>-1601164091</t>
  </si>
  <si>
    <t>Vytrhání obrub  s vybouráním lože, s přemístěním hmot na skládku na vzdálenost do 3 m nebo s naložením na dopravní prostředek z krajníků nebo obrubníků stojatých</t>
  </si>
  <si>
    <t>https://podminky.urs.cz/item/CS_URS_2021_02/113202111</t>
  </si>
  <si>
    <t>121151103</t>
  </si>
  <si>
    <t>Sejmutí ornice plochy do 100 m2 tl vrstvy do 200 mm strojně</t>
  </si>
  <si>
    <t>1428766454</t>
  </si>
  <si>
    <t>Sejmutí ornice strojně při souvislé ploše do 100 m2, tl. vrstvy do 200 mm</t>
  </si>
  <si>
    <t>https://podminky.urs.cz/item/CS_URS_2021_02/121151103</t>
  </si>
  <si>
    <t>ornice</t>
  </si>
  <si>
    <t>6,64</t>
  </si>
  <si>
    <t>6,64/0,15</t>
  </si>
  <si>
    <t>122211101</t>
  </si>
  <si>
    <t>Odkopávky a prokopávky v hornině třídy těžitelnosti I, skupiny 3 ručně</t>
  </si>
  <si>
    <t>m3</t>
  </si>
  <si>
    <t>743049956</t>
  </si>
  <si>
    <t>Odkopávky a prokopávky ručně zapažené i nezapažené v hornině třídy těžitelnosti I skupiny 3</t>
  </si>
  <si>
    <t>https://podminky.urs.cz/item/CS_URS_2021_02/122211101</t>
  </si>
  <si>
    <t>uvažováno se 30% z celkových výkopů z důvodu vedení přípojek IS</t>
  </si>
  <si>
    <t>527,5*0,3</t>
  </si>
  <si>
    <t>122251504</t>
  </si>
  <si>
    <t>Odkopávky a prokopávky zapažené v hornině třídy těžitelnosti I, skupiny 3 objem do 500 m3 strojně</t>
  </si>
  <si>
    <t>-1081748864</t>
  </si>
  <si>
    <t>Odkopávky a prokopávky zapažené strojně v hornině třídy těžitelnosti I skupiny 3 přes 100 do 500 m3</t>
  </si>
  <si>
    <t>https://podminky.urs.cz/item/CS_URS_2021_02/122251504</t>
  </si>
  <si>
    <t>uvažováno se 70% z celkových výkopů</t>
  </si>
  <si>
    <t>0,7*527,5</t>
  </si>
  <si>
    <t>151711111</t>
  </si>
  <si>
    <t>Osazení zápor ocelových dl do 8 m</t>
  </si>
  <si>
    <t>-358104286</t>
  </si>
  <si>
    <t>Osazení ocelových zápor pro pažení hloubených vykopávek  do předem provedených vrtů se zabetonováním spodního konce, s příp. nutným obsypem zápory pískem délky od 0 do 8 m</t>
  </si>
  <si>
    <t>https://podminky.urs.cz/item/CS_URS_2021_02/151711111</t>
  </si>
  <si>
    <t>viz příloha D.1.36</t>
  </si>
  <si>
    <t>"kotvy pro zajištění sloupu NN" 3*4</t>
  </si>
  <si>
    <t>"zápory pro pažení výkopů zdi č. 10 a 11" 18*3,5</t>
  </si>
  <si>
    <t>"zápory pro pažení výkopů ostatních zdí" 50*5,5</t>
  </si>
  <si>
    <t>Součet</t>
  </si>
  <si>
    <t>138</t>
  </si>
  <si>
    <t>M</t>
  </si>
  <si>
    <t>58331200</t>
  </si>
  <si>
    <t>štěrkopísek netříděný zásypový</t>
  </si>
  <si>
    <t>t</t>
  </si>
  <si>
    <t>-2084627615</t>
  </si>
  <si>
    <t>materiál na výplň vývrtu po osazení zápor)</t>
  </si>
  <si>
    <t>((17*3,5)+(50*5,5))*0,05*2</t>
  </si>
  <si>
    <t>13010970</t>
  </si>
  <si>
    <t>ocel profilová HE-B 100 jakost 11 375</t>
  </si>
  <si>
    <t>-1536188046</t>
  </si>
  <si>
    <t>P</t>
  </si>
  <si>
    <t>Poznámka k položce:
Hmotnost: 20,90 kg/m</t>
  </si>
  <si>
    <t>(3*4*20,4)/1000</t>
  </si>
  <si>
    <t>13010976</t>
  </si>
  <si>
    <t>ocel profilová HE-B 160 jakost 11 375</t>
  </si>
  <si>
    <t>-417095435</t>
  </si>
  <si>
    <t>Poznámka k položce:
Hmotnost: 43,70 kg/m</t>
  </si>
  <si>
    <t>50*5,5*42,6/1000</t>
  </si>
  <si>
    <t>(17*3,5*42,6)/1000</t>
  </si>
  <si>
    <t>151711131</t>
  </si>
  <si>
    <t>Vytažení zápor ocelových dl do 8 m</t>
  </si>
  <si>
    <t>610364780</t>
  </si>
  <si>
    <t>Vytažení ocelových zápor pro pažení délky od 0 do 8 m</t>
  </si>
  <si>
    <t>https://podminky.urs.cz/item/CS_URS_2021_02/151711131</t>
  </si>
  <si>
    <t>151721111</t>
  </si>
  <si>
    <t>Zřízení pažení do ocelových zápor hl výkopu do 4 m s jeho následným odstraněním</t>
  </si>
  <si>
    <t>481699389</t>
  </si>
  <si>
    <t>Pažení do ocelových zápor  bez ohledu na druh pažin, s odstraněním pažení, hloubky výkopu do 4 m</t>
  </si>
  <si>
    <t>https://podminky.urs.cz/item/CS_URS_2021_02/151721111</t>
  </si>
  <si>
    <t>226,15</t>
  </si>
  <si>
    <t>153111111</t>
  </si>
  <si>
    <t>Příčné řezání ocelových štětovnic na skládce</t>
  </si>
  <si>
    <t>kus</t>
  </si>
  <si>
    <t>202013364</t>
  </si>
  <si>
    <t>Úprava ocelových štětovnic pro štětové stěny  řezání z terénu, štětovnic na skládce příčné</t>
  </si>
  <si>
    <t>https://podminky.urs.cz/item/CS_URS_2021_02/153111111</t>
  </si>
  <si>
    <t>položka určená pro uříznutí kotev HEB100 na zajištění sloupu NN</t>
  </si>
  <si>
    <t>162751117</t>
  </si>
  <si>
    <t>Vodorovné přemístění do 10000 m výkopku/sypaniny z horniny třídy těžitelnosti I, skupiny 1 až 3</t>
  </si>
  <si>
    <t>-401915123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</si>
  <si>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</si>
  <si>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https://podminky.urs.cz/item/CS_URS_2021_02/162751117</t>
  </si>
  <si>
    <t>"množství zeminy potřebných na zásyp bude odvezeno na mezideponii na skládce a následně při zpětné potřebě bude dovezeno zpět na staveniště" zásyp</t>
  </si>
  <si>
    <t>výkopy1+výkopy2</t>
  </si>
  <si>
    <t>167151111</t>
  </si>
  <si>
    <t>Nakládání výkopku z hornin třídy těžitelnosti I, skupiny 1 až 3 přes 100 m3</t>
  </si>
  <si>
    <t>-496428627</t>
  </si>
  <si>
    <t>Nakládání, skládání a překládání neulehlého výkopku nebo sypaniny strojně nakládání, množství přes 100 m3, z hornin třídy těžitelnosti I, skupiny 1 až 3</t>
  </si>
  <si>
    <t>https://podminky.urs.cz/item/CS_URS_2021_02/167151111</t>
  </si>
  <si>
    <t>naložení zeminy z mezideponie</t>
  </si>
  <si>
    <t>171201221</t>
  </si>
  <si>
    <t>Poplatek za uložení na skládce (skládkovné) zeminy a kamení kód odpadu 17 05 04</t>
  </si>
  <si>
    <t>-1891357773</t>
  </si>
  <si>
    <t>Poplatek za uložení stavebního odpadu na skládce (skládkovné) zeminy a kamení zatříděného do Katalogu odpadů pod kódem 17 05 04</t>
  </si>
  <si>
    <t>https://podminky.urs.cz/item/CS_URS_2021_02/171201221</t>
  </si>
  <si>
    <t>(výkopy1+výkopy2-zásyp)*1,7</t>
  </si>
  <si>
    <t>171251201</t>
  </si>
  <si>
    <t>Uložení sypaniny na skládky nebo meziskládky</t>
  </si>
  <si>
    <t>931617032</t>
  </si>
  <si>
    <t>Uložení sypaniny na skládky nebo meziskládky bez hutnění s upravením uložené sypaniny do předepsaného tvaru</t>
  </si>
  <si>
    <t>https://podminky.urs.cz/item/CS_URS_2021_02/171251201</t>
  </si>
  <si>
    <t>výkopy1+výkopy2-zásyp</t>
  </si>
  <si>
    <t>174151101</t>
  </si>
  <si>
    <t>Zásyp jam, šachet rýh nebo kolem objektů sypaninou se zhutněním</t>
  </si>
  <si>
    <t>-1963001293</t>
  </si>
  <si>
    <t>Zásyp sypaninou z jakékoliv horniny strojně s uložením výkopku ve vrstvách se zhutněním jam, šachet, rýh nebo kolem objektů v těchto vykopávkách</t>
  </si>
  <si>
    <t>https://podminky.urs.cz/item/CS_URS_2021_02/174151101</t>
  </si>
  <si>
    <t>58343959</t>
  </si>
  <si>
    <t>kamenivo drcené hrubé frakce 32/63</t>
  </si>
  <si>
    <t>-1350991804</t>
  </si>
  <si>
    <t>zásyp_šd*1,8</t>
  </si>
  <si>
    <t>181411123</t>
  </si>
  <si>
    <t>Založení lučního trávníku výsevem plochy do 1000 m2 ve svahu do 1:1</t>
  </si>
  <si>
    <t>-1468644230</t>
  </si>
  <si>
    <t>Založení trávníku na půdě předem připravené plochy do 1000 m2 výsevem včetně utažení lučního na svahu přes 1:2 do 1:1</t>
  </si>
  <si>
    <t>https://podminky.urs.cz/item/CS_URS_2021_02/181411123</t>
  </si>
  <si>
    <t>35</t>
  </si>
  <si>
    <t>00572100</t>
  </si>
  <si>
    <t>osivo jetelotráva intenzivní víceletá</t>
  </si>
  <si>
    <t>kg</t>
  </si>
  <si>
    <t>-184518800</t>
  </si>
  <si>
    <t>35*0,025</t>
  </si>
  <si>
    <t>22</t>
  </si>
  <si>
    <t>182151111</t>
  </si>
  <si>
    <t>Svahování v zářezech v hornině třídy těžitelnosti I, skupiny 1 až 3</t>
  </si>
  <si>
    <t>1855181287</t>
  </si>
  <si>
    <t>Svahování trvalých svahů do projektovaných profilů strojně s potřebným přemístěním výkopku při svahování v zářezech v hornině třídy těžitelnosti I, skupiny 1 až 3</t>
  </si>
  <si>
    <t>https://podminky.urs.cz/item/CS_URS_2021_02/182151111</t>
  </si>
  <si>
    <t>23</t>
  </si>
  <si>
    <t>182351023</t>
  </si>
  <si>
    <t>Rozprostření ornice pl do 100 m2 ve svahu přes 1:5 tl vrstvy do 200 mm strojně</t>
  </si>
  <si>
    <t>-182571188</t>
  </si>
  <si>
    <t>Rozprostření a urovnání ornice ve svahu sklonu přes 1:5 strojně při souvislé ploše do 100 m2, tl. vrstvy do 200 mm</t>
  </si>
  <si>
    <t>https://podminky.urs.cz/item/CS_URS_2021_02/182351023</t>
  </si>
  <si>
    <t>Zakládání</t>
  </si>
  <si>
    <t>24</t>
  </si>
  <si>
    <t>213311141</t>
  </si>
  <si>
    <t>Polštáře zhutněné pod základy ze štěrkopísku tříděného</t>
  </si>
  <si>
    <t>1943284166</t>
  </si>
  <si>
    <t>Polštáře zhutněné pod základy  ze štěrkopísku tříděného</t>
  </si>
  <si>
    <t>https://podminky.urs.cz/item/CS_URS_2021_02/213311141</t>
  </si>
  <si>
    <t>"vytvoření filtrační vrstvy za opěrnými zdmi" 209</t>
  </si>
  <si>
    <t>"ŠP lože pod schodiště" 2</t>
  </si>
  <si>
    <t>25</t>
  </si>
  <si>
    <t>224511114</t>
  </si>
  <si>
    <t>Vrty maloprofilové D do 245 mm úklon do 45° hl do 25 m hor. III a IV</t>
  </si>
  <si>
    <t>-1158027347</t>
  </si>
  <si>
    <t>Maloprofilové vrty průběžným sacím vrtáním průměru přes 195 do 245 mm do úklonu 45° v hl 0 až 25 m v hornině tř. III a IV</t>
  </si>
  <si>
    <t>https://podminky.urs.cz/item/CS_URS_2021_02/224511114</t>
  </si>
  <si>
    <t>"vývrty pro osazení kotev na zajištění sloupu NN" 3*2</t>
  </si>
  <si>
    <t>"vývrty pro osazení záporového pažení zdí" (17*3,5)+(50*5,5)</t>
  </si>
  <si>
    <t>26</t>
  </si>
  <si>
    <t>273313511</t>
  </si>
  <si>
    <t>Základové desky z betonu tř. C 12/15</t>
  </si>
  <si>
    <t>390250444</t>
  </si>
  <si>
    <t>Základy z betonu prostého desky z betonu kamenem neprokládaného tř. C 12/15</t>
  </si>
  <si>
    <t>https://podminky.urs.cz/item/CS_URS_2021_02/273313511</t>
  </si>
  <si>
    <t>"podkladní beton zdí" 40</t>
  </si>
  <si>
    <t>"podkladní beton schodišť" 1</t>
  </si>
  <si>
    <t>27</t>
  </si>
  <si>
    <t>R001</t>
  </si>
  <si>
    <t>Montáž a dodávka kotevního systému sloupu NN</t>
  </si>
  <si>
    <t>-1200608409</t>
  </si>
  <si>
    <t>položka obsahuje dodávku a montáž veškerých potřebných komponentů na ukotvení a zajištění sloupu NN dle přílohy D.1.36</t>
  </si>
  <si>
    <t>v položce je zahrnuta i demontáž a likvidace materiálu po stavbě včetně veškerých poplatků za likvidaci</t>
  </si>
  <si>
    <t>Svislé a kompletní konstrukce</t>
  </si>
  <si>
    <t>28</t>
  </si>
  <si>
    <t>311101212</t>
  </si>
  <si>
    <t>Vytvoření prostupů do 0,05 m2 ve zdech nosných osazením vložek z trub, dílců, tvarovek</t>
  </si>
  <si>
    <t>-2130924713</t>
  </si>
  <si>
    <t>Vytvoření prostupů nebo suchých kanálků v betonových zdech nosných z monolitického betonu a železobetonu vodorovných, šikmých, obloukových, zalomených, svislých vložkami z trub, prefabrikovaných dílců, dutinových tvarovek, apod., bez jejich dodání trvale osazenými na sraz, včetně polohového zajištění v bednění při betonáži, vnější průřezové plochy přes 0,02 do 0,05 m2</t>
  </si>
  <si>
    <t>https://podminky.urs.cz/item/CS_URS_2021_02/311101212</t>
  </si>
  <si>
    <t>viz. příloha D.1.36</t>
  </si>
  <si>
    <t>4,5</t>
  </si>
  <si>
    <t>29</t>
  </si>
  <si>
    <t>28619326</t>
  </si>
  <si>
    <t>trubka kanalizační PE-HD D 200mm</t>
  </si>
  <si>
    <t>1427204608</t>
  </si>
  <si>
    <t>průchodky zdí</t>
  </si>
  <si>
    <t>30</t>
  </si>
  <si>
    <t>313432114</t>
  </si>
  <si>
    <t>Předsádkový beton mrazuvzdorný tř. C 25/30 tl od 150 do 300 mm</t>
  </si>
  <si>
    <t>-1783323730</t>
  </si>
  <si>
    <t>Předsádkový beton konstrukcí vodních staveb  tl. od 150 do 300 mm z betonu z betonu pro prostředí s mrazovými cykly tř. C 25/30</t>
  </si>
  <si>
    <t>https://podminky.urs.cz/item/CS_URS_2021_02/313432114</t>
  </si>
  <si>
    <t>20,72</t>
  </si>
  <si>
    <t>31</t>
  </si>
  <si>
    <t>317321018</t>
  </si>
  <si>
    <t>Římsy opěrných zdí a valů ze ŽB tř. C 30/37</t>
  </si>
  <si>
    <t>207592971</t>
  </si>
  <si>
    <t>Římsy opěrných zdí a valů z betonu železového  tř. C 30/37</t>
  </si>
  <si>
    <t>https://podminky.urs.cz/item/CS_URS_2021_02/317321018</t>
  </si>
  <si>
    <t>12,61</t>
  </si>
  <si>
    <t>32</t>
  </si>
  <si>
    <t>317353111</t>
  </si>
  <si>
    <t>Bednění říms opěrných zdí a valů přímých, zalomených nebo zakřivených zřízení</t>
  </si>
  <si>
    <t>-1927033562</t>
  </si>
  <si>
    <t>Bednění říms opěrných zdí a valů  jakéhokoliv tvaru přímých, zalomených nebo jinak zakřivených zřízení</t>
  </si>
  <si>
    <t>https://podminky.urs.cz/item/CS_URS_2021_02/317353111</t>
  </si>
  <si>
    <t>v položce je zahrnuto i zřízení zkosení hrany, zřízení okapového nosu a zřízení veškerých podpůrných a pomocných konstrukcí bednění</t>
  </si>
  <si>
    <t>33</t>
  </si>
  <si>
    <t>317353112</t>
  </si>
  <si>
    <t>Bednění říms opěrných zdí a valů přímých, zalomených nebo zakřivených odstranění</t>
  </si>
  <si>
    <t>1812333099</t>
  </si>
  <si>
    <t>Bednění říms opěrných zdí a valů  jakéhokoliv tvaru přímých, zalomených nebo jinak zakřivených odstranění</t>
  </si>
  <si>
    <t>https://podminky.urs.cz/item/CS_URS_2021_02/317353112</t>
  </si>
  <si>
    <t>34</t>
  </si>
  <si>
    <t>317361016</t>
  </si>
  <si>
    <t>Výztuž říms opěrných zdí a valů z betonářské oceli 10 505</t>
  </si>
  <si>
    <t>1956152775</t>
  </si>
  <si>
    <t>Výztuž říms opěrných zdí a valů z oceli  10 505 (R) nebo BSt 500</t>
  </si>
  <si>
    <t>https://podminky.urs.cz/item/CS_URS_2021_02/317361016</t>
  </si>
  <si>
    <t>1626,1/1000</t>
  </si>
  <si>
    <t>692,3/1000</t>
  </si>
  <si>
    <t>321222311</t>
  </si>
  <si>
    <t>Zdění obkladního zdiva vodních staveb kvádrového objem do 0,2 m3</t>
  </si>
  <si>
    <t>1923306330</t>
  </si>
  <si>
    <t>Zdění obkladního zdiva vodních staveb  přehrad, jezů a plavebních komor, spodní stavby vodních elektráren, odběrných věží a výpustných zařízení, opěrných zdí, šachet, šachtic a ostatních konstrukcí kvádrového s vyspárováním na maltu cementovou kvádrů objemu do 0,2 m3</t>
  </si>
  <si>
    <t>https://podminky.urs.cz/item/CS_URS_2021_02/321222311</t>
  </si>
  <si>
    <t>36,3</t>
  </si>
  <si>
    <t>36</t>
  </si>
  <si>
    <t>58381088</t>
  </si>
  <si>
    <t>kámen lomový upravený třída I pro zdivo rigolové pískovec</t>
  </si>
  <si>
    <t>106945225</t>
  </si>
  <si>
    <t>36,3*2,9</t>
  </si>
  <si>
    <t>"ztratné 1%" 105,27*0,01</t>
  </si>
  <si>
    <t>37</t>
  </si>
  <si>
    <t>321321116</t>
  </si>
  <si>
    <t>Konstrukce vodních staveb ze ŽB mrazuvzdorného tř. C 30/37</t>
  </si>
  <si>
    <t>1371849350</t>
  </si>
  <si>
    <t>Konstrukce vodních staveb z betonu přehrad, jezů a plavebních komor, spodní stavby vodních elektráren, jader přehrad, odběrných věží a výpustných zařízení, opěrných zdí, šachet, šachtic a ostatních konstrukcí železového pro prostředí s mrazovými cykly tř. C 30/37</t>
  </si>
  <si>
    <t>https://podminky.urs.cz/item/CS_URS_2021_02/321321116</t>
  </si>
  <si>
    <t>položka určená pro stavbu ŽB zdí</t>
  </si>
  <si>
    <t>"základ" 31,05</t>
  </si>
  <si>
    <t>"dřík" 41,16</t>
  </si>
  <si>
    <t>38</t>
  </si>
  <si>
    <t>321351010</t>
  </si>
  <si>
    <t>Bednění konstrukcí vodních staveb rovinné - zřízení</t>
  </si>
  <si>
    <t>-1838123453</t>
  </si>
  <si>
    <t>Bednění konstrukcí z betonu prostého nebo železového vodních staveb  přehrad, jezů a plavebních komor, spodní stavby vodních elektráren, jader přehrad, odběrných věží a výpustných zařízení, opěrných zdí, šachet, šachtic a ostatních konstrukcí zřízení ploch rovinných</t>
  </si>
  <si>
    <t>https://podminky.urs.cz/item/CS_URS_2021_02/321351010</t>
  </si>
  <si>
    <t>80+426,8</t>
  </si>
  <si>
    <t>39</t>
  </si>
  <si>
    <t>321352010</t>
  </si>
  <si>
    <t>Bednění konstrukcí vodních staveb rovinné - odstranění</t>
  </si>
  <si>
    <t>302668927</t>
  </si>
  <si>
    <t>Bednění konstrukcí z betonu prostého nebo železového vodních staveb  přehrad, jezů a plavebních komor, spodní stavby vodních elektráren, jader přehrad, odběrných věží a výpustných zařízení, opěrných zdí, šachet, šachtic a ostatních konstrukcí odstranění ploch rovinných</t>
  </si>
  <si>
    <t>https://podminky.urs.cz/item/CS_URS_2021_02/321352010</t>
  </si>
  <si>
    <t>40</t>
  </si>
  <si>
    <t>321366111</t>
  </si>
  <si>
    <t>Výztuž železobetonových konstrukcí vodních staveb z oceli 10 505 D do 12 mm</t>
  </si>
  <si>
    <t>-633951678</t>
  </si>
  <si>
    <t>Výztuž železobetonových konstrukcí vodních staveb  přehrad, jezů a plavebních komor, spodní stavby vodních elektráren, jader přehrad, odběrných věží a výpustných zařízení, opěrných zdí, šachet, šachtic a ostatních konstrukcí jednotlivé pruty průměru do 12 mm, z oceli 10 505 (R) nebo BSt 500</t>
  </si>
  <si>
    <t>https://podminky.urs.cz/item/CS_URS_2021_02/321366111</t>
  </si>
  <si>
    <t>výztuž opěrných zdí a říms včetně distančních tělísek</t>
  </si>
  <si>
    <t>9575,1/1000</t>
  </si>
  <si>
    <t>28,75/1000</t>
  </si>
  <si>
    <t>41</t>
  </si>
  <si>
    <t>321366112</t>
  </si>
  <si>
    <t>Výztuž železobetonových konstrukcí vodních staveb z oceli 10 505 D do 32 mm</t>
  </si>
  <si>
    <t>636677012</t>
  </si>
  <si>
    <t>Výztuž železobetonových konstrukcí vodních staveb  přehrad, jezů a plavebních komor, spodní stavby vodních elektráren, jader přehrad, odběrných věží a výpustných zařízení, opěrných zdí, šachet, šachtic a ostatních konstrukcí jednotlivé pruty přes 12 do 32 mm, z oceli 10 505 (R) nebo BSt 500</t>
  </si>
  <si>
    <t>https://podminky.urs.cz/item/CS_URS_2021_02/321366112</t>
  </si>
  <si>
    <t>834,8/1000</t>
  </si>
  <si>
    <t>42</t>
  </si>
  <si>
    <t>321368211</t>
  </si>
  <si>
    <t>Výztuž železobetonových konstrukcí vodních staveb ze svařovaných sítí</t>
  </si>
  <si>
    <t>-1601112357</t>
  </si>
  <si>
    <t>Výztuž železobetonových konstrukcí vodních staveb  přehrad, jezů a plavebních komor, spodní stavby vodních elektráren, jader přehrad, odběrných věží a výpustných zařízení, opěrných zdí, šachet, šachtic a ostatních konstrukcí jednotlivé pruty svařované sítě z ocelových tažených drátů jakéhokoliv druhu oceli jakéhokoliv průměru a roztečí</t>
  </si>
  <si>
    <t>https://podminky.urs.cz/item/CS_URS_2021_02/321368211</t>
  </si>
  <si>
    <t>320,2/1000</t>
  </si>
  <si>
    <t>43</t>
  </si>
  <si>
    <t>334353924</t>
  </si>
  <si>
    <t>Příplatek k bednění mostních pilířů a sloupů za prostup bez výřezu bednění</t>
  </si>
  <si>
    <t>-979579884</t>
  </si>
  <si>
    <t>Bednění mostních pilířů a sloupů konstantního průřezu ze systémového bednění  Příplatek k ceně za prostup bez výřezu bednění</t>
  </si>
  <si>
    <t>https://podminky.urs.cz/item/CS_URS_2021_02/334353924</t>
  </si>
  <si>
    <t>položka určená pro bednění prostupů zdí</t>
  </si>
  <si>
    <t>9,2</t>
  </si>
  <si>
    <t>44</t>
  </si>
  <si>
    <t>334359112</t>
  </si>
  <si>
    <t>Výřez bednění pro prostup trub betonovou konstrukcí DN 300</t>
  </si>
  <si>
    <t>-1726547216</t>
  </si>
  <si>
    <t>Výřez bednění pro prostup trub betonovou konstrukcí  DN 300</t>
  </si>
  <si>
    <t>https://podminky.urs.cz/item/CS_URS_2021_02/334359112</t>
  </si>
  <si>
    <t>24*2</t>
  </si>
  <si>
    <t>45</t>
  </si>
  <si>
    <t>334359115</t>
  </si>
  <si>
    <t>Výřez bednění pro prostup trub betonovou konstrukcí DN 600</t>
  </si>
  <si>
    <t>-2079391609</t>
  </si>
  <si>
    <t>Výřez bednění pro prostup trub betonovou konstrukcí  DN 600</t>
  </si>
  <si>
    <t>https://podminky.urs.cz/item/CS_URS_2021_02/334359115</t>
  </si>
  <si>
    <t>19*2</t>
  </si>
  <si>
    <t>46</t>
  </si>
  <si>
    <t>339921132</t>
  </si>
  <si>
    <t>Osazování betonových palisád do betonového základu v řadě výšky prvku přes 0,5 do 1 m</t>
  </si>
  <si>
    <t>-588879063</t>
  </si>
  <si>
    <t>Osazování palisád  betonových v řadě se zabetonováním výšky palisády přes 500 do 1000 mm</t>
  </si>
  <si>
    <t>https://podminky.urs.cz/item/CS_URS_2021_02/339921132</t>
  </si>
  <si>
    <t>47</t>
  </si>
  <si>
    <t>59228414</t>
  </si>
  <si>
    <t>palisáda betonová tyčová půlkulatá přírodní 175x200x1000mm</t>
  </si>
  <si>
    <t>-1024179852</t>
  </si>
  <si>
    <t>Vodorovné konstrukce</t>
  </si>
  <si>
    <t>48</t>
  </si>
  <si>
    <t>421662113</t>
  </si>
  <si>
    <t>Spojování kontaktních spár dílců lepením cementovým tmelem</t>
  </si>
  <si>
    <t>1293130642</t>
  </si>
  <si>
    <t>Spojování kontaktních spár dílců  všech tvarů a velikostí lepením cementovým tmelem</t>
  </si>
  <si>
    <t>https://podminky.urs.cz/item/CS_URS_2021_02/421662113</t>
  </si>
  <si>
    <t>položka určená pro lepení ŽB stupňů cementovým tmelem</t>
  </si>
  <si>
    <t>47,1</t>
  </si>
  <si>
    <t>49</t>
  </si>
  <si>
    <t>430321616</t>
  </si>
  <si>
    <t>Schodišťová konstrukce a rampa ze ŽB tř. C 30/37</t>
  </si>
  <si>
    <t>-656192754</t>
  </si>
  <si>
    <t>Schodišťové konstrukce a rampy z betonu železového (bez výztuže)  stupně, schodnice, ramena, podesty s nosníky tř. C 30/37</t>
  </si>
  <si>
    <t>https://podminky.urs.cz/item/CS_URS_2021_02/430321616</t>
  </si>
  <si>
    <t>11,5</t>
  </si>
  <si>
    <t>50</t>
  </si>
  <si>
    <t>430361821</t>
  </si>
  <si>
    <t>Výztuž schodišťové konstrukce a rampy betonářskou ocelí 10 505</t>
  </si>
  <si>
    <t>310082005</t>
  </si>
  <si>
    <t>Výztuž schodišťových konstrukcí a ramp  stupňů, schodnic, ramen, podest s nosníky z betonářské oceli 10 505 (R) nebo BSt 500</t>
  </si>
  <si>
    <t>https://podminky.urs.cz/item/CS_URS_2021_02/430361821</t>
  </si>
  <si>
    <t>664/1000</t>
  </si>
  <si>
    <t>51</t>
  </si>
  <si>
    <t>430362021</t>
  </si>
  <si>
    <t>Výztuž schodišťové konstrukce a rampy svařovanými sítěmi Kari</t>
  </si>
  <si>
    <t>641918876</t>
  </si>
  <si>
    <t>Výztuž schodišťových konstrukcí a ramp  stupňů, schodnic, ramen, podest s nosníky ze svařovaných sítí z drátů typu KARI</t>
  </si>
  <si>
    <t>https://podminky.urs.cz/item/CS_URS_2021_02/430362021</t>
  </si>
  <si>
    <t>160/1000</t>
  </si>
  <si>
    <t>52</t>
  </si>
  <si>
    <t>434121426</t>
  </si>
  <si>
    <t>Osazení ŽB schodišťových stupňů na desku drsných</t>
  </si>
  <si>
    <t>1952517168</t>
  </si>
  <si>
    <t>Osazování schodišťových stupňů železobetonových  s vyspárováním styčných spár, s provizorním dřevěným zábradlím a dočasným zakrytím stupnic prkny na desku, stupňů drsných</t>
  </si>
  <si>
    <t>https://podminky.urs.cz/item/CS_URS_2021_02/434121426</t>
  </si>
  <si>
    <t>33*1,2+10*1,2+30*1+14*1+7*1,65+2*1,65</t>
  </si>
  <si>
    <t>53</t>
  </si>
  <si>
    <t>59373755</t>
  </si>
  <si>
    <t>stupeň schodišťový nosný ŽB 135x35x14,5cm s protiskluzovou úpravou</t>
  </si>
  <si>
    <t>1884242846</t>
  </si>
  <si>
    <t>33+30</t>
  </si>
  <si>
    <t>54</t>
  </si>
  <si>
    <t>R59373755</t>
  </si>
  <si>
    <t>stupeň schodišťový nosný ŽB 135x35x14,5cm s protiskluzovou úpravou a probarvením</t>
  </si>
  <si>
    <t>-1930691424</t>
  </si>
  <si>
    <t>10+14</t>
  </si>
  <si>
    <t>55</t>
  </si>
  <si>
    <t>R59373757</t>
  </si>
  <si>
    <t>stupeň schodišťový nosný ŽB 180x35x14,5cm s protiskluzovou úpravou a probarvením</t>
  </si>
  <si>
    <t>859651969</t>
  </si>
  <si>
    <t>56</t>
  </si>
  <si>
    <t>59373757</t>
  </si>
  <si>
    <t>stupeň schodišťový nosný ŽB 180x35x14,5cm s protiskluzovou úpravou</t>
  </si>
  <si>
    <t>-1077530878</t>
  </si>
  <si>
    <t>57</t>
  </si>
  <si>
    <t>434351141</t>
  </si>
  <si>
    <t>Zřízení bednění stupňů přímočarých schodišť</t>
  </si>
  <si>
    <t>1679880567</t>
  </si>
  <si>
    <t>Bednění stupňů  betonovaných na podstupňové desce nebo na terénu půdorysně přímočarých zřízení</t>
  </si>
  <si>
    <t>https://podminky.urs.cz/item/CS_URS_2021_02/434351141</t>
  </si>
  <si>
    <t>položka určená pro bednění kompletních schodišť</t>
  </si>
  <si>
    <t>58</t>
  </si>
  <si>
    <t>434351142</t>
  </si>
  <si>
    <t>Odstranění bednění stupňů přímočarých schodišť</t>
  </si>
  <si>
    <t>1870592599</t>
  </si>
  <si>
    <t>Bednění stupňů  betonovaných na podstupňové desce nebo na terénu půdorysně přímočarých odstranění</t>
  </si>
  <si>
    <t>https://podminky.urs.cz/item/CS_URS_2021_02/434351142</t>
  </si>
  <si>
    <t>59</t>
  </si>
  <si>
    <t>452471131</t>
  </si>
  <si>
    <t>Výplňová vrstva z modifikované malty cementové</t>
  </si>
  <si>
    <t>-993457770</t>
  </si>
  <si>
    <t>Podkladní a výplňová vrstva z modifikované malty cementové  výplňová jakákoliv vrstva</t>
  </si>
  <si>
    <t>https://podminky.urs.cz/item/CS_URS_2021_02/452471131</t>
  </si>
  <si>
    <t>fabion pod drenážním potrubím</t>
  </si>
  <si>
    <t>0,77</t>
  </si>
  <si>
    <t>60</t>
  </si>
  <si>
    <t>462511112</t>
  </si>
  <si>
    <t>Zához prostoru z drenážního betonu</t>
  </si>
  <si>
    <t>-829018284</t>
  </si>
  <si>
    <t>Zához prostoru  z drenážního betonu</t>
  </si>
  <si>
    <t>https://podminky.urs.cz/item/CS_URS_2021_02/462511112</t>
  </si>
  <si>
    <t>Komunikace pozemní</t>
  </si>
  <si>
    <t>61</t>
  </si>
  <si>
    <t>564831111</t>
  </si>
  <si>
    <t>Podklad ze štěrkodrtě ŠD tl 100 mm</t>
  </si>
  <si>
    <t>-1541763971</t>
  </si>
  <si>
    <t>Podklad ze štěrkodrti ŠD  s rozprostřením a zhutněním, po zhutnění tl. 100 mm</t>
  </si>
  <si>
    <t>https://podminky.urs.cz/item/CS_URS_2021_02/564831111</t>
  </si>
  <si>
    <t>8,2</t>
  </si>
  <si>
    <t>62</t>
  </si>
  <si>
    <t>564851111</t>
  </si>
  <si>
    <t>Podklad ze štěrkodrtě ŠD tl 150 mm</t>
  </si>
  <si>
    <t>525030280</t>
  </si>
  <si>
    <t>Podklad ze štěrkodrti ŠD  s rozprostřením a zhutněním, po zhutnění tl. 150 mm</t>
  </si>
  <si>
    <t>https://podminky.urs.cz/item/CS_URS_2021_02/564851111</t>
  </si>
  <si>
    <t>63</t>
  </si>
  <si>
    <t>565136101</t>
  </si>
  <si>
    <t>Asfaltový beton vrstva podkladní ACP 22 (obalované kamenivo OKH) tl 50 mm š do 1,5 m</t>
  </si>
  <si>
    <t>-427172852</t>
  </si>
  <si>
    <t>Asfaltový beton vrstva podkladní ACP 22 (obalované kamenivo hrubozrnné - OKH)  s rozprostřením a zhutněním v pruhu šířky do 1,5 m, po zhutnění tl. 50 mm</t>
  </si>
  <si>
    <t>https://podminky.urs.cz/item/CS_URS_2021_02/565136101</t>
  </si>
  <si>
    <t>7,2</t>
  </si>
  <si>
    <t>64</t>
  </si>
  <si>
    <t>567132115</t>
  </si>
  <si>
    <t>Podklad ze směsi stmelené cementem SC C 8/10 (KSC I) tl 200 mm</t>
  </si>
  <si>
    <t>1860183358</t>
  </si>
  <si>
    <t>Podklad ze směsi stmelené cementem SC bez dilatačních spár, s rozprostřením a zhutněním SC C 8/10 (KSC I), po zhutnění tl. 200 mm</t>
  </si>
  <si>
    <t>https://podminky.urs.cz/item/CS_URS_2021_02/567132115</t>
  </si>
  <si>
    <t>6,3</t>
  </si>
  <si>
    <t>65</t>
  </si>
  <si>
    <t>573191111</t>
  </si>
  <si>
    <t>Postřik infiltrační kationaktivní emulzí v množství 1 kg/m2</t>
  </si>
  <si>
    <t>1181171085</t>
  </si>
  <si>
    <t>Postřik infiltrační kationaktivní emulzí v množství 1,00 kg/m2</t>
  </si>
  <si>
    <t>https://podminky.urs.cz/item/CS_URS_2021_02/573191111</t>
  </si>
  <si>
    <t>66</t>
  </si>
  <si>
    <t>573231108</t>
  </si>
  <si>
    <t>Postřik živičný spojovací ze silniční emulze v množství 0,50 kg/m2</t>
  </si>
  <si>
    <t>1501522661</t>
  </si>
  <si>
    <t>Postřik spojovací PS bez posypu kamenivem ze silniční emulze, v množství 0,50 kg/m2</t>
  </si>
  <si>
    <t>https://podminky.urs.cz/item/CS_URS_2021_02/573231108</t>
  </si>
  <si>
    <t>67</t>
  </si>
  <si>
    <t>577134111</t>
  </si>
  <si>
    <t>Asfaltový beton vrstva obrusná ACO 11 (ABS) tř. I tl 40 mm š do 3 m z nemodifikovaného asfaltu</t>
  </si>
  <si>
    <t>371942396</t>
  </si>
  <si>
    <t>Asfaltový beton vrstva obrusná ACO 11 (ABS)  s rozprostřením a se zhutněním z nemodifikovaného asfaltu v pruhu šířky do 3 m tř. I, po zhutnění tl. 40 mm</t>
  </si>
  <si>
    <t>https://podminky.urs.cz/item/CS_URS_2021_02/577134111</t>
  </si>
  <si>
    <t>68</t>
  </si>
  <si>
    <t>577155112</t>
  </si>
  <si>
    <t>Asfaltový beton vrstva ložní ACL 16 (ABH) tl 60 mm š do 3 m z nemodifikovaného asfaltu</t>
  </si>
  <si>
    <t>283425225</t>
  </si>
  <si>
    <t>Asfaltový beton vrstva ložní ACL 16 (ABH)  s rozprostřením a zhutněním z nemodifikovaného asfaltu v pruhu šířky do 3 m, po zhutnění tl. 60 mm</t>
  </si>
  <si>
    <t>https://podminky.urs.cz/item/CS_URS_2021_02/577155112</t>
  </si>
  <si>
    <t>8,1</t>
  </si>
  <si>
    <t>69</t>
  </si>
  <si>
    <t>596211110</t>
  </si>
  <si>
    <t>Kladení zámkové dlažby komunikací pro pěší tl 60 mm skupiny A pl do 50 m2</t>
  </si>
  <si>
    <t>-1466421982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</si>
  <si>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</si>
  <si>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https://podminky.urs.cz/item/CS_URS_2021_02/596211110</t>
  </si>
  <si>
    <t>70</t>
  </si>
  <si>
    <t>59245021</t>
  </si>
  <si>
    <t>dlažba tvar čtverec betonová 200x200x60mm přírodní</t>
  </si>
  <si>
    <t>-681400495</t>
  </si>
  <si>
    <t>"ztratné 10%" 8,2*0,1</t>
  </si>
  <si>
    <t>Trubní vedení</t>
  </si>
  <si>
    <t>71</t>
  </si>
  <si>
    <t>871228111</t>
  </si>
  <si>
    <t>Kladení drenážního potrubí z tvrdého PVC průměru do 150 mm</t>
  </si>
  <si>
    <t>-737678277</t>
  </si>
  <si>
    <t>Kladení drenážního potrubí z plastických hmot  do připravené rýhy z tvrdého PVC, průměru přes 90 do 150 mm</t>
  </si>
  <si>
    <t>https://podminky.urs.cz/item/CS_URS_2021_02/871228111</t>
  </si>
  <si>
    <t>76,7</t>
  </si>
  <si>
    <t>72</t>
  </si>
  <si>
    <t>28611225</t>
  </si>
  <si>
    <t>trubka drenážní flexibilní celoperforovaná PVC-U SN 4 DN 160 pro meliorace, dočasné nebo odlehčovací drenáže</t>
  </si>
  <si>
    <t>1863480587</t>
  </si>
  <si>
    <t>73</t>
  </si>
  <si>
    <t>877350320</t>
  </si>
  <si>
    <t>Montáž odboček na kanalizačním potrubí z PP trub hladkých plnostěnných DN 200</t>
  </si>
  <si>
    <t>893464479</t>
  </si>
  <si>
    <t>Montáž tvarovek na kanalizačním plastovém potrubí z polypropylenu PP hladkého plnostěnného odboček DN 200</t>
  </si>
  <si>
    <t>https://podminky.urs.cz/item/CS_URS_2021_02/877350320</t>
  </si>
  <si>
    <t>"potrubí přes zeď" 9</t>
  </si>
  <si>
    <t>" odbočné kusy" 9</t>
  </si>
  <si>
    <t>74</t>
  </si>
  <si>
    <t>28614439</t>
  </si>
  <si>
    <t>odbočka kanalizační PP třívrstvá vysoká zvuková izolace 160/160/87,5</t>
  </si>
  <si>
    <t>-2057696511</t>
  </si>
  <si>
    <t>75</t>
  </si>
  <si>
    <t>28613389</t>
  </si>
  <si>
    <t>potrubí kanalizační tlakové PE100 SDR11 návin se signalizační vrstvou 180x16,4mm</t>
  </si>
  <si>
    <t>-215264417</t>
  </si>
  <si>
    <t>potrubí přes zeď</t>
  </si>
  <si>
    <t>5,85</t>
  </si>
  <si>
    <t>Ostatní konstrukce a práce, bourání</t>
  </si>
  <si>
    <t>76</t>
  </si>
  <si>
    <t>916231213</t>
  </si>
  <si>
    <t>Osazení chodníkového obrubníku betonového stojatého s boční opěrou do lože z betonu prostého</t>
  </si>
  <si>
    <t>1007657547</t>
  </si>
  <si>
    <t>Osazení chodníkového obrubníku betonového se zřízením lože, s vyplněním a zatřením spár cementovou maltou stojatého s boční opěrou z betonu prostého, do lože z betonu prostého</t>
  </si>
  <si>
    <t>https://podminky.urs.cz/item/CS_URS_2021_02/916231213</t>
  </si>
  <si>
    <t>77</t>
  </si>
  <si>
    <t>59217017</t>
  </si>
  <si>
    <t>obrubník betonový chodníkový 1000x100x250mm</t>
  </si>
  <si>
    <t>-629362711</t>
  </si>
  <si>
    <t>"ztratné 5%" 18*0,05</t>
  </si>
  <si>
    <t>78</t>
  </si>
  <si>
    <t>919131111</t>
  </si>
  <si>
    <t>Vyztužení dilatačních spár kluznými trny D 25 mm dl 500 mm v CB krytu</t>
  </si>
  <si>
    <t>-683699306</t>
  </si>
  <si>
    <t>Vyztužení dilatačních spár v cementobetonovém krytu kluznými trny průměru 25 mm, délky 500 mm</t>
  </si>
  <si>
    <t>https://podminky.urs.cz/item/CS_URS_2021_02/919131111</t>
  </si>
  <si>
    <t>položka určená pro osazení včetně dodání kluzných trnů do dilatačních spár zdí</t>
  </si>
  <si>
    <t>79</t>
  </si>
  <si>
    <t>919726124</t>
  </si>
  <si>
    <t>Geotextilie pro ochranu, separaci a filtraci netkaná měrná hmotnost do 800 g/m2</t>
  </si>
  <si>
    <t>-1310034597</t>
  </si>
  <si>
    <t>Geotextilie netkaná pro ochranu, separaci nebo filtraci měrná hmotnost přes 500 do 800 g/m2</t>
  </si>
  <si>
    <t>https://podminky.urs.cz/item/CS_URS_2021_02/919726124</t>
  </si>
  <si>
    <t>410,5</t>
  </si>
  <si>
    <t>"přesahy 10%" 410,5*0,1</t>
  </si>
  <si>
    <t>80</t>
  </si>
  <si>
    <t>931992111</t>
  </si>
  <si>
    <t>Výplň dilatačních spár z pěnového polystyrénu tl 20 mm</t>
  </si>
  <si>
    <t>-1238978094</t>
  </si>
  <si>
    <t>Výplň dilatačních spár z polystyrenu  pěnového, tloušťky 20 mm</t>
  </si>
  <si>
    <t>https://podminky.urs.cz/item/CS_URS_2021_02/931992111</t>
  </si>
  <si>
    <t>"schodiště" 28</t>
  </si>
  <si>
    <t>"opěrné zdi" 16,61</t>
  </si>
  <si>
    <t>81</t>
  </si>
  <si>
    <t>931994142</t>
  </si>
  <si>
    <t>Těsnění dilatační spáry betonové konstrukce polyuretanovým tmelem do pl 4,0 cm2</t>
  </si>
  <si>
    <t>1924626305</t>
  </si>
  <si>
    <t>Těsnění spáry betonové konstrukce pásy, profily, tmely  tmelem polyuretanovým spáry dilatační do 4,0 cm2</t>
  </si>
  <si>
    <t>https://podminky.urs.cz/item/CS_URS_2021_02/931994142</t>
  </si>
  <si>
    <t>"schodiště" 88</t>
  </si>
  <si>
    <t>"opěrné zdi" 42,5</t>
  </si>
  <si>
    <t>82</t>
  </si>
  <si>
    <t>953961212</t>
  </si>
  <si>
    <t>Kotvy chemickou patronou M 10 hl 90 mm do betonu, ŽB nebo kamene s vyvrtáním otvoru</t>
  </si>
  <si>
    <t>-684261670</t>
  </si>
  <si>
    <t>Kotvy chemické s vyvrtáním otvoru  do betonu, železobetonu nebo tvrdého kamene chemická patrona, velikost M 10, hloubka 90 mm</t>
  </si>
  <si>
    <t>https://podminky.urs.cz/item/CS_URS_2021_02/953961212</t>
  </si>
  <si>
    <t>"kotvy zábradlí"16</t>
  </si>
  <si>
    <t>83</t>
  </si>
  <si>
    <t>953961213</t>
  </si>
  <si>
    <t>Kotvy chemickou patronou M 12 hl 110 mm do betonu, ŽB nebo kamene s vyvrtáním otvoru</t>
  </si>
  <si>
    <t>-1601537127</t>
  </si>
  <si>
    <t>Kotvy chemické s vyvrtáním otvoru  do betonu, železobetonu nebo tvrdého kamene chemická patrona, velikost M 12, hloubka 110 mm</t>
  </si>
  <si>
    <t>https://podminky.urs.cz/item/CS_URS_2021_02/953961213</t>
  </si>
  <si>
    <t>"kotvy zábradlí" 316</t>
  </si>
  <si>
    <t>84</t>
  </si>
  <si>
    <t>953965115</t>
  </si>
  <si>
    <t>Kotevní šroub pro chemické kotvy M 10 dl 130 mm</t>
  </si>
  <si>
    <t>2123447204</t>
  </si>
  <si>
    <t>Kotvy chemické s vyvrtáním otvoru  kotevní šrouby pro chemické kotvy, velikost M 10, délka 130 mm</t>
  </si>
  <si>
    <t>https://podminky.urs.cz/item/CS_URS_2021_02/953965115</t>
  </si>
  <si>
    <t>"kotvy zábradlí" 16</t>
  </si>
  <si>
    <t>85</t>
  </si>
  <si>
    <t>953965121</t>
  </si>
  <si>
    <t>Kotevní šroub pro chemické kotvy M 12 dl 160 mm</t>
  </si>
  <si>
    <t>-874301164</t>
  </si>
  <si>
    <t>Kotvy chemické s vyvrtáním otvoru  kotevní šrouby pro chemické kotvy, velikost M 12, délka 160 mm</t>
  </si>
  <si>
    <t>https://podminky.urs.cz/item/CS_URS_2021_02/953965121</t>
  </si>
  <si>
    <t>86</t>
  </si>
  <si>
    <t>R31111018</t>
  </si>
  <si>
    <t>matice nerezová šestihranná M10 uzavřená</t>
  </si>
  <si>
    <t>100 kus</t>
  </si>
  <si>
    <t>-1984812570</t>
  </si>
  <si>
    <t>16/100</t>
  </si>
  <si>
    <t>87</t>
  </si>
  <si>
    <t>R31111013</t>
  </si>
  <si>
    <t>matice nerezová šestihranná M12 uzavřená</t>
  </si>
  <si>
    <t>404426224</t>
  </si>
  <si>
    <t>matice nerezová šestihranná M12</t>
  </si>
  <si>
    <t>316/100</t>
  </si>
  <si>
    <t>88</t>
  </si>
  <si>
    <t>953991321</t>
  </si>
  <si>
    <t>Dodání a osazení hmoždinek profilu 10 až 12 mm do zdiva ze ŽB</t>
  </si>
  <si>
    <t>390885050</t>
  </si>
  <si>
    <t>Dodání a osazení hmoždinek  včetně vyvrtání otvorů (s dodáním hmot) ve stěnách do zdiva ze železobetonu, vnější profil hmoždinky 10 až 12 mm</t>
  </si>
  <si>
    <t>https://podminky.urs.cz/item/CS_URS_2021_02/953991321</t>
  </si>
  <si>
    <t>vývrty pro osazení kotev bednění říms</t>
  </si>
  <si>
    <t>101</t>
  </si>
  <si>
    <t>89</t>
  </si>
  <si>
    <t>963012510</t>
  </si>
  <si>
    <t>Bourání stropů z ŽB desek š do 300 mm tl do 140 mm</t>
  </si>
  <si>
    <t>-1696994585</t>
  </si>
  <si>
    <t>Bourání stropů z desek nebo panelů železobetonových prefabrikovaných s dutinami  z desek, š. do 300 mm tl. do 140 mm</t>
  </si>
  <si>
    <t>https://podminky.urs.cz/item/CS_URS_2021_02/963012510</t>
  </si>
  <si>
    <t>1,5*0,3*0,09*27</t>
  </si>
  <si>
    <t>90</t>
  </si>
  <si>
    <t>966005211</t>
  </si>
  <si>
    <t>Rozebrání a odstranění silničního zábradlí se sloupky osazenými do říms nebo krycích desek</t>
  </si>
  <si>
    <t>901628389</t>
  </si>
  <si>
    <t>Rozebrání a odstranění silničního zábradlí a ocelových svodidel s přemístěním hmot na skládku na vzdálenost do 10 m nebo s naložením na dopravní prostředek, se zásypem jam po odstraněných sloupcích a s jeho zhutněním silničního zábradlí se sloupky osazenými do říms nebo krycích desek</t>
  </si>
  <si>
    <t>https://podminky.urs.cz/item/CS_URS_2021_02/966005211</t>
  </si>
  <si>
    <t>2,5</t>
  </si>
  <si>
    <t>91</t>
  </si>
  <si>
    <t>966006211</t>
  </si>
  <si>
    <t>Odstranění svislých dopravních značek ze sloupů, sloupků nebo konzol</t>
  </si>
  <si>
    <t>-907775849</t>
  </si>
  <si>
    <t>Odstranění (demontáž) svislých dopravních značek  s odklizením materiálu na skládku na vzdálenost do 20 m nebo s naložením na dopravní prostředek ze sloupů, sloupků nebo konzol</t>
  </si>
  <si>
    <t>https://podminky.urs.cz/item/CS_URS_2021_02/966006211</t>
  </si>
  <si>
    <t>92</t>
  </si>
  <si>
    <t>977131110</t>
  </si>
  <si>
    <t>Vrty příklepovými vrtáky D do 16 mm do cihelného zdiva nebo prostého betonu</t>
  </si>
  <si>
    <t>-2007140687</t>
  </si>
  <si>
    <t>Vrty příklepovými vrtáky do cihelného zdiva nebo prostého betonu průměru do 16 mm</t>
  </si>
  <si>
    <t>https://podminky.urs.cz/item/CS_URS_2021_02/977131110</t>
  </si>
  <si>
    <t>vývrty pro ukotvení bednění římsy</t>
  </si>
  <si>
    <t>101*0,1</t>
  </si>
  <si>
    <t>93</t>
  </si>
  <si>
    <t>977131291</t>
  </si>
  <si>
    <t>Příplatek k vrtům příklepovými vrtáky za práci ve stísněném prostoru</t>
  </si>
  <si>
    <t>-1762007944</t>
  </si>
  <si>
    <t>Vrty příklepovými vrtáky do cihelného zdiva nebo prostého betonu Příplatek k cenám za práci ve stísněném prostoru</t>
  </si>
  <si>
    <t>https://podminky.urs.cz/item/CS_URS_2021_02/977131291</t>
  </si>
  <si>
    <t>94</t>
  </si>
  <si>
    <t>977211112</t>
  </si>
  <si>
    <t>Řezání stěnovou pilou ŽB kcí s výztuží průměru do 16 mm hl do 350 mm</t>
  </si>
  <si>
    <t>-51166504</t>
  </si>
  <si>
    <t>Řezání konstrukcí stěnovou pilou železobetonových průměru řezané výztuže do 16 mm hloubka řezu přes 200 do 350 mm</t>
  </si>
  <si>
    <t>https://podminky.urs.cz/item/CS_URS_2021_02/977211112</t>
  </si>
  <si>
    <t>položka určená pro řezání schodišťových bloků</t>
  </si>
  <si>
    <t>(33+10+30+14+7+2)*0,35</t>
  </si>
  <si>
    <t>95</t>
  </si>
  <si>
    <t>981511112</t>
  </si>
  <si>
    <t>Demolice konstrukcí objektů zděných na MC postupným rozebíráním</t>
  </si>
  <si>
    <t>-339111457</t>
  </si>
  <si>
    <t>Demolice konstrukcí objektů  postupným rozebíráním zdiva na maltu cementovou z cihel nebo tvárnic</t>
  </si>
  <si>
    <t>https://podminky.urs.cz/item/CS_URS_2021_02/981511112</t>
  </si>
  <si>
    <t>cihelné zdivo sklepa</t>
  </si>
  <si>
    <t>96</t>
  </si>
  <si>
    <t>981511113</t>
  </si>
  <si>
    <t>Demolice konstrukcí objektů z kamenného zdiva postupným rozebíráním</t>
  </si>
  <si>
    <t>612303432</t>
  </si>
  <si>
    <t>Demolice konstrukcí objektů  postupným rozebíráním zdiva na maltu cementovou z kamene</t>
  </si>
  <si>
    <t>https://podminky.urs.cz/item/CS_URS_2021_02/981511113</t>
  </si>
  <si>
    <t>184</t>
  </si>
  <si>
    <t>97</t>
  </si>
  <si>
    <t>981511116</t>
  </si>
  <si>
    <t>Demolice konstrukcí objektů z betonu prostého postupným rozebíráním</t>
  </si>
  <si>
    <t>-1141236234</t>
  </si>
  <si>
    <t>Demolice konstrukcí objektů  postupným rozebíráním konstrukcí z betonu prostého</t>
  </si>
  <si>
    <t>https://podminky.urs.cz/item/CS_URS_2021_02/981511116</t>
  </si>
  <si>
    <t xml:space="preserve">bourání betonových schodišť </t>
  </si>
  <si>
    <t>98</t>
  </si>
  <si>
    <t>985323112</t>
  </si>
  <si>
    <t>Spojovací můstek reprofilovaného betonu na cementové bázi tl 2 mm</t>
  </si>
  <si>
    <t>-1117121489</t>
  </si>
  <si>
    <t>Spojovací můstek reprofilovaného betonu na cementové bázi, tloušťky 2 mm</t>
  </si>
  <si>
    <t>https://podminky.urs.cz/item/CS_URS_2021_02/985323112</t>
  </si>
  <si>
    <t>"schodiště" 26</t>
  </si>
  <si>
    <t>"opěrné zdi" 254,61</t>
  </si>
  <si>
    <t>99</t>
  </si>
  <si>
    <t>985622311</t>
  </si>
  <si>
    <t>Spínání objektů - vložení a dodání táhla ze závitových tyčí D do 20 mm</t>
  </si>
  <si>
    <t>1882992875</t>
  </si>
  <si>
    <t>Spínání objektů táhly vložení a dodání táhla ze závitových tyčí spojovaných spojníky, průměru do 20 mm</t>
  </si>
  <si>
    <t>https://podminky.urs.cz/item/CS_URS_2021_02/985622311</t>
  </si>
  <si>
    <t>kotevní závitová tyč pro bednění říms</t>
  </si>
  <si>
    <t>101*0,15</t>
  </si>
  <si>
    <t>100</t>
  </si>
  <si>
    <t>R985311112</t>
  </si>
  <si>
    <t>Reprofilace stěn cementovými sanačními maltami tl 20 mm</t>
  </si>
  <si>
    <t>-385704365</t>
  </si>
  <si>
    <t>Reprofilace betonu sanačními maltami na cementové bázi ručně stěn, tloušťky přes 10 do 20 mm</t>
  </si>
  <si>
    <t>položka určená pro vytvoření sedla lsoupků zábradlí ze speciální polymerní malty</t>
  </si>
  <si>
    <t>79*0,2*0,2</t>
  </si>
  <si>
    <t>997</t>
  </si>
  <si>
    <t>Přesun sutě</t>
  </si>
  <si>
    <t>997013501</t>
  </si>
  <si>
    <t>Odvoz suti a vybouraných hmot na skládku nebo meziskládku do 1 km se složením</t>
  </si>
  <si>
    <t>-1212383930</t>
  </si>
  <si>
    <t>Odvoz suti a vybouraných hmot na skládku nebo meziskládku  se složením, na vzdálenost do 1 km</t>
  </si>
  <si>
    <t>https://podminky.urs.cz/item/CS_URS_2021_02/997013501</t>
  </si>
  <si>
    <t>102</t>
  </si>
  <si>
    <t>997013509</t>
  </si>
  <si>
    <t>Příplatek k odvozu suti a vybouraných hmot na skládku ZKD 1 km přes 1 km</t>
  </si>
  <si>
    <t>208444794</t>
  </si>
  <si>
    <t>Odvoz suti a vybouraných hmot na skládku nebo meziskládku  se složením, na vzdálenost Příplatek k ceně za každý další i započatý 1 km přes 1 km</t>
  </si>
  <si>
    <t>https://podminky.urs.cz/item/CS_URS_2021_02/997013509</t>
  </si>
  <si>
    <t>569,592*9 'Přepočtené koeficientem množství</t>
  </si>
  <si>
    <t>103</t>
  </si>
  <si>
    <t>997013601</t>
  </si>
  <si>
    <t>Poplatek za uložení na skládce (skládkovné) stavebního odpadu betonového kód odpadu 17 01 01</t>
  </si>
  <si>
    <t>430951253</t>
  </si>
  <si>
    <t>Poplatek za uložení stavebního odpadu na skládce (skládkovné) z prostého betonu zatříděného do Katalogu odpadů pod kódem 17 01 01</t>
  </si>
  <si>
    <t>https://podminky.urs.cz/item/CS_URS_2021_02/997013601</t>
  </si>
  <si>
    <t>40,285</t>
  </si>
  <si>
    <t>104</t>
  </si>
  <si>
    <t>997013602</t>
  </si>
  <si>
    <t>Poplatek za uložení na skládce (skládkovné) stavebního odpadu železobetonového kód odpadu 17 01 01</t>
  </si>
  <si>
    <t>-1617323159</t>
  </si>
  <si>
    <t>Poplatek za uložení stavebního odpadu na skládce (skládkovné) z armovaného betonu zatříděného do Katalogu odpadů pod kódem 17 01 01</t>
  </si>
  <si>
    <t>https://podminky.urs.cz/item/CS_URS_2021_02/997013602</t>
  </si>
  <si>
    <t>2,297</t>
  </si>
  <si>
    <t>105</t>
  </si>
  <si>
    <t>997013631</t>
  </si>
  <si>
    <t>Poplatek za uložení na skládce (skládkovné) stavebního odpadu směsného kód odpadu 17 09 04</t>
  </si>
  <si>
    <t>651995730</t>
  </si>
  <si>
    <t>Poplatek za uložení stavebního odpadu na skládce (skládkovné) směsného stavebního a demoličního zatříděného do Katalogu odpadů pod kódem 17 09 04</t>
  </si>
  <si>
    <t>https://podminky.urs.cz/item/CS_URS_2021_02/997013631</t>
  </si>
  <si>
    <t>510,1</t>
  </si>
  <si>
    <t>106</t>
  </si>
  <si>
    <t>997013645</t>
  </si>
  <si>
    <t>Poplatek za uložení na skládce (skládkovné) odpadu asfaltového bez dehtu kód odpadu 17 03 02</t>
  </si>
  <si>
    <t>275990012</t>
  </si>
  <si>
    <t>Poplatek za uložení stavebního odpadu na skládce (skládkovné) asfaltového bez obsahu dehtu zatříděného do Katalogu odpadů pod kódem 17 03 02</t>
  </si>
  <si>
    <t>https://podminky.urs.cz/item/CS_URS_2021_02/997013645</t>
  </si>
  <si>
    <t>1,327</t>
  </si>
  <si>
    <t>107</t>
  </si>
  <si>
    <t>997013655</t>
  </si>
  <si>
    <t>-913661732</t>
  </si>
  <si>
    <t>https://podminky.urs.cz/item/CS_URS_2021_02/997013655</t>
  </si>
  <si>
    <t>15,486</t>
  </si>
  <si>
    <t>998</t>
  </si>
  <si>
    <t>Přesun hmot</t>
  </si>
  <si>
    <t>108</t>
  </si>
  <si>
    <t>998153131</t>
  </si>
  <si>
    <t>Přesun hmot pro samostatné zdi a valy zděné z cihel, kamene, tvárnic nebo monolitické v do 12 m</t>
  </si>
  <si>
    <t>-1281908657</t>
  </si>
  <si>
    <t>Přesun hmot pro zdi a valy samostatné  se svislou nosnou konstrukcí zděnou nebo monolitickou betonovou tyčovou nebo plošnou vodorovná dopravní vzdálenost do 50 m, pro zdi výšky do 12 m</t>
  </si>
  <si>
    <t>https://podminky.urs.cz/item/CS_URS_2021_02/998153131</t>
  </si>
  <si>
    <t>PSV</t>
  </si>
  <si>
    <t>Práce a dodávky PSV</t>
  </si>
  <si>
    <t>711</t>
  </si>
  <si>
    <t>Izolace proti vodě, vlhkosti a plynům</t>
  </si>
  <si>
    <t>109</t>
  </si>
  <si>
    <t>711112001</t>
  </si>
  <si>
    <t>Provedení izolace proti zemní vlhkosti svislé za studena nátěrem penetračním</t>
  </si>
  <si>
    <t>930646741</t>
  </si>
  <si>
    <t>Provedení izolace proti zemní vlhkosti natěradly a tmely za studena  na ploše svislé S nátěrem penetračním</t>
  </si>
  <si>
    <t>https://podminky.urs.cz/item/CS_URS_2021_02/711112001</t>
  </si>
  <si>
    <t>410,5+821+1</t>
  </si>
  <si>
    <t>110</t>
  </si>
  <si>
    <t>11163152</t>
  </si>
  <si>
    <t>lak hydroizolační asfaltový</t>
  </si>
  <si>
    <t>-1719883887</t>
  </si>
  <si>
    <t>Poznámka k položce:
Spotřeba: 0,3-0,5 kg/m2</t>
  </si>
  <si>
    <t>(821*0,4)/1000</t>
  </si>
  <si>
    <t>111</t>
  </si>
  <si>
    <t>11163150</t>
  </si>
  <si>
    <t>lak penetrační asfaltový</t>
  </si>
  <si>
    <t>327692305</t>
  </si>
  <si>
    <t>Poznámka k položce:
Spotřeba 0,3-0,4kg/m2</t>
  </si>
  <si>
    <t>(0,4*410,5)/1000</t>
  </si>
  <si>
    <t>112</t>
  </si>
  <si>
    <t>711161388</t>
  </si>
  <si>
    <t>Izolace proti zemní vlhkosti nopovou fólií připevnění tvarovky pro průchodky průměru 200 mm</t>
  </si>
  <si>
    <t>1405844279</t>
  </si>
  <si>
    <t>Izolace proti zemní vlhkosti a beztlakové vodě nopovými fóliemi ostatní tvarovka připevněná k fóliím samolepící páskou, pro průchodky průměru 200 mm</t>
  </si>
  <si>
    <t>https://podminky.urs.cz/item/CS_URS_2021_02/711161388</t>
  </si>
  <si>
    <t>113</t>
  </si>
  <si>
    <t>711462201</t>
  </si>
  <si>
    <t>Provedení izolace proti tlakové vodě svislé fólií zesílením spojů páskem</t>
  </si>
  <si>
    <t>1885863224</t>
  </si>
  <si>
    <t>Provedení izolace proti povrchové a podpovrchové tlakové vodě fóliemi  na ploše svislé S zesílením spojů páskem se zalitím okrajů spoje</t>
  </si>
  <si>
    <t>https://podminky.urs.cz/item/CS_URS_2021_02/711462201</t>
  </si>
  <si>
    <t>5,1</t>
  </si>
  <si>
    <t>114</t>
  </si>
  <si>
    <t>28329028</t>
  </si>
  <si>
    <t>fólie PE vyztužená Al vrstvou pro parotěsnou vrstvu 150g/m2 s integrovanou lepící páskou</t>
  </si>
  <si>
    <t>-1169995379</t>
  </si>
  <si>
    <t>5,1*1,3 'Přepočtené koeficientem množství</t>
  </si>
  <si>
    <t>115</t>
  </si>
  <si>
    <t>711713116</t>
  </si>
  <si>
    <t>Izolace proti vodě provedení detailů spár 20 x 30mm za studena tmelem</t>
  </si>
  <si>
    <t>-81082171</t>
  </si>
  <si>
    <t>Provedení detailů natěradly a tmely za studena  tmelem asfaltovým, spár průřezu 20 x 30 mm</t>
  </si>
  <si>
    <t>https://podminky.urs.cz/item/CS_URS_2021_02/711713116</t>
  </si>
  <si>
    <t>položka určená pro utěsnění dilatačních spár elastickým tmelem</t>
  </si>
  <si>
    <t>42,5</t>
  </si>
  <si>
    <t>116</t>
  </si>
  <si>
    <t>23152000</t>
  </si>
  <si>
    <t>tmel trvale elastický pro vzduchotěsné napojení parozábrany ke konstrukci</t>
  </si>
  <si>
    <t>litr</t>
  </si>
  <si>
    <t>2104514630</t>
  </si>
  <si>
    <t>položka určená pro elastický tmel dilatačních spár</t>
  </si>
  <si>
    <t>42,5*1</t>
  </si>
  <si>
    <t>117</t>
  </si>
  <si>
    <t>711762622</t>
  </si>
  <si>
    <t>Izolace proti vodě svislý uzávěr dilatační spáry přilepením pásu rš 400 a 500 mm v plné ploše</t>
  </si>
  <si>
    <t>424376135</t>
  </si>
  <si>
    <t>Provedení detailů fóliemi  dilatačních spár svislých S pásem rš 400 nebo 500 mm přilepeným v plné ploše</t>
  </si>
  <si>
    <t>https://podminky.urs.cz/item/CS_URS_2021_02/711762622</t>
  </si>
  <si>
    <t>118</t>
  </si>
  <si>
    <t>62836109</t>
  </si>
  <si>
    <t>pás asfaltový natavitelný oxidovaný tl 3,5mm s vložkou z hliníkové fólie / hliníkové fólie s textilií, se spalitelnou PE folií nebo jemnozrnným minerálním posypem</t>
  </si>
  <si>
    <t>334833630</t>
  </si>
  <si>
    <t>16,75</t>
  </si>
  <si>
    <t>16,75*1,1 'Přepočtené koeficientem množství</t>
  </si>
  <si>
    <t>119</t>
  </si>
  <si>
    <t>711742567</t>
  </si>
  <si>
    <t>Izolace proti vodě svislé provedení dilatačních spár přitavením NAIP 1000 mm</t>
  </si>
  <si>
    <t>814382407</t>
  </si>
  <si>
    <t>Provedení detailů pásy přitavením  dilatačních spár-uzávěr zesílením rš 1000 mm NAIP, svislých S</t>
  </si>
  <si>
    <t>https://podminky.urs.cz/item/CS_URS_2021_02/711742567</t>
  </si>
  <si>
    <t>42,5*2</t>
  </si>
  <si>
    <t>120</t>
  </si>
  <si>
    <t>62856008</t>
  </si>
  <si>
    <t>pás asfaltový samolepicí modifikovaný SBS tl 2,6mm s vložkou z hliníkové fólie, hliníkové fólie s textilií, spalitelnou fólií nebo jemnozrnný minerálním posypem nebo textilií na horním povrchu</t>
  </si>
  <si>
    <t>-588944774</t>
  </si>
  <si>
    <t>11,06+2,92</t>
  </si>
  <si>
    <t>13,98*1,1 'Přepočtené koeficientem množství</t>
  </si>
  <si>
    <t>121</t>
  </si>
  <si>
    <t>711792183</t>
  </si>
  <si>
    <t>Izolace proti vodě těsnění svislých dilatačních spár impregnovanými provazci</t>
  </si>
  <si>
    <t>-1503325367</t>
  </si>
  <si>
    <t>Provedení detailů dilatačních spár-těsnění impregnovanými provazci  na ploše svislé S</t>
  </si>
  <si>
    <t>https://podminky.urs.cz/item/CS_URS_2021_02/711792183</t>
  </si>
  <si>
    <t>122</t>
  </si>
  <si>
    <t>R67573214</t>
  </si>
  <si>
    <t>provaz těsnící  D 20mm</t>
  </si>
  <si>
    <t>181589805</t>
  </si>
  <si>
    <t>položka určená pro těsnící provazec dilatačních spár zdí a spár schodišť</t>
  </si>
  <si>
    <t>(42,5+88)*1</t>
  </si>
  <si>
    <t>123</t>
  </si>
  <si>
    <t>R711471053</t>
  </si>
  <si>
    <t>Provedení vodorovné izolace proti tlakové vodě termoplasty volně položenou fólií z nízkolehčeného PE</t>
  </si>
  <si>
    <t>-1334934079</t>
  </si>
  <si>
    <t>Provedení izolace proti povrchové a podpovrchové tlakové vodě termoplasty  na ploše vodorovné V folií z nízkolehčeného PE položenou volně</t>
  </si>
  <si>
    <t>https://podminky.urs.cz/item/CS_URS_2021_02/R711471053</t>
  </si>
  <si>
    <t>těsnící fólie z hydroizolační geomembrány s pevnosní min 20kN/m a tažností min. 20%</t>
  </si>
  <si>
    <t>69,6</t>
  </si>
  <si>
    <t>124</t>
  </si>
  <si>
    <t>R28323074</t>
  </si>
  <si>
    <t>fólie LDPE (750 kg/m3) proti zemní vlhkosti nad úrovní terénu tl 3mm</t>
  </si>
  <si>
    <t>-1125161246</t>
  </si>
  <si>
    <t>pevnost min. 20kN/m a tažnost min. 20%</t>
  </si>
  <si>
    <t>"překryv 10%" 69,6*0,1</t>
  </si>
  <si>
    <t>125</t>
  </si>
  <si>
    <t>711747167</t>
  </si>
  <si>
    <t>Izolace proti vodě opracování trubních prostupů pod objímkou přes 300 mm přitavením NAIP</t>
  </si>
  <si>
    <t>1435763466</t>
  </si>
  <si>
    <t>Provedení detailů pásy přitavením  opracování trubních prostupů pod těsnící objímkou, průměru přes 300 mm, NAIP</t>
  </si>
  <si>
    <t>https://podminky.urs.cz/item/CS_URS_2021_02/711747167</t>
  </si>
  <si>
    <t>126</t>
  </si>
  <si>
    <t>998711101</t>
  </si>
  <si>
    <t>Přesun hmot tonážní pro izolace proti vodě, vlhkosti a plynům v objektech výšky do 6 m</t>
  </si>
  <si>
    <t>922471688</t>
  </si>
  <si>
    <t>Přesun hmot pro izolace proti vodě, vlhkosti a plynům  stanovený z hmotnosti přesunovaného materiálu vodorovná dopravní vzdálenost do 50 m v objektech výšky do 6 m</t>
  </si>
  <si>
    <t>https://podminky.urs.cz/item/CS_URS_2021_02/998711101</t>
  </si>
  <si>
    <t>127</t>
  </si>
  <si>
    <t>998711192</t>
  </si>
  <si>
    <t>Příplatek k přesunu hmot tonážní 711 za zvětšený přesun do 100 m</t>
  </si>
  <si>
    <t>938955067</t>
  </si>
  <si>
    <t>Přesun hmot pro izolace proti vodě, vlhkosti a plynům  stanovený z hmotnosti přesunovaného materiálu Příplatek k cenám za zvětšený přesun přes vymezenou největší dopravní vzdálenost do 100 m</t>
  </si>
  <si>
    <t>https://podminky.urs.cz/item/CS_URS_2021_02/998711192</t>
  </si>
  <si>
    <t>128</t>
  </si>
  <si>
    <t>998711181</t>
  </si>
  <si>
    <t>Příplatek k přesunu hmot tonážní 711 prováděný bez použití mechanizace</t>
  </si>
  <si>
    <t>-1603884719</t>
  </si>
  <si>
    <t>Přesun hmot pro izolace proti vodě, vlhkosti a plynům  stanovený z hmotnosti přesunovaného materiálu Příplatek k cenám za přesun prováděný bez použití mechanizace pro jakoukoliv výšku objektu</t>
  </si>
  <si>
    <t>https://podminky.urs.cz/item/CS_URS_2021_02/998711181</t>
  </si>
  <si>
    <t>723</t>
  </si>
  <si>
    <t>Zdravotechnika - vnitřní plynovod</t>
  </si>
  <si>
    <t>129</t>
  </si>
  <si>
    <t>R723150374</t>
  </si>
  <si>
    <t>Chránička D 200 mm</t>
  </si>
  <si>
    <t>1441147698</t>
  </si>
  <si>
    <t>Potrubí z plastových trubek hladkých  chráničky Ø 200</t>
  </si>
  <si>
    <t>položka určená pro osazení chrániček ve zdech pro přípojky RD</t>
  </si>
  <si>
    <t>742</t>
  </si>
  <si>
    <t>Elektroinstalace - slaboproud</t>
  </si>
  <si>
    <t>130</t>
  </si>
  <si>
    <t>R742110401</t>
  </si>
  <si>
    <t>Montáž instalačních kanálů pro slaboproud plastových jednokomorových včetně dodávky materiálu</t>
  </si>
  <si>
    <t>83135307</t>
  </si>
  <si>
    <t>položka určená pro montáž plastových půlených chrániček</t>
  </si>
  <si>
    <t>767</t>
  </si>
  <si>
    <t>Konstrukce zámečnické</t>
  </si>
  <si>
    <t>131</t>
  </si>
  <si>
    <t>767163121</t>
  </si>
  <si>
    <t>Montáž přímého kového zábradlí z dílců do betonu v rovině</t>
  </si>
  <si>
    <t>-2038181745</t>
  </si>
  <si>
    <t>Montáž kompletního kovového zábradlí přímého z dílců v rovině (na rovné ploše) kotveného do betonu</t>
  </si>
  <si>
    <t>https://podminky.urs.cz/item/CS_URS_2021_02/767163121</t>
  </si>
  <si>
    <t>132</t>
  </si>
  <si>
    <t>R13011027</t>
  </si>
  <si>
    <t>ocel profilová UPE 100 jakost 11 375 s protikorozní úpravou</t>
  </si>
  <si>
    <t>-247348028</t>
  </si>
  <si>
    <t>Poznámka k položce:
Hmotnost: 9,82 kg/m</t>
  </si>
  <si>
    <t xml:space="preserve">sloupky zábradlí </t>
  </si>
  <si>
    <t>položka obsahuje nařezání tyče na jednotlivé díly</t>
  </si>
  <si>
    <t>položka obsahuje kompletní protikorozní úpravu nařezaných kusů</t>
  </si>
  <si>
    <t>(9,82*79*1,1)/1000</t>
  </si>
  <si>
    <t>133</t>
  </si>
  <si>
    <t>R13010316</t>
  </si>
  <si>
    <t>tyč ocelová plochá jakost 11 375 150x10mm s protikorozní úpravou</t>
  </si>
  <si>
    <t>-1751742736</t>
  </si>
  <si>
    <t>Poznámka k položce:
Hmotnost: 11,83 kg/m</t>
  </si>
  <si>
    <t>(4*0,15*11,83)/1000</t>
  </si>
  <si>
    <t>134</t>
  </si>
  <si>
    <t>R13010330</t>
  </si>
  <si>
    <t>tyč ocelová plochá jakost 11 375 200x20mm s protikorozní úpravou</t>
  </si>
  <si>
    <t>-1989188878</t>
  </si>
  <si>
    <t>Poznámka k položce:
Hmotnost: 31,40 kg/m</t>
  </si>
  <si>
    <t>(31,4*79*0,2)/1000</t>
  </si>
  <si>
    <t>135</t>
  </si>
  <si>
    <t>R14550226</t>
  </si>
  <si>
    <t>profil ocelový čtvercový svařovaný 30x30x2mm s protikorozní úpravou</t>
  </si>
  <si>
    <t>-2122797039</t>
  </si>
  <si>
    <t>Poznámka k položce:
Hmotnost: 1,73 kg/m</t>
  </si>
  <si>
    <t>(1,73*10,1)/1000</t>
  </si>
  <si>
    <t>136</t>
  </si>
  <si>
    <t>R55342284</t>
  </si>
  <si>
    <t>zábradlí ocelové z rámu UPE100, příčlí P50x5, spojované šrouby a svary - s protikorozní ochranou</t>
  </si>
  <si>
    <t>-1268124687</t>
  </si>
  <si>
    <t>viz příloha D.1.36 a D.1.19 až D.1.22</t>
  </si>
  <si>
    <t>137</t>
  </si>
  <si>
    <t>998767101</t>
  </si>
  <si>
    <t>Přesun hmot tonážní pro zámečnické konstrukce v objektech v do 6 m</t>
  </si>
  <si>
    <t>-580522475</t>
  </si>
  <si>
    <t>Přesun hmot pro zámečnické konstrukce  stanovený z hmotnosti přesunovaného materiálu vodorovná dopravní vzdálenost do 50 m v objektech výšky do 6 m</t>
  </si>
  <si>
    <t>https://podminky.urs.cz/item/CS_URS_2021_02/998767101</t>
  </si>
  <si>
    <t>výkop</t>
  </si>
  <si>
    <t>12,4</t>
  </si>
  <si>
    <t>násyp</t>
  </si>
  <si>
    <t>27,6</t>
  </si>
  <si>
    <t>SO-02 - Oprava chodníků</t>
  </si>
  <si>
    <t>Soupis:</t>
  </si>
  <si>
    <t>SO-02.1 - Plochy místní</t>
  </si>
  <si>
    <t>111251201</t>
  </si>
  <si>
    <t>Odstranění křovin a stromů průměru kmene do 100 mm i s kořeny sklonu terénu přes 1:5 z celkové plochy do 100 m2 strojně</t>
  </si>
  <si>
    <t>-1288129577</t>
  </si>
  <si>
    <t>Odstranění křovin a stromů s odstraněním kořenů strojně průměru kmene do 100 mm v rovině nebo ve svahu sklonu terénu přes 1:5, při celkové ploše do 100 m2</t>
  </si>
  <si>
    <t>https://podminky.urs.cz/item/CS_URS_2021_02/111251201</t>
  </si>
  <si>
    <t>viz příloha D.2.7</t>
  </si>
  <si>
    <t>113106122</t>
  </si>
  <si>
    <t>Rozebrání dlažeb z kamenných dlaždic komunikací pro pěší ručně</t>
  </si>
  <si>
    <t>-1113615193</t>
  </si>
  <si>
    <t>Rozebrání dlažeb komunikací pro pěší s přemístěním hmot na skládku na vzdálenost do 3 m nebo s naložením na dopravní prostředek s ložem z kameniva nebo živice a s jakoukoliv výplní spár ručně z kamenných dlaždic nebo desek</t>
  </si>
  <si>
    <t>https://podminky.urs.cz/item/CS_URS_2021_02/113106122</t>
  </si>
  <si>
    <t>18,1</t>
  </si>
  <si>
    <t>1513181311</t>
  </si>
  <si>
    <t>-1910398048</t>
  </si>
  <si>
    <t>108,1+7,3</t>
  </si>
  <si>
    <t>113107132</t>
  </si>
  <si>
    <t>Odstranění podkladu z betonu prostého tl 300 mm ručně</t>
  </si>
  <si>
    <t>793088347</t>
  </si>
  <si>
    <t>Odstranění podkladů nebo krytů ručně s přemístěním hmot na skládku na vzdálenost do 3 m nebo s naložením na dopravní prostředek z betonu prostého, o tl. vrstvy přes 150 do 300 mm</t>
  </si>
  <si>
    <t>https://podminky.urs.cz/item/CS_URS_2021_02/113107132</t>
  </si>
  <si>
    <t>5,5/0,3</t>
  </si>
  <si>
    <t>113107142</t>
  </si>
  <si>
    <t>Odstranění podkladu živičného tl 100 mm ručně</t>
  </si>
  <si>
    <t>-183309256</t>
  </si>
  <si>
    <t>Odstranění podkladů nebo krytů ručně s přemístěním hmot na skládku na vzdálenost do 3 m nebo s naložením na dopravní prostředek živičných, o tl. vrstvy přes 50 do 100 mm</t>
  </si>
  <si>
    <t>https://podminky.urs.cz/item/CS_URS_2021_02/113107142</t>
  </si>
  <si>
    <t>7,3</t>
  </si>
  <si>
    <t>113201111</t>
  </si>
  <si>
    <t>Vytrhání obrub chodníkových ležatých</t>
  </si>
  <si>
    <t>1653600731</t>
  </si>
  <si>
    <t>Vytrhání obrub  s vybouráním lože, s přemístěním hmot na skládku na vzdálenost do 3 m nebo s naložením na dopravní prostředek chodníkových ležatých</t>
  </si>
  <si>
    <t>https://podminky.urs.cz/item/CS_URS_2021_02/113201111</t>
  </si>
  <si>
    <t>38,1</t>
  </si>
  <si>
    <t>-2112680865</t>
  </si>
  <si>
    <t>6,1/0,15</t>
  </si>
  <si>
    <t>122251101</t>
  </si>
  <si>
    <t>Odkopávky a prokopávky nezapažené v hornině třídy těžitelnosti I, skupiny 3 objem do 20 m3 strojně</t>
  </si>
  <si>
    <t>-880131943</t>
  </si>
  <si>
    <t>Odkopávky a prokopávky nezapažené strojně v hornině třídy těžitelnosti I skupiny 3 do 20 m3</t>
  </si>
  <si>
    <t>https://podminky.urs.cz/item/CS_URS_2021_02/122251101</t>
  </si>
  <si>
    <t>9,8+2,6</t>
  </si>
  <si>
    <t>-294892327</t>
  </si>
  <si>
    <t>171151111</t>
  </si>
  <si>
    <t>Uložení sypaniny z hornin nesoudržných sypkých do násypů zhutněných</t>
  </si>
  <si>
    <t>349037349</t>
  </si>
  <si>
    <t>Uložení sypanin do násypů s rozprostřením sypaniny ve vrstvách a s hrubým urovnáním zhutněných z hornin nesoudržných sypkých</t>
  </si>
  <si>
    <t>https://podminky.urs.cz/item/CS_URS_2021_02/171151111</t>
  </si>
  <si>
    <t>58344197</t>
  </si>
  <si>
    <t>štěrkodrť frakce 0/63</t>
  </si>
  <si>
    <t>-1031570936</t>
  </si>
  <si>
    <t>násyp*2</t>
  </si>
  <si>
    <t>-370166934</t>
  </si>
  <si>
    <t>1181010248</t>
  </si>
  <si>
    <t>894902032</t>
  </si>
  <si>
    <t>28,4</t>
  </si>
  <si>
    <t>-914599915</t>
  </si>
  <si>
    <t>28,4*0,025</t>
  </si>
  <si>
    <t>181951112</t>
  </si>
  <si>
    <t>Úprava pláně v hornině třídy těžitelnosti I, skupiny 1 až 3 se zhutněním</t>
  </si>
  <si>
    <t>-1884590807</t>
  </si>
  <si>
    <t>Úprava pláně vyrovnáním výškových rozdílů strojně v hornině třídy těžitelnosti I, skupiny 1 až 3 se zhutněním</t>
  </si>
  <si>
    <t>https://podminky.urs.cz/item/CS_URS_2021_02/181951112</t>
  </si>
  <si>
    <t>126,9</t>
  </si>
  <si>
    <t>-86971660</t>
  </si>
  <si>
    <t>1272124106</t>
  </si>
  <si>
    <t>-168428333</t>
  </si>
  <si>
    <t>485433888</t>
  </si>
  <si>
    <t>1357677831</t>
  </si>
  <si>
    <t>5,3/1000</t>
  </si>
  <si>
    <t>1501152554</t>
  </si>
  <si>
    <t>53,1/1000</t>
  </si>
  <si>
    <t>-1782856195</t>
  </si>
  <si>
    <t>Poznámka k položce:
Včetně nalepení na flexibilní mrazuvzdorný jednosložkový tmel na bázi cementu</t>
  </si>
  <si>
    <t>2*1</t>
  </si>
  <si>
    <t>-733035561</t>
  </si>
  <si>
    <t>-124150303</t>
  </si>
  <si>
    <t>693690542</t>
  </si>
  <si>
    <t>683027102</t>
  </si>
  <si>
    <t>9,1</t>
  </si>
  <si>
    <t>1124636728</t>
  </si>
  <si>
    <t>4,31</t>
  </si>
  <si>
    <t>392177673</t>
  </si>
  <si>
    <t>-1840864018</t>
  </si>
  <si>
    <t>22,3</t>
  </si>
  <si>
    <t>-1150966000</t>
  </si>
  <si>
    <t>-230338462</t>
  </si>
  <si>
    <t>596211112</t>
  </si>
  <si>
    <t>Kladení zámkové dlažby komunikací pro pěší tl 60 mm skupiny A pl do 300 m2</t>
  </si>
  <si>
    <t>-2124772507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</si>
  <si>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100 do 300 m2</t>
  </si>
  <si>
    <t>https://podminky.urs.cz/item/CS_URS_2021_02/596211112</t>
  </si>
  <si>
    <t>126,9+0,4</t>
  </si>
  <si>
    <t>-934210854</t>
  </si>
  <si>
    <t>"ztratné 5%" 126,9*0,05</t>
  </si>
  <si>
    <t>59245263</t>
  </si>
  <si>
    <t>dlažba tvar čtverec betonová 200x200x60mm barevná</t>
  </si>
  <si>
    <t>-601939626</t>
  </si>
  <si>
    <t>899331111</t>
  </si>
  <si>
    <t>Výšková úprava uličního vstupu nebo vpusti do 200 mm zvýšením poklopu</t>
  </si>
  <si>
    <t>1911720805</t>
  </si>
  <si>
    <t>Výšková úprava uličního vstupu nebo vpusti do 200 mm  zvýšením poklopu</t>
  </si>
  <si>
    <t>https://podminky.urs.cz/item/CS_URS_2021_02/899331111</t>
  </si>
  <si>
    <t>916131213</t>
  </si>
  <si>
    <t>Osazení silničního obrubníku betonového stojatého s boční opěrou do lože z betonu prostého</t>
  </si>
  <si>
    <t>1435684966</t>
  </si>
  <si>
    <t>Osazení silničního obrubníku betonového se zřízením lože, s vyplněním a zatřením spár cementovou maltou stojatého s boční opěrou z betonu prostého, do lože z betonu prostého</t>
  </si>
  <si>
    <t>https://podminky.urs.cz/item/CS_URS_2021_02/916131213</t>
  </si>
  <si>
    <t>29,2+2+1</t>
  </si>
  <si>
    <t>59217031</t>
  </si>
  <si>
    <t>obrubník betonový silniční 1000x150x250mm</t>
  </si>
  <si>
    <t>-779355314</t>
  </si>
  <si>
    <t>29,2</t>
  </si>
  <si>
    <t>"ztratné 5%" 29,2*0,05</t>
  </si>
  <si>
    <t>59217029</t>
  </si>
  <si>
    <t>obrubník betonový silniční nájezdový 1000x150x150mm</t>
  </si>
  <si>
    <t>-1328743253</t>
  </si>
  <si>
    <t>59217030</t>
  </si>
  <si>
    <t>obrubník betonový silniční přechodový 1000x150x150-250mm</t>
  </si>
  <si>
    <t>229210061</t>
  </si>
  <si>
    <t>-721425286</t>
  </si>
  <si>
    <t>1,5+43,1</t>
  </si>
  <si>
    <t>1585237606</t>
  </si>
  <si>
    <t>44,6</t>
  </si>
  <si>
    <t>"ztratné 5%" 44,6*0,05</t>
  </si>
  <si>
    <t>919726123</t>
  </si>
  <si>
    <t>Geotextilie pro ochranu, separaci a filtraci netkaná měrná hmotnost do 500 g/m2</t>
  </si>
  <si>
    <t>-254873774</t>
  </si>
  <si>
    <t>Geotextilie netkaná pro ochranu, separaci nebo filtraci měrná hmotnost přes 300 do 500 g/m2</t>
  </si>
  <si>
    <t>https://podminky.urs.cz/item/CS_URS_2021_02/919726123</t>
  </si>
  <si>
    <t>-435797107</t>
  </si>
  <si>
    <t>603801205</t>
  </si>
  <si>
    <t>2130914649</t>
  </si>
  <si>
    <t>položka určená pro seříznutí schodišťových stupňů</t>
  </si>
  <si>
    <t>2*0,35</t>
  </si>
  <si>
    <t>-1244817668</t>
  </si>
  <si>
    <t>1,1</t>
  </si>
  <si>
    <t>997221551</t>
  </si>
  <si>
    <t>Vodorovná doprava suti ze sypkých materiálů do 1 km</t>
  </si>
  <si>
    <t>-1764110678</t>
  </si>
  <si>
    <t>Vodorovná doprava suti  bez naložení, ale se složením a s hrubým urovnáním ze sypkých materiálů, na vzdálenost do 1 km</t>
  </si>
  <si>
    <t>https://podminky.urs.cz/item/CS_URS_2021_02/997221551</t>
  </si>
  <si>
    <t>997221559</t>
  </si>
  <si>
    <t>Příplatek ZKD 1 km u vodorovné dopravy suti ze sypkých materiálů</t>
  </si>
  <si>
    <t>-257284320</t>
  </si>
  <si>
    <t>Vodorovná doprava suti  bez naložení, ale se složením a s hrubým urovnáním Příplatek k ceně za každý další i započatý 1 km přes 1 km</t>
  </si>
  <si>
    <t>https://podminky.urs.cz/item/CS_URS_2021_02/997221559</t>
  </si>
  <si>
    <t>116,413*9 'Přepočtené koeficientem množství</t>
  </si>
  <si>
    <t>997221615</t>
  </si>
  <si>
    <t>1907205061</t>
  </si>
  <si>
    <t>https://podminky.urs.cz/item/CS_URS_2021_02/997221615</t>
  </si>
  <si>
    <t>43,621</t>
  </si>
  <si>
    <t>997221645</t>
  </si>
  <si>
    <t>30319194</t>
  </si>
  <si>
    <t>https://podminky.urs.cz/item/CS_URS_2021_02/997221645</t>
  </si>
  <si>
    <t>1,606</t>
  </si>
  <si>
    <t>997221655</t>
  </si>
  <si>
    <t>-1313710494</t>
  </si>
  <si>
    <t>https://podminky.urs.cz/item/CS_URS_2021_02/997221655</t>
  </si>
  <si>
    <t>71,186</t>
  </si>
  <si>
    <t>998223011</t>
  </si>
  <si>
    <t>Přesun hmot pro pozemní komunikace s krytem dlážděným</t>
  </si>
  <si>
    <t>-469170386</t>
  </si>
  <si>
    <t>Přesun hmot pro pozemní komunikace s krytem dlážděným  dopravní vzdálenost do 200 m jakékoliv délky objektu</t>
  </si>
  <si>
    <t>https://podminky.urs.cz/item/CS_URS_2021_02/998223011</t>
  </si>
  <si>
    <t>711161273</t>
  </si>
  <si>
    <t>Provedení izolace proti zemní vlhkosti svislé z nopové fólie</t>
  </si>
  <si>
    <t>-597936917</t>
  </si>
  <si>
    <t>Provedení izolace proti zemní vlhkosti nopovou fólií na ploše svislé S z nopové fólie</t>
  </si>
  <si>
    <t>https://podminky.urs.cz/item/CS_URS_2021_02/711161273</t>
  </si>
  <si>
    <t>28323515</t>
  </si>
  <si>
    <t>fólie drenážní nopová 4-vrstvá v 9mm</t>
  </si>
  <si>
    <t>-181695512</t>
  </si>
  <si>
    <t>"překryv 10%" 30*0,1</t>
  </si>
  <si>
    <t>Izolace proti vodě provedení detailů spár 20 x 30 mm za studena tmelem</t>
  </si>
  <si>
    <t>-706008645</t>
  </si>
  <si>
    <t>viz. příloha D.2.7</t>
  </si>
  <si>
    <t>7,21</t>
  </si>
  <si>
    <t>-2097013609</t>
  </si>
  <si>
    <t>7,21*0,00078 'Přepočtené koeficientem množství</t>
  </si>
  <si>
    <t>-1259944159</t>
  </si>
  <si>
    <t>provaz těsnící  D 30mm</t>
  </si>
  <si>
    <t>1472372038</t>
  </si>
  <si>
    <t>Přesun hmot tonážní pro izolace proti vodě, vlhkosti a plynům v objektech v do 6 m</t>
  </si>
  <si>
    <t>356647749</t>
  </si>
  <si>
    <t>SO-02.2 - Plochy účelové</t>
  </si>
  <si>
    <t>1198185423</t>
  </si>
  <si>
    <t>16,3</t>
  </si>
  <si>
    <t>-1150807819</t>
  </si>
  <si>
    <t>-1855839233</t>
  </si>
  <si>
    <t>5,6</t>
  </si>
  <si>
    <t>1975495264</t>
  </si>
  <si>
    <t>1/0,15</t>
  </si>
  <si>
    <t>211829453</t>
  </si>
  <si>
    <t>-1941358705</t>
  </si>
  <si>
    <t>3*0,025</t>
  </si>
  <si>
    <t>-102177729</t>
  </si>
  <si>
    <t>16,6</t>
  </si>
  <si>
    <t>-989760093</t>
  </si>
  <si>
    <t>359371334</t>
  </si>
  <si>
    <t>-212216071</t>
  </si>
  <si>
    <t>-877220520</t>
  </si>
  <si>
    <t>1024602862</t>
  </si>
  <si>
    <t>-1479974863</t>
  </si>
  <si>
    <t>"ztratné 5%" 16,6*0,05</t>
  </si>
  <si>
    <t>832949746</t>
  </si>
  <si>
    <t>-608282160</t>
  </si>
  <si>
    <t>"ztratné 5%" 5,6*0,05</t>
  </si>
  <si>
    <t>-1568265574</t>
  </si>
  <si>
    <t>7,1</t>
  </si>
  <si>
    <t>2111242743</t>
  </si>
  <si>
    <t>"ztratné 5%" 7,1*0,05</t>
  </si>
  <si>
    <t>72449537</t>
  </si>
  <si>
    <t>-130288209</t>
  </si>
  <si>
    <t>-2072731926</t>
  </si>
  <si>
    <t>14,98*9 'Přepočtené koeficientem množství</t>
  </si>
  <si>
    <t>-888956636</t>
  </si>
  <si>
    <t>4,238+1,288</t>
  </si>
  <si>
    <t>-1777527396</t>
  </si>
  <si>
    <t>-1561768844</t>
  </si>
  <si>
    <t>9,454</t>
  </si>
  <si>
    <t>128621114</t>
  </si>
  <si>
    <t>-1038266625</t>
  </si>
  <si>
    <t>-1509424914</t>
  </si>
  <si>
    <t>SO-03 - Oprava komunikace</t>
  </si>
  <si>
    <t>SO-03.1 - Místní komunikace</t>
  </si>
  <si>
    <t>113106171</t>
  </si>
  <si>
    <t>Rozebrání dlažeb vozovek ze zámkové dlažby s ložem z kameniva ručně</t>
  </si>
  <si>
    <t>-1870253379</t>
  </si>
  <si>
    <t>Rozebrání dlažeb a dílců vozovek a ploch s přemístěním hmot na skládku na vzdálenost do 3 m nebo s naložením na dopravní prostředek, s jakoukoliv výplní spár ručně ze zámkové dlažby s ložem z kameniva</t>
  </si>
  <si>
    <t>https://podminky.urs.cz/item/CS_URS_2021_02/113106171</t>
  </si>
  <si>
    <t>viz příloha D.3.6</t>
  </si>
  <si>
    <t>147,3</t>
  </si>
  <si>
    <t>113107324</t>
  </si>
  <si>
    <t>Odstranění podkladu z kameniva drceného tl 400 mm strojně pl do 50 m2</t>
  </si>
  <si>
    <t>-993435341</t>
  </si>
  <si>
    <t>Odstranění podkladů nebo krytů strojně plochy jednotlivě do 50 m2 s přemístěním hmot na skládku na vzdálenost do 3 m nebo s naložením na dopravní prostředek z kameniva hrubého drceného, o tl. vrstvy přes 300 do 400 mm</t>
  </si>
  <si>
    <t>https://podminky.urs.cz/item/CS_URS_2021_02/113107324</t>
  </si>
  <si>
    <t>113201112</t>
  </si>
  <si>
    <t>Vytrhání obrub silničních ležatých</t>
  </si>
  <si>
    <t>-449395973</t>
  </si>
  <si>
    <t>Vytrhání obrub  s vybouráním lože, s přemístěním hmot na skládku na vzdálenost do 3 m nebo s naložením na dopravní prostředek silničních ležatých</t>
  </si>
  <si>
    <t>https://podminky.urs.cz/item/CS_URS_2021_02/113201112</t>
  </si>
  <si>
    <t>8,3</t>
  </si>
  <si>
    <t>214500111</t>
  </si>
  <si>
    <t>Zřízení výplně rýh s drenážním potrubím do DN 200 štěrkopískem v do 300 mm</t>
  </si>
  <si>
    <t>-1714927261</t>
  </si>
  <si>
    <t>Zřízení výplně rýhy s drenážním potrubím z trub DN do 200  štěrkem, pískem nebo štěrkopískem, výšky přes 200 do 300 mm</t>
  </si>
  <si>
    <t>https://podminky.urs.cz/item/CS_URS_2021_02/214500111</t>
  </si>
  <si>
    <t>položka určená pro vytvoření drenážního žebírka v komunikaci</t>
  </si>
  <si>
    <t>40,2</t>
  </si>
  <si>
    <t>915498456</t>
  </si>
  <si>
    <t>obsyp drénu</t>
  </si>
  <si>
    <t>5,7*2</t>
  </si>
  <si>
    <t>-1801191164</t>
  </si>
  <si>
    <t>viz příloha D.3.6.</t>
  </si>
  <si>
    <t>155,2</t>
  </si>
  <si>
    <t>58343872</t>
  </si>
  <si>
    <t>kamenivo drcené hrubé frakce 8/16</t>
  </si>
  <si>
    <t>-1043036274</t>
  </si>
  <si>
    <t>drenážní žebro</t>
  </si>
  <si>
    <t>0,7*2</t>
  </si>
  <si>
    <t>567122114</t>
  </si>
  <si>
    <t>Podklad ze směsi stmelené cementem SC C 8/10 (KSC I) tl 150 mm</t>
  </si>
  <si>
    <t>-1187077788</t>
  </si>
  <si>
    <t>Podklad ze směsi stmelené cementem SC bez dilatačních spár, s rozprostřením a zhutněním SC C 8/10 (KSC I), po zhutnění tl. 150 mm</t>
  </si>
  <si>
    <t>https://podminky.urs.cz/item/CS_URS_2021_02/567122114</t>
  </si>
  <si>
    <t>596212212</t>
  </si>
  <si>
    <t>Kladení zámkové dlažby pozemních komunikací tl 80 mm skupiny A pl do 300 m2</t>
  </si>
  <si>
    <t>-365791466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</si>
  <si>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přes 100 do 300 m2</t>
  </si>
  <si>
    <t>https://podminky.urs.cz/item/CS_URS_2021_02/596212212</t>
  </si>
  <si>
    <t>151,9+0,4+1,7+1,7</t>
  </si>
  <si>
    <t>59245005</t>
  </si>
  <si>
    <t>dlažba tvar obdélník betonová 200x100x80mm barevná</t>
  </si>
  <si>
    <t>-1465275474</t>
  </si>
  <si>
    <t>0,4</t>
  </si>
  <si>
    <t>59245013</t>
  </si>
  <si>
    <t>dlažba zámková tvaru I 200x165x80mm přírodní</t>
  </si>
  <si>
    <t>-1380387860</t>
  </si>
  <si>
    <t>152</t>
  </si>
  <si>
    <t>"ztratné 10%" 152*0,1</t>
  </si>
  <si>
    <t>59245226</t>
  </si>
  <si>
    <t>dlažba tvar obdélník betonová pro nevidomé 200x100x80mm barevná</t>
  </si>
  <si>
    <t>1783590977</t>
  </si>
  <si>
    <t>1,7</t>
  </si>
  <si>
    <t>59245020</t>
  </si>
  <si>
    <t>dlažba tvar obdélník betonová 200x100x80mm přírodní bezfazetová</t>
  </si>
  <si>
    <t>1468064581</t>
  </si>
  <si>
    <t>899231111</t>
  </si>
  <si>
    <t>Výšková úprava uličního vstupu nebo vpusti do 200 mm zvýšením mříže</t>
  </si>
  <si>
    <t>1737320205</t>
  </si>
  <si>
    <t>Výšková úprava uličního vstupu nebo vpusti do 200 mm  zvýšením mříže</t>
  </si>
  <si>
    <t>https://podminky.urs.cz/item/CS_URS_2021_02/899231111</t>
  </si>
  <si>
    <t>-260701909</t>
  </si>
  <si>
    <t>899431111</t>
  </si>
  <si>
    <t>Výšková úprava uličního vstupu nebo vpusti do 200 mm zvýšením krycího hrnce, šoupěte nebo hydrantu</t>
  </si>
  <si>
    <t>-1755773255</t>
  </si>
  <si>
    <t>Výšková úprava uličního vstupu nebo vpusti do 200 mm  zvýšením krycího hrnce, šoupěte nebo hydrantu bez úpravy armatur</t>
  </si>
  <si>
    <t>https://podminky.urs.cz/item/CS_URS_2021_02/899431111</t>
  </si>
  <si>
    <t>6+1+1</t>
  </si>
  <si>
    <t>1229427899</t>
  </si>
  <si>
    <t>-929768102</t>
  </si>
  <si>
    <t>919726121</t>
  </si>
  <si>
    <t>Geotextilie pro ochranu, separaci a filtraci netkaná měrná hm do 200 g/m2</t>
  </si>
  <si>
    <t>-1294432550</t>
  </si>
  <si>
    <t>Geotextilie netkaná pro ochranu, separaci nebo filtraci měrná hmotnost do 200 g/m2</t>
  </si>
  <si>
    <t>https://podminky.urs.cz/item/CS_URS_2021_02/919726121</t>
  </si>
  <si>
    <t>24,1</t>
  </si>
  <si>
    <t>"přesahy 10%" 24,1*0,1</t>
  </si>
  <si>
    <t>-425036812</t>
  </si>
  <si>
    <t>"překryv 10%" 155,2*0,1</t>
  </si>
  <si>
    <t>997221571</t>
  </si>
  <si>
    <t>Vodorovná doprava vybouraných hmot do 1 km</t>
  </si>
  <si>
    <t>1757202256</t>
  </si>
  <si>
    <t>Vodorovná doprava vybouraných hmot  bez naložení, ale se složením a s hrubým urovnáním na vzdálenost do 1 km</t>
  </si>
  <si>
    <t>https://podminky.urs.cz/item/CS_URS_2021_02/997221571</t>
  </si>
  <si>
    <t>997221579</t>
  </si>
  <si>
    <t>Příplatek ZKD 1 km u vodorovné dopravy vybouraných hmot</t>
  </si>
  <si>
    <t>149578287</t>
  </si>
  <si>
    <t>Vodorovná doprava vybouraných hmot  bez naložení, ale se složením a s hrubým urovnáním na vzdálenost Příplatek k ceně za každý další i započatý 1 km přes 1 km</t>
  </si>
  <si>
    <t>https://podminky.urs.cz/item/CS_URS_2021_02/997221579</t>
  </si>
  <si>
    <t>131,295*9 'Přepočtené koeficientem množství</t>
  </si>
  <si>
    <t>1849615823</t>
  </si>
  <si>
    <t>43,454+2,407</t>
  </si>
  <si>
    <t>859012023</t>
  </si>
  <si>
    <t>85,434</t>
  </si>
  <si>
    <t>-759920182</t>
  </si>
  <si>
    <t>SO-03.2 - Účelové komunikace</t>
  </si>
  <si>
    <t>2146986704</t>
  </si>
  <si>
    <t>19,3</t>
  </si>
  <si>
    <t>-2009539450</t>
  </si>
  <si>
    <t>-1901124729</t>
  </si>
  <si>
    <t>19,2</t>
  </si>
  <si>
    <t>1037370589</t>
  </si>
  <si>
    <t>670909859</t>
  </si>
  <si>
    <t>1292853865</t>
  </si>
  <si>
    <t>"ztratné 10%" 19,2*0,1</t>
  </si>
  <si>
    <t>-337127605</t>
  </si>
  <si>
    <t>"překryv 10%" 19,2*0,1</t>
  </si>
  <si>
    <t>931181188</t>
  </si>
  <si>
    <t>-1765781981</t>
  </si>
  <si>
    <t>16,888*9 'Přepočtené koeficientem množství</t>
  </si>
  <si>
    <t>932530617</t>
  </si>
  <si>
    <t>5,694</t>
  </si>
  <si>
    <t>780336385</t>
  </si>
  <si>
    <t>11,194</t>
  </si>
  <si>
    <t>1694435899</t>
  </si>
  <si>
    <t>13,45</t>
  </si>
  <si>
    <t>SO-04 - Odvodnění chodníků a komunikace</t>
  </si>
  <si>
    <t>131213131</t>
  </si>
  <si>
    <t>Hloubení jam do 10 m3 v soudržných horninách třídy těžitelnosti I, skupiny 3 při překopech inženýrských sítí ručně</t>
  </si>
  <si>
    <t>890319604</t>
  </si>
  <si>
    <t>Hloubení jam a zářezů při překopech inženýrských sítí ručně zapažených i nezapažených s urovnáním dna do předepsaného profilu a spádu objemu do 10 m3 v hornině třídy těžitelnosti I skupiny 3 soudržných</t>
  </si>
  <si>
    <t>https://podminky.urs.cz/item/CS_URS_2021_02/131213131</t>
  </si>
  <si>
    <t>151101102</t>
  </si>
  <si>
    <t>Zřízení příložného pažení a rozepření stěn rýh hl do 4 m</t>
  </si>
  <si>
    <t>-501873043</t>
  </si>
  <si>
    <t>Zřízení pažení a rozepření stěn rýh pro podzemní vedení příložné pro jakoukoliv mezerovitost, hloubky do 4 m</t>
  </si>
  <si>
    <t>https://podminky.urs.cz/item/CS_URS_2021_02/151101102</t>
  </si>
  <si>
    <t>viz příloha D.4.5</t>
  </si>
  <si>
    <t>151101112</t>
  </si>
  <si>
    <t>Odstranění příložného pažení a rozepření stěn rýh hl do 4 m</t>
  </si>
  <si>
    <t>186259442</t>
  </si>
  <si>
    <t>Odstranění pažení a rozepření stěn rýh pro podzemní vedení s uložením materiálu na vzdálenost do 3 m od kraje výkopu příložné, hloubky přes 2 do 4 m</t>
  </si>
  <si>
    <t>https://podminky.urs.cz/item/CS_URS_2021_02/151101112</t>
  </si>
  <si>
    <t>-1523347453</t>
  </si>
  <si>
    <t>1802171096</t>
  </si>
  <si>
    <t>výkop*1,8</t>
  </si>
  <si>
    <t>133248857</t>
  </si>
  <si>
    <t>1104608664</t>
  </si>
  <si>
    <t>9,5</t>
  </si>
  <si>
    <t>1500546954</t>
  </si>
  <si>
    <t>9,5*1,8</t>
  </si>
  <si>
    <t>2105999112</t>
  </si>
  <si>
    <t>-777289860</t>
  </si>
  <si>
    <t>0,3</t>
  </si>
  <si>
    <t>452311141</t>
  </si>
  <si>
    <t>Podkladní desky z betonu prostého tř. C 16/20 otevřený výkop</t>
  </si>
  <si>
    <t>-1707176314</t>
  </si>
  <si>
    <t>Podkladní a zajišťovací konstrukce z betonu prostého v otevřeném výkopu desky pod potrubí, stoky a drobné objekty z betonu tř. C 16/20</t>
  </si>
  <si>
    <t>https://podminky.urs.cz/item/CS_URS_2021_02/452311141</t>
  </si>
  <si>
    <t>2,8</t>
  </si>
  <si>
    <t>831312121</t>
  </si>
  <si>
    <t>Montáž potrubí z trub kameninových hrdlových s integrovaným těsněním výkop sklon do 20 % DN 150</t>
  </si>
  <si>
    <t>270935245</t>
  </si>
  <si>
    <t>Montáž potrubí z trub kameninových  hrdlových s integrovaným těsněním v otevřeném výkopu ve sklonu do 20 % DN 150</t>
  </si>
  <si>
    <t>https://podminky.urs.cz/item/CS_URS_2021_02/831312121</t>
  </si>
  <si>
    <t>1+1,6+0,6+0,4</t>
  </si>
  <si>
    <t>59710632</t>
  </si>
  <si>
    <t>trouba kameninová glazovaná DN 150 dl 1,00m spojovací systém F</t>
  </si>
  <si>
    <t>1014780632</t>
  </si>
  <si>
    <t>1+0,6+0,4+1,6</t>
  </si>
  <si>
    <t>837312221</t>
  </si>
  <si>
    <t>Montáž kameninových tvarovek jednoosých s integrovaným těsněním otevřený výkop DN 150</t>
  </si>
  <si>
    <t>1033972666</t>
  </si>
  <si>
    <t>Montáž kameninových tvarovek na potrubí z trub kameninových  v otevřeném výkopu s integrovaným těsněním jednoosých DN 150</t>
  </si>
  <si>
    <t>https://podminky.urs.cz/item/CS_URS_2021_02/837312221</t>
  </si>
  <si>
    <t>5+3+1</t>
  </si>
  <si>
    <t>59710984</t>
  </si>
  <si>
    <t>koleno kameninové glazované DN 150 45° spojovací systém F</t>
  </si>
  <si>
    <t>-1557187047</t>
  </si>
  <si>
    <t>5*1,015 'Přepočtené koeficientem množství</t>
  </si>
  <si>
    <t>59710964</t>
  </si>
  <si>
    <t>koleno kameninové glazované DN 150 30° spojovací systém F</t>
  </si>
  <si>
    <t>-1681315561</t>
  </si>
  <si>
    <t>3*1,015 'Přepočtené koeficientem množství</t>
  </si>
  <si>
    <t>59710944</t>
  </si>
  <si>
    <t>koleno kameninové glazované DN 150 15° spojovací systém F</t>
  </si>
  <si>
    <t>-1936859385</t>
  </si>
  <si>
    <t>1*1,015 'Přepočtené koeficientem množství</t>
  </si>
  <si>
    <t>871310320</t>
  </si>
  <si>
    <t>Montáž kanalizačního potrubí hladkého plnostěnného SN 12 z polypropylenu DN 150</t>
  </si>
  <si>
    <t>-1100521661</t>
  </si>
  <si>
    <t>Montáž kanalizačního potrubí z plastů z polypropylenu PP hladkého plnostěnného SN 12 DN 150</t>
  </si>
  <si>
    <t>https://podminky.urs.cz/item/CS_URS_2021_02/871310320</t>
  </si>
  <si>
    <t>28617025</t>
  </si>
  <si>
    <t>trubka kanalizační PP plnostěnná třívrstvá DN 150x1000mm SN12</t>
  </si>
  <si>
    <t>-20122145</t>
  </si>
  <si>
    <t>7,1*1,015 'Přepočtené koeficientem množství</t>
  </si>
  <si>
    <t>877310310</t>
  </si>
  <si>
    <t>Montáž kolen na kanalizačním potrubí z PP trub hladkých plnostěnných DN 150</t>
  </si>
  <si>
    <t>-1134767891</t>
  </si>
  <si>
    <t>Montáž tvarovek na kanalizačním plastovém potrubí z polypropylenu PP hladkého plnostěnného kolen DN 150</t>
  </si>
  <si>
    <t>https://podminky.urs.cz/item/CS_URS_2021_02/877310310</t>
  </si>
  <si>
    <t>3+2+6+1</t>
  </si>
  <si>
    <t>28617182</t>
  </si>
  <si>
    <t>koleno kanalizační PP SN16 45° DN 150</t>
  </si>
  <si>
    <t>-1496056935</t>
  </si>
  <si>
    <t>28617162</t>
  </si>
  <si>
    <t>koleno kanalizační PP SN16 15° DN 150</t>
  </si>
  <si>
    <t>-91114185</t>
  </si>
  <si>
    <t>28617172</t>
  </si>
  <si>
    <t>koleno kanalizační PP SN16 30° DN 150</t>
  </si>
  <si>
    <t>-1754613608</t>
  </si>
  <si>
    <t>28617192</t>
  </si>
  <si>
    <t>koleno kanalizační PP SN16 87° DN 150</t>
  </si>
  <si>
    <t>-778470517</t>
  </si>
  <si>
    <t>877310320</t>
  </si>
  <si>
    <t>Montáž odboček na kanalizačním potrubí z PP trub hladkých plnostěnných DN 150</t>
  </si>
  <si>
    <t>-1369648005</t>
  </si>
  <si>
    <t>Montáž tvarovek na kanalizačním plastovém potrubí z polypropylenu PP hladkého plnostěnného odboček DN 150</t>
  </si>
  <si>
    <t>https://podminky.urs.cz/item/CS_URS_2021_02/877310320</t>
  </si>
  <si>
    <t>3+3+1</t>
  </si>
  <si>
    <t>R28617407</t>
  </si>
  <si>
    <t>odbočka sedlová kanalizace DN 400/150</t>
  </si>
  <si>
    <t>1057267322</t>
  </si>
  <si>
    <t>28617205</t>
  </si>
  <si>
    <t>odbočka kanalizační PP SN16 45° DN 150/150</t>
  </si>
  <si>
    <t>1445275950</t>
  </si>
  <si>
    <t>-1934708989</t>
  </si>
  <si>
    <t>877310330</t>
  </si>
  <si>
    <t>Montáž spojek na kanalizačním potrubí z PP trub hladkých plnostěnných DN 150</t>
  </si>
  <si>
    <t>1463910476</t>
  </si>
  <si>
    <t>Montáž tvarovek na kanalizačním plastovém potrubí z polypropylenu PP hladkého plnostěnného spojek nebo redukcí DN 150</t>
  </si>
  <si>
    <t>https://podminky.urs.cz/item/CS_URS_2021_02/877310330</t>
  </si>
  <si>
    <t>28615776</t>
  </si>
  <si>
    <t>spojka dvouhrdlá HTMM DN 160 dl 196mm</t>
  </si>
  <si>
    <t>2094697839</t>
  </si>
  <si>
    <t>895941111</t>
  </si>
  <si>
    <t>Zřízení vpusti kanalizační uliční z betonových dílců typ UV-50 normální</t>
  </si>
  <si>
    <t>938647147</t>
  </si>
  <si>
    <t>Zřízení vpusti kanalizační  uliční z betonových dílců typ UV-50 normální</t>
  </si>
  <si>
    <t>https://podminky.urs.cz/item/CS_URS_2021_02/895941111</t>
  </si>
  <si>
    <t>59223824</t>
  </si>
  <si>
    <t>vpusť uliční skruž betonová 590x500x50mm s výtokem (bez vložky)</t>
  </si>
  <si>
    <t>318150690</t>
  </si>
  <si>
    <t>R59223823</t>
  </si>
  <si>
    <t>vpusť uliční dno betonové s kaličtěm vysokým 920x495x50mm</t>
  </si>
  <si>
    <t>1587165037</t>
  </si>
  <si>
    <t>59223826</t>
  </si>
  <si>
    <t>vpusť uliční skruž betonová 590x500x50mm</t>
  </si>
  <si>
    <t>1296916999</t>
  </si>
  <si>
    <t>59223820</t>
  </si>
  <si>
    <t>vpusť uliční skruž betonová 290x500x50mm s osazením na kalový koš pro těžké naplaveniny</t>
  </si>
  <si>
    <t>-800897235</t>
  </si>
  <si>
    <t>28661789</t>
  </si>
  <si>
    <t>koš kalový ocelový pro silniční vpusť 425mm vč. madla</t>
  </si>
  <si>
    <t>1685928998</t>
  </si>
  <si>
    <t>899211112</t>
  </si>
  <si>
    <t>Osazení mříží s rámem hmotnosti nad 50 do 100 kg</t>
  </si>
  <si>
    <t>1465049690</t>
  </si>
  <si>
    <t>Osazení litinových mříží s rámem na šachtách tunelové stoky  hmotnosti jednotlivě přes 50 do 100 kg</t>
  </si>
  <si>
    <t>https://podminky.urs.cz/item/CS_URS_2021_02/899211112</t>
  </si>
  <si>
    <t>55242330</t>
  </si>
  <si>
    <t>mříž D 400 -  konkávní 600x600 4-stranný rám</t>
  </si>
  <si>
    <t>705039401</t>
  </si>
  <si>
    <t>931992124</t>
  </si>
  <si>
    <t>Výplň dilatačních spár z extrudovaného polystyrénu tl 50 mm</t>
  </si>
  <si>
    <t>-1644128122</t>
  </si>
  <si>
    <t>Výplň dilatačních spár z polystyrenu  extrudovaného, tloušťky 50 mm</t>
  </si>
  <si>
    <t>https://podminky.urs.cz/item/CS_URS_2021_02/931992124</t>
  </si>
  <si>
    <t>položka určená pro uložení XPS desek mezi vpustí a zdí</t>
  </si>
  <si>
    <t>935932418</t>
  </si>
  <si>
    <t>Odvodňovací plastový žlab pro zatížení D400 vnitřní š 150 mm s roštem můstkovým z litiny</t>
  </si>
  <si>
    <t>-1098287202</t>
  </si>
  <si>
    <t>Odvodňovací plastový žlab pro třídu zatížení D 400 vnitřní šířky 150 mm s krycím roštem můstkovým z litiny</t>
  </si>
  <si>
    <t>https://podminky.urs.cz/item/CS_URS_2021_02/935932418</t>
  </si>
  <si>
    <t xml:space="preserve"> V cenách jsou započteny i náklady na předepsané obetonování a lože z betonu</t>
  </si>
  <si>
    <t>v položce je započteno i dodání a osazení žlabu se spodním odtokem a vytořením sifonu</t>
  </si>
  <si>
    <t>977151124</t>
  </si>
  <si>
    <t>Jádrové vrty diamantovými korunkami do D 180 mm do stavebních materiálů</t>
  </si>
  <si>
    <t>693550299</t>
  </si>
  <si>
    <t>Jádrové vrty diamantovými korunkami do stavebních materiálů (železobetonu, betonu, cihel, obkladů, dlažeb, kamene) průměru přes 150 do 180 mm</t>
  </si>
  <si>
    <t>https://podminky.urs.cz/item/CS_URS_2021_02/977151124</t>
  </si>
  <si>
    <t>položka určená pro vývrt do stávající kanalizace TBH - DN400</t>
  </si>
  <si>
    <t>998275101</t>
  </si>
  <si>
    <t>Přesun hmot pro trubní vedení z trub kameninových otevřený výkop</t>
  </si>
  <si>
    <t>1019403907</t>
  </si>
  <si>
    <t>Přesun hmot pro trubní vedení hloubené z trub kameninových pro kanalizace v otevřeném výkopu dopravní vzdálenost do 15 m</t>
  </si>
  <si>
    <t>https://podminky.urs.cz/item/CS_URS_2021_02/998275101</t>
  </si>
  <si>
    <t>SO-05 - Oprava sklepa a přípojek IS</t>
  </si>
  <si>
    <t xml:space="preserve">    6 - Úpravy povrchů, podlahy a osazování výplní</t>
  </si>
  <si>
    <t xml:space="preserve">    721 - Zdravotechnika - vnitřní kanalizace</t>
  </si>
  <si>
    <t xml:space="preserve">    722 - Zdravotechnika - vnitřní vodovod</t>
  </si>
  <si>
    <t>1700514808</t>
  </si>
  <si>
    <t>viz příloha D.5.6</t>
  </si>
  <si>
    <t>3,12*0,1</t>
  </si>
  <si>
    <t>227359078</t>
  </si>
  <si>
    <t>1,2</t>
  </si>
  <si>
    <t>274313911</t>
  </si>
  <si>
    <t>Základové pásy z betonu tř. C 30/37</t>
  </si>
  <si>
    <t>-1957051118</t>
  </si>
  <si>
    <t>Základy z betonu prostého pasy betonu kamenem neprokládaného tř. C 30/37</t>
  </si>
  <si>
    <t>https://podminky.urs.cz/item/CS_URS_2021_02/274313911</t>
  </si>
  <si>
    <t>279113145</t>
  </si>
  <si>
    <t>Základová zeď tl do 400 mm z tvárnic ztraceného bednění včetně výplně z betonu tř. C 20/25</t>
  </si>
  <si>
    <t>468957900</t>
  </si>
  <si>
    <t>Základové zdi z tvárnic ztraceného bednění včetně výplně z betonu  bez zvláštních nároků na vliv prostředí třídy C 20/25, tloušťky zdiva přes 300 do 400 mm</t>
  </si>
  <si>
    <t>https://podminky.urs.cz/item/CS_URS_2021_02/279113145</t>
  </si>
  <si>
    <t>10,30/0,4</t>
  </si>
  <si>
    <t>279361821</t>
  </si>
  <si>
    <t>Výztuž základových zdí nosných betonářskou ocelí 10 505</t>
  </si>
  <si>
    <t>-411185975</t>
  </si>
  <si>
    <t>Výztuž základových zdí nosných  svislých nebo odkloněných od svislice, rovinných nebo oblých, deskových nebo žebrových, včetně výztuže jejich žeber z betonářské oceli 10 505 (R) nebo BSt 500</t>
  </si>
  <si>
    <t>https://podminky.urs.cz/item/CS_URS_2021_02/279361821</t>
  </si>
  <si>
    <t>106,5/1000</t>
  </si>
  <si>
    <t>279362021</t>
  </si>
  <si>
    <t>Výztuž základových zdí nosných svařovanými sítěmi Kari</t>
  </si>
  <si>
    <t>-223837475</t>
  </si>
  <si>
    <t>Výztuž základových zdí nosných  svislých nebo odkloněných od svislice, rovinných nebo oblých, deskových nebo žebrových, včetně výztuže jejich žeber ze svařovaných sítí z drátů typu KARI</t>
  </si>
  <si>
    <t>https://podminky.urs.cz/item/CS_URS_2021_02/279362021</t>
  </si>
  <si>
    <t>23/1000</t>
  </si>
  <si>
    <t>-1452926581</t>
  </si>
  <si>
    <t>0,6</t>
  </si>
  <si>
    <t>-314901020</t>
  </si>
  <si>
    <t>0,4*2*2*2</t>
  </si>
  <si>
    <t>-1660933908</t>
  </si>
  <si>
    <t>3,2</t>
  </si>
  <si>
    <t>-745417784</t>
  </si>
  <si>
    <t>411125001</t>
  </si>
  <si>
    <t>Montáž ŽB stropních panelů hmotnosti do 1,5 t</t>
  </si>
  <si>
    <t>-988547814</t>
  </si>
  <si>
    <t>Montáž stropních panelů ze železobetonu  hmotnosti do 1,5 t</t>
  </si>
  <si>
    <t>https://podminky.urs.cz/item/CS_URS_2021_02/411125001</t>
  </si>
  <si>
    <t>59341120</t>
  </si>
  <si>
    <t>deska stropní plná PZD 1490x290x100mm</t>
  </si>
  <si>
    <t>1526858307</t>
  </si>
  <si>
    <t>-51616067</t>
  </si>
  <si>
    <t>položka určená pro nalepení schodišťových bloků</t>
  </si>
  <si>
    <t>4*1,2*0,35</t>
  </si>
  <si>
    <t>-566796464</t>
  </si>
  <si>
    <t>-700761864</t>
  </si>
  <si>
    <t>1,2*4</t>
  </si>
  <si>
    <t>168441464</t>
  </si>
  <si>
    <t>2142693426</t>
  </si>
  <si>
    <t>4*0,15*1,2</t>
  </si>
  <si>
    <t>223604787</t>
  </si>
  <si>
    <t>2,72</t>
  </si>
  <si>
    <t>787162358</t>
  </si>
  <si>
    <t>1,2*0,35*4*0,02</t>
  </si>
  <si>
    <t>2*0,4*0,02*2</t>
  </si>
  <si>
    <t>Úpravy povrchů, podlahy a osazování výplní</t>
  </si>
  <si>
    <t>628631111</t>
  </si>
  <si>
    <t>Stěrka z těsnící malty dvouvrstvá vnějších rovinných ploch konstrukcí ČOV nebo nádrží</t>
  </si>
  <si>
    <t>1402243711</t>
  </si>
  <si>
    <t>Vnější úprava povrchu betonových konstrukcí čistíren odpadních vod, nádrží, vodojemů, kanálů  stěrkou z těsnící cementové malty dvouvrstvou, ploch rovinných</t>
  </si>
  <si>
    <t>https://podminky.urs.cz/item/CS_URS_2021_02/628631111</t>
  </si>
  <si>
    <t>položka určená pro opatření sklepní zdi mrazuvzdornou stěrkou</t>
  </si>
  <si>
    <t>2,3</t>
  </si>
  <si>
    <t>235589427</t>
  </si>
  <si>
    <t>4,1</t>
  </si>
  <si>
    <t>-83849358</t>
  </si>
  <si>
    <t>7809937</t>
  </si>
  <si>
    <t>"přesahy 10%" 29*0,1</t>
  </si>
  <si>
    <t>-1986914872</t>
  </si>
  <si>
    <t>2,1</t>
  </si>
  <si>
    <t>1967267357</t>
  </si>
  <si>
    <t>7,6</t>
  </si>
  <si>
    <t>1334329915</t>
  </si>
  <si>
    <t>řezání stupňů</t>
  </si>
  <si>
    <t>4*0,35</t>
  </si>
  <si>
    <t>998011001</t>
  </si>
  <si>
    <t>Přesun hmot pro budovy zděné v do 6 m</t>
  </si>
  <si>
    <t>1163918587</t>
  </si>
  <si>
    <t>Přesun hmot pro budovy občanské výstavby, bydlení, výrobu a služby  s nosnou svislou konstrukcí zděnou z cihel, tvárnic nebo kamene vodorovná dopravní vzdálenost do 100 m pro budovy výšky do 6 m</t>
  </si>
  <si>
    <t>https://podminky.urs.cz/item/CS_URS_2021_02/998011001</t>
  </si>
  <si>
    <t>711472051</t>
  </si>
  <si>
    <t>Provedení svislé izolace proti tlakové vodě termoplasty lepenou fólií PVC</t>
  </si>
  <si>
    <t>1739570878</t>
  </si>
  <si>
    <t>Provedení izolace proti povrchové a podpovrchové tlakové vodě termoplasty  na ploše svislé S folií PVC lepenou</t>
  </si>
  <si>
    <t>https://podminky.urs.cz/item/CS_URS_2021_02/711472051</t>
  </si>
  <si>
    <t>14,5</t>
  </si>
  <si>
    <t>28322092</t>
  </si>
  <si>
    <t>fólie hydroizolační zemní mPVC tl 3mm</t>
  </si>
  <si>
    <t>-1397053522</t>
  </si>
  <si>
    <t>711491177</t>
  </si>
  <si>
    <t>Připevnění vodorovné izolace proti tlakové vodě nerezovou lištou</t>
  </si>
  <si>
    <t>33948063</t>
  </si>
  <si>
    <t>Provedení izolace proti povrchové a podpovrchové tlakové vodě ostatní  na ploše vodorovné V připevnění izolace nerezovou lištou</t>
  </si>
  <si>
    <t>https://podminky.urs.cz/item/CS_URS_2021_02/711491177</t>
  </si>
  <si>
    <t>28323049</t>
  </si>
  <si>
    <t>lišta ukončovací</t>
  </si>
  <si>
    <t>512087192</t>
  </si>
  <si>
    <t>711541164</t>
  </si>
  <si>
    <t>Provedení hydroizolace potrubí přitavením pásu NAIP</t>
  </si>
  <si>
    <t>909150511</t>
  </si>
  <si>
    <t>Provedení izolace potrubí, nádrží, stok a kanalizačních šachet pásy přitavením  NAIP</t>
  </si>
  <si>
    <t>https://podminky.urs.cz/item/CS_URS_2021_02/711541164</t>
  </si>
  <si>
    <t>prostupy zdí</t>
  </si>
  <si>
    <t>4*0,5*0,5</t>
  </si>
  <si>
    <t>62856002</t>
  </si>
  <si>
    <t>pás asfaltový samolepicí modifikovaný SBS tl 3mm s hliníkové fólie, hliníkové fólie s textilií se  spalitelnou fólií nebo jemnozrnný minerálním posypem nebo textilií na horním povrchu</t>
  </si>
  <si>
    <t>-956745433</t>
  </si>
  <si>
    <t>1*1,2 'Přepočtené koeficientem množství</t>
  </si>
  <si>
    <t>719841952</t>
  </si>
  <si>
    <t>1908428902</t>
  </si>
  <si>
    <t>-1471839443</t>
  </si>
  <si>
    <t>-1388455899</t>
  </si>
  <si>
    <t>7,6*1</t>
  </si>
  <si>
    <t>721</t>
  </si>
  <si>
    <t>Zdravotechnika - vnitřní kanalizace</t>
  </si>
  <si>
    <t>721171809</t>
  </si>
  <si>
    <t>Demontáž potrubí z PVC do D 160</t>
  </si>
  <si>
    <t>23765490</t>
  </si>
  <si>
    <t>Demontáž potrubí z novodurových trub  odpadních nebo připojovacích přes 114 do D 160</t>
  </si>
  <si>
    <t>https://podminky.urs.cz/item/CS_URS_2021_02/721171809</t>
  </si>
  <si>
    <t>6,6</t>
  </si>
  <si>
    <t>721173316</t>
  </si>
  <si>
    <t>Potrubí kanalizační z PVC SN 4 dešťové DN 125</t>
  </si>
  <si>
    <t>-1139633022</t>
  </si>
  <si>
    <t>Potrubí z trub PVC SN4 dešťové DN 125</t>
  </si>
  <si>
    <t>https://podminky.urs.cz/item/CS_URS_2021_02/721173316</t>
  </si>
  <si>
    <t>včetně veškerých tvarovek</t>
  </si>
  <si>
    <t>721290111</t>
  </si>
  <si>
    <t>Zkouška těsnosti potrubí kanalizace vodou do DN 125</t>
  </si>
  <si>
    <t>727385863</t>
  </si>
  <si>
    <t>Zkouška těsnosti kanalizace  v objektech vodou do DN 125</t>
  </si>
  <si>
    <t>https://podminky.urs.cz/item/CS_URS_2021_02/721290111</t>
  </si>
  <si>
    <t>721290821</t>
  </si>
  <si>
    <t>Přemístění vnitrostaveništní demontovaných hmot vnitřní kanalizace v objektech výšky do 6 m</t>
  </si>
  <si>
    <t>342396600</t>
  </si>
  <si>
    <t>Vnitrostaveništní přemístění vybouraných (demontovaných) hmot  vnitřní kanalizace vodorovně do 100 m v objektech výšky do 6 m</t>
  </si>
  <si>
    <t>https://podminky.urs.cz/item/CS_URS_2021_02/721290821</t>
  </si>
  <si>
    <t>998721101</t>
  </si>
  <si>
    <t>Přesun hmot tonážní pro vnitřní kanalizace v objektech v do 6 m</t>
  </si>
  <si>
    <t>-1488489828</t>
  </si>
  <si>
    <t>Přesun hmot pro vnitřní kanalizace  stanovený z hmotnosti přesunovaného materiálu vodorovná dopravní vzdálenost do 50 m v objektech výšky do 6 m</t>
  </si>
  <si>
    <t>https://podminky.urs.cz/item/CS_URS_2021_02/998721101</t>
  </si>
  <si>
    <t>722</t>
  </si>
  <si>
    <t>Zdravotechnika - vnitřní vodovod</t>
  </si>
  <si>
    <t>722170801</t>
  </si>
  <si>
    <t>Demontáž rozvodů vody z plastů do D 25</t>
  </si>
  <si>
    <t>-693584972</t>
  </si>
  <si>
    <t>Demontáž rozvodů vody z plastů  do Ø 25 mm</t>
  </si>
  <si>
    <t>https://podminky.urs.cz/item/CS_URS_2021_02/722170801</t>
  </si>
  <si>
    <t>"vodovod" 4,5</t>
  </si>
  <si>
    <t>"plynovod" 7</t>
  </si>
  <si>
    <t>722174003</t>
  </si>
  <si>
    <t>Potrubí vodovodní plastové PPR svar polyfuze PN 16 D 25 x 3,5 mm</t>
  </si>
  <si>
    <t>-1609297565</t>
  </si>
  <si>
    <t>Potrubí z plastových trubek z polypropylenu (PPR) svařovaných polyfuzně PN 16 (SDR 7,4) D 25 x 3,5</t>
  </si>
  <si>
    <t>https://podminky.urs.cz/item/CS_URS_2021_02/722174003</t>
  </si>
  <si>
    <t>V cenách jsou započteny náklady na montáž a dodávku potrubí a tvarovek</t>
  </si>
  <si>
    <t>722262151</t>
  </si>
  <si>
    <t>Vodoměr přírubový šroubový do 40°C DN 50 horizontální</t>
  </si>
  <si>
    <t>828051648</t>
  </si>
  <si>
    <t>Vodoměry pro vodu do 40°C přírubové šroubové horizontální DN 50</t>
  </si>
  <si>
    <t>https://podminky.urs.cz/item/CS_URS_2021_02/722262151</t>
  </si>
  <si>
    <t>osazení vodoměrné soustavy</t>
  </si>
  <si>
    <t>722290226</t>
  </si>
  <si>
    <t>Zkouška těsnosti vodovodního potrubí závitového do DN 50</t>
  </si>
  <si>
    <t>-1718954322</t>
  </si>
  <si>
    <t>Zkoušky, proplach a desinfekce vodovodního potrubí  zkoušky těsnosti vodovodního potrubí závitového do DN 50</t>
  </si>
  <si>
    <t>https://podminky.urs.cz/item/CS_URS_2021_02/722290226</t>
  </si>
  <si>
    <t>722290234</t>
  </si>
  <si>
    <t>Proplach a dezinfekce vodovodního potrubí do DN 80</t>
  </si>
  <si>
    <t>245150098</t>
  </si>
  <si>
    <t>Zkoušky, proplach a desinfekce vodovodního potrubí  proplach a desinfekce vodovodního potrubí do DN 80</t>
  </si>
  <si>
    <t>https://podminky.urs.cz/item/CS_URS_2021_02/722290234</t>
  </si>
  <si>
    <t>723150367</t>
  </si>
  <si>
    <t>Chránička D 57x2,9 mm</t>
  </si>
  <si>
    <t>-861467577</t>
  </si>
  <si>
    <t>Potrubí z ocelových trubek hladkých  chráničky Ø 57/2,9</t>
  </si>
  <si>
    <t>https://podminky.urs.cz/item/CS_URS_2021_02/723150367</t>
  </si>
  <si>
    <t>osazení chráničky přes zeď na vodovodní potrubí - montáž + dodávka</t>
  </si>
  <si>
    <t>osazení chráničky přes zeď na plynovodní potrubí - montáž + dodávka</t>
  </si>
  <si>
    <t>1,5</t>
  </si>
  <si>
    <t>722260811</t>
  </si>
  <si>
    <t>Demontáž vodoměrů závitových G 1/2</t>
  </si>
  <si>
    <t>1075385774</t>
  </si>
  <si>
    <t>Demontáž vodoměrů  závitových G 1/2</t>
  </si>
  <si>
    <t>https://podminky.urs.cz/item/CS_URS_2021_02/722260811</t>
  </si>
  <si>
    <t>722290821</t>
  </si>
  <si>
    <t>Přemístění vnitrostaveništní demontovaných hmot pro vnitřní vodovod v objektech výšky do 6 m</t>
  </si>
  <si>
    <t>1683305800</t>
  </si>
  <si>
    <t>Vnitrostaveništní přemístění vybouraných (demontovaných) hmot  vnitřní vodovod vodorovně do 100 m v objektech výšky do 6 m</t>
  </si>
  <si>
    <t>https://podminky.urs.cz/item/CS_URS_2021_02/722290821</t>
  </si>
  <si>
    <t>998722101</t>
  </si>
  <si>
    <t>Přesun hmot tonážní pro vnitřní vodovod v objektech v do 6 m</t>
  </si>
  <si>
    <t>1651131258</t>
  </si>
  <si>
    <t>Přesun hmot pro vnitřní vodovod  stanovený z hmotnosti přesunovaného materiálu vodorovná dopravní vzdálenost do 50 m v objektech výšky do 6 m</t>
  </si>
  <si>
    <t>https://podminky.urs.cz/item/CS_URS_2021_02/998722101</t>
  </si>
  <si>
    <t>723150304</t>
  </si>
  <si>
    <t>Potrubí ocelové hladké černé bezešvé spojované svařováním tvářené za tepla D 32x2,6 mm</t>
  </si>
  <si>
    <t>-1783879284</t>
  </si>
  <si>
    <t>Potrubí z ocelových trubek hladkých  černých spojovaných svařováním tvářených za tepla Ø 31,8/2,6</t>
  </si>
  <si>
    <t>https://podminky.urs.cz/item/CS_URS_2021_02/723150304</t>
  </si>
  <si>
    <t>včetně tvarovek</t>
  </si>
  <si>
    <t>5,5</t>
  </si>
  <si>
    <t>723150305</t>
  </si>
  <si>
    <t>Potrubí ocelové hladké černé bezešvé spojované svařováním tvářené za tepla D 38x2,6 mm</t>
  </si>
  <si>
    <t>812340733</t>
  </si>
  <si>
    <t>Potrubí z ocelových trubek hladkých  černých spojovaných svařováním tvářených za tepla Ø 38/2,6</t>
  </si>
  <si>
    <t>https://podminky.urs.cz/item/CS_URS_2021_02/723150305</t>
  </si>
  <si>
    <t>723160805</t>
  </si>
  <si>
    <t>Demontáž přípojka k plynoměru na závit bez ochozu G 5/4</t>
  </si>
  <si>
    <t>pár</t>
  </si>
  <si>
    <t>1078182191</t>
  </si>
  <si>
    <t>Demontáž přípojek k plynoměrům  spojovaných na závit bez ochozu G 5/4</t>
  </si>
  <si>
    <t>https://podminky.urs.cz/item/CS_URS_2021_02/723160805</t>
  </si>
  <si>
    <t>723160823</t>
  </si>
  <si>
    <t>Demontáž přípojka k plynoměru svařovaná DN 65</t>
  </si>
  <si>
    <t>-1557483986</t>
  </si>
  <si>
    <t>Demontáž přípojek k plynoměrům  svařovaných DN 65</t>
  </si>
  <si>
    <t>https://podminky.urs.cz/item/CS_URS_2021_02/723160823</t>
  </si>
  <si>
    <t>723260801</t>
  </si>
  <si>
    <t>Demontáž plynoměrů G 2 nebo G 4 nebo G 10 max. průtok do 16 m3/hod.</t>
  </si>
  <si>
    <t>-1120304058</t>
  </si>
  <si>
    <t>Demontáž plynoměrů  maximální průtok Q (m3/hod) do 16 m3/h</t>
  </si>
  <si>
    <t>https://podminky.urs.cz/item/CS_URS_2021_02/723260801</t>
  </si>
  <si>
    <t>723290821</t>
  </si>
  <si>
    <t>Přemístění vnitrostaveništní demontovaných hmot pro vnitřní plynovod v objektech výšky do 6 m</t>
  </si>
  <si>
    <t>-1805218137</t>
  </si>
  <si>
    <t>Vnitrostaveništní přemítění vybouraných (demontovaných) hmot  vnitřní plynovod vodorovně do 100 m v objektech výšky do 6 m</t>
  </si>
  <si>
    <t>https://podminky.urs.cz/item/CS_URS_2021_02/723290821</t>
  </si>
  <si>
    <t>998723101</t>
  </si>
  <si>
    <t>Přesun hmot tonážní pro vnitřní plynovod v objektech v do 6 m</t>
  </si>
  <si>
    <t>1258510332</t>
  </si>
  <si>
    <t>Přesun hmot pro vnitřní plynovod  stanovený z hmotnosti přesunovaného materiálu vodorovná dopravní vzdálenost do 50 m v objektech výšky do 6 m</t>
  </si>
  <si>
    <t>https://podminky.urs.cz/item/CS_URS_2021_02/998723101</t>
  </si>
  <si>
    <t>998723181</t>
  </si>
  <si>
    <t>Příplatek k přesunu hmot tonážní 723 prováděný bez použití mechanizace</t>
  </si>
  <si>
    <t>-2134031314</t>
  </si>
  <si>
    <t>Přesun hmot pro vnitřní plynovod  stanovený z hmotnosti přesunovaného materiálu Příplatek k ceně za přesun prováděný bez použití mechanizace pro jakoukoliv výšku objektu</t>
  </si>
  <si>
    <t>https://podminky.urs.cz/item/CS_URS_2021_02/998723181</t>
  </si>
  <si>
    <t>Zpětné osazení HUP včetně veškerých armatur a tvarovek specializovanou osobou</t>
  </si>
  <si>
    <t>1445491862</t>
  </si>
  <si>
    <t>R002</t>
  </si>
  <si>
    <t>Revize plynovodu</t>
  </si>
  <si>
    <t>-2022366517</t>
  </si>
  <si>
    <t>-2067953903</t>
  </si>
  <si>
    <t>položka určená pro osazení chrániček prostupu zdí</t>
  </si>
  <si>
    <t>4*0,4</t>
  </si>
  <si>
    <t>SEZNAM FIGUR</t>
  </si>
  <si>
    <t>Výměra</t>
  </si>
  <si>
    <t xml:space="preserve"> SO-01</t>
  </si>
  <si>
    <t>Použití figury:</t>
  </si>
  <si>
    <t xml:space="preserve"> SO-02</t>
  </si>
  <si>
    <t>27,6+1,85</t>
  </si>
  <si>
    <t>13,4</t>
  </si>
  <si>
    <t xml:space="preserve"> SO-02/ SO-02.1</t>
  </si>
  <si>
    <t xml:space="preserve"> SO-04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</si>
</sst>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8"/>
      <color rgb="FF000000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3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7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39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40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41" fillId="0" borderId="22" xfId="0" applyFont="1" applyBorder="1" applyAlignment="1" applyProtection="1">
      <alignment horizontal="center" vertical="center"/>
      <protection/>
    </xf>
    <xf numFmtId="49" fontId="41" fillId="0" borderId="22" xfId="0" applyNumberFormat="1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center" vertical="center" wrapText="1"/>
      <protection/>
    </xf>
    <xf numFmtId="167" fontId="41" fillId="0" borderId="22" xfId="0" applyNumberFormat="1" applyFont="1" applyBorder="1" applyAlignment="1" applyProtection="1">
      <alignment vertical="center"/>
      <protection/>
    </xf>
    <xf numFmtId="4" fontId="41" fillId="2" borderId="22" xfId="0" applyNumberFormat="1" applyFont="1" applyFill="1" applyBorder="1" applyAlignment="1" applyProtection="1">
      <alignment vertical="center"/>
      <protection locked="0"/>
    </xf>
    <xf numFmtId="4" fontId="41" fillId="0" borderId="22" xfId="0" applyNumberFormat="1" applyFont="1" applyBorder="1" applyAlignment="1" applyProtection="1">
      <alignment vertical="center"/>
      <protection/>
    </xf>
    <xf numFmtId="0" fontId="42" fillId="0" borderId="3" xfId="0" applyFont="1" applyBorder="1" applyAlignment="1">
      <alignment vertical="center"/>
    </xf>
    <xf numFmtId="0" fontId="41" fillId="2" borderId="17" xfId="0" applyFont="1" applyFill="1" applyBorder="1" applyAlignment="1" applyProtection="1">
      <alignment horizontal="left" vertical="center"/>
      <protection locked="0"/>
    </xf>
    <xf numFmtId="0" fontId="41" fillId="0" borderId="0" xfId="0" applyFont="1" applyBorder="1" applyAlignment="1" applyProtection="1">
      <alignment horizontal="center" vertical="center"/>
      <protection/>
    </xf>
    <xf numFmtId="0" fontId="43" fillId="0" borderId="0" xfId="0" applyFont="1" applyAlignment="1" applyProtection="1">
      <alignment vertical="center" wrapText="1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22" xfId="0" applyFont="1" applyBorder="1" applyAlignment="1">
      <alignment horizontal="left" vertical="center" wrapText="1"/>
    </xf>
    <xf numFmtId="0" fontId="44" fillId="0" borderId="22" xfId="0" applyFont="1" applyBorder="1" applyAlignment="1">
      <alignment horizontal="left" vertical="center"/>
    </xf>
    <xf numFmtId="167" fontId="44" fillId="0" borderId="15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horizontal="left" vertical="center" wrapText="1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horizontal="righ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011314000" TargetMode="External" /><Relationship Id="rId2" Type="http://schemas.openxmlformats.org/officeDocument/2006/relationships/hyperlink" Target="https://podminky.urs.cz/item/CS_URS_2021_02/011503000" TargetMode="External" /><Relationship Id="rId3" Type="http://schemas.openxmlformats.org/officeDocument/2006/relationships/hyperlink" Target="https://podminky.urs.cz/item/CS_URS_2021_02/012103000" TargetMode="External" /><Relationship Id="rId4" Type="http://schemas.openxmlformats.org/officeDocument/2006/relationships/hyperlink" Target="https://podminky.urs.cz/item/CS_URS_2021_02/012203000" TargetMode="External" /><Relationship Id="rId5" Type="http://schemas.openxmlformats.org/officeDocument/2006/relationships/hyperlink" Target="https://podminky.urs.cz/item/CS_URS_2021_02/012303000" TargetMode="External" /><Relationship Id="rId6" Type="http://schemas.openxmlformats.org/officeDocument/2006/relationships/hyperlink" Target="https://podminky.urs.cz/item/CS_URS_2021_02/013254000" TargetMode="External" /><Relationship Id="rId7" Type="http://schemas.openxmlformats.org/officeDocument/2006/relationships/hyperlink" Target="https://podminky.urs.cz/item/CS_URS_2021_02/030001000" TargetMode="External" /><Relationship Id="rId8" Type="http://schemas.openxmlformats.org/officeDocument/2006/relationships/hyperlink" Target="https://podminky.urs.cz/item/CS_URS_2021_02/041403000" TargetMode="External" /><Relationship Id="rId9" Type="http://schemas.openxmlformats.org/officeDocument/2006/relationships/hyperlink" Target="https://podminky.urs.cz/item/CS_URS_2021_02/041903000" TargetMode="External" /><Relationship Id="rId10" Type="http://schemas.openxmlformats.org/officeDocument/2006/relationships/hyperlink" Target="https://podminky.urs.cz/item/CS_URS_2021_02/042503000" TargetMode="External" /><Relationship Id="rId11" Type="http://schemas.openxmlformats.org/officeDocument/2006/relationships/hyperlink" Target="https://podminky.urs.cz/item/CS_URS_2021_02/049103000" TargetMode="External" /><Relationship Id="rId12" Type="http://schemas.openxmlformats.org/officeDocument/2006/relationships/hyperlink" Target="https://podminky.urs.cz/item/CS_URS_2021_02/053002000" TargetMode="External" /><Relationship Id="rId13" Type="http://schemas.openxmlformats.org/officeDocument/2006/relationships/hyperlink" Target="https://podminky.urs.cz/item/CS_URS_2021_02/062303000" TargetMode="External" /><Relationship Id="rId14" Type="http://schemas.openxmlformats.org/officeDocument/2006/relationships/hyperlink" Target="https://podminky.urs.cz/item/CS_URS_2021_02/062503000" TargetMode="External" /><Relationship Id="rId15" Type="http://schemas.openxmlformats.org/officeDocument/2006/relationships/hyperlink" Target="https://podminky.urs.cz/item/CS_URS_2021_02/063503000" TargetMode="External" /><Relationship Id="rId16" Type="http://schemas.openxmlformats.org/officeDocument/2006/relationships/hyperlink" Target="https://podminky.urs.cz/item/CS_URS_2021_02/072103001" TargetMode="External" /><Relationship Id="rId17" Type="http://schemas.openxmlformats.org/officeDocument/2006/relationships/hyperlink" Target="https://podminky.urs.cz/item/CS_URS_2021_02/072103011" TargetMode="External" /><Relationship Id="rId18" Type="http://schemas.openxmlformats.org/officeDocument/2006/relationships/hyperlink" Target="https://podminky.urs.cz/item/CS_URS_2021_02/073002000" TargetMode="External" /><Relationship Id="rId19" Type="http://schemas.openxmlformats.org/officeDocument/2006/relationships/hyperlink" Target="https://podminky.urs.cz/item/CS_URS_2021_02/075103000" TargetMode="External" /><Relationship Id="rId20" Type="http://schemas.openxmlformats.org/officeDocument/2006/relationships/hyperlink" Target="https://podminky.urs.cz/item/CS_URS_2021_02/076103001" TargetMode="External" /><Relationship Id="rId2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13106123" TargetMode="External" /><Relationship Id="rId2" Type="http://schemas.openxmlformats.org/officeDocument/2006/relationships/hyperlink" Target="https://podminky.urs.cz/item/CS_URS_2021_02/113107124" TargetMode="External" /><Relationship Id="rId3" Type="http://schemas.openxmlformats.org/officeDocument/2006/relationships/hyperlink" Target="https://podminky.urs.cz/item/CS_URS_2021_02/113107143" TargetMode="External" /><Relationship Id="rId4" Type="http://schemas.openxmlformats.org/officeDocument/2006/relationships/hyperlink" Target="https://podminky.urs.cz/item/CS_URS_2021_02/113202111" TargetMode="External" /><Relationship Id="rId5" Type="http://schemas.openxmlformats.org/officeDocument/2006/relationships/hyperlink" Target="https://podminky.urs.cz/item/CS_URS_2021_02/121151103" TargetMode="External" /><Relationship Id="rId6" Type="http://schemas.openxmlformats.org/officeDocument/2006/relationships/hyperlink" Target="https://podminky.urs.cz/item/CS_URS_2021_02/122211101" TargetMode="External" /><Relationship Id="rId7" Type="http://schemas.openxmlformats.org/officeDocument/2006/relationships/hyperlink" Target="https://podminky.urs.cz/item/CS_URS_2021_02/122251504" TargetMode="External" /><Relationship Id="rId8" Type="http://schemas.openxmlformats.org/officeDocument/2006/relationships/hyperlink" Target="https://podminky.urs.cz/item/CS_URS_2021_02/151711111" TargetMode="External" /><Relationship Id="rId9" Type="http://schemas.openxmlformats.org/officeDocument/2006/relationships/hyperlink" Target="https://podminky.urs.cz/item/CS_URS_2021_02/151711131" TargetMode="External" /><Relationship Id="rId10" Type="http://schemas.openxmlformats.org/officeDocument/2006/relationships/hyperlink" Target="https://podminky.urs.cz/item/CS_URS_2021_02/151721111" TargetMode="External" /><Relationship Id="rId11" Type="http://schemas.openxmlformats.org/officeDocument/2006/relationships/hyperlink" Target="https://podminky.urs.cz/item/CS_URS_2021_02/153111111" TargetMode="External" /><Relationship Id="rId12" Type="http://schemas.openxmlformats.org/officeDocument/2006/relationships/hyperlink" Target="https://podminky.urs.cz/item/CS_URS_2021_02/162751117" TargetMode="External" /><Relationship Id="rId13" Type="http://schemas.openxmlformats.org/officeDocument/2006/relationships/hyperlink" Target="https://podminky.urs.cz/item/CS_URS_2021_02/167151111" TargetMode="External" /><Relationship Id="rId14" Type="http://schemas.openxmlformats.org/officeDocument/2006/relationships/hyperlink" Target="https://podminky.urs.cz/item/CS_URS_2021_02/171201221" TargetMode="External" /><Relationship Id="rId15" Type="http://schemas.openxmlformats.org/officeDocument/2006/relationships/hyperlink" Target="https://podminky.urs.cz/item/CS_URS_2021_02/171251201" TargetMode="External" /><Relationship Id="rId16" Type="http://schemas.openxmlformats.org/officeDocument/2006/relationships/hyperlink" Target="https://podminky.urs.cz/item/CS_URS_2021_02/174151101" TargetMode="External" /><Relationship Id="rId17" Type="http://schemas.openxmlformats.org/officeDocument/2006/relationships/hyperlink" Target="https://podminky.urs.cz/item/CS_URS_2021_02/181411123" TargetMode="External" /><Relationship Id="rId18" Type="http://schemas.openxmlformats.org/officeDocument/2006/relationships/hyperlink" Target="https://podminky.urs.cz/item/CS_URS_2021_02/182151111" TargetMode="External" /><Relationship Id="rId19" Type="http://schemas.openxmlformats.org/officeDocument/2006/relationships/hyperlink" Target="https://podminky.urs.cz/item/CS_URS_2021_02/182351023" TargetMode="External" /><Relationship Id="rId20" Type="http://schemas.openxmlformats.org/officeDocument/2006/relationships/hyperlink" Target="https://podminky.urs.cz/item/CS_URS_2021_02/213311141" TargetMode="External" /><Relationship Id="rId21" Type="http://schemas.openxmlformats.org/officeDocument/2006/relationships/hyperlink" Target="https://podminky.urs.cz/item/CS_URS_2021_02/224511114" TargetMode="External" /><Relationship Id="rId22" Type="http://schemas.openxmlformats.org/officeDocument/2006/relationships/hyperlink" Target="https://podminky.urs.cz/item/CS_URS_2021_02/273313511" TargetMode="External" /><Relationship Id="rId23" Type="http://schemas.openxmlformats.org/officeDocument/2006/relationships/hyperlink" Target="https://podminky.urs.cz/item/CS_URS_2021_02/311101212" TargetMode="External" /><Relationship Id="rId24" Type="http://schemas.openxmlformats.org/officeDocument/2006/relationships/hyperlink" Target="https://podminky.urs.cz/item/CS_URS_2021_02/313432114" TargetMode="External" /><Relationship Id="rId25" Type="http://schemas.openxmlformats.org/officeDocument/2006/relationships/hyperlink" Target="https://podminky.urs.cz/item/CS_URS_2021_02/317321018" TargetMode="External" /><Relationship Id="rId26" Type="http://schemas.openxmlformats.org/officeDocument/2006/relationships/hyperlink" Target="https://podminky.urs.cz/item/CS_URS_2021_02/317353111" TargetMode="External" /><Relationship Id="rId27" Type="http://schemas.openxmlformats.org/officeDocument/2006/relationships/hyperlink" Target="https://podminky.urs.cz/item/CS_URS_2021_02/317353112" TargetMode="External" /><Relationship Id="rId28" Type="http://schemas.openxmlformats.org/officeDocument/2006/relationships/hyperlink" Target="https://podminky.urs.cz/item/CS_URS_2021_02/317361016" TargetMode="External" /><Relationship Id="rId29" Type="http://schemas.openxmlformats.org/officeDocument/2006/relationships/hyperlink" Target="https://podminky.urs.cz/item/CS_URS_2021_02/321222311" TargetMode="External" /><Relationship Id="rId30" Type="http://schemas.openxmlformats.org/officeDocument/2006/relationships/hyperlink" Target="https://podminky.urs.cz/item/CS_URS_2021_02/321321116" TargetMode="External" /><Relationship Id="rId31" Type="http://schemas.openxmlformats.org/officeDocument/2006/relationships/hyperlink" Target="https://podminky.urs.cz/item/CS_URS_2021_02/321351010" TargetMode="External" /><Relationship Id="rId32" Type="http://schemas.openxmlformats.org/officeDocument/2006/relationships/hyperlink" Target="https://podminky.urs.cz/item/CS_URS_2021_02/321352010" TargetMode="External" /><Relationship Id="rId33" Type="http://schemas.openxmlformats.org/officeDocument/2006/relationships/hyperlink" Target="https://podminky.urs.cz/item/CS_URS_2021_02/321366111" TargetMode="External" /><Relationship Id="rId34" Type="http://schemas.openxmlformats.org/officeDocument/2006/relationships/hyperlink" Target="https://podminky.urs.cz/item/CS_URS_2021_02/321366112" TargetMode="External" /><Relationship Id="rId35" Type="http://schemas.openxmlformats.org/officeDocument/2006/relationships/hyperlink" Target="https://podminky.urs.cz/item/CS_URS_2021_02/321368211" TargetMode="External" /><Relationship Id="rId36" Type="http://schemas.openxmlformats.org/officeDocument/2006/relationships/hyperlink" Target="https://podminky.urs.cz/item/CS_URS_2021_02/334353924" TargetMode="External" /><Relationship Id="rId37" Type="http://schemas.openxmlformats.org/officeDocument/2006/relationships/hyperlink" Target="https://podminky.urs.cz/item/CS_URS_2021_02/334359112" TargetMode="External" /><Relationship Id="rId38" Type="http://schemas.openxmlformats.org/officeDocument/2006/relationships/hyperlink" Target="https://podminky.urs.cz/item/CS_URS_2021_02/334359115" TargetMode="External" /><Relationship Id="rId39" Type="http://schemas.openxmlformats.org/officeDocument/2006/relationships/hyperlink" Target="https://podminky.urs.cz/item/CS_URS_2021_02/339921132" TargetMode="External" /><Relationship Id="rId40" Type="http://schemas.openxmlformats.org/officeDocument/2006/relationships/hyperlink" Target="https://podminky.urs.cz/item/CS_URS_2021_02/421662113" TargetMode="External" /><Relationship Id="rId41" Type="http://schemas.openxmlformats.org/officeDocument/2006/relationships/hyperlink" Target="https://podminky.urs.cz/item/CS_URS_2021_02/430321616" TargetMode="External" /><Relationship Id="rId42" Type="http://schemas.openxmlformats.org/officeDocument/2006/relationships/hyperlink" Target="https://podminky.urs.cz/item/CS_URS_2021_02/430361821" TargetMode="External" /><Relationship Id="rId43" Type="http://schemas.openxmlformats.org/officeDocument/2006/relationships/hyperlink" Target="https://podminky.urs.cz/item/CS_URS_2021_02/430362021" TargetMode="External" /><Relationship Id="rId44" Type="http://schemas.openxmlformats.org/officeDocument/2006/relationships/hyperlink" Target="https://podminky.urs.cz/item/CS_URS_2021_02/434121426" TargetMode="External" /><Relationship Id="rId45" Type="http://schemas.openxmlformats.org/officeDocument/2006/relationships/hyperlink" Target="https://podminky.urs.cz/item/CS_URS_2021_02/434351141" TargetMode="External" /><Relationship Id="rId46" Type="http://schemas.openxmlformats.org/officeDocument/2006/relationships/hyperlink" Target="https://podminky.urs.cz/item/CS_URS_2021_02/434351142" TargetMode="External" /><Relationship Id="rId47" Type="http://schemas.openxmlformats.org/officeDocument/2006/relationships/hyperlink" Target="https://podminky.urs.cz/item/CS_URS_2021_02/452471131" TargetMode="External" /><Relationship Id="rId48" Type="http://schemas.openxmlformats.org/officeDocument/2006/relationships/hyperlink" Target="https://podminky.urs.cz/item/CS_URS_2021_02/462511112" TargetMode="External" /><Relationship Id="rId49" Type="http://schemas.openxmlformats.org/officeDocument/2006/relationships/hyperlink" Target="https://podminky.urs.cz/item/CS_URS_2021_02/564831111" TargetMode="External" /><Relationship Id="rId50" Type="http://schemas.openxmlformats.org/officeDocument/2006/relationships/hyperlink" Target="https://podminky.urs.cz/item/CS_URS_2021_02/564851111" TargetMode="External" /><Relationship Id="rId51" Type="http://schemas.openxmlformats.org/officeDocument/2006/relationships/hyperlink" Target="https://podminky.urs.cz/item/CS_URS_2021_02/565136101" TargetMode="External" /><Relationship Id="rId52" Type="http://schemas.openxmlformats.org/officeDocument/2006/relationships/hyperlink" Target="https://podminky.urs.cz/item/CS_URS_2021_02/567132115" TargetMode="External" /><Relationship Id="rId53" Type="http://schemas.openxmlformats.org/officeDocument/2006/relationships/hyperlink" Target="https://podminky.urs.cz/item/CS_URS_2021_02/573191111" TargetMode="External" /><Relationship Id="rId54" Type="http://schemas.openxmlformats.org/officeDocument/2006/relationships/hyperlink" Target="https://podminky.urs.cz/item/CS_URS_2021_02/573231108" TargetMode="External" /><Relationship Id="rId55" Type="http://schemas.openxmlformats.org/officeDocument/2006/relationships/hyperlink" Target="https://podminky.urs.cz/item/CS_URS_2021_02/577134111" TargetMode="External" /><Relationship Id="rId56" Type="http://schemas.openxmlformats.org/officeDocument/2006/relationships/hyperlink" Target="https://podminky.urs.cz/item/CS_URS_2021_02/577155112" TargetMode="External" /><Relationship Id="rId57" Type="http://schemas.openxmlformats.org/officeDocument/2006/relationships/hyperlink" Target="https://podminky.urs.cz/item/CS_URS_2021_02/596211110" TargetMode="External" /><Relationship Id="rId58" Type="http://schemas.openxmlformats.org/officeDocument/2006/relationships/hyperlink" Target="https://podminky.urs.cz/item/CS_URS_2021_02/871228111" TargetMode="External" /><Relationship Id="rId59" Type="http://schemas.openxmlformats.org/officeDocument/2006/relationships/hyperlink" Target="https://podminky.urs.cz/item/CS_URS_2021_02/877350320" TargetMode="External" /><Relationship Id="rId60" Type="http://schemas.openxmlformats.org/officeDocument/2006/relationships/hyperlink" Target="https://podminky.urs.cz/item/CS_URS_2021_02/916231213" TargetMode="External" /><Relationship Id="rId61" Type="http://schemas.openxmlformats.org/officeDocument/2006/relationships/hyperlink" Target="https://podminky.urs.cz/item/CS_URS_2021_02/919131111" TargetMode="External" /><Relationship Id="rId62" Type="http://schemas.openxmlformats.org/officeDocument/2006/relationships/hyperlink" Target="https://podminky.urs.cz/item/CS_URS_2021_02/919726124" TargetMode="External" /><Relationship Id="rId63" Type="http://schemas.openxmlformats.org/officeDocument/2006/relationships/hyperlink" Target="https://podminky.urs.cz/item/CS_URS_2021_02/931992111" TargetMode="External" /><Relationship Id="rId64" Type="http://schemas.openxmlformats.org/officeDocument/2006/relationships/hyperlink" Target="https://podminky.urs.cz/item/CS_URS_2021_02/931994142" TargetMode="External" /><Relationship Id="rId65" Type="http://schemas.openxmlformats.org/officeDocument/2006/relationships/hyperlink" Target="https://podminky.urs.cz/item/CS_URS_2021_02/953961212" TargetMode="External" /><Relationship Id="rId66" Type="http://schemas.openxmlformats.org/officeDocument/2006/relationships/hyperlink" Target="https://podminky.urs.cz/item/CS_URS_2021_02/953961213" TargetMode="External" /><Relationship Id="rId67" Type="http://schemas.openxmlformats.org/officeDocument/2006/relationships/hyperlink" Target="https://podminky.urs.cz/item/CS_URS_2021_02/953965115" TargetMode="External" /><Relationship Id="rId68" Type="http://schemas.openxmlformats.org/officeDocument/2006/relationships/hyperlink" Target="https://podminky.urs.cz/item/CS_URS_2021_02/953965121" TargetMode="External" /><Relationship Id="rId69" Type="http://schemas.openxmlformats.org/officeDocument/2006/relationships/hyperlink" Target="https://podminky.urs.cz/item/CS_URS_2021_02/953991321" TargetMode="External" /><Relationship Id="rId70" Type="http://schemas.openxmlformats.org/officeDocument/2006/relationships/hyperlink" Target="https://podminky.urs.cz/item/CS_URS_2021_02/963012510" TargetMode="External" /><Relationship Id="rId71" Type="http://schemas.openxmlformats.org/officeDocument/2006/relationships/hyperlink" Target="https://podminky.urs.cz/item/CS_URS_2021_02/966005211" TargetMode="External" /><Relationship Id="rId72" Type="http://schemas.openxmlformats.org/officeDocument/2006/relationships/hyperlink" Target="https://podminky.urs.cz/item/CS_URS_2021_02/966006211" TargetMode="External" /><Relationship Id="rId73" Type="http://schemas.openxmlformats.org/officeDocument/2006/relationships/hyperlink" Target="https://podminky.urs.cz/item/CS_URS_2021_02/977131110" TargetMode="External" /><Relationship Id="rId74" Type="http://schemas.openxmlformats.org/officeDocument/2006/relationships/hyperlink" Target="https://podminky.urs.cz/item/CS_URS_2021_02/977131291" TargetMode="External" /><Relationship Id="rId75" Type="http://schemas.openxmlformats.org/officeDocument/2006/relationships/hyperlink" Target="https://podminky.urs.cz/item/CS_URS_2021_02/977211112" TargetMode="External" /><Relationship Id="rId76" Type="http://schemas.openxmlformats.org/officeDocument/2006/relationships/hyperlink" Target="https://podminky.urs.cz/item/CS_URS_2021_02/981511112" TargetMode="External" /><Relationship Id="rId77" Type="http://schemas.openxmlformats.org/officeDocument/2006/relationships/hyperlink" Target="https://podminky.urs.cz/item/CS_URS_2021_02/981511113" TargetMode="External" /><Relationship Id="rId78" Type="http://schemas.openxmlformats.org/officeDocument/2006/relationships/hyperlink" Target="https://podminky.urs.cz/item/CS_URS_2021_02/981511116" TargetMode="External" /><Relationship Id="rId79" Type="http://schemas.openxmlformats.org/officeDocument/2006/relationships/hyperlink" Target="https://podminky.urs.cz/item/CS_URS_2021_02/985323112" TargetMode="External" /><Relationship Id="rId80" Type="http://schemas.openxmlformats.org/officeDocument/2006/relationships/hyperlink" Target="https://podminky.urs.cz/item/CS_URS_2021_02/985622311" TargetMode="External" /><Relationship Id="rId81" Type="http://schemas.openxmlformats.org/officeDocument/2006/relationships/hyperlink" Target="https://podminky.urs.cz/item/CS_URS_2021_02/997013501" TargetMode="External" /><Relationship Id="rId82" Type="http://schemas.openxmlformats.org/officeDocument/2006/relationships/hyperlink" Target="https://podminky.urs.cz/item/CS_URS_2021_02/997013509" TargetMode="External" /><Relationship Id="rId83" Type="http://schemas.openxmlformats.org/officeDocument/2006/relationships/hyperlink" Target="https://podminky.urs.cz/item/CS_URS_2021_02/997013601" TargetMode="External" /><Relationship Id="rId84" Type="http://schemas.openxmlformats.org/officeDocument/2006/relationships/hyperlink" Target="https://podminky.urs.cz/item/CS_URS_2021_02/997013602" TargetMode="External" /><Relationship Id="rId85" Type="http://schemas.openxmlformats.org/officeDocument/2006/relationships/hyperlink" Target="https://podminky.urs.cz/item/CS_URS_2021_02/997013631" TargetMode="External" /><Relationship Id="rId86" Type="http://schemas.openxmlformats.org/officeDocument/2006/relationships/hyperlink" Target="https://podminky.urs.cz/item/CS_URS_2021_02/997013645" TargetMode="External" /><Relationship Id="rId87" Type="http://schemas.openxmlformats.org/officeDocument/2006/relationships/hyperlink" Target="https://podminky.urs.cz/item/CS_URS_2021_02/997013655" TargetMode="External" /><Relationship Id="rId88" Type="http://schemas.openxmlformats.org/officeDocument/2006/relationships/hyperlink" Target="https://podminky.urs.cz/item/CS_URS_2021_02/998153131" TargetMode="External" /><Relationship Id="rId89" Type="http://schemas.openxmlformats.org/officeDocument/2006/relationships/hyperlink" Target="https://podminky.urs.cz/item/CS_URS_2021_02/711112001" TargetMode="External" /><Relationship Id="rId90" Type="http://schemas.openxmlformats.org/officeDocument/2006/relationships/hyperlink" Target="https://podminky.urs.cz/item/CS_URS_2021_02/711161388" TargetMode="External" /><Relationship Id="rId91" Type="http://schemas.openxmlformats.org/officeDocument/2006/relationships/hyperlink" Target="https://podminky.urs.cz/item/CS_URS_2021_02/711462201" TargetMode="External" /><Relationship Id="rId92" Type="http://schemas.openxmlformats.org/officeDocument/2006/relationships/hyperlink" Target="https://podminky.urs.cz/item/CS_URS_2021_02/711713116" TargetMode="External" /><Relationship Id="rId93" Type="http://schemas.openxmlformats.org/officeDocument/2006/relationships/hyperlink" Target="https://podminky.urs.cz/item/CS_URS_2021_02/711762622" TargetMode="External" /><Relationship Id="rId94" Type="http://schemas.openxmlformats.org/officeDocument/2006/relationships/hyperlink" Target="https://podminky.urs.cz/item/CS_URS_2021_02/711742567" TargetMode="External" /><Relationship Id="rId95" Type="http://schemas.openxmlformats.org/officeDocument/2006/relationships/hyperlink" Target="https://podminky.urs.cz/item/CS_URS_2021_02/711792183" TargetMode="External" /><Relationship Id="rId96" Type="http://schemas.openxmlformats.org/officeDocument/2006/relationships/hyperlink" Target="https://podminky.urs.cz/item/CS_URS_2021_02/R711471053" TargetMode="External" /><Relationship Id="rId97" Type="http://schemas.openxmlformats.org/officeDocument/2006/relationships/hyperlink" Target="https://podminky.urs.cz/item/CS_URS_2021_02/711747167" TargetMode="External" /><Relationship Id="rId98" Type="http://schemas.openxmlformats.org/officeDocument/2006/relationships/hyperlink" Target="https://podminky.urs.cz/item/CS_URS_2021_02/998711101" TargetMode="External" /><Relationship Id="rId99" Type="http://schemas.openxmlformats.org/officeDocument/2006/relationships/hyperlink" Target="https://podminky.urs.cz/item/CS_URS_2021_02/998711192" TargetMode="External" /><Relationship Id="rId100" Type="http://schemas.openxmlformats.org/officeDocument/2006/relationships/hyperlink" Target="https://podminky.urs.cz/item/CS_URS_2021_02/998711181" TargetMode="External" /><Relationship Id="rId101" Type="http://schemas.openxmlformats.org/officeDocument/2006/relationships/hyperlink" Target="https://podminky.urs.cz/item/CS_URS_2021_02/767163121" TargetMode="External" /><Relationship Id="rId102" Type="http://schemas.openxmlformats.org/officeDocument/2006/relationships/hyperlink" Target="https://podminky.urs.cz/item/CS_URS_2021_02/998767101" TargetMode="External" /><Relationship Id="rId10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11251201" TargetMode="External" /><Relationship Id="rId2" Type="http://schemas.openxmlformats.org/officeDocument/2006/relationships/hyperlink" Target="https://podminky.urs.cz/item/CS_URS_2021_02/113106122" TargetMode="External" /><Relationship Id="rId3" Type="http://schemas.openxmlformats.org/officeDocument/2006/relationships/hyperlink" Target="https://podminky.urs.cz/item/CS_URS_2021_02/113106123" TargetMode="External" /><Relationship Id="rId4" Type="http://schemas.openxmlformats.org/officeDocument/2006/relationships/hyperlink" Target="https://podminky.urs.cz/item/CS_URS_2021_02/113107124" TargetMode="External" /><Relationship Id="rId5" Type="http://schemas.openxmlformats.org/officeDocument/2006/relationships/hyperlink" Target="https://podminky.urs.cz/item/CS_URS_2021_02/113107132" TargetMode="External" /><Relationship Id="rId6" Type="http://schemas.openxmlformats.org/officeDocument/2006/relationships/hyperlink" Target="https://podminky.urs.cz/item/CS_URS_2021_02/113107142" TargetMode="External" /><Relationship Id="rId7" Type="http://schemas.openxmlformats.org/officeDocument/2006/relationships/hyperlink" Target="https://podminky.urs.cz/item/CS_URS_2021_02/113201111" TargetMode="External" /><Relationship Id="rId8" Type="http://schemas.openxmlformats.org/officeDocument/2006/relationships/hyperlink" Target="https://podminky.urs.cz/item/CS_URS_2021_02/121151103" TargetMode="External" /><Relationship Id="rId9" Type="http://schemas.openxmlformats.org/officeDocument/2006/relationships/hyperlink" Target="https://podminky.urs.cz/item/CS_URS_2021_02/122251101" TargetMode="External" /><Relationship Id="rId10" Type="http://schemas.openxmlformats.org/officeDocument/2006/relationships/hyperlink" Target="https://podminky.urs.cz/item/CS_URS_2021_02/162751117" TargetMode="External" /><Relationship Id="rId11" Type="http://schemas.openxmlformats.org/officeDocument/2006/relationships/hyperlink" Target="https://podminky.urs.cz/item/CS_URS_2021_02/171151111" TargetMode="External" /><Relationship Id="rId12" Type="http://schemas.openxmlformats.org/officeDocument/2006/relationships/hyperlink" Target="https://podminky.urs.cz/item/CS_URS_2021_02/171201221" TargetMode="External" /><Relationship Id="rId13" Type="http://schemas.openxmlformats.org/officeDocument/2006/relationships/hyperlink" Target="https://podminky.urs.cz/item/CS_URS_2021_02/171251201" TargetMode="External" /><Relationship Id="rId14" Type="http://schemas.openxmlformats.org/officeDocument/2006/relationships/hyperlink" Target="https://podminky.urs.cz/item/CS_URS_2021_02/181411123" TargetMode="External" /><Relationship Id="rId15" Type="http://schemas.openxmlformats.org/officeDocument/2006/relationships/hyperlink" Target="https://podminky.urs.cz/item/CS_URS_2021_02/181951112" TargetMode="External" /><Relationship Id="rId16" Type="http://schemas.openxmlformats.org/officeDocument/2006/relationships/hyperlink" Target="https://podminky.urs.cz/item/CS_URS_2021_02/182151111" TargetMode="External" /><Relationship Id="rId17" Type="http://schemas.openxmlformats.org/officeDocument/2006/relationships/hyperlink" Target="https://podminky.urs.cz/item/CS_URS_2021_02/182351023" TargetMode="External" /><Relationship Id="rId18" Type="http://schemas.openxmlformats.org/officeDocument/2006/relationships/hyperlink" Target="https://podminky.urs.cz/item/CS_URS_2021_02/273313511" TargetMode="External" /><Relationship Id="rId19" Type="http://schemas.openxmlformats.org/officeDocument/2006/relationships/hyperlink" Target="https://podminky.urs.cz/item/CS_URS_2021_02/430321616" TargetMode="External" /><Relationship Id="rId20" Type="http://schemas.openxmlformats.org/officeDocument/2006/relationships/hyperlink" Target="https://podminky.urs.cz/item/CS_URS_2021_02/430361821" TargetMode="External" /><Relationship Id="rId21" Type="http://schemas.openxmlformats.org/officeDocument/2006/relationships/hyperlink" Target="https://podminky.urs.cz/item/CS_URS_2021_02/430362021" TargetMode="External" /><Relationship Id="rId22" Type="http://schemas.openxmlformats.org/officeDocument/2006/relationships/hyperlink" Target="https://podminky.urs.cz/item/CS_URS_2021_02/434121426" TargetMode="External" /><Relationship Id="rId23" Type="http://schemas.openxmlformats.org/officeDocument/2006/relationships/hyperlink" Target="https://podminky.urs.cz/item/CS_URS_2021_02/564831111" TargetMode="External" /><Relationship Id="rId24" Type="http://schemas.openxmlformats.org/officeDocument/2006/relationships/hyperlink" Target="https://podminky.urs.cz/item/CS_URS_2021_02/564851111" TargetMode="External" /><Relationship Id="rId25" Type="http://schemas.openxmlformats.org/officeDocument/2006/relationships/hyperlink" Target="https://podminky.urs.cz/item/CS_URS_2021_02/565136101" TargetMode="External" /><Relationship Id="rId26" Type="http://schemas.openxmlformats.org/officeDocument/2006/relationships/hyperlink" Target="https://podminky.urs.cz/item/CS_URS_2021_02/567132115" TargetMode="External" /><Relationship Id="rId27" Type="http://schemas.openxmlformats.org/officeDocument/2006/relationships/hyperlink" Target="https://podminky.urs.cz/item/CS_URS_2021_02/573191111" TargetMode="External" /><Relationship Id="rId28" Type="http://schemas.openxmlformats.org/officeDocument/2006/relationships/hyperlink" Target="https://podminky.urs.cz/item/CS_URS_2021_02/573231108" TargetMode="External" /><Relationship Id="rId29" Type="http://schemas.openxmlformats.org/officeDocument/2006/relationships/hyperlink" Target="https://podminky.urs.cz/item/CS_URS_2021_02/577134111" TargetMode="External" /><Relationship Id="rId30" Type="http://schemas.openxmlformats.org/officeDocument/2006/relationships/hyperlink" Target="https://podminky.urs.cz/item/CS_URS_2021_02/577155112" TargetMode="External" /><Relationship Id="rId31" Type="http://schemas.openxmlformats.org/officeDocument/2006/relationships/hyperlink" Target="https://podminky.urs.cz/item/CS_URS_2021_02/596211112" TargetMode="External" /><Relationship Id="rId32" Type="http://schemas.openxmlformats.org/officeDocument/2006/relationships/hyperlink" Target="https://podminky.urs.cz/item/CS_URS_2021_02/899331111" TargetMode="External" /><Relationship Id="rId33" Type="http://schemas.openxmlformats.org/officeDocument/2006/relationships/hyperlink" Target="https://podminky.urs.cz/item/CS_URS_2021_02/916131213" TargetMode="External" /><Relationship Id="rId34" Type="http://schemas.openxmlformats.org/officeDocument/2006/relationships/hyperlink" Target="https://podminky.urs.cz/item/CS_URS_2021_02/916231213" TargetMode="External" /><Relationship Id="rId35" Type="http://schemas.openxmlformats.org/officeDocument/2006/relationships/hyperlink" Target="https://podminky.urs.cz/item/CS_URS_2021_02/919726123" TargetMode="External" /><Relationship Id="rId36" Type="http://schemas.openxmlformats.org/officeDocument/2006/relationships/hyperlink" Target="https://podminky.urs.cz/item/CS_URS_2021_02/931992111" TargetMode="External" /><Relationship Id="rId37" Type="http://schemas.openxmlformats.org/officeDocument/2006/relationships/hyperlink" Target="https://podminky.urs.cz/item/CS_URS_2021_02/931994142" TargetMode="External" /><Relationship Id="rId38" Type="http://schemas.openxmlformats.org/officeDocument/2006/relationships/hyperlink" Target="https://podminky.urs.cz/item/CS_URS_2021_02/977211112" TargetMode="External" /><Relationship Id="rId39" Type="http://schemas.openxmlformats.org/officeDocument/2006/relationships/hyperlink" Target="https://podminky.urs.cz/item/CS_URS_2021_02/985323112" TargetMode="External" /><Relationship Id="rId40" Type="http://schemas.openxmlformats.org/officeDocument/2006/relationships/hyperlink" Target="https://podminky.urs.cz/item/CS_URS_2021_02/997221551" TargetMode="External" /><Relationship Id="rId41" Type="http://schemas.openxmlformats.org/officeDocument/2006/relationships/hyperlink" Target="https://podminky.urs.cz/item/CS_URS_2021_02/997221559" TargetMode="External" /><Relationship Id="rId42" Type="http://schemas.openxmlformats.org/officeDocument/2006/relationships/hyperlink" Target="https://podminky.urs.cz/item/CS_URS_2021_02/997221615" TargetMode="External" /><Relationship Id="rId43" Type="http://schemas.openxmlformats.org/officeDocument/2006/relationships/hyperlink" Target="https://podminky.urs.cz/item/CS_URS_2021_02/997221645" TargetMode="External" /><Relationship Id="rId44" Type="http://schemas.openxmlformats.org/officeDocument/2006/relationships/hyperlink" Target="https://podminky.urs.cz/item/CS_URS_2021_02/997221655" TargetMode="External" /><Relationship Id="rId45" Type="http://schemas.openxmlformats.org/officeDocument/2006/relationships/hyperlink" Target="https://podminky.urs.cz/item/CS_URS_2021_02/998223011" TargetMode="External" /><Relationship Id="rId46" Type="http://schemas.openxmlformats.org/officeDocument/2006/relationships/hyperlink" Target="https://podminky.urs.cz/item/CS_URS_2021_02/711161273" TargetMode="External" /><Relationship Id="rId47" Type="http://schemas.openxmlformats.org/officeDocument/2006/relationships/hyperlink" Target="https://podminky.urs.cz/item/CS_URS_2021_02/711713116" TargetMode="External" /><Relationship Id="rId48" Type="http://schemas.openxmlformats.org/officeDocument/2006/relationships/hyperlink" Target="https://podminky.urs.cz/item/CS_URS_2021_02/711792183" TargetMode="External" /><Relationship Id="rId49" Type="http://schemas.openxmlformats.org/officeDocument/2006/relationships/hyperlink" Target="https://podminky.urs.cz/item/CS_URS_2021_02/998711101" TargetMode="External" /><Relationship Id="rId50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13106123" TargetMode="External" /><Relationship Id="rId2" Type="http://schemas.openxmlformats.org/officeDocument/2006/relationships/hyperlink" Target="https://podminky.urs.cz/item/CS_URS_2021_02/113107124" TargetMode="External" /><Relationship Id="rId3" Type="http://schemas.openxmlformats.org/officeDocument/2006/relationships/hyperlink" Target="https://podminky.urs.cz/item/CS_URS_2021_02/113201111" TargetMode="External" /><Relationship Id="rId4" Type="http://schemas.openxmlformats.org/officeDocument/2006/relationships/hyperlink" Target="https://podminky.urs.cz/item/CS_URS_2021_02/121151103" TargetMode="External" /><Relationship Id="rId5" Type="http://schemas.openxmlformats.org/officeDocument/2006/relationships/hyperlink" Target="https://podminky.urs.cz/item/CS_URS_2021_02/181411123" TargetMode="External" /><Relationship Id="rId6" Type="http://schemas.openxmlformats.org/officeDocument/2006/relationships/hyperlink" Target="https://podminky.urs.cz/item/CS_URS_2021_02/181951112" TargetMode="External" /><Relationship Id="rId7" Type="http://schemas.openxmlformats.org/officeDocument/2006/relationships/hyperlink" Target="https://podminky.urs.cz/item/CS_URS_2021_02/182151111" TargetMode="External" /><Relationship Id="rId8" Type="http://schemas.openxmlformats.org/officeDocument/2006/relationships/hyperlink" Target="https://podminky.urs.cz/item/CS_URS_2021_02/182351023" TargetMode="External" /><Relationship Id="rId9" Type="http://schemas.openxmlformats.org/officeDocument/2006/relationships/hyperlink" Target="https://podminky.urs.cz/item/CS_URS_2021_02/564831111" TargetMode="External" /><Relationship Id="rId10" Type="http://schemas.openxmlformats.org/officeDocument/2006/relationships/hyperlink" Target="https://podminky.urs.cz/item/CS_URS_2021_02/564851111" TargetMode="External" /><Relationship Id="rId11" Type="http://schemas.openxmlformats.org/officeDocument/2006/relationships/hyperlink" Target="https://podminky.urs.cz/item/CS_URS_2021_02/596211112" TargetMode="External" /><Relationship Id="rId12" Type="http://schemas.openxmlformats.org/officeDocument/2006/relationships/hyperlink" Target="https://podminky.urs.cz/item/CS_URS_2021_02/916131213" TargetMode="External" /><Relationship Id="rId13" Type="http://schemas.openxmlformats.org/officeDocument/2006/relationships/hyperlink" Target="https://podminky.urs.cz/item/CS_URS_2021_02/916231213" TargetMode="External" /><Relationship Id="rId14" Type="http://schemas.openxmlformats.org/officeDocument/2006/relationships/hyperlink" Target="https://podminky.urs.cz/item/CS_URS_2021_02/919726123" TargetMode="External" /><Relationship Id="rId15" Type="http://schemas.openxmlformats.org/officeDocument/2006/relationships/hyperlink" Target="https://podminky.urs.cz/item/CS_URS_2021_02/997221551" TargetMode="External" /><Relationship Id="rId16" Type="http://schemas.openxmlformats.org/officeDocument/2006/relationships/hyperlink" Target="https://podminky.urs.cz/item/CS_URS_2021_02/997221559" TargetMode="External" /><Relationship Id="rId17" Type="http://schemas.openxmlformats.org/officeDocument/2006/relationships/hyperlink" Target="https://podminky.urs.cz/item/CS_URS_2021_02/997221615" TargetMode="External" /><Relationship Id="rId18" Type="http://schemas.openxmlformats.org/officeDocument/2006/relationships/hyperlink" Target="https://podminky.urs.cz/item/CS_URS_2021_02/997221645" TargetMode="External" /><Relationship Id="rId19" Type="http://schemas.openxmlformats.org/officeDocument/2006/relationships/hyperlink" Target="https://podminky.urs.cz/item/CS_URS_2021_02/997221655" TargetMode="External" /><Relationship Id="rId20" Type="http://schemas.openxmlformats.org/officeDocument/2006/relationships/hyperlink" Target="https://podminky.urs.cz/item/CS_URS_2021_02/998223011" TargetMode="External" /><Relationship Id="rId21" Type="http://schemas.openxmlformats.org/officeDocument/2006/relationships/hyperlink" Target="https://podminky.urs.cz/item/CS_URS_2021_02/711161273" TargetMode="External" /><Relationship Id="rId2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13106171" TargetMode="External" /><Relationship Id="rId2" Type="http://schemas.openxmlformats.org/officeDocument/2006/relationships/hyperlink" Target="https://podminky.urs.cz/item/CS_URS_2021_02/113107324" TargetMode="External" /><Relationship Id="rId3" Type="http://schemas.openxmlformats.org/officeDocument/2006/relationships/hyperlink" Target="https://podminky.urs.cz/item/CS_URS_2021_02/113201112" TargetMode="External" /><Relationship Id="rId4" Type="http://schemas.openxmlformats.org/officeDocument/2006/relationships/hyperlink" Target="https://podminky.urs.cz/item/CS_URS_2021_02/214500111" TargetMode="External" /><Relationship Id="rId5" Type="http://schemas.openxmlformats.org/officeDocument/2006/relationships/hyperlink" Target="https://podminky.urs.cz/item/CS_URS_2021_02/564851111" TargetMode="External" /><Relationship Id="rId6" Type="http://schemas.openxmlformats.org/officeDocument/2006/relationships/hyperlink" Target="https://podminky.urs.cz/item/CS_URS_2021_02/567122114" TargetMode="External" /><Relationship Id="rId7" Type="http://schemas.openxmlformats.org/officeDocument/2006/relationships/hyperlink" Target="https://podminky.urs.cz/item/CS_URS_2021_02/596212212" TargetMode="External" /><Relationship Id="rId8" Type="http://schemas.openxmlformats.org/officeDocument/2006/relationships/hyperlink" Target="https://podminky.urs.cz/item/CS_URS_2021_02/899231111" TargetMode="External" /><Relationship Id="rId9" Type="http://schemas.openxmlformats.org/officeDocument/2006/relationships/hyperlink" Target="https://podminky.urs.cz/item/CS_URS_2021_02/899331111" TargetMode="External" /><Relationship Id="rId10" Type="http://schemas.openxmlformats.org/officeDocument/2006/relationships/hyperlink" Target="https://podminky.urs.cz/item/CS_URS_2021_02/899431111" TargetMode="External" /><Relationship Id="rId11" Type="http://schemas.openxmlformats.org/officeDocument/2006/relationships/hyperlink" Target="https://podminky.urs.cz/item/CS_URS_2021_02/916131213" TargetMode="External" /><Relationship Id="rId12" Type="http://schemas.openxmlformats.org/officeDocument/2006/relationships/hyperlink" Target="https://podminky.urs.cz/item/CS_URS_2021_02/919726121" TargetMode="External" /><Relationship Id="rId13" Type="http://schemas.openxmlformats.org/officeDocument/2006/relationships/hyperlink" Target="https://podminky.urs.cz/item/CS_URS_2021_02/919726123" TargetMode="External" /><Relationship Id="rId14" Type="http://schemas.openxmlformats.org/officeDocument/2006/relationships/hyperlink" Target="https://podminky.urs.cz/item/CS_URS_2021_02/997221571" TargetMode="External" /><Relationship Id="rId15" Type="http://schemas.openxmlformats.org/officeDocument/2006/relationships/hyperlink" Target="https://podminky.urs.cz/item/CS_URS_2021_02/997221579" TargetMode="External" /><Relationship Id="rId16" Type="http://schemas.openxmlformats.org/officeDocument/2006/relationships/hyperlink" Target="https://podminky.urs.cz/item/CS_URS_2021_02/997221615" TargetMode="External" /><Relationship Id="rId17" Type="http://schemas.openxmlformats.org/officeDocument/2006/relationships/hyperlink" Target="https://podminky.urs.cz/item/CS_URS_2021_02/997221655" TargetMode="External" /><Relationship Id="rId18" Type="http://schemas.openxmlformats.org/officeDocument/2006/relationships/hyperlink" Target="https://podminky.urs.cz/item/CS_URS_2021_02/998223011" TargetMode="External" /><Relationship Id="rId19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13106171" TargetMode="External" /><Relationship Id="rId2" Type="http://schemas.openxmlformats.org/officeDocument/2006/relationships/hyperlink" Target="https://podminky.urs.cz/item/CS_URS_2021_02/113107324" TargetMode="External" /><Relationship Id="rId3" Type="http://schemas.openxmlformats.org/officeDocument/2006/relationships/hyperlink" Target="https://podminky.urs.cz/item/CS_URS_2021_02/564851111" TargetMode="External" /><Relationship Id="rId4" Type="http://schemas.openxmlformats.org/officeDocument/2006/relationships/hyperlink" Target="https://podminky.urs.cz/item/CS_URS_2021_02/567122114" TargetMode="External" /><Relationship Id="rId5" Type="http://schemas.openxmlformats.org/officeDocument/2006/relationships/hyperlink" Target="https://podminky.urs.cz/item/CS_URS_2021_02/596212212" TargetMode="External" /><Relationship Id="rId6" Type="http://schemas.openxmlformats.org/officeDocument/2006/relationships/hyperlink" Target="https://podminky.urs.cz/item/CS_URS_2021_02/919726123" TargetMode="External" /><Relationship Id="rId7" Type="http://schemas.openxmlformats.org/officeDocument/2006/relationships/hyperlink" Target="https://podminky.urs.cz/item/CS_URS_2021_02/997221571" TargetMode="External" /><Relationship Id="rId8" Type="http://schemas.openxmlformats.org/officeDocument/2006/relationships/hyperlink" Target="https://podminky.urs.cz/item/CS_URS_2021_02/997221579" TargetMode="External" /><Relationship Id="rId9" Type="http://schemas.openxmlformats.org/officeDocument/2006/relationships/hyperlink" Target="https://podminky.urs.cz/item/CS_URS_2021_02/997221615" TargetMode="External" /><Relationship Id="rId10" Type="http://schemas.openxmlformats.org/officeDocument/2006/relationships/hyperlink" Target="https://podminky.urs.cz/item/CS_URS_2021_02/997221655" TargetMode="External" /><Relationship Id="rId11" Type="http://schemas.openxmlformats.org/officeDocument/2006/relationships/hyperlink" Target="https://podminky.urs.cz/item/CS_URS_2021_02/998223011" TargetMode="External" /><Relationship Id="rId12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31213131" TargetMode="External" /><Relationship Id="rId2" Type="http://schemas.openxmlformats.org/officeDocument/2006/relationships/hyperlink" Target="https://podminky.urs.cz/item/CS_URS_2021_02/151101102" TargetMode="External" /><Relationship Id="rId3" Type="http://schemas.openxmlformats.org/officeDocument/2006/relationships/hyperlink" Target="https://podminky.urs.cz/item/CS_URS_2021_02/151101112" TargetMode="External" /><Relationship Id="rId4" Type="http://schemas.openxmlformats.org/officeDocument/2006/relationships/hyperlink" Target="https://podminky.urs.cz/item/CS_URS_2021_02/162751117" TargetMode="External" /><Relationship Id="rId5" Type="http://schemas.openxmlformats.org/officeDocument/2006/relationships/hyperlink" Target="https://podminky.urs.cz/item/CS_URS_2021_02/171201221" TargetMode="External" /><Relationship Id="rId6" Type="http://schemas.openxmlformats.org/officeDocument/2006/relationships/hyperlink" Target="https://podminky.urs.cz/item/CS_URS_2021_02/171251201" TargetMode="External" /><Relationship Id="rId7" Type="http://schemas.openxmlformats.org/officeDocument/2006/relationships/hyperlink" Target="https://podminky.urs.cz/item/CS_URS_2021_02/174151101" TargetMode="External" /><Relationship Id="rId8" Type="http://schemas.openxmlformats.org/officeDocument/2006/relationships/hyperlink" Target="https://podminky.urs.cz/item/CS_URS_2021_02/213311141" TargetMode="External" /><Relationship Id="rId9" Type="http://schemas.openxmlformats.org/officeDocument/2006/relationships/hyperlink" Target="https://podminky.urs.cz/item/CS_URS_2021_02/273313511" TargetMode="External" /><Relationship Id="rId10" Type="http://schemas.openxmlformats.org/officeDocument/2006/relationships/hyperlink" Target="https://podminky.urs.cz/item/CS_URS_2021_02/452311141" TargetMode="External" /><Relationship Id="rId11" Type="http://schemas.openxmlformats.org/officeDocument/2006/relationships/hyperlink" Target="https://podminky.urs.cz/item/CS_URS_2021_02/831312121" TargetMode="External" /><Relationship Id="rId12" Type="http://schemas.openxmlformats.org/officeDocument/2006/relationships/hyperlink" Target="https://podminky.urs.cz/item/CS_URS_2021_02/837312221" TargetMode="External" /><Relationship Id="rId13" Type="http://schemas.openxmlformats.org/officeDocument/2006/relationships/hyperlink" Target="https://podminky.urs.cz/item/CS_URS_2021_02/871310320" TargetMode="External" /><Relationship Id="rId14" Type="http://schemas.openxmlformats.org/officeDocument/2006/relationships/hyperlink" Target="https://podminky.urs.cz/item/CS_URS_2021_02/877310310" TargetMode="External" /><Relationship Id="rId15" Type="http://schemas.openxmlformats.org/officeDocument/2006/relationships/hyperlink" Target="https://podminky.urs.cz/item/CS_URS_2021_02/877310320" TargetMode="External" /><Relationship Id="rId16" Type="http://schemas.openxmlformats.org/officeDocument/2006/relationships/hyperlink" Target="https://podminky.urs.cz/item/CS_URS_2021_02/877310330" TargetMode="External" /><Relationship Id="rId17" Type="http://schemas.openxmlformats.org/officeDocument/2006/relationships/hyperlink" Target="https://podminky.urs.cz/item/CS_URS_2021_02/895941111" TargetMode="External" /><Relationship Id="rId18" Type="http://schemas.openxmlformats.org/officeDocument/2006/relationships/hyperlink" Target="https://podminky.urs.cz/item/CS_URS_2021_02/899211112" TargetMode="External" /><Relationship Id="rId19" Type="http://schemas.openxmlformats.org/officeDocument/2006/relationships/hyperlink" Target="https://podminky.urs.cz/item/CS_URS_2021_02/931992124" TargetMode="External" /><Relationship Id="rId20" Type="http://schemas.openxmlformats.org/officeDocument/2006/relationships/hyperlink" Target="https://podminky.urs.cz/item/CS_URS_2021_02/935932418" TargetMode="External" /><Relationship Id="rId21" Type="http://schemas.openxmlformats.org/officeDocument/2006/relationships/hyperlink" Target="https://podminky.urs.cz/item/CS_URS_2021_02/977151124" TargetMode="External" /><Relationship Id="rId22" Type="http://schemas.openxmlformats.org/officeDocument/2006/relationships/hyperlink" Target="https://podminky.urs.cz/item/CS_URS_2021_02/998275101" TargetMode="External" /><Relationship Id="rId23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213311141" TargetMode="External" /><Relationship Id="rId2" Type="http://schemas.openxmlformats.org/officeDocument/2006/relationships/hyperlink" Target="https://podminky.urs.cz/item/CS_URS_2021_02/273313511" TargetMode="External" /><Relationship Id="rId3" Type="http://schemas.openxmlformats.org/officeDocument/2006/relationships/hyperlink" Target="https://podminky.urs.cz/item/CS_URS_2021_02/274313911" TargetMode="External" /><Relationship Id="rId4" Type="http://schemas.openxmlformats.org/officeDocument/2006/relationships/hyperlink" Target="https://podminky.urs.cz/item/CS_URS_2021_02/279113145" TargetMode="External" /><Relationship Id="rId5" Type="http://schemas.openxmlformats.org/officeDocument/2006/relationships/hyperlink" Target="https://podminky.urs.cz/item/CS_URS_2021_02/279361821" TargetMode="External" /><Relationship Id="rId6" Type="http://schemas.openxmlformats.org/officeDocument/2006/relationships/hyperlink" Target="https://podminky.urs.cz/item/CS_URS_2021_02/279362021" TargetMode="External" /><Relationship Id="rId7" Type="http://schemas.openxmlformats.org/officeDocument/2006/relationships/hyperlink" Target="https://podminky.urs.cz/item/CS_URS_2021_02/317321018" TargetMode="External" /><Relationship Id="rId8" Type="http://schemas.openxmlformats.org/officeDocument/2006/relationships/hyperlink" Target="https://podminky.urs.cz/item/CS_URS_2021_02/317353111" TargetMode="External" /><Relationship Id="rId9" Type="http://schemas.openxmlformats.org/officeDocument/2006/relationships/hyperlink" Target="https://podminky.urs.cz/item/CS_URS_2021_02/317353112" TargetMode="External" /><Relationship Id="rId10" Type="http://schemas.openxmlformats.org/officeDocument/2006/relationships/hyperlink" Target="https://podminky.urs.cz/item/CS_URS_2021_02/334359112" TargetMode="External" /><Relationship Id="rId11" Type="http://schemas.openxmlformats.org/officeDocument/2006/relationships/hyperlink" Target="https://podminky.urs.cz/item/CS_URS_2021_02/411125001" TargetMode="External" /><Relationship Id="rId12" Type="http://schemas.openxmlformats.org/officeDocument/2006/relationships/hyperlink" Target="https://podminky.urs.cz/item/CS_URS_2021_02/421662113" TargetMode="External" /><Relationship Id="rId13" Type="http://schemas.openxmlformats.org/officeDocument/2006/relationships/hyperlink" Target="https://podminky.urs.cz/item/CS_URS_2021_02/430321616" TargetMode="External" /><Relationship Id="rId14" Type="http://schemas.openxmlformats.org/officeDocument/2006/relationships/hyperlink" Target="https://podminky.urs.cz/item/CS_URS_2021_02/434121426" TargetMode="External" /><Relationship Id="rId15" Type="http://schemas.openxmlformats.org/officeDocument/2006/relationships/hyperlink" Target="https://podminky.urs.cz/item/CS_URS_2021_02/434351141" TargetMode="External" /><Relationship Id="rId16" Type="http://schemas.openxmlformats.org/officeDocument/2006/relationships/hyperlink" Target="https://podminky.urs.cz/item/CS_URS_2021_02/434351142" TargetMode="External" /><Relationship Id="rId17" Type="http://schemas.openxmlformats.org/officeDocument/2006/relationships/hyperlink" Target="https://podminky.urs.cz/item/CS_URS_2021_02/452471131" TargetMode="External" /><Relationship Id="rId18" Type="http://schemas.openxmlformats.org/officeDocument/2006/relationships/hyperlink" Target="https://podminky.urs.cz/item/CS_URS_2021_02/628631111" TargetMode="External" /><Relationship Id="rId19" Type="http://schemas.openxmlformats.org/officeDocument/2006/relationships/hyperlink" Target="https://podminky.urs.cz/item/CS_URS_2021_02/871228111" TargetMode="External" /><Relationship Id="rId20" Type="http://schemas.openxmlformats.org/officeDocument/2006/relationships/hyperlink" Target="https://podminky.urs.cz/item/CS_URS_2021_02/919726123" TargetMode="External" /><Relationship Id="rId21" Type="http://schemas.openxmlformats.org/officeDocument/2006/relationships/hyperlink" Target="https://podminky.urs.cz/item/CS_URS_2021_02/931992111" TargetMode="External" /><Relationship Id="rId22" Type="http://schemas.openxmlformats.org/officeDocument/2006/relationships/hyperlink" Target="https://podminky.urs.cz/item/CS_URS_2021_02/931994142" TargetMode="External" /><Relationship Id="rId23" Type="http://schemas.openxmlformats.org/officeDocument/2006/relationships/hyperlink" Target="https://podminky.urs.cz/item/CS_URS_2021_02/977211112" TargetMode="External" /><Relationship Id="rId24" Type="http://schemas.openxmlformats.org/officeDocument/2006/relationships/hyperlink" Target="https://podminky.urs.cz/item/CS_URS_2021_02/998011001" TargetMode="External" /><Relationship Id="rId25" Type="http://schemas.openxmlformats.org/officeDocument/2006/relationships/hyperlink" Target="https://podminky.urs.cz/item/CS_URS_2021_02/711472051" TargetMode="External" /><Relationship Id="rId26" Type="http://schemas.openxmlformats.org/officeDocument/2006/relationships/hyperlink" Target="https://podminky.urs.cz/item/CS_URS_2021_02/711491177" TargetMode="External" /><Relationship Id="rId27" Type="http://schemas.openxmlformats.org/officeDocument/2006/relationships/hyperlink" Target="https://podminky.urs.cz/item/CS_URS_2021_02/711541164" TargetMode="External" /><Relationship Id="rId28" Type="http://schemas.openxmlformats.org/officeDocument/2006/relationships/hyperlink" Target="https://podminky.urs.cz/item/CS_URS_2021_02/711713116" TargetMode="External" /><Relationship Id="rId29" Type="http://schemas.openxmlformats.org/officeDocument/2006/relationships/hyperlink" Target="https://podminky.urs.cz/item/CS_URS_2021_02/711792183" TargetMode="External" /><Relationship Id="rId30" Type="http://schemas.openxmlformats.org/officeDocument/2006/relationships/hyperlink" Target="https://podminky.urs.cz/item/CS_URS_2021_02/721171809" TargetMode="External" /><Relationship Id="rId31" Type="http://schemas.openxmlformats.org/officeDocument/2006/relationships/hyperlink" Target="https://podminky.urs.cz/item/CS_URS_2021_02/721173316" TargetMode="External" /><Relationship Id="rId32" Type="http://schemas.openxmlformats.org/officeDocument/2006/relationships/hyperlink" Target="https://podminky.urs.cz/item/CS_URS_2021_02/721290111" TargetMode="External" /><Relationship Id="rId33" Type="http://schemas.openxmlformats.org/officeDocument/2006/relationships/hyperlink" Target="https://podminky.urs.cz/item/CS_URS_2021_02/721290821" TargetMode="External" /><Relationship Id="rId34" Type="http://schemas.openxmlformats.org/officeDocument/2006/relationships/hyperlink" Target="https://podminky.urs.cz/item/CS_URS_2021_02/998721101" TargetMode="External" /><Relationship Id="rId35" Type="http://schemas.openxmlformats.org/officeDocument/2006/relationships/hyperlink" Target="https://podminky.urs.cz/item/CS_URS_2021_02/722170801" TargetMode="External" /><Relationship Id="rId36" Type="http://schemas.openxmlformats.org/officeDocument/2006/relationships/hyperlink" Target="https://podminky.urs.cz/item/CS_URS_2021_02/722174003" TargetMode="External" /><Relationship Id="rId37" Type="http://schemas.openxmlformats.org/officeDocument/2006/relationships/hyperlink" Target="https://podminky.urs.cz/item/CS_URS_2021_02/722262151" TargetMode="External" /><Relationship Id="rId38" Type="http://schemas.openxmlformats.org/officeDocument/2006/relationships/hyperlink" Target="https://podminky.urs.cz/item/CS_URS_2021_02/722290226" TargetMode="External" /><Relationship Id="rId39" Type="http://schemas.openxmlformats.org/officeDocument/2006/relationships/hyperlink" Target="https://podminky.urs.cz/item/CS_URS_2021_02/722290234" TargetMode="External" /><Relationship Id="rId40" Type="http://schemas.openxmlformats.org/officeDocument/2006/relationships/hyperlink" Target="https://podminky.urs.cz/item/CS_URS_2021_02/723150367" TargetMode="External" /><Relationship Id="rId41" Type="http://schemas.openxmlformats.org/officeDocument/2006/relationships/hyperlink" Target="https://podminky.urs.cz/item/CS_URS_2021_02/722260811" TargetMode="External" /><Relationship Id="rId42" Type="http://schemas.openxmlformats.org/officeDocument/2006/relationships/hyperlink" Target="https://podminky.urs.cz/item/CS_URS_2021_02/722290821" TargetMode="External" /><Relationship Id="rId43" Type="http://schemas.openxmlformats.org/officeDocument/2006/relationships/hyperlink" Target="https://podminky.urs.cz/item/CS_URS_2021_02/998722101" TargetMode="External" /><Relationship Id="rId44" Type="http://schemas.openxmlformats.org/officeDocument/2006/relationships/hyperlink" Target="https://podminky.urs.cz/item/CS_URS_2021_02/723150304" TargetMode="External" /><Relationship Id="rId45" Type="http://schemas.openxmlformats.org/officeDocument/2006/relationships/hyperlink" Target="https://podminky.urs.cz/item/CS_URS_2021_02/723150305" TargetMode="External" /><Relationship Id="rId46" Type="http://schemas.openxmlformats.org/officeDocument/2006/relationships/hyperlink" Target="https://podminky.urs.cz/item/CS_URS_2021_02/723160805" TargetMode="External" /><Relationship Id="rId47" Type="http://schemas.openxmlformats.org/officeDocument/2006/relationships/hyperlink" Target="https://podminky.urs.cz/item/CS_URS_2021_02/723160823" TargetMode="External" /><Relationship Id="rId48" Type="http://schemas.openxmlformats.org/officeDocument/2006/relationships/hyperlink" Target="https://podminky.urs.cz/item/CS_URS_2021_02/723260801" TargetMode="External" /><Relationship Id="rId49" Type="http://schemas.openxmlformats.org/officeDocument/2006/relationships/hyperlink" Target="https://podminky.urs.cz/item/CS_URS_2021_02/723290821" TargetMode="External" /><Relationship Id="rId50" Type="http://schemas.openxmlformats.org/officeDocument/2006/relationships/hyperlink" Target="https://podminky.urs.cz/item/CS_URS_2021_02/998723101" TargetMode="External" /><Relationship Id="rId51" Type="http://schemas.openxmlformats.org/officeDocument/2006/relationships/hyperlink" Target="https://podminky.urs.cz/item/CS_URS_2021_02/998723181" TargetMode="External" /><Relationship Id="rId52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6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303"/>
      <c r="AS2" s="303"/>
      <c r="AT2" s="303"/>
      <c r="AU2" s="303"/>
      <c r="AV2" s="303"/>
      <c r="AW2" s="303"/>
      <c r="AX2" s="303"/>
      <c r="AY2" s="303"/>
      <c r="AZ2" s="303"/>
      <c r="BA2" s="303"/>
      <c r="BB2" s="303"/>
      <c r="BC2" s="303"/>
      <c r="BD2" s="303"/>
      <c r="BE2" s="303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87" t="s">
        <v>14</v>
      </c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  <c r="AK5" s="288"/>
      <c r="AL5" s="288"/>
      <c r="AM5" s="288"/>
      <c r="AN5" s="288"/>
      <c r="AO5" s="288"/>
      <c r="AP5" s="22"/>
      <c r="AQ5" s="22"/>
      <c r="AR5" s="20"/>
      <c r="BE5" s="284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89" t="s">
        <v>17</v>
      </c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8"/>
      <c r="AI6" s="288"/>
      <c r="AJ6" s="288"/>
      <c r="AK6" s="288"/>
      <c r="AL6" s="288"/>
      <c r="AM6" s="288"/>
      <c r="AN6" s="288"/>
      <c r="AO6" s="288"/>
      <c r="AP6" s="22"/>
      <c r="AQ6" s="22"/>
      <c r="AR6" s="20"/>
      <c r="BE6" s="285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85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85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85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285"/>
      <c r="BS10" s="17" t="s">
        <v>6</v>
      </c>
    </row>
    <row r="11" spans="2:71" s="1" customFormat="1" ht="18.4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285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85"/>
      <c r="BS12" s="17" t="s">
        <v>6</v>
      </c>
    </row>
    <row r="13" spans="2:71" s="1" customFormat="1" ht="12" customHeight="1">
      <c r="B13" s="21"/>
      <c r="C13" s="22"/>
      <c r="D13" s="29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28</v>
      </c>
      <c r="AO13" s="22"/>
      <c r="AP13" s="22"/>
      <c r="AQ13" s="22"/>
      <c r="AR13" s="20"/>
      <c r="BE13" s="285"/>
      <c r="BS13" s="17" t="s">
        <v>6</v>
      </c>
    </row>
    <row r="14" spans="2:71" ht="12.75">
      <c r="B14" s="21"/>
      <c r="C14" s="22"/>
      <c r="D14" s="22"/>
      <c r="E14" s="290" t="s">
        <v>28</v>
      </c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" t="s">
        <v>26</v>
      </c>
      <c r="AL14" s="22"/>
      <c r="AM14" s="22"/>
      <c r="AN14" s="31" t="s">
        <v>28</v>
      </c>
      <c r="AO14" s="22"/>
      <c r="AP14" s="22"/>
      <c r="AQ14" s="22"/>
      <c r="AR14" s="20"/>
      <c r="BE14" s="285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85"/>
      <c r="BS15" s="17" t="s">
        <v>4</v>
      </c>
    </row>
    <row r="16" spans="2:71" s="1" customFormat="1" ht="12" customHeight="1">
      <c r="B16" s="21"/>
      <c r="C16" s="22"/>
      <c r="D16" s="29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285"/>
      <c r="BS16" s="17" t="s">
        <v>4</v>
      </c>
    </row>
    <row r="17" spans="2:71" s="1" customFormat="1" ht="18.4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285"/>
      <c r="BS17" s="17" t="s">
        <v>30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85"/>
      <c r="BS18" s="17" t="s">
        <v>6</v>
      </c>
    </row>
    <row r="19" spans="2:71" s="1" customFormat="1" ht="12" customHeight="1">
      <c r="B19" s="21"/>
      <c r="C19" s="22"/>
      <c r="D19" s="29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285"/>
      <c r="BS19" s="17" t="s">
        <v>6</v>
      </c>
    </row>
    <row r="20" spans="2:71" s="1" customFormat="1" ht="18.4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285"/>
      <c r="BS20" s="17" t="s">
        <v>30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85"/>
    </row>
    <row r="22" spans="2:57" s="1" customFormat="1" ht="12" customHeight="1">
      <c r="B22" s="21"/>
      <c r="C22" s="22"/>
      <c r="D22" s="29" t="s">
        <v>32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85"/>
    </row>
    <row r="23" spans="2:57" s="1" customFormat="1" ht="16.5" customHeight="1">
      <c r="B23" s="21"/>
      <c r="C23" s="22"/>
      <c r="D23" s="22"/>
      <c r="E23" s="292" t="s">
        <v>1</v>
      </c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92"/>
      <c r="AA23" s="292"/>
      <c r="AB23" s="292"/>
      <c r="AC23" s="292"/>
      <c r="AD23" s="292"/>
      <c r="AE23" s="292"/>
      <c r="AF23" s="292"/>
      <c r="AG23" s="292"/>
      <c r="AH23" s="292"/>
      <c r="AI23" s="292"/>
      <c r="AJ23" s="292"/>
      <c r="AK23" s="292"/>
      <c r="AL23" s="292"/>
      <c r="AM23" s="292"/>
      <c r="AN23" s="292"/>
      <c r="AO23" s="22"/>
      <c r="AP23" s="22"/>
      <c r="AQ23" s="22"/>
      <c r="AR23" s="20"/>
      <c r="BE23" s="285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85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85"/>
    </row>
    <row r="26" spans="1:57" s="2" customFormat="1" ht="25.9" customHeight="1">
      <c r="A26" s="34"/>
      <c r="B26" s="35"/>
      <c r="C26" s="36"/>
      <c r="D26" s="37" t="s">
        <v>33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93">
        <f>ROUND(AG94,2)</f>
        <v>0</v>
      </c>
      <c r="AL26" s="294"/>
      <c r="AM26" s="294"/>
      <c r="AN26" s="294"/>
      <c r="AO26" s="294"/>
      <c r="AP26" s="36"/>
      <c r="AQ26" s="36"/>
      <c r="AR26" s="39"/>
      <c r="BE26" s="285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85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95" t="s">
        <v>34</v>
      </c>
      <c r="M28" s="295"/>
      <c r="N28" s="295"/>
      <c r="O28" s="295"/>
      <c r="P28" s="295"/>
      <c r="Q28" s="36"/>
      <c r="R28" s="36"/>
      <c r="S28" s="36"/>
      <c r="T28" s="36"/>
      <c r="U28" s="36"/>
      <c r="V28" s="36"/>
      <c r="W28" s="295" t="s">
        <v>35</v>
      </c>
      <c r="X28" s="295"/>
      <c r="Y28" s="295"/>
      <c r="Z28" s="295"/>
      <c r="AA28" s="295"/>
      <c r="AB28" s="295"/>
      <c r="AC28" s="295"/>
      <c r="AD28" s="295"/>
      <c r="AE28" s="295"/>
      <c r="AF28" s="36"/>
      <c r="AG28" s="36"/>
      <c r="AH28" s="36"/>
      <c r="AI28" s="36"/>
      <c r="AJ28" s="36"/>
      <c r="AK28" s="295" t="s">
        <v>36</v>
      </c>
      <c r="AL28" s="295"/>
      <c r="AM28" s="295"/>
      <c r="AN28" s="295"/>
      <c r="AO28" s="295"/>
      <c r="AP28" s="36"/>
      <c r="AQ28" s="36"/>
      <c r="AR28" s="39"/>
      <c r="BE28" s="285"/>
    </row>
    <row r="29" spans="2:57" s="3" customFormat="1" ht="14.45" customHeight="1">
      <c r="B29" s="40"/>
      <c r="C29" s="41"/>
      <c r="D29" s="29" t="s">
        <v>37</v>
      </c>
      <c r="E29" s="41"/>
      <c r="F29" s="29" t="s">
        <v>38</v>
      </c>
      <c r="G29" s="41"/>
      <c r="H29" s="41"/>
      <c r="I29" s="41"/>
      <c r="J29" s="41"/>
      <c r="K29" s="41"/>
      <c r="L29" s="298">
        <v>0.21</v>
      </c>
      <c r="M29" s="297"/>
      <c r="N29" s="297"/>
      <c r="O29" s="297"/>
      <c r="P29" s="297"/>
      <c r="Q29" s="41"/>
      <c r="R29" s="41"/>
      <c r="S29" s="41"/>
      <c r="T29" s="41"/>
      <c r="U29" s="41"/>
      <c r="V29" s="41"/>
      <c r="W29" s="296">
        <f>ROUND(AZ94,2)</f>
        <v>0</v>
      </c>
      <c r="X29" s="297"/>
      <c r="Y29" s="297"/>
      <c r="Z29" s="297"/>
      <c r="AA29" s="297"/>
      <c r="AB29" s="297"/>
      <c r="AC29" s="297"/>
      <c r="AD29" s="297"/>
      <c r="AE29" s="297"/>
      <c r="AF29" s="41"/>
      <c r="AG29" s="41"/>
      <c r="AH29" s="41"/>
      <c r="AI29" s="41"/>
      <c r="AJ29" s="41"/>
      <c r="AK29" s="296">
        <f>ROUND(AV94,2)</f>
        <v>0</v>
      </c>
      <c r="AL29" s="297"/>
      <c r="AM29" s="297"/>
      <c r="AN29" s="297"/>
      <c r="AO29" s="297"/>
      <c r="AP29" s="41"/>
      <c r="AQ29" s="41"/>
      <c r="AR29" s="42"/>
      <c r="BE29" s="286"/>
    </row>
    <row r="30" spans="2:57" s="3" customFormat="1" ht="14.45" customHeight="1">
      <c r="B30" s="40"/>
      <c r="C30" s="41"/>
      <c r="D30" s="41"/>
      <c r="E30" s="41"/>
      <c r="F30" s="29" t="s">
        <v>39</v>
      </c>
      <c r="G30" s="41"/>
      <c r="H30" s="41"/>
      <c r="I30" s="41"/>
      <c r="J30" s="41"/>
      <c r="K30" s="41"/>
      <c r="L30" s="298">
        <v>0.15</v>
      </c>
      <c r="M30" s="297"/>
      <c r="N30" s="297"/>
      <c r="O30" s="297"/>
      <c r="P30" s="297"/>
      <c r="Q30" s="41"/>
      <c r="R30" s="41"/>
      <c r="S30" s="41"/>
      <c r="T30" s="41"/>
      <c r="U30" s="41"/>
      <c r="V30" s="41"/>
      <c r="W30" s="296">
        <f>ROUND(BA94,2)</f>
        <v>0</v>
      </c>
      <c r="X30" s="297"/>
      <c r="Y30" s="297"/>
      <c r="Z30" s="297"/>
      <c r="AA30" s="297"/>
      <c r="AB30" s="297"/>
      <c r="AC30" s="297"/>
      <c r="AD30" s="297"/>
      <c r="AE30" s="297"/>
      <c r="AF30" s="41"/>
      <c r="AG30" s="41"/>
      <c r="AH30" s="41"/>
      <c r="AI30" s="41"/>
      <c r="AJ30" s="41"/>
      <c r="AK30" s="296">
        <f>ROUND(AW94,2)</f>
        <v>0</v>
      </c>
      <c r="AL30" s="297"/>
      <c r="AM30" s="297"/>
      <c r="AN30" s="297"/>
      <c r="AO30" s="297"/>
      <c r="AP30" s="41"/>
      <c r="AQ30" s="41"/>
      <c r="AR30" s="42"/>
      <c r="BE30" s="286"/>
    </row>
    <row r="31" spans="2:57" s="3" customFormat="1" ht="14.45" customHeight="1" hidden="1">
      <c r="B31" s="40"/>
      <c r="C31" s="41"/>
      <c r="D31" s="41"/>
      <c r="E31" s="41"/>
      <c r="F31" s="29" t="s">
        <v>40</v>
      </c>
      <c r="G31" s="41"/>
      <c r="H31" s="41"/>
      <c r="I31" s="41"/>
      <c r="J31" s="41"/>
      <c r="K31" s="41"/>
      <c r="L31" s="298">
        <v>0.21</v>
      </c>
      <c r="M31" s="297"/>
      <c r="N31" s="297"/>
      <c r="O31" s="297"/>
      <c r="P31" s="297"/>
      <c r="Q31" s="41"/>
      <c r="R31" s="41"/>
      <c r="S31" s="41"/>
      <c r="T31" s="41"/>
      <c r="U31" s="41"/>
      <c r="V31" s="41"/>
      <c r="W31" s="296">
        <f>ROUND(BB94,2)</f>
        <v>0</v>
      </c>
      <c r="X31" s="297"/>
      <c r="Y31" s="297"/>
      <c r="Z31" s="297"/>
      <c r="AA31" s="297"/>
      <c r="AB31" s="297"/>
      <c r="AC31" s="297"/>
      <c r="AD31" s="297"/>
      <c r="AE31" s="297"/>
      <c r="AF31" s="41"/>
      <c r="AG31" s="41"/>
      <c r="AH31" s="41"/>
      <c r="AI31" s="41"/>
      <c r="AJ31" s="41"/>
      <c r="AK31" s="296">
        <v>0</v>
      </c>
      <c r="AL31" s="297"/>
      <c r="AM31" s="297"/>
      <c r="AN31" s="297"/>
      <c r="AO31" s="297"/>
      <c r="AP31" s="41"/>
      <c r="AQ31" s="41"/>
      <c r="AR31" s="42"/>
      <c r="BE31" s="286"/>
    </row>
    <row r="32" spans="2:57" s="3" customFormat="1" ht="14.45" customHeight="1" hidden="1">
      <c r="B32" s="40"/>
      <c r="C32" s="41"/>
      <c r="D32" s="41"/>
      <c r="E32" s="41"/>
      <c r="F32" s="29" t="s">
        <v>41</v>
      </c>
      <c r="G32" s="41"/>
      <c r="H32" s="41"/>
      <c r="I32" s="41"/>
      <c r="J32" s="41"/>
      <c r="K32" s="41"/>
      <c r="L32" s="298">
        <v>0.15</v>
      </c>
      <c r="M32" s="297"/>
      <c r="N32" s="297"/>
      <c r="O32" s="297"/>
      <c r="P32" s="297"/>
      <c r="Q32" s="41"/>
      <c r="R32" s="41"/>
      <c r="S32" s="41"/>
      <c r="T32" s="41"/>
      <c r="U32" s="41"/>
      <c r="V32" s="41"/>
      <c r="W32" s="296">
        <f>ROUND(BC94,2)</f>
        <v>0</v>
      </c>
      <c r="X32" s="297"/>
      <c r="Y32" s="297"/>
      <c r="Z32" s="297"/>
      <c r="AA32" s="297"/>
      <c r="AB32" s="297"/>
      <c r="AC32" s="297"/>
      <c r="AD32" s="297"/>
      <c r="AE32" s="297"/>
      <c r="AF32" s="41"/>
      <c r="AG32" s="41"/>
      <c r="AH32" s="41"/>
      <c r="AI32" s="41"/>
      <c r="AJ32" s="41"/>
      <c r="AK32" s="296">
        <v>0</v>
      </c>
      <c r="AL32" s="297"/>
      <c r="AM32" s="297"/>
      <c r="AN32" s="297"/>
      <c r="AO32" s="297"/>
      <c r="AP32" s="41"/>
      <c r="AQ32" s="41"/>
      <c r="AR32" s="42"/>
      <c r="BE32" s="286"/>
    </row>
    <row r="33" spans="2:57" s="3" customFormat="1" ht="14.45" customHeight="1" hidden="1">
      <c r="B33" s="40"/>
      <c r="C33" s="41"/>
      <c r="D33" s="41"/>
      <c r="E33" s="41"/>
      <c r="F33" s="29" t="s">
        <v>42</v>
      </c>
      <c r="G33" s="41"/>
      <c r="H33" s="41"/>
      <c r="I33" s="41"/>
      <c r="J33" s="41"/>
      <c r="K33" s="41"/>
      <c r="L33" s="298">
        <v>0</v>
      </c>
      <c r="M33" s="297"/>
      <c r="N33" s="297"/>
      <c r="O33" s="297"/>
      <c r="P33" s="297"/>
      <c r="Q33" s="41"/>
      <c r="R33" s="41"/>
      <c r="S33" s="41"/>
      <c r="T33" s="41"/>
      <c r="U33" s="41"/>
      <c r="V33" s="41"/>
      <c r="W33" s="296">
        <f>ROUND(BD94,2)</f>
        <v>0</v>
      </c>
      <c r="X33" s="297"/>
      <c r="Y33" s="297"/>
      <c r="Z33" s="297"/>
      <c r="AA33" s="297"/>
      <c r="AB33" s="297"/>
      <c r="AC33" s="297"/>
      <c r="AD33" s="297"/>
      <c r="AE33" s="297"/>
      <c r="AF33" s="41"/>
      <c r="AG33" s="41"/>
      <c r="AH33" s="41"/>
      <c r="AI33" s="41"/>
      <c r="AJ33" s="41"/>
      <c r="AK33" s="296">
        <v>0</v>
      </c>
      <c r="AL33" s="297"/>
      <c r="AM33" s="297"/>
      <c r="AN33" s="297"/>
      <c r="AO33" s="297"/>
      <c r="AP33" s="41"/>
      <c r="AQ33" s="41"/>
      <c r="AR33" s="42"/>
      <c r="BE33" s="286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85"/>
    </row>
    <row r="35" spans="1:57" s="2" customFormat="1" ht="25.9" customHeight="1">
      <c r="A35" s="34"/>
      <c r="B35" s="35"/>
      <c r="C35" s="43"/>
      <c r="D35" s="44" t="s">
        <v>43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44</v>
      </c>
      <c r="U35" s="45"/>
      <c r="V35" s="45"/>
      <c r="W35" s="45"/>
      <c r="X35" s="302" t="s">
        <v>45</v>
      </c>
      <c r="Y35" s="300"/>
      <c r="Z35" s="300"/>
      <c r="AA35" s="300"/>
      <c r="AB35" s="300"/>
      <c r="AC35" s="45"/>
      <c r="AD35" s="45"/>
      <c r="AE35" s="45"/>
      <c r="AF35" s="45"/>
      <c r="AG35" s="45"/>
      <c r="AH35" s="45"/>
      <c r="AI35" s="45"/>
      <c r="AJ35" s="45"/>
      <c r="AK35" s="299">
        <f>SUM(AK26:AK33)</f>
        <v>0</v>
      </c>
      <c r="AL35" s="300"/>
      <c r="AM35" s="300"/>
      <c r="AN35" s="300"/>
      <c r="AO35" s="301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7"/>
      <c r="C49" s="48"/>
      <c r="D49" s="49" t="s">
        <v>46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47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48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49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48</v>
      </c>
      <c r="AI60" s="38"/>
      <c r="AJ60" s="38"/>
      <c r="AK60" s="38"/>
      <c r="AL60" s="38"/>
      <c r="AM60" s="52" t="s">
        <v>49</v>
      </c>
      <c r="AN60" s="38"/>
      <c r="AO60" s="38"/>
      <c r="AP60" s="36"/>
      <c r="AQ60" s="36"/>
      <c r="AR60" s="39"/>
      <c r="BE60" s="34"/>
    </row>
    <row r="61" spans="2:44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50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51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48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49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48</v>
      </c>
      <c r="AI75" s="38"/>
      <c r="AJ75" s="38"/>
      <c r="AK75" s="38"/>
      <c r="AL75" s="38"/>
      <c r="AM75" s="52" t="s">
        <v>49</v>
      </c>
      <c r="AN75" s="38"/>
      <c r="AO75" s="38"/>
      <c r="AP75" s="36"/>
      <c r="AQ75" s="36"/>
      <c r="AR75" s="39"/>
      <c r="BE75" s="34"/>
    </row>
    <row r="76" spans="1:57" s="2" customFormat="1" ht="11.25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5" customHeight="1">
      <c r="A82" s="34"/>
      <c r="B82" s="35"/>
      <c r="C82" s="23" t="s">
        <v>52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2020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5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81" t="str">
        <f>K6</f>
        <v>Ulice Klajdovská</v>
      </c>
      <c r="M85" s="282"/>
      <c r="N85" s="282"/>
      <c r="O85" s="282"/>
      <c r="P85" s="282"/>
      <c r="Q85" s="282"/>
      <c r="R85" s="282"/>
      <c r="S85" s="282"/>
      <c r="T85" s="282"/>
      <c r="U85" s="282"/>
      <c r="V85" s="282"/>
      <c r="W85" s="282"/>
      <c r="X85" s="282"/>
      <c r="Y85" s="282"/>
      <c r="Z85" s="282"/>
      <c r="AA85" s="282"/>
      <c r="AB85" s="282"/>
      <c r="AC85" s="282"/>
      <c r="AD85" s="282"/>
      <c r="AE85" s="282"/>
      <c r="AF85" s="282"/>
      <c r="AG85" s="282"/>
      <c r="AH85" s="282"/>
      <c r="AI85" s="282"/>
      <c r="AJ85" s="282"/>
      <c r="AK85" s="282"/>
      <c r="AL85" s="282"/>
      <c r="AM85" s="282"/>
      <c r="AN85" s="282"/>
      <c r="AO85" s="282"/>
      <c r="AP85" s="63"/>
      <c r="AQ85" s="63"/>
      <c r="AR85" s="64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 xml:space="preserve"> 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310" t="str">
        <f>IF(AN8="","",AN8)</f>
        <v>12. 4. 2021</v>
      </c>
      <c r="AN87" s="310"/>
      <c r="AO87" s="36"/>
      <c r="AP87" s="36"/>
      <c r="AQ87" s="36"/>
      <c r="AR87" s="39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15.2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 xml:space="preserve"> 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29</v>
      </c>
      <c r="AJ89" s="36"/>
      <c r="AK89" s="36"/>
      <c r="AL89" s="36"/>
      <c r="AM89" s="311" t="str">
        <f>IF(E17="","",E17)</f>
        <v xml:space="preserve"> </v>
      </c>
      <c r="AN89" s="312"/>
      <c r="AO89" s="312"/>
      <c r="AP89" s="312"/>
      <c r="AQ89" s="36"/>
      <c r="AR89" s="39"/>
      <c r="AS89" s="314" t="s">
        <v>53</v>
      </c>
      <c r="AT89" s="315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2" customHeight="1">
      <c r="A90" s="34"/>
      <c r="B90" s="35"/>
      <c r="C90" s="29" t="s">
        <v>27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31</v>
      </c>
      <c r="AJ90" s="36"/>
      <c r="AK90" s="36"/>
      <c r="AL90" s="36"/>
      <c r="AM90" s="311" t="str">
        <f>IF(E20="","",E20)</f>
        <v xml:space="preserve"> </v>
      </c>
      <c r="AN90" s="312"/>
      <c r="AO90" s="312"/>
      <c r="AP90" s="312"/>
      <c r="AQ90" s="36"/>
      <c r="AR90" s="39"/>
      <c r="AS90" s="316"/>
      <c r="AT90" s="317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318"/>
      <c r="AT91" s="319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76" t="s">
        <v>54</v>
      </c>
      <c r="D92" s="277"/>
      <c r="E92" s="277"/>
      <c r="F92" s="277"/>
      <c r="G92" s="277"/>
      <c r="H92" s="73"/>
      <c r="I92" s="280" t="s">
        <v>55</v>
      </c>
      <c r="J92" s="277"/>
      <c r="K92" s="277"/>
      <c r="L92" s="277"/>
      <c r="M92" s="277"/>
      <c r="N92" s="277"/>
      <c r="O92" s="277"/>
      <c r="P92" s="277"/>
      <c r="Q92" s="277"/>
      <c r="R92" s="277"/>
      <c r="S92" s="277"/>
      <c r="T92" s="277"/>
      <c r="U92" s="277"/>
      <c r="V92" s="277"/>
      <c r="W92" s="277"/>
      <c r="X92" s="277"/>
      <c r="Y92" s="277"/>
      <c r="Z92" s="277"/>
      <c r="AA92" s="277"/>
      <c r="AB92" s="277"/>
      <c r="AC92" s="277"/>
      <c r="AD92" s="277"/>
      <c r="AE92" s="277"/>
      <c r="AF92" s="277"/>
      <c r="AG92" s="308" t="s">
        <v>56</v>
      </c>
      <c r="AH92" s="277"/>
      <c r="AI92" s="277"/>
      <c r="AJ92" s="277"/>
      <c r="AK92" s="277"/>
      <c r="AL92" s="277"/>
      <c r="AM92" s="277"/>
      <c r="AN92" s="280" t="s">
        <v>57</v>
      </c>
      <c r="AO92" s="277"/>
      <c r="AP92" s="313"/>
      <c r="AQ92" s="74" t="s">
        <v>58</v>
      </c>
      <c r="AR92" s="39"/>
      <c r="AS92" s="75" t="s">
        <v>59</v>
      </c>
      <c r="AT92" s="76" t="s">
        <v>60</v>
      </c>
      <c r="AU92" s="76" t="s">
        <v>61</v>
      </c>
      <c r="AV92" s="76" t="s">
        <v>62</v>
      </c>
      <c r="AW92" s="76" t="s">
        <v>63</v>
      </c>
      <c r="AX92" s="76" t="s">
        <v>64</v>
      </c>
      <c r="AY92" s="76" t="s">
        <v>65</v>
      </c>
      <c r="AZ92" s="76" t="s">
        <v>66</v>
      </c>
      <c r="BA92" s="76" t="s">
        <v>67</v>
      </c>
      <c r="BB92" s="76" t="s">
        <v>68</v>
      </c>
      <c r="BC92" s="76" t="s">
        <v>69</v>
      </c>
      <c r="BD92" s="77" t="s">
        <v>70</v>
      </c>
      <c r="BE92" s="34"/>
    </row>
    <row r="93" spans="1:57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5" customHeight="1">
      <c r="B94" s="81"/>
      <c r="C94" s="82" t="s">
        <v>71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83">
        <f>ROUND(AG95+AG96+AG97+AG100+AG103+AG104,2)</f>
        <v>0</v>
      </c>
      <c r="AH94" s="283"/>
      <c r="AI94" s="283"/>
      <c r="AJ94" s="283"/>
      <c r="AK94" s="283"/>
      <c r="AL94" s="283"/>
      <c r="AM94" s="283"/>
      <c r="AN94" s="320">
        <f aca="true" t="shared" si="0" ref="AN94:AN104">SUM(AG94,AT94)</f>
        <v>0</v>
      </c>
      <c r="AO94" s="320"/>
      <c r="AP94" s="320"/>
      <c r="AQ94" s="85" t="s">
        <v>1</v>
      </c>
      <c r="AR94" s="86"/>
      <c r="AS94" s="87">
        <f>ROUND(AS95+AS96+AS97+AS100+AS103+AS104,2)</f>
        <v>0</v>
      </c>
      <c r="AT94" s="88">
        <f aca="true" t="shared" si="1" ref="AT94:AT104">ROUND(SUM(AV94:AW94),2)</f>
        <v>0</v>
      </c>
      <c r="AU94" s="89">
        <f>ROUND(AU95+AU96+AU97+AU100+AU103+AU104,5)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ROUND(AZ95+AZ96+AZ97+AZ100+AZ103+AZ104,2)</f>
        <v>0</v>
      </c>
      <c r="BA94" s="88">
        <f>ROUND(BA95+BA96+BA97+BA100+BA103+BA104,2)</f>
        <v>0</v>
      </c>
      <c r="BB94" s="88">
        <f>ROUND(BB95+BB96+BB97+BB100+BB103+BB104,2)</f>
        <v>0</v>
      </c>
      <c r="BC94" s="88">
        <f>ROUND(BC95+BC96+BC97+BC100+BC103+BC104,2)</f>
        <v>0</v>
      </c>
      <c r="BD94" s="90">
        <f>ROUND(BD95+BD96+BD97+BD100+BD103+BD104,2)</f>
        <v>0</v>
      </c>
      <c r="BS94" s="91" t="s">
        <v>72</v>
      </c>
      <c r="BT94" s="91" t="s">
        <v>73</v>
      </c>
      <c r="BU94" s="92" t="s">
        <v>74</v>
      </c>
      <c r="BV94" s="91" t="s">
        <v>75</v>
      </c>
      <c r="BW94" s="91" t="s">
        <v>5</v>
      </c>
      <c r="BX94" s="91" t="s">
        <v>76</v>
      </c>
      <c r="CL94" s="91" t="s">
        <v>1</v>
      </c>
    </row>
    <row r="95" spans="1:91" s="7" customFormat="1" ht="16.5" customHeight="1">
      <c r="A95" s="93" t="s">
        <v>77</v>
      </c>
      <c r="B95" s="94"/>
      <c r="C95" s="95"/>
      <c r="D95" s="278" t="s">
        <v>78</v>
      </c>
      <c r="E95" s="278"/>
      <c r="F95" s="278"/>
      <c r="G95" s="278"/>
      <c r="H95" s="278"/>
      <c r="I95" s="96"/>
      <c r="J95" s="278" t="s">
        <v>79</v>
      </c>
      <c r="K95" s="278"/>
      <c r="L95" s="278"/>
      <c r="M95" s="278"/>
      <c r="N95" s="278"/>
      <c r="O95" s="278"/>
      <c r="P95" s="278"/>
      <c r="Q95" s="278"/>
      <c r="R95" s="278"/>
      <c r="S95" s="278"/>
      <c r="T95" s="278"/>
      <c r="U95" s="278"/>
      <c r="V95" s="278"/>
      <c r="W95" s="278"/>
      <c r="X95" s="278"/>
      <c r="Y95" s="278"/>
      <c r="Z95" s="278"/>
      <c r="AA95" s="278"/>
      <c r="AB95" s="278"/>
      <c r="AC95" s="278"/>
      <c r="AD95" s="278"/>
      <c r="AE95" s="278"/>
      <c r="AF95" s="278"/>
      <c r="AG95" s="304">
        <f>'SO-00 - Vedlejší rozpočto...'!J30</f>
        <v>0</v>
      </c>
      <c r="AH95" s="305"/>
      <c r="AI95" s="305"/>
      <c r="AJ95" s="305"/>
      <c r="AK95" s="305"/>
      <c r="AL95" s="305"/>
      <c r="AM95" s="305"/>
      <c r="AN95" s="304">
        <f t="shared" si="0"/>
        <v>0</v>
      </c>
      <c r="AO95" s="305"/>
      <c r="AP95" s="305"/>
      <c r="AQ95" s="97" t="s">
        <v>80</v>
      </c>
      <c r="AR95" s="98"/>
      <c r="AS95" s="99">
        <v>0</v>
      </c>
      <c r="AT95" s="100">
        <f t="shared" si="1"/>
        <v>0</v>
      </c>
      <c r="AU95" s="101">
        <f>'SO-00 - Vedlejší rozpočto...'!P123</f>
        <v>0</v>
      </c>
      <c r="AV95" s="100">
        <f>'SO-00 - Vedlejší rozpočto...'!J33</f>
        <v>0</v>
      </c>
      <c r="AW95" s="100">
        <f>'SO-00 - Vedlejší rozpočto...'!J34</f>
        <v>0</v>
      </c>
      <c r="AX95" s="100">
        <f>'SO-00 - Vedlejší rozpočto...'!J35</f>
        <v>0</v>
      </c>
      <c r="AY95" s="100">
        <f>'SO-00 - Vedlejší rozpočto...'!J36</f>
        <v>0</v>
      </c>
      <c r="AZ95" s="100">
        <f>'SO-00 - Vedlejší rozpočto...'!F33</f>
        <v>0</v>
      </c>
      <c r="BA95" s="100">
        <f>'SO-00 - Vedlejší rozpočto...'!F34</f>
        <v>0</v>
      </c>
      <c r="BB95" s="100">
        <f>'SO-00 - Vedlejší rozpočto...'!F35</f>
        <v>0</v>
      </c>
      <c r="BC95" s="100">
        <f>'SO-00 - Vedlejší rozpočto...'!F36</f>
        <v>0</v>
      </c>
      <c r="BD95" s="102">
        <f>'SO-00 - Vedlejší rozpočto...'!F37</f>
        <v>0</v>
      </c>
      <c r="BT95" s="103" t="s">
        <v>81</v>
      </c>
      <c r="BV95" s="103" t="s">
        <v>75</v>
      </c>
      <c r="BW95" s="103" t="s">
        <v>82</v>
      </c>
      <c r="BX95" s="103" t="s">
        <v>5</v>
      </c>
      <c r="CL95" s="103" t="s">
        <v>1</v>
      </c>
      <c r="CM95" s="103" t="s">
        <v>83</v>
      </c>
    </row>
    <row r="96" spans="1:91" s="7" customFormat="1" ht="16.5" customHeight="1">
      <c r="A96" s="93" t="s">
        <v>77</v>
      </c>
      <c r="B96" s="94"/>
      <c r="C96" s="95"/>
      <c r="D96" s="278" t="s">
        <v>84</v>
      </c>
      <c r="E96" s="278"/>
      <c r="F96" s="278"/>
      <c r="G96" s="278"/>
      <c r="H96" s="278"/>
      <c r="I96" s="96"/>
      <c r="J96" s="278" t="s">
        <v>85</v>
      </c>
      <c r="K96" s="278"/>
      <c r="L96" s="278"/>
      <c r="M96" s="278"/>
      <c r="N96" s="278"/>
      <c r="O96" s="278"/>
      <c r="P96" s="278"/>
      <c r="Q96" s="278"/>
      <c r="R96" s="278"/>
      <c r="S96" s="278"/>
      <c r="T96" s="278"/>
      <c r="U96" s="278"/>
      <c r="V96" s="278"/>
      <c r="W96" s="278"/>
      <c r="X96" s="278"/>
      <c r="Y96" s="278"/>
      <c r="Z96" s="278"/>
      <c r="AA96" s="278"/>
      <c r="AB96" s="278"/>
      <c r="AC96" s="278"/>
      <c r="AD96" s="278"/>
      <c r="AE96" s="278"/>
      <c r="AF96" s="278"/>
      <c r="AG96" s="304">
        <f>'SO-01 - Opěrné zdi'!J30</f>
        <v>0</v>
      </c>
      <c r="AH96" s="305"/>
      <c r="AI96" s="305"/>
      <c r="AJ96" s="305"/>
      <c r="AK96" s="305"/>
      <c r="AL96" s="305"/>
      <c r="AM96" s="305"/>
      <c r="AN96" s="304">
        <f t="shared" si="0"/>
        <v>0</v>
      </c>
      <c r="AO96" s="305"/>
      <c r="AP96" s="305"/>
      <c r="AQ96" s="97" t="s">
        <v>80</v>
      </c>
      <c r="AR96" s="98"/>
      <c r="AS96" s="99">
        <v>0</v>
      </c>
      <c r="AT96" s="100">
        <f t="shared" si="1"/>
        <v>0</v>
      </c>
      <c r="AU96" s="101">
        <f>'SO-01 - Opěrné zdi'!P131</f>
        <v>0</v>
      </c>
      <c r="AV96" s="100">
        <f>'SO-01 - Opěrné zdi'!J33</f>
        <v>0</v>
      </c>
      <c r="AW96" s="100">
        <f>'SO-01 - Opěrné zdi'!J34</f>
        <v>0</v>
      </c>
      <c r="AX96" s="100">
        <f>'SO-01 - Opěrné zdi'!J35</f>
        <v>0</v>
      </c>
      <c r="AY96" s="100">
        <f>'SO-01 - Opěrné zdi'!J36</f>
        <v>0</v>
      </c>
      <c r="AZ96" s="100">
        <f>'SO-01 - Opěrné zdi'!F33</f>
        <v>0</v>
      </c>
      <c r="BA96" s="100">
        <f>'SO-01 - Opěrné zdi'!F34</f>
        <v>0</v>
      </c>
      <c r="BB96" s="100">
        <f>'SO-01 - Opěrné zdi'!F35</f>
        <v>0</v>
      </c>
      <c r="BC96" s="100">
        <f>'SO-01 - Opěrné zdi'!F36</f>
        <v>0</v>
      </c>
      <c r="BD96" s="102">
        <f>'SO-01 - Opěrné zdi'!F37</f>
        <v>0</v>
      </c>
      <c r="BT96" s="103" t="s">
        <v>81</v>
      </c>
      <c r="BV96" s="103" t="s">
        <v>75</v>
      </c>
      <c r="BW96" s="103" t="s">
        <v>86</v>
      </c>
      <c r="BX96" s="103" t="s">
        <v>5</v>
      </c>
      <c r="CL96" s="103" t="s">
        <v>1</v>
      </c>
      <c r="CM96" s="103" t="s">
        <v>83</v>
      </c>
    </row>
    <row r="97" spans="2:91" s="7" customFormat="1" ht="16.5" customHeight="1">
      <c r="B97" s="94"/>
      <c r="C97" s="95"/>
      <c r="D97" s="278" t="s">
        <v>87</v>
      </c>
      <c r="E97" s="278"/>
      <c r="F97" s="278"/>
      <c r="G97" s="278"/>
      <c r="H97" s="278"/>
      <c r="I97" s="96"/>
      <c r="J97" s="278" t="s">
        <v>88</v>
      </c>
      <c r="K97" s="278"/>
      <c r="L97" s="278"/>
      <c r="M97" s="278"/>
      <c r="N97" s="278"/>
      <c r="O97" s="278"/>
      <c r="P97" s="278"/>
      <c r="Q97" s="278"/>
      <c r="R97" s="278"/>
      <c r="S97" s="278"/>
      <c r="T97" s="278"/>
      <c r="U97" s="278"/>
      <c r="V97" s="278"/>
      <c r="W97" s="278"/>
      <c r="X97" s="278"/>
      <c r="Y97" s="278"/>
      <c r="Z97" s="278"/>
      <c r="AA97" s="278"/>
      <c r="AB97" s="278"/>
      <c r="AC97" s="278"/>
      <c r="AD97" s="278"/>
      <c r="AE97" s="278"/>
      <c r="AF97" s="278"/>
      <c r="AG97" s="309">
        <f>ROUND(SUM(AG98:AG99),2)</f>
        <v>0</v>
      </c>
      <c r="AH97" s="305"/>
      <c r="AI97" s="305"/>
      <c r="AJ97" s="305"/>
      <c r="AK97" s="305"/>
      <c r="AL97" s="305"/>
      <c r="AM97" s="305"/>
      <c r="AN97" s="304">
        <f t="shared" si="0"/>
        <v>0</v>
      </c>
      <c r="AO97" s="305"/>
      <c r="AP97" s="305"/>
      <c r="AQ97" s="97" t="s">
        <v>80</v>
      </c>
      <c r="AR97" s="98"/>
      <c r="AS97" s="99">
        <f>ROUND(SUM(AS98:AS99),2)</f>
        <v>0</v>
      </c>
      <c r="AT97" s="100">
        <f t="shared" si="1"/>
        <v>0</v>
      </c>
      <c r="AU97" s="101">
        <f>ROUND(SUM(AU98:AU99),5)</f>
        <v>0</v>
      </c>
      <c r="AV97" s="100">
        <f>ROUND(AZ97*L29,2)</f>
        <v>0</v>
      </c>
      <c r="AW97" s="100">
        <f>ROUND(BA97*L30,2)</f>
        <v>0</v>
      </c>
      <c r="AX97" s="100">
        <f>ROUND(BB97*L29,2)</f>
        <v>0</v>
      </c>
      <c r="AY97" s="100">
        <f>ROUND(BC97*L30,2)</f>
        <v>0</v>
      </c>
      <c r="AZ97" s="100">
        <f>ROUND(SUM(AZ98:AZ99),2)</f>
        <v>0</v>
      </c>
      <c r="BA97" s="100">
        <f>ROUND(SUM(BA98:BA99),2)</f>
        <v>0</v>
      </c>
      <c r="BB97" s="100">
        <f>ROUND(SUM(BB98:BB99),2)</f>
        <v>0</v>
      </c>
      <c r="BC97" s="100">
        <f>ROUND(SUM(BC98:BC99),2)</f>
        <v>0</v>
      </c>
      <c r="BD97" s="102">
        <f>ROUND(SUM(BD98:BD99),2)</f>
        <v>0</v>
      </c>
      <c r="BS97" s="103" t="s">
        <v>72</v>
      </c>
      <c r="BT97" s="103" t="s">
        <v>81</v>
      </c>
      <c r="BU97" s="103" t="s">
        <v>74</v>
      </c>
      <c r="BV97" s="103" t="s">
        <v>75</v>
      </c>
      <c r="BW97" s="103" t="s">
        <v>89</v>
      </c>
      <c r="BX97" s="103" t="s">
        <v>5</v>
      </c>
      <c r="CL97" s="103" t="s">
        <v>1</v>
      </c>
      <c r="CM97" s="103" t="s">
        <v>83</v>
      </c>
    </row>
    <row r="98" spans="1:90" s="4" customFormat="1" ht="16.5" customHeight="1">
      <c r="A98" s="93" t="s">
        <v>77</v>
      </c>
      <c r="B98" s="58"/>
      <c r="C98" s="104"/>
      <c r="D98" s="104"/>
      <c r="E98" s="279" t="s">
        <v>90</v>
      </c>
      <c r="F98" s="279"/>
      <c r="G98" s="279"/>
      <c r="H98" s="279"/>
      <c r="I98" s="279"/>
      <c r="J98" s="104"/>
      <c r="K98" s="279" t="s">
        <v>91</v>
      </c>
      <c r="L98" s="279"/>
      <c r="M98" s="279"/>
      <c r="N98" s="279"/>
      <c r="O98" s="279"/>
      <c r="P98" s="279"/>
      <c r="Q98" s="279"/>
      <c r="R98" s="279"/>
      <c r="S98" s="279"/>
      <c r="T98" s="279"/>
      <c r="U98" s="279"/>
      <c r="V98" s="279"/>
      <c r="W98" s="279"/>
      <c r="X98" s="279"/>
      <c r="Y98" s="279"/>
      <c r="Z98" s="279"/>
      <c r="AA98" s="279"/>
      <c r="AB98" s="279"/>
      <c r="AC98" s="279"/>
      <c r="AD98" s="279"/>
      <c r="AE98" s="279"/>
      <c r="AF98" s="279"/>
      <c r="AG98" s="306">
        <f>'SO-02.1 - Plochy místní'!J32</f>
        <v>0</v>
      </c>
      <c r="AH98" s="307"/>
      <c r="AI98" s="307"/>
      <c r="AJ98" s="307"/>
      <c r="AK98" s="307"/>
      <c r="AL98" s="307"/>
      <c r="AM98" s="307"/>
      <c r="AN98" s="306">
        <f t="shared" si="0"/>
        <v>0</v>
      </c>
      <c r="AO98" s="307"/>
      <c r="AP98" s="307"/>
      <c r="AQ98" s="105" t="s">
        <v>92</v>
      </c>
      <c r="AR98" s="60"/>
      <c r="AS98" s="106">
        <v>0</v>
      </c>
      <c r="AT98" s="107">
        <f t="shared" si="1"/>
        <v>0</v>
      </c>
      <c r="AU98" s="108">
        <f>'SO-02.1 - Plochy místní'!P131</f>
        <v>0</v>
      </c>
      <c r="AV98" s="107">
        <f>'SO-02.1 - Plochy místní'!J35</f>
        <v>0</v>
      </c>
      <c r="AW98" s="107">
        <f>'SO-02.1 - Plochy místní'!J36</f>
        <v>0</v>
      </c>
      <c r="AX98" s="107">
        <f>'SO-02.1 - Plochy místní'!J37</f>
        <v>0</v>
      </c>
      <c r="AY98" s="107">
        <f>'SO-02.1 - Plochy místní'!J38</f>
        <v>0</v>
      </c>
      <c r="AZ98" s="107">
        <f>'SO-02.1 - Plochy místní'!F35</f>
        <v>0</v>
      </c>
      <c r="BA98" s="107">
        <f>'SO-02.1 - Plochy místní'!F36</f>
        <v>0</v>
      </c>
      <c r="BB98" s="107">
        <f>'SO-02.1 - Plochy místní'!F37</f>
        <v>0</v>
      </c>
      <c r="BC98" s="107">
        <f>'SO-02.1 - Plochy místní'!F38</f>
        <v>0</v>
      </c>
      <c r="BD98" s="109">
        <f>'SO-02.1 - Plochy místní'!F39</f>
        <v>0</v>
      </c>
      <c r="BT98" s="110" t="s">
        <v>83</v>
      </c>
      <c r="BV98" s="110" t="s">
        <v>75</v>
      </c>
      <c r="BW98" s="110" t="s">
        <v>93</v>
      </c>
      <c r="BX98" s="110" t="s">
        <v>89</v>
      </c>
      <c r="CL98" s="110" t="s">
        <v>1</v>
      </c>
    </row>
    <row r="99" spans="1:90" s="4" customFormat="1" ht="16.5" customHeight="1">
      <c r="A99" s="93" t="s">
        <v>77</v>
      </c>
      <c r="B99" s="58"/>
      <c r="C99" s="104"/>
      <c r="D99" s="104"/>
      <c r="E99" s="279" t="s">
        <v>94</v>
      </c>
      <c r="F99" s="279"/>
      <c r="G99" s="279"/>
      <c r="H99" s="279"/>
      <c r="I99" s="279"/>
      <c r="J99" s="104"/>
      <c r="K99" s="279" t="s">
        <v>95</v>
      </c>
      <c r="L99" s="279"/>
      <c r="M99" s="279"/>
      <c r="N99" s="279"/>
      <c r="O99" s="279"/>
      <c r="P99" s="279"/>
      <c r="Q99" s="279"/>
      <c r="R99" s="279"/>
      <c r="S99" s="279"/>
      <c r="T99" s="279"/>
      <c r="U99" s="279"/>
      <c r="V99" s="279"/>
      <c r="W99" s="279"/>
      <c r="X99" s="279"/>
      <c r="Y99" s="279"/>
      <c r="Z99" s="279"/>
      <c r="AA99" s="279"/>
      <c r="AB99" s="279"/>
      <c r="AC99" s="279"/>
      <c r="AD99" s="279"/>
      <c r="AE99" s="279"/>
      <c r="AF99" s="279"/>
      <c r="AG99" s="306">
        <f>'SO-02.2 - Plochy účelové'!J32</f>
        <v>0</v>
      </c>
      <c r="AH99" s="307"/>
      <c r="AI99" s="307"/>
      <c r="AJ99" s="307"/>
      <c r="AK99" s="307"/>
      <c r="AL99" s="307"/>
      <c r="AM99" s="307"/>
      <c r="AN99" s="306">
        <f t="shared" si="0"/>
        <v>0</v>
      </c>
      <c r="AO99" s="307"/>
      <c r="AP99" s="307"/>
      <c r="AQ99" s="105" t="s">
        <v>92</v>
      </c>
      <c r="AR99" s="60"/>
      <c r="AS99" s="106">
        <v>0</v>
      </c>
      <c r="AT99" s="107">
        <f t="shared" si="1"/>
        <v>0</v>
      </c>
      <c r="AU99" s="108">
        <f>'SO-02.2 - Plochy účelové'!P128</f>
        <v>0</v>
      </c>
      <c r="AV99" s="107">
        <f>'SO-02.2 - Plochy účelové'!J35</f>
        <v>0</v>
      </c>
      <c r="AW99" s="107">
        <f>'SO-02.2 - Plochy účelové'!J36</f>
        <v>0</v>
      </c>
      <c r="AX99" s="107">
        <f>'SO-02.2 - Plochy účelové'!J37</f>
        <v>0</v>
      </c>
      <c r="AY99" s="107">
        <f>'SO-02.2 - Plochy účelové'!J38</f>
        <v>0</v>
      </c>
      <c r="AZ99" s="107">
        <f>'SO-02.2 - Plochy účelové'!F35</f>
        <v>0</v>
      </c>
      <c r="BA99" s="107">
        <f>'SO-02.2 - Plochy účelové'!F36</f>
        <v>0</v>
      </c>
      <c r="BB99" s="107">
        <f>'SO-02.2 - Plochy účelové'!F37</f>
        <v>0</v>
      </c>
      <c r="BC99" s="107">
        <f>'SO-02.2 - Plochy účelové'!F38</f>
        <v>0</v>
      </c>
      <c r="BD99" s="109">
        <f>'SO-02.2 - Plochy účelové'!F39</f>
        <v>0</v>
      </c>
      <c r="BT99" s="110" t="s">
        <v>83</v>
      </c>
      <c r="BV99" s="110" t="s">
        <v>75</v>
      </c>
      <c r="BW99" s="110" t="s">
        <v>96</v>
      </c>
      <c r="BX99" s="110" t="s">
        <v>89</v>
      </c>
      <c r="CL99" s="110" t="s">
        <v>1</v>
      </c>
    </row>
    <row r="100" spans="2:91" s="7" customFormat="1" ht="16.5" customHeight="1">
      <c r="B100" s="94"/>
      <c r="C100" s="95"/>
      <c r="D100" s="278" t="s">
        <v>97</v>
      </c>
      <c r="E100" s="278"/>
      <c r="F100" s="278"/>
      <c r="G100" s="278"/>
      <c r="H100" s="278"/>
      <c r="I100" s="96"/>
      <c r="J100" s="278" t="s">
        <v>98</v>
      </c>
      <c r="K100" s="278"/>
      <c r="L100" s="278"/>
      <c r="M100" s="278"/>
      <c r="N100" s="278"/>
      <c r="O100" s="278"/>
      <c r="P100" s="278"/>
      <c r="Q100" s="278"/>
      <c r="R100" s="278"/>
      <c r="S100" s="278"/>
      <c r="T100" s="278"/>
      <c r="U100" s="278"/>
      <c r="V100" s="278"/>
      <c r="W100" s="278"/>
      <c r="X100" s="278"/>
      <c r="Y100" s="278"/>
      <c r="Z100" s="278"/>
      <c r="AA100" s="278"/>
      <c r="AB100" s="278"/>
      <c r="AC100" s="278"/>
      <c r="AD100" s="278"/>
      <c r="AE100" s="278"/>
      <c r="AF100" s="278"/>
      <c r="AG100" s="309">
        <f>ROUND(SUM(AG101:AG102),2)</f>
        <v>0</v>
      </c>
      <c r="AH100" s="305"/>
      <c r="AI100" s="305"/>
      <c r="AJ100" s="305"/>
      <c r="AK100" s="305"/>
      <c r="AL100" s="305"/>
      <c r="AM100" s="305"/>
      <c r="AN100" s="304">
        <f t="shared" si="0"/>
        <v>0</v>
      </c>
      <c r="AO100" s="305"/>
      <c r="AP100" s="305"/>
      <c r="AQ100" s="97" t="s">
        <v>80</v>
      </c>
      <c r="AR100" s="98"/>
      <c r="AS100" s="99">
        <f>ROUND(SUM(AS101:AS102),2)</f>
        <v>0</v>
      </c>
      <c r="AT100" s="100">
        <f t="shared" si="1"/>
        <v>0</v>
      </c>
      <c r="AU100" s="101">
        <f>ROUND(SUM(AU101:AU102),5)</f>
        <v>0</v>
      </c>
      <c r="AV100" s="100">
        <f>ROUND(AZ100*L29,2)</f>
        <v>0</v>
      </c>
      <c r="AW100" s="100">
        <f>ROUND(BA100*L30,2)</f>
        <v>0</v>
      </c>
      <c r="AX100" s="100">
        <f>ROUND(BB100*L29,2)</f>
        <v>0</v>
      </c>
      <c r="AY100" s="100">
        <f>ROUND(BC100*L30,2)</f>
        <v>0</v>
      </c>
      <c r="AZ100" s="100">
        <f>ROUND(SUM(AZ101:AZ102),2)</f>
        <v>0</v>
      </c>
      <c r="BA100" s="100">
        <f>ROUND(SUM(BA101:BA102),2)</f>
        <v>0</v>
      </c>
      <c r="BB100" s="100">
        <f>ROUND(SUM(BB101:BB102),2)</f>
        <v>0</v>
      </c>
      <c r="BC100" s="100">
        <f>ROUND(SUM(BC101:BC102),2)</f>
        <v>0</v>
      </c>
      <c r="BD100" s="102">
        <f>ROUND(SUM(BD101:BD102),2)</f>
        <v>0</v>
      </c>
      <c r="BS100" s="103" t="s">
        <v>72</v>
      </c>
      <c r="BT100" s="103" t="s">
        <v>81</v>
      </c>
      <c r="BU100" s="103" t="s">
        <v>74</v>
      </c>
      <c r="BV100" s="103" t="s">
        <v>75</v>
      </c>
      <c r="BW100" s="103" t="s">
        <v>99</v>
      </c>
      <c r="BX100" s="103" t="s">
        <v>5</v>
      </c>
      <c r="CL100" s="103" t="s">
        <v>1</v>
      </c>
      <c r="CM100" s="103" t="s">
        <v>83</v>
      </c>
    </row>
    <row r="101" spans="1:90" s="4" customFormat="1" ht="16.5" customHeight="1">
      <c r="A101" s="93" t="s">
        <v>77</v>
      </c>
      <c r="B101" s="58"/>
      <c r="C101" s="104"/>
      <c r="D101" s="104"/>
      <c r="E101" s="279" t="s">
        <v>100</v>
      </c>
      <c r="F101" s="279"/>
      <c r="G101" s="279"/>
      <c r="H101" s="279"/>
      <c r="I101" s="279"/>
      <c r="J101" s="104"/>
      <c r="K101" s="279" t="s">
        <v>101</v>
      </c>
      <c r="L101" s="279"/>
      <c r="M101" s="279"/>
      <c r="N101" s="279"/>
      <c r="O101" s="279"/>
      <c r="P101" s="279"/>
      <c r="Q101" s="279"/>
      <c r="R101" s="279"/>
      <c r="S101" s="279"/>
      <c r="T101" s="279"/>
      <c r="U101" s="279"/>
      <c r="V101" s="279"/>
      <c r="W101" s="279"/>
      <c r="X101" s="279"/>
      <c r="Y101" s="279"/>
      <c r="Z101" s="279"/>
      <c r="AA101" s="279"/>
      <c r="AB101" s="279"/>
      <c r="AC101" s="279"/>
      <c r="AD101" s="279"/>
      <c r="AE101" s="279"/>
      <c r="AF101" s="279"/>
      <c r="AG101" s="306">
        <f>'SO-03.1 - Místní komunikace'!J32</f>
        <v>0</v>
      </c>
      <c r="AH101" s="307"/>
      <c r="AI101" s="307"/>
      <c r="AJ101" s="307"/>
      <c r="AK101" s="307"/>
      <c r="AL101" s="307"/>
      <c r="AM101" s="307"/>
      <c r="AN101" s="306">
        <f t="shared" si="0"/>
        <v>0</v>
      </c>
      <c r="AO101" s="307"/>
      <c r="AP101" s="307"/>
      <c r="AQ101" s="105" t="s">
        <v>92</v>
      </c>
      <c r="AR101" s="60"/>
      <c r="AS101" s="106">
        <v>0</v>
      </c>
      <c r="AT101" s="107">
        <f t="shared" si="1"/>
        <v>0</v>
      </c>
      <c r="AU101" s="108">
        <f>'SO-03.1 - Místní komunikace'!P128</f>
        <v>0</v>
      </c>
      <c r="AV101" s="107">
        <f>'SO-03.1 - Místní komunikace'!J35</f>
        <v>0</v>
      </c>
      <c r="AW101" s="107">
        <f>'SO-03.1 - Místní komunikace'!J36</f>
        <v>0</v>
      </c>
      <c r="AX101" s="107">
        <f>'SO-03.1 - Místní komunikace'!J37</f>
        <v>0</v>
      </c>
      <c r="AY101" s="107">
        <f>'SO-03.1 - Místní komunikace'!J38</f>
        <v>0</v>
      </c>
      <c r="AZ101" s="107">
        <f>'SO-03.1 - Místní komunikace'!F35</f>
        <v>0</v>
      </c>
      <c r="BA101" s="107">
        <f>'SO-03.1 - Místní komunikace'!F36</f>
        <v>0</v>
      </c>
      <c r="BB101" s="107">
        <f>'SO-03.1 - Místní komunikace'!F37</f>
        <v>0</v>
      </c>
      <c r="BC101" s="107">
        <f>'SO-03.1 - Místní komunikace'!F38</f>
        <v>0</v>
      </c>
      <c r="BD101" s="109">
        <f>'SO-03.1 - Místní komunikace'!F39</f>
        <v>0</v>
      </c>
      <c r="BT101" s="110" t="s">
        <v>83</v>
      </c>
      <c r="BV101" s="110" t="s">
        <v>75</v>
      </c>
      <c r="BW101" s="110" t="s">
        <v>102</v>
      </c>
      <c r="BX101" s="110" t="s">
        <v>99</v>
      </c>
      <c r="CL101" s="110" t="s">
        <v>1</v>
      </c>
    </row>
    <row r="102" spans="1:90" s="4" customFormat="1" ht="16.5" customHeight="1">
      <c r="A102" s="93" t="s">
        <v>77</v>
      </c>
      <c r="B102" s="58"/>
      <c r="C102" s="104"/>
      <c r="D102" s="104"/>
      <c r="E102" s="279" t="s">
        <v>103</v>
      </c>
      <c r="F102" s="279"/>
      <c r="G102" s="279"/>
      <c r="H102" s="279"/>
      <c r="I102" s="279"/>
      <c r="J102" s="104"/>
      <c r="K102" s="279" t="s">
        <v>104</v>
      </c>
      <c r="L102" s="279"/>
      <c r="M102" s="279"/>
      <c r="N102" s="279"/>
      <c r="O102" s="279"/>
      <c r="P102" s="279"/>
      <c r="Q102" s="279"/>
      <c r="R102" s="279"/>
      <c r="S102" s="279"/>
      <c r="T102" s="279"/>
      <c r="U102" s="279"/>
      <c r="V102" s="279"/>
      <c r="W102" s="279"/>
      <c r="X102" s="279"/>
      <c r="Y102" s="279"/>
      <c r="Z102" s="279"/>
      <c r="AA102" s="279"/>
      <c r="AB102" s="279"/>
      <c r="AC102" s="279"/>
      <c r="AD102" s="279"/>
      <c r="AE102" s="279"/>
      <c r="AF102" s="279"/>
      <c r="AG102" s="306">
        <f>'SO-03.2 - Účelové komunikace'!J32</f>
        <v>0</v>
      </c>
      <c r="AH102" s="307"/>
      <c r="AI102" s="307"/>
      <c r="AJ102" s="307"/>
      <c r="AK102" s="307"/>
      <c r="AL102" s="307"/>
      <c r="AM102" s="307"/>
      <c r="AN102" s="306">
        <f t="shared" si="0"/>
        <v>0</v>
      </c>
      <c r="AO102" s="307"/>
      <c r="AP102" s="307"/>
      <c r="AQ102" s="105" t="s">
        <v>92</v>
      </c>
      <c r="AR102" s="60"/>
      <c r="AS102" s="106">
        <v>0</v>
      </c>
      <c r="AT102" s="107">
        <f t="shared" si="1"/>
        <v>0</v>
      </c>
      <c r="AU102" s="108">
        <f>'SO-03.2 - Účelové komunikace'!P126</f>
        <v>0</v>
      </c>
      <c r="AV102" s="107">
        <f>'SO-03.2 - Účelové komunikace'!J35</f>
        <v>0</v>
      </c>
      <c r="AW102" s="107">
        <f>'SO-03.2 - Účelové komunikace'!J36</f>
        <v>0</v>
      </c>
      <c r="AX102" s="107">
        <f>'SO-03.2 - Účelové komunikace'!J37</f>
        <v>0</v>
      </c>
      <c r="AY102" s="107">
        <f>'SO-03.2 - Účelové komunikace'!J38</f>
        <v>0</v>
      </c>
      <c r="AZ102" s="107">
        <f>'SO-03.2 - Účelové komunikace'!F35</f>
        <v>0</v>
      </c>
      <c r="BA102" s="107">
        <f>'SO-03.2 - Účelové komunikace'!F36</f>
        <v>0</v>
      </c>
      <c r="BB102" s="107">
        <f>'SO-03.2 - Účelové komunikace'!F37</f>
        <v>0</v>
      </c>
      <c r="BC102" s="107">
        <f>'SO-03.2 - Účelové komunikace'!F38</f>
        <v>0</v>
      </c>
      <c r="BD102" s="109">
        <f>'SO-03.2 - Účelové komunikace'!F39</f>
        <v>0</v>
      </c>
      <c r="BT102" s="110" t="s">
        <v>83</v>
      </c>
      <c r="BV102" s="110" t="s">
        <v>75</v>
      </c>
      <c r="BW102" s="110" t="s">
        <v>105</v>
      </c>
      <c r="BX102" s="110" t="s">
        <v>99</v>
      </c>
      <c r="CL102" s="110" t="s">
        <v>1</v>
      </c>
    </row>
    <row r="103" spans="1:91" s="7" customFormat="1" ht="16.5" customHeight="1">
      <c r="A103" s="93" t="s">
        <v>77</v>
      </c>
      <c r="B103" s="94"/>
      <c r="C103" s="95"/>
      <c r="D103" s="278" t="s">
        <v>106</v>
      </c>
      <c r="E103" s="278"/>
      <c r="F103" s="278"/>
      <c r="G103" s="278"/>
      <c r="H103" s="278"/>
      <c r="I103" s="96"/>
      <c r="J103" s="278" t="s">
        <v>107</v>
      </c>
      <c r="K103" s="278"/>
      <c r="L103" s="278"/>
      <c r="M103" s="278"/>
      <c r="N103" s="278"/>
      <c r="O103" s="278"/>
      <c r="P103" s="278"/>
      <c r="Q103" s="278"/>
      <c r="R103" s="278"/>
      <c r="S103" s="278"/>
      <c r="T103" s="278"/>
      <c r="U103" s="278"/>
      <c r="V103" s="278"/>
      <c r="W103" s="278"/>
      <c r="X103" s="278"/>
      <c r="Y103" s="278"/>
      <c r="Z103" s="278"/>
      <c r="AA103" s="278"/>
      <c r="AB103" s="278"/>
      <c r="AC103" s="278"/>
      <c r="AD103" s="278"/>
      <c r="AE103" s="278"/>
      <c r="AF103" s="278"/>
      <c r="AG103" s="304">
        <f>'SO-04 - Odvodnění chodník...'!J30</f>
        <v>0</v>
      </c>
      <c r="AH103" s="305"/>
      <c r="AI103" s="305"/>
      <c r="AJ103" s="305"/>
      <c r="AK103" s="305"/>
      <c r="AL103" s="305"/>
      <c r="AM103" s="305"/>
      <c r="AN103" s="304">
        <f t="shared" si="0"/>
        <v>0</v>
      </c>
      <c r="AO103" s="305"/>
      <c r="AP103" s="305"/>
      <c r="AQ103" s="97" t="s">
        <v>80</v>
      </c>
      <c r="AR103" s="98"/>
      <c r="AS103" s="99">
        <v>0</v>
      </c>
      <c r="AT103" s="100">
        <f t="shared" si="1"/>
        <v>0</v>
      </c>
      <c r="AU103" s="101">
        <f>'SO-04 - Odvodnění chodník...'!P123</f>
        <v>0</v>
      </c>
      <c r="AV103" s="100">
        <f>'SO-04 - Odvodnění chodník...'!J33</f>
        <v>0</v>
      </c>
      <c r="AW103" s="100">
        <f>'SO-04 - Odvodnění chodník...'!J34</f>
        <v>0</v>
      </c>
      <c r="AX103" s="100">
        <f>'SO-04 - Odvodnění chodník...'!J35</f>
        <v>0</v>
      </c>
      <c r="AY103" s="100">
        <f>'SO-04 - Odvodnění chodník...'!J36</f>
        <v>0</v>
      </c>
      <c r="AZ103" s="100">
        <f>'SO-04 - Odvodnění chodník...'!F33</f>
        <v>0</v>
      </c>
      <c r="BA103" s="100">
        <f>'SO-04 - Odvodnění chodník...'!F34</f>
        <v>0</v>
      </c>
      <c r="BB103" s="100">
        <f>'SO-04 - Odvodnění chodník...'!F35</f>
        <v>0</v>
      </c>
      <c r="BC103" s="100">
        <f>'SO-04 - Odvodnění chodník...'!F36</f>
        <v>0</v>
      </c>
      <c r="BD103" s="102">
        <f>'SO-04 - Odvodnění chodník...'!F37</f>
        <v>0</v>
      </c>
      <c r="BT103" s="103" t="s">
        <v>81</v>
      </c>
      <c r="BV103" s="103" t="s">
        <v>75</v>
      </c>
      <c r="BW103" s="103" t="s">
        <v>108</v>
      </c>
      <c r="BX103" s="103" t="s">
        <v>5</v>
      </c>
      <c r="CL103" s="103" t="s">
        <v>1</v>
      </c>
      <c r="CM103" s="103" t="s">
        <v>83</v>
      </c>
    </row>
    <row r="104" spans="1:91" s="7" customFormat="1" ht="16.5" customHeight="1">
      <c r="A104" s="93" t="s">
        <v>77</v>
      </c>
      <c r="B104" s="94"/>
      <c r="C104" s="95"/>
      <c r="D104" s="278" t="s">
        <v>109</v>
      </c>
      <c r="E104" s="278"/>
      <c r="F104" s="278"/>
      <c r="G104" s="278"/>
      <c r="H104" s="278"/>
      <c r="I104" s="96"/>
      <c r="J104" s="278" t="s">
        <v>110</v>
      </c>
      <c r="K104" s="278"/>
      <c r="L104" s="278"/>
      <c r="M104" s="278"/>
      <c r="N104" s="278"/>
      <c r="O104" s="278"/>
      <c r="P104" s="278"/>
      <c r="Q104" s="278"/>
      <c r="R104" s="278"/>
      <c r="S104" s="278"/>
      <c r="T104" s="278"/>
      <c r="U104" s="278"/>
      <c r="V104" s="278"/>
      <c r="W104" s="278"/>
      <c r="X104" s="278"/>
      <c r="Y104" s="278"/>
      <c r="Z104" s="278"/>
      <c r="AA104" s="278"/>
      <c r="AB104" s="278"/>
      <c r="AC104" s="278"/>
      <c r="AD104" s="278"/>
      <c r="AE104" s="278"/>
      <c r="AF104" s="278"/>
      <c r="AG104" s="304">
        <f>'SO-05 - Oprava sklepa a p...'!J30</f>
        <v>0</v>
      </c>
      <c r="AH104" s="305"/>
      <c r="AI104" s="305"/>
      <c r="AJ104" s="305"/>
      <c r="AK104" s="305"/>
      <c r="AL104" s="305"/>
      <c r="AM104" s="305"/>
      <c r="AN104" s="304">
        <f t="shared" si="0"/>
        <v>0</v>
      </c>
      <c r="AO104" s="305"/>
      <c r="AP104" s="305"/>
      <c r="AQ104" s="97" t="s">
        <v>80</v>
      </c>
      <c r="AR104" s="98"/>
      <c r="AS104" s="111">
        <v>0</v>
      </c>
      <c r="AT104" s="112">
        <f t="shared" si="1"/>
        <v>0</v>
      </c>
      <c r="AU104" s="113">
        <f>'SO-05 - Oprava sklepa a p...'!P129</f>
        <v>0</v>
      </c>
      <c r="AV104" s="112">
        <f>'SO-05 - Oprava sklepa a p...'!J33</f>
        <v>0</v>
      </c>
      <c r="AW104" s="112">
        <f>'SO-05 - Oprava sklepa a p...'!J34</f>
        <v>0</v>
      </c>
      <c r="AX104" s="112">
        <f>'SO-05 - Oprava sklepa a p...'!J35</f>
        <v>0</v>
      </c>
      <c r="AY104" s="112">
        <f>'SO-05 - Oprava sklepa a p...'!J36</f>
        <v>0</v>
      </c>
      <c r="AZ104" s="112">
        <f>'SO-05 - Oprava sklepa a p...'!F33</f>
        <v>0</v>
      </c>
      <c r="BA104" s="112">
        <f>'SO-05 - Oprava sklepa a p...'!F34</f>
        <v>0</v>
      </c>
      <c r="BB104" s="112">
        <f>'SO-05 - Oprava sklepa a p...'!F35</f>
        <v>0</v>
      </c>
      <c r="BC104" s="112">
        <f>'SO-05 - Oprava sklepa a p...'!F36</f>
        <v>0</v>
      </c>
      <c r="BD104" s="114">
        <f>'SO-05 - Oprava sklepa a p...'!F37</f>
        <v>0</v>
      </c>
      <c r="BT104" s="103" t="s">
        <v>81</v>
      </c>
      <c r="BV104" s="103" t="s">
        <v>75</v>
      </c>
      <c r="BW104" s="103" t="s">
        <v>111</v>
      </c>
      <c r="BX104" s="103" t="s">
        <v>5</v>
      </c>
      <c r="CL104" s="103" t="s">
        <v>1</v>
      </c>
      <c r="CM104" s="103" t="s">
        <v>83</v>
      </c>
    </row>
    <row r="105" spans="1:57" s="2" customFormat="1" ht="30" customHeight="1">
      <c r="A105" s="34"/>
      <c r="B105" s="35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9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</row>
    <row r="106" spans="1:57" s="2" customFormat="1" ht="6.95" customHeight="1">
      <c r="A106" s="34"/>
      <c r="B106" s="54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39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</row>
  </sheetData>
  <sheetProtection algorithmName="SHA-512" hashValue="GQtLbXTobSk3c2qm/KidgBZDoQRP4h3HoaikWkRae/DvF9leyKyeJwNUrgIDr3KCITC1Kw/CiO85IVV6tV+dew==" saltValue="U3WZXmTHKqYrcBAnN4kcgQdySHdvV0m+HnjhhNjMCjpxNHtfr+/rmQJsgICRkI0y/LpHfLSCGcgLpZhHwt4e0g==" spinCount="100000" sheet="1" objects="1" scenarios="1" formatColumns="0" formatRows="0"/>
  <mergeCells count="78">
    <mergeCell ref="AS89:AT91"/>
    <mergeCell ref="AN94:AP94"/>
    <mergeCell ref="AN92:AP92"/>
    <mergeCell ref="AN96:AP96"/>
    <mergeCell ref="AN100:AP100"/>
    <mergeCell ref="AN95:AP95"/>
    <mergeCell ref="AN99:AP99"/>
    <mergeCell ref="AN103:AP103"/>
    <mergeCell ref="AN102:AP102"/>
    <mergeCell ref="AN97:AP97"/>
    <mergeCell ref="AN101:AP101"/>
    <mergeCell ref="AN98:AP98"/>
    <mergeCell ref="AR2:BE2"/>
    <mergeCell ref="AG104:AM104"/>
    <mergeCell ref="AG103:AM103"/>
    <mergeCell ref="AG102:AM102"/>
    <mergeCell ref="AG101:AM101"/>
    <mergeCell ref="AG92:AM92"/>
    <mergeCell ref="AG100:AM100"/>
    <mergeCell ref="AG96:AM96"/>
    <mergeCell ref="AG98:AM98"/>
    <mergeCell ref="AG95:AM95"/>
    <mergeCell ref="AG97:AM97"/>
    <mergeCell ref="AG99:AM99"/>
    <mergeCell ref="AM87:AN87"/>
    <mergeCell ref="AM89:AP89"/>
    <mergeCell ref="AM90:AP90"/>
    <mergeCell ref="AN104:AP104"/>
    <mergeCell ref="AK33:AO33"/>
    <mergeCell ref="L33:P33"/>
    <mergeCell ref="W33:AE33"/>
    <mergeCell ref="AK35:AO35"/>
    <mergeCell ref="X35:AB35"/>
    <mergeCell ref="W30:AE30"/>
    <mergeCell ref="L31:P31"/>
    <mergeCell ref="W31:AE31"/>
    <mergeCell ref="AK31:AO31"/>
    <mergeCell ref="AK32:AO32"/>
    <mergeCell ref="L32:P32"/>
    <mergeCell ref="W32:AE32"/>
    <mergeCell ref="L85:AO85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J104:AF104"/>
    <mergeCell ref="J95:AF95"/>
    <mergeCell ref="K102:AF102"/>
    <mergeCell ref="K98:AF98"/>
    <mergeCell ref="K101:AF101"/>
    <mergeCell ref="K99:AF99"/>
    <mergeCell ref="C92:G92"/>
    <mergeCell ref="D103:H103"/>
    <mergeCell ref="D100:H100"/>
    <mergeCell ref="D104:H104"/>
    <mergeCell ref="D95:H95"/>
    <mergeCell ref="D97:H97"/>
    <mergeCell ref="D96:H96"/>
    <mergeCell ref="E98:I98"/>
    <mergeCell ref="E102:I102"/>
    <mergeCell ref="E101:I101"/>
    <mergeCell ref="E99:I99"/>
    <mergeCell ref="I92:AF92"/>
    <mergeCell ref="J103:AF103"/>
    <mergeCell ref="J100:AF100"/>
    <mergeCell ref="J97:AF97"/>
    <mergeCell ref="J96:AF96"/>
  </mergeCells>
  <hyperlinks>
    <hyperlink ref="A95" location="'SO-00 - Vedlejší rozpočto...'!C2" display="/"/>
    <hyperlink ref="A96" location="'SO-01 - Opěrné zdi'!C2" display="/"/>
    <hyperlink ref="A98" location="'SO-02.1 - Plochy místní'!C2" display="/"/>
    <hyperlink ref="A99" location="'SO-02.2 - Plochy účelové'!C2" display="/"/>
    <hyperlink ref="A101" location="'SO-03.1 - Místní komunikace'!C2" display="/"/>
    <hyperlink ref="A102" location="'SO-03.2 - Účelové komunikace'!C2" display="/"/>
    <hyperlink ref="A103" location="'SO-04 - Odvodnění chodník...'!C2" display="/"/>
    <hyperlink ref="A104" location="'SO-05 - Oprava sklepa a p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3:H10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15"/>
      <c r="C3" s="116"/>
      <c r="D3" s="116"/>
      <c r="E3" s="116"/>
      <c r="F3" s="116"/>
      <c r="G3" s="116"/>
      <c r="H3" s="20"/>
    </row>
    <row r="4" spans="2:8" s="1" customFormat="1" ht="24.95" customHeight="1">
      <c r="B4" s="20"/>
      <c r="C4" s="117" t="s">
        <v>2008</v>
      </c>
      <c r="H4" s="20"/>
    </row>
    <row r="5" spans="2:8" s="1" customFormat="1" ht="12" customHeight="1">
      <c r="B5" s="20"/>
      <c r="C5" s="262" t="s">
        <v>13</v>
      </c>
      <c r="D5" s="327" t="s">
        <v>14</v>
      </c>
      <c r="E5" s="303"/>
      <c r="F5" s="303"/>
      <c r="H5" s="20"/>
    </row>
    <row r="6" spans="2:8" s="1" customFormat="1" ht="36.95" customHeight="1">
      <c r="B6" s="20"/>
      <c r="C6" s="263" t="s">
        <v>16</v>
      </c>
      <c r="D6" s="331" t="s">
        <v>17</v>
      </c>
      <c r="E6" s="303"/>
      <c r="F6" s="303"/>
      <c r="H6" s="20"/>
    </row>
    <row r="7" spans="2:8" s="1" customFormat="1" ht="16.5" customHeight="1">
      <c r="B7" s="20"/>
      <c r="C7" s="119" t="s">
        <v>22</v>
      </c>
      <c r="D7" s="120" t="str">
        <f>'Rekapitulace stavby'!AN8</f>
        <v>12. 4. 2021</v>
      </c>
      <c r="H7" s="20"/>
    </row>
    <row r="8" spans="1:8" s="2" customFormat="1" ht="10.9" customHeight="1">
      <c r="A8" s="34"/>
      <c r="B8" s="39"/>
      <c r="C8" s="34"/>
      <c r="D8" s="34"/>
      <c r="E8" s="34"/>
      <c r="F8" s="34"/>
      <c r="G8" s="34"/>
      <c r="H8" s="39"/>
    </row>
    <row r="9" spans="1:8" s="11" customFormat="1" ht="29.25" customHeight="1">
      <c r="A9" s="164"/>
      <c r="B9" s="264"/>
      <c r="C9" s="265" t="s">
        <v>54</v>
      </c>
      <c r="D9" s="266" t="s">
        <v>55</v>
      </c>
      <c r="E9" s="266" t="s">
        <v>129</v>
      </c>
      <c r="F9" s="267" t="s">
        <v>2009</v>
      </c>
      <c r="G9" s="164"/>
      <c r="H9" s="264"/>
    </row>
    <row r="10" spans="1:8" s="2" customFormat="1" ht="26.45" customHeight="1">
      <c r="A10" s="34"/>
      <c r="B10" s="39"/>
      <c r="C10" s="268" t="s">
        <v>2010</v>
      </c>
      <c r="D10" s="268" t="s">
        <v>85</v>
      </c>
      <c r="E10" s="34"/>
      <c r="F10" s="34"/>
      <c r="G10" s="34"/>
      <c r="H10" s="39"/>
    </row>
    <row r="11" spans="1:8" s="2" customFormat="1" ht="16.9" customHeight="1">
      <c r="A11" s="34"/>
      <c r="B11" s="39"/>
      <c r="C11" s="269" t="s">
        <v>281</v>
      </c>
      <c r="D11" s="270" t="s">
        <v>281</v>
      </c>
      <c r="E11" s="271" t="s">
        <v>1</v>
      </c>
      <c r="F11" s="272">
        <v>506.8</v>
      </c>
      <c r="G11" s="34"/>
      <c r="H11" s="39"/>
    </row>
    <row r="12" spans="1:8" s="2" customFormat="1" ht="16.9" customHeight="1">
      <c r="A12" s="34"/>
      <c r="B12" s="39"/>
      <c r="C12" s="273" t="s">
        <v>1</v>
      </c>
      <c r="D12" s="273" t="s">
        <v>323</v>
      </c>
      <c r="E12" s="17" t="s">
        <v>1</v>
      </c>
      <c r="F12" s="274">
        <v>0</v>
      </c>
      <c r="G12" s="34"/>
      <c r="H12" s="39"/>
    </row>
    <row r="13" spans="1:8" s="2" customFormat="1" ht="16.9" customHeight="1">
      <c r="A13" s="34"/>
      <c r="B13" s="39"/>
      <c r="C13" s="273" t="s">
        <v>281</v>
      </c>
      <c r="D13" s="273" t="s">
        <v>577</v>
      </c>
      <c r="E13" s="17" t="s">
        <v>1</v>
      </c>
      <c r="F13" s="274">
        <v>506.8</v>
      </c>
      <c r="G13" s="34"/>
      <c r="H13" s="39"/>
    </row>
    <row r="14" spans="1:8" s="2" customFormat="1" ht="16.9" customHeight="1">
      <c r="A14" s="34"/>
      <c r="B14" s="39"/>
      <c r="C14" s="275" t="s">
        <v>2011</v>
      </c>
      <c r="D14" s="34"/>
      <c r="E14" s="34"/>
      <c r="F14" s="34"/>
      <c r="G14" s="34"/>
      <c r="H14" s="39"/>
    </row>
    <row r="15" spans="1:8" s="2" customFormat="1" ht="16.9" customHeight="1">
      <c r="A15" s="34"/>
      <c r="B15" s="39"/>
      <c r="C15" s="273" t="s">
        <v>572</v>
      </c>
      <c r="D15" s="273" t="s">
        <v>573</v>
      </c>
      <c r="E15" s="17" t="s">
        <v>319</v>
      </c>
      <c r="F15" s="274">
        <v>506.8</v>
      </c>
      <c r="G15" s="34"/>
      <c r="H15" s="39"/>
    </row>
    <row r="16" spans="1:8" s="2" customFormat="1" ht="16.9" customHeight="1">
      <c r="A16" s="34"/>
      <c r="B16" s="39"/>
      <c r="C16" s="273" t="s">
        <v>579</v>
      </c>
      <c r="D16" s="273" t="s">
        <v>580</v>
      </c>
      <c r="E16" s="17" t="s">
        <v>319</v>
      </c>
      <c r="F16" s="274">
        <v>506.8</v>
      </c>
      <c r="G16" s="34"/>
      <c r="H16" s="39"/>
    </row>
    <row r="17" spans="1:8" s="2" customFormat="1" ht="16.9" customHeight="1">
      <c r="A17" s="34"/>
      <c r="B17" s="39"/>
      <c r="C17" s="269" t="s">
        <v>283</v>
      </c>
      <c r="D17" s="270" t="s">
        <v>283</v>
      </c>
      <c r="E17" s="271" t="s">
        <v>1</v>
      </c>
      <c r="F17" s="272">
        <v>224.4</v>
      </c>
      <c r="G17" s="34"/>
      <c r="H17" s="39"/>
    </row>
    <row r="18" spans="1:8" s="2" customFormat="1" ht="16.9" customHeight="1">
      <c r="A18" s="34"/>
      <c r="B18" s="39"/>
      <c r="C18" s="273" t="s">
        <v>1</v>
      </c>
      <c r="D18" s="273" t="s">
        <v>323</v>
      </c>
      <c r="E18" s="17" t="s">
        <v>1</v>
      </c>
      <c r="F18" s="274">
        <v>0</v>
      </c>
      <c r="G18" s="34"/>
      <c r="H18" s="39"/>
    </row>
    <row r="19" spans="1:8" s="2" customFormat="1" ht="22.5">
      <c r="A19" s="34"/>
      <c r="B19" s="39"/>
      <c r="C19" s="273" t="s">
        <v>1</v>
      </c>
      <c r="D19" s="273" t="s">
        <v>535</v>
      </c>
      <c r="E19" s="17" t="s">
        <v>1</v>
      </c>
      <c r="F19" s="274">
        <v>0</v>
      </c>
      <c r="G19" s="34"/>
      <c r="H19" s="39"/>
    </row>
    <row r="20" spans="1:8" s="2" customFormat="1" ht="16.9" customHeight="1">
      <c r="A20" s="34"/>
      <c r="B20" s="39"/>
      <c r="C20" s="273" t="s">
        <v>283</v>
      </c>
      <c r="D20" s="273" t="s">
        <v>284</v>
      </c>
      <c r="E20" s="17" t="s">
        <v>1</v>
      </c>
      <c r="F20" s="274">
        <v>224.4</v>
      </c>
      <c r="G20" s="34"/>
      <c r="H20" s="39"/>
    </row>
    <row r="21" spans="1:8" s="2" customFormat="1" ht="16.9" customHeight="1">
      <c r="A21" s="34"/>
      <c r="B21" s="39"/>
      <c r="C21" s="275" t="s">
        <v>2011</v>
      </c>
      <c r="D21" s="34"/>
      <c r="E21" s="34"/>
      <c r="F21" s="34"/>
      <c r="G21" s="34"/>
      <c r="H21" s="39"/>
    </row>
    <row r="22" spans="1:8" s="2" customFormat="1" ht="16.9" customHeight="1">
      <c r="A22" s="34"/>
      <c r="B22" s="39"/>
      <c r="C22" s="273" t="s">
        <v>530</v>
      </c>
      <c r="D22" s="273" t="s">
        <v>531</v>
      </c>
      <c r="E22" s="17" t="s">
        <v>319</v>
      </c>
      <c r="F22" s="274">
        <v>224.4</v>
      </c>
      <c r="G22" s="34"/>
      <c r="H22" s="39"/>
    </row>
    <row r="23" spans="1:8" s="2" customFormat="1" ht="16.9" customHeight="1">
      <c r="A23" s="34"/>
      <c r="B23" s="39"/>
      <c r="C23" s="273" t="s">
        <v>537</v>
      </c>
      <c r="D23" s="273" t="s">
        <v>538</v>
      </c>
      <c r="E23" s="17" t="s">
        <v>319</v>
      </c>
      <c r="F23" s="274">
        <v>224.4</v>
      </c>
      <c r="G23" s="34"/>
      <c r="H23" s="39"/>
    </row>
    <row r="24" spans="1:8" s="2" customFormat="1" ht="16.9" customHeight="1">
      <c r="A24" s="34"/>
      <c r="B24" s="39"/>
      <c r="C24" s="269" t="s">
        <v>347</v>
      </c>
      <c r="D24" s="270" t="s">
        <v>347</v>
      </c>
      <c r="E24" s="271" t="s">
        <v>1</v>
      </c>
      <c r="F24" s="272">
        <v>6.64</v>
      </c>
      <c r="G24" s="34"/>
      <c r="H24" s="39"/>
    </row>
    <row r="25" spans="1:8" s="2" customFormat="1" ht="16.9" customHeight="1">
      <c r="A25" s="34"/>
      <c r="B25" s="39"/>
      <c r="C25" s="273" t="s">
        <v>1</v>
      </c>
      <c r="D25" s="273" t="s">
        <v>323</v>
      </c>
      <c r="E25" s="17" t="s">
        <v>1</v>
      </c>
      <c r="F25" s="274">
        <v>0</v>
      </c>
      <c r="G25" s="34"/>
      <c r="H25" s="39"/>
    </row>
    <row r="26" spans="1:8" s="2" customFormat="1" ht="16.9" customHeight="1">
      <c r="A26" s="34"/>
      <c r="B26" s="39"/>
      <c r="C26" s="273" t="s">
        <v>347</v>
      </c>
      <c r="D26" s="273" t="s">
        <v>348</v>
      </c>
      <c r="E26" s="17" t="s">
        <v>1</v>
      </c>
      <c r="F26" s="274">
        <v>6.64</v>
      </c>
      <c r="G26" s="34"/>
      <c r="H26" s="39"/>
    </row>
    <row r="27" spans="1:8" s="2" customFormat="1" ht="16.9" customHeight="1">
      <c r="A27" s="34"/>
      <c r="B27" s="39"/>
      <c r="C27" s="269" t="s">
        <v>285</v>
      </c>
      <c r="D27" s="270" t="s">
        <v>285</v>
      </c>
      <c r="E27" s="271" t="s">
        <v>1</v>
      </c>
      <c r="F27" s="272">
        <v>369.25</v>
      </c>
      <c r="G27" s="34"/>
      <c r="H27" s="39"/>
    </row>
    <row r="28" spans="1:8" s="2" customFormat="1" ht="16.9" customHeight="1">
      <c r="A28" s="34"/>
      <c r="B28" s="39"/>
      <c r="C28" s="273" t="s">
        <v>1</v>
      </c>
      <c r="D28" s="273" t="s">
        <v>323</v>
      </c>
      <c r="E28" s="17" t="s">
        <v>1</v>
      </c>
      <c r="F28" s="274">
        <v>0</v>
      </c>
      <c r="G28" s="34"/>
      <c r="H28" s="39"/>
    </row>
    <row r="29" spans="1:8" s="2" customFormat="1" ht="16.9" customHeight="1">
      <c r="A29" s="34"/>
      <c r="B29" s="39"/>
      <c r="C29" s="273" t="s">
        <v>1</v>
      </c>
      <c r="D29" s="273" t="s">
        <v>363</v>
      </c>
      <c r="E29" s="17" t="s">
        <v>1</v>
      </c>
      <c r="F29" s="274">
        <v>0</v>
      </c>
      <c r="G29" s="34"/>
      <c r="H29" s="39"/>
    </row>
    <row r="30" spans="1:8" s="2" customFormat="1" ht="16.9" customHeight="1">
      <c r="A30" s="34"/>
      <c r="B30" s="39"/>
      <c r="C30" s="273" t="s">
        <v>285</v>
      </c>
      <c r="D30" s="273" t="s">
        <v>364</v>
      </c>
      <c r="E30" s="17" t="s">
        <v>1</v>
      </c>
      <c r="F30" s="274">
        <v>369.25</v>
      </c>
      <c r="G30" s="34"/>
      <c r="H30" s="39"/>
    </row>
    <row r="31" spans="1:8" s="2" customFormat="1" ht="16.9" customHeight="1">
      <c r="A31" s="34"/>
      <c r="B31" s="39"/>
      <c r="C31" s="275" t="s">
        <v>2011</v>
      </c>
      <c r="D31" s="34"/>
      <c r="E31" s="34"/>
      <c r="F31" s="34"/>
      <c r="G31" s="34"/>
      <c r="H31" s="39"/>
    </row>
    <row r="32" spans="1:8" s="2" customFormat="1" ht="22.5">
      <c r="A32" s="34"/>
      <c r="B32" s="39"/>
      <c r="C32" s="273" t="s">
        <v>358</v>
      </c>
      <c r="D32" s="273" t="s">
        <v>359</v>
      </c>
      <c r="E32" s="17" t="s">
        <v>352</v>
      </c>
      <c r="F32" s="274">
        <v>369.25</v>
      </c>
      <c r="G32" s="34"/>
      <c r="H32" s="39"/>
    </row>
    <row r="33" spans="1:8" s="2" customFormat="1" ht="22.5">
      <c r="A33" s="34"/>
      <c r="B33" s="39"/>
      <c r="C33" s="273" t="s">
        <v>413</v>
      </c>
      <c r="D33" s="273" t="s">
        <v>414</v>
      </c>
      <c r="E33" s="17" t="s">
        <v>352</v>
      </c>
      <c r="F33" s="274">
        <v>689.5</v>
      </c>
      <c r="G33" s="34"/>
      <c r="H33" s="39"/>
    </row>
    <row r="34" spans="1:8" s="2" customFormat="1" ht="16.9" customHeight="1">
      <c r="A34" s="34"/>
      <c r="B34" s="39"/>
      <c r="C34" s="273" t="s">
        <v>426</v>
      </c>
      <c r="D34" s="273" t="s">
        <v>427</v>
      </c>
      <c r="E34" s="17" t="s">
        <v>379</v>
      </c>
      <c r="F34" s="274">
        <v>621.35</v>
      </c>
      <c r="G34" s="34"/>
      <c r="H34" s="39"/>
    </row>
    <row r="35" spans="1:8" s="2" customFormat="1" ht="16.9" customHeight="1">
      <c r="A35" s="34"/>
      <c r="B35" s="39"/>
      <c r="C35" s="273" t="s">
        <v>432</v>
      </c>
      <c r="D35" s="273" t="s">
        <v>433</v>
      </c>
      <c r="E35" s="17" t="s">
        <v>352</v>
      </c>
      <c r="F35" s="274">
        <v>365.5</v>
      </c>
      <c r="G35" s="34"/>
      <c r="H35" s="39"/>
    </row>
    <row r="36" spans="1:8" s="2" customFormat="1" ht="16.9" customHeight="1">
      <c r="A36" s="34"/>
      <c r="B36" s="39"/>
      <c r="C36" s="269" t="s">
        <v>287</v>
      </c>
      <c r="D36" s="270" t="s">
        <v>287</v>
      </c>
      <c r="E36" s="271" t="s">
        <v>1</v>
      </c>
      <c r="F36" s="272">
        <v>158.25</v>
      </c>
      <c r="G36" s="34"/>
      <c r="H36" s="39"/>
    </row>
    <row r="37" spans="1:8" s="2" customFormat="1" ht="16.9" customHeight="1">
      <c r="A37" s="34"/>
      <c r="B37" s="39"/>
      <c r="C37" s="273" t="s">
        <v>1</v>
      </c>
      <c r="D37" s="273" t="s">
        <v>323</v>
      </c>
      <c r="E37" s="17" t="s">
        <v>1</v>
      </c>
      <c r="F37" s="274">
        <v>0</v>
      </c>
      <c r="G37" s="34"/>
      <c r="H37" s="39"/>
    </row>
    <row r="38" spans="1:8" s="2" customFormat="1" ht="16.9" customHeight="1">
      <c r="A38" s="34"/>
      <c r="B38" s="39"/>
      <c r="C38" s="273" t="s">
        <v>1</v>
      </c>
      <c r="D38" s="273" t="s">
        <v>356</v>
      </c>
      <c r="E38" s="17" t="s">
        <v>1</v>
      </c>
      <c r="F38" s="274">
        <v>0</v>
      </c>
      <c r="G38" s="34"/>
      <c r="H38" s="39"/>
    </row>
    <row r="39" spans="1:8" s="2" customFormat="1" ht="16.9" customHeight="1">
      <c r="A39" s="34"/>
      <c r="B39" s="39"/>
      <c r="C39" s="273" t="s">
        <v>287</v>
      </c>
      <c r="D39" s="273" t="s">
        <v>357</v>
      </c>
      <c r="E39" s="17" t="s">
        <v>1</v>
      </c>
      <c r="F39" s="274">
        <v>158.25</v>
      </c>
      <c r="G39" s="34"/>
      <c r="H39" s="39"/>
    </row>
    <row r="40" spans="1:8" s="2" customFormat="1" ht="16.9" customHeight="1">
      <c r="A40" s="34"/>
      <c r="B40" s="39"/>
      <c r="C40" s="275" t="s">
        <v>2011</v>
      </c>
      <c r="D40" s="34"/>
      <c r="E40" s="34"/>
      <c r="F40" s="34"/>
      <c r="G40" s="34"/>
      <c r="H40" s="39"/>
    </row>
    <row r="41" spans="1:8" s="2" customFormat="1" ht="16.9" customHeight="1">
      <c r="A41" s="34"/>
      <c r="B41" s="39"/>
      <c r="C41" s="273" t="s">
        <v>350</v>
      </c>
      <c r="D41" s="273" t="s">
        <v>351</v>
      </c>
      <c r="E41" s="17" t="s">
        <v>352</v>
      </c>
      <c r="F41" s="274">
        <v>158.25</v>
      </c>
      <c r="G41" s="34"/>
      <c r="H41" s="39"/>
    </row>
    <row r="42" spans="1:8" s="2" customFormat="1" ht="22.5">
      <c r="A42" s="34"/>
      <c r="B42" s="39"/>
      <c r="C42" s="273" t="s">
        <v>413</v>
      </c>
      <c r="D42" s="273" t="s">
        <v>414</v>
      </c>
      <c r="E42" s="17" t="s">
        <v>352</v>
      </c>
      <c r="F42" s="274">
        <v>689.5</v>
      </c>
      <c r="G42" s="34"/>
      <c r="H42" s="39"/>
    </row>
    <row r="43" spans="1:8" s="2" customFormat="1" ht="16.9" customHeight="1">
      <c r="A43" s="34"/>
      <c r="B43" s="39"/>
      <c r="C43" s="273" t="s">
        <v>426</v>
      </c>
      <c r="D43" s="273" t="s">
        <v>427</v>
      </c>
      <c r="E43" s="17" t="s">
        <v>379</v>
      </c>
      <c r="F43" s="274">
        <v>621.35</v>
      </c>
      <c r="G43" s="34"/>
      <c r="H43" s="39"/>
    </row>
    <row r="44" spans="1:8" s="2" customFormat="1" ht="16.9" customHeight="1">
      <c r="A44" s="34"/>
      <c r="B44" s="39"/>
      <c r="C44" s="273" t="s">
        <v>432</v>
      </c>
      <c r="D44" s="273" t="s">
        <v>433</v>
      </c>
      <c r="E44" s="17" t="s">
        <v>352</v>
      </c>
      <c r="F44" s="274">
        <v>365.5</v>
      </c>
      <c r="G44" s="34"/>
      <c r="H44" s="39"/>
    </row>
    <row r="45" spans="1:8" s="2" customFormat="1" ht="16.9" customHeight="1">
      <c r="A45" s="34"/>
      <c r="B45" s="39"/>
      <c r="C45" s="269" t="s">
        <v>289</v>
      </c>
      <c r="D45" s="270" t="s">
        <v>289</v>
      </c>
      <c r="E45" s="271" t="s">
        <v>290</v>
      </c>
      <c r="F45" s="272">
        <v>110.4</v>
      </c>
      <c r="G45" s="34"/>
      <c r="H45" s="39"/>
    </row>
    <row r="46" spans="1:8" s="2" customFormat="1" ht="16.9" customHeight="1">
      <c r="A46" s="34"/>
      <c r="B46" s="39"/>
      <c r="C46" s="273" t="s">
        <v>1</v>
      </c>
      <c r="D46" s="273" t="s">
        <v>370</v>
      </c>
      <c r="E46" s="17" t="s">
        <v>1</v>
      </c>
      <c r="F46" s="274">
        <v>0</v>
      </c>
      <c r="G46" s="34"/>
      <c r="H46" s="39"/>
    </row>
    <row r="47" spans="1:8" s="2" customFormat="1" ht="16.9" customHeight="1">
      <c r="A47" s="34"/>
      <c r="B47" s="39"/>
      <c r="C47" s="273" t="s">
        <v>289</v>
      </c>
      <c r="D47" s="273" t="s">
        <v>291</v>
      </c>
      <c r="E47" s="17" t="s">
        <v>1</v>
      </c>
      <c r="F47" s="274">
        <v>110.4</v>
      </c>
      <c r="G47" s="34"/>
      <c r="H47" s="39"/>
    </row>
    <row r="48" spans="1:8" s="2" customFormat="1" ht="16.9" customHeight="1">
      <c r="A48" s="34"/>
      <c r="B48" s="39"/>
      <c r="C48" s="269" t="s">
        <v>292</v>
      </c>
      <c r="D48" s="270" t="s">
        <v>292</v>
      </c>
      <c r="E48" s="271" t="s">
        <v>1</v>
      </c>
      <c r="F48" s="272">
        <v>350</v>
      </c>
      <c r="G48" s="34"/>
      <c r="H48" s="39"/>
    </row>
    <row r="49" spans="1:8" s="2" customFormat="1" ht="16.9" customHeight="1">
      <c r="A49" s="34"/>
      <c r="B49" s="39"/>
      <c r="C49" s="273" t="s">
        <v>1</v>
      </c>
      <c r="D49" s="273" t="s">
        <v>370</v>
      </c>
      <c r="E49" s="17" t="s">
        <v>1</v>
      </c>
      <c r="F49" s="274">
        <v>0</v>
      </c>
      <c r="G49" s="34"/>
      <c r="H49" s="39"/>
    </row>
    <row r="50" spans="1:8" s="2" customFormat="1" ht="16.9" customHeight="1">
      <c r="A50" s="34"/>
      <c r="B50" s="39"/>
      <c r="C50" s="273" t="s">
        <v>1</v>
      </c>
      <c r="D50" s="273" t="s">
        <v>371</v>
      </c>
      <c r="E50" s="17" t="s">
        <v>1</v>
      </c>
      <c r="F50" s="274">
        <v>12</v>
      </c>
      <c r="G50" s="34"/>
      <c r="H50" s="39"/>
    </row>
    <row r="51" spans="1:8" s="2" customFormat="1" ht="16.9" customHeight="1">
      <c r="A51" s="34"/>
      <c r="B51" s="39"/>
      <c r="C51" s="273" t="s">
        <v>1</v>
      </c>
      <c r="D51" s="273" t="s">
        <v>372</v>
      </c>
      <c r="E51" s="17" t="s">
        <v>1</v>
      </c>
      <c r="F51" s="274">
        <v>63</v>
      </c>
      <c r="G51" s="34"/>
      <c r="H51" s="39"/>
    </row>
    <row r="52" spans="1:8" s="2" customFormat="1" ht="16.9" customHeight="1">
      <c r="A52" s="34"/>
      <c r="B52" s="39"/>
      <c r="C52" s="273" t="s">
        <v>1</v>
      </c>
      <c r="D52" s="273" t="s">
        <v>373</v>
      </c>
      <c r="E52" s="17" t="s">
        <v>1</v>
      </c>
      <c r="F52" s="274">
        <v>275</v>
      </c>
      <c r="G52" s="34"/>
      <c r="H52" s="39"/>
    </row>
    <row r="53" spans="1:8" s="2" customFormat="1" ht="16.9" customHeight="1">
      <c r="A53" s="34"/>
      <c r="B53" s="39"/>
      <c r="C53" s="273" t="s">
        <v>292</v>
      </c>
      <c r="D53" s="273" t="s">
        <v>374</v>
      </c>
      <c r="E53" s="17" t="s">
        <v>1</v>
      </c>
      <c r="F53" s="274">
        <v>350</v>
      </c>
      <c r="G53" s="34"/>
      <c r="H53" s="39"/>
    </row>
    <row r="54" spans="1:8" s="2" customFormat="1" ht="16.9" customHeight="1">
      <c r="A54" s="34"/>
      <c r="B54" s="39"/>
      <c r="C54" s="275" t="s">
        <v>2011</v>
      </c>
      <c r="D54" s="34"/>
      <c r="E54" s="34"/>
      <c r="F54" s="34"/>
      <c r="G54" s="34"/>
      <c r="H54" s="39"/>
    </row>
    <row r="55" spans="1:8" s="2" customFormat="1" ht="16.9" customHeight="1">
      <c r="A55" s="34"/>
      <c r="B55" s="39"/>
      <c r="C55" s="273" t="s">
        <v>365</v>
      </c>
      <c r="D55" s="273" t="s">
        <v>366</v>
      </c>
      <c r="E55" s="17" t="s">
        <v>290</v>
      </c>
      <c r="F55" s="274">
        <v>350</v>
      </c>
      <c r="G55" s="34"/>
      <c r="H55" s="39"/>
    </row>
    <row r="56" spans="1:8" s="2" customFormat="1" ht="16.9" customHeight="1">
      <c r="A56" s="34"/>
      <c r="B56" s="39"/>
      <c r="C56" s="273" t="s">
        <v>395</v>
      </c>
      <c r="D56" s="273" t="s">
        <v>396</v>
      </c>
      <c r="E56" s="17" t="s">
        <v>290</v>
      </c>
      <c r="F56" s="274">
        <v>350</v>
      </c>
      <c r="G56" s="34"/>
      <c r="H56" s="39"/>
    </row>
    <row r="57" spans="1:8" s="2" customFormat="1" ht="16.9" customHeight="1">
      <c r="A57" s="34"/>
      <c r="B57" s="39"/>
      <c r="C57" s="269" t="s">
        <v>294</v>
      </c>
      <c r="D57" s="270" t="s">
        <v>294</v>
      </c>
      <c r="E57" s="271" t="s">
        <v>1</v>
      </c>
      <c r="F57" s="272">
        <v>162</v>
      </c>
      <c r="G57" s="34"/>
      <c r="H57" s="39"/>
    </row>
    <row r="58" spans="1:8" s="2" customFormat="1" ht="16.9" customHeight="1">
      <c r="A58" s="34"/>
      <c r="B58" s="39"/>
      <c r="C58" s="273" t="s">
        <v>294</v>
      </c>
      <c r="D58" s="273" t="s">
        <v>295</v>
      </c>
      <c r="E58" s="17" t="s">
        <v>1</v>
      </c>
      <c r="F58" s="274">
        <v>162</v>
      </c>
      <c r="G58" s="34"/>
      <c r="H58" s="39"/>
    </row>
    <row r="59" spans="1:8" s="2" customFormat="1" ht="16.9" customHeight="1">
      <c r="A59" s="34"/>
      <c r="B59" s="39"/>
      <c r="C59" s="275" t="s">
        <v>2011</v>
      </c>
      <c r="D59" s="34"/>
      <c r="E59" s="34"/>
      <c r="F59" s="34"/>
      <c r="G59" s="34"/>
      <c r="H59" s="39"/>
    </row>
    <row r="60" spans="1:8" s="2" customFormat="1" ht="16.9" customHeight="1">
      <c r="A60" s="34"/>
      <c r="B60" s="39"/>
      <c r="C60" s="273" t="s">
        <v>438</v>
      </c>
      <c r="D60" s="273" t="s">
        <v>439</v>
      </c>
      <c r="E60" s="17" t="s">
        <v>352</v>
      </c>
      <c r="F60" s="274">
        <v>325.8</v>
      </c>
      <c r="G60" s="34"/>
      <c r="H60" s="39"/>
    </row>
    <row r="61" spans="1:8" s="2" customFormat="1" ht="22.5">
      <c r="A61" s="34"/>
      <c r="B61" s="39"/>
      <c r="C61" s="273" t="s">
        <v>413</v>
      </c>
      <c r="D61" s="273" t="s">
        <v>414</v>
      </c>
      <c r="E61" s="17" t="s">
        <v>352</v>
      </c>
      <c r="F61" s="274">
        <v>689.5</v>
      </c>
      <c r="G61" s="34"/>
      <c r="H61" s="39"/>
    </row>
    <row r="62" spans="1:8" s="2" customFormat="1" ht="16.9" customHeight="1">
      <c r="A62" s="34"/>
      <c r="B62" s="39"/>
      <c r="C62" s="273" t="s">
        <v>420</v>
      </c>
      <c r="D62" s="273" t="s">
        <v>421</v>
      </c>
      <c r="E62" s="17" t="s">
        <v>352</v>
      </c>
      <c r="F62" s="274">
        <v>162</v>
      </c>
      <c r="G62" s="34"/>
      <c r="H62" s="39"/>
    </row>
    <row r="63" spans="1:8" s="2" customFormat="1" ht="16.9" customHeight="1">
      <c r="A63" s="34"/>
      <c r="B63" s="39"/>
      <c r="C63" s="273" t="s">
        <v>426</v>
      </c>
      <c r="D63" s="273" t="s">
        <v>427</v>
      </c>
      <c r="E63" s="17" t="s">
        <v>379</v>
      </c>
      <c r="F63" s="274">
        <v>621.35</v>
      </c>
      <c r="G63" s="34"/>
      <c r="H63" s="39"/>
    </row>
    <row r="64" spans="1:8" s="2" customFormat="1" ht="16.9" customHeight="1">
      <c r="A64" s="34"/>
      <c r="B64" s="39"/>
      <c r="C64" s="273" t="s">
        <v>432</v>
      </c>
      <c r="D64" s="273" t="s">
        <v>433</v>
      </c>
      <c r="E64" s="17" t="s">
        <v>352</v>
      </c>
      <c r="F64" s="274">
        <v>365.5</v>
      </c>
      <c r="G64" s="34"/>
      <c r="H64" s="39"/>
    </row>
    <row r="65" spans="1:8" s="2" customFormat="1" ht="16.9" customHeight="1">
      <c r="A65" s="34"/>
      <c r="B65" s="39"/>
      <c r="C65" s="269" t="s">
        <v>297</v>
      </c>
      <c r="D65" s="270" t="s">
        <v>297</v>
      </c>
      <c r="E65" s="271" t="s">
        <v>1</v>
      </c>
      <c r="F65" s="272">
        <v>163.8</v>
      </c>
      <c r="G65" s="34"/>
      <c r="H65" s="39"/>
    </row>
    <row r="66" spans="1:8" s="2" customFormat="1" ht="16.9" customHeight="1">
      <c r="A66" s="34"/>
      <c r="B66" s="39"/>
      <c r="C66" s="273" t="s">
        <v>1</v>
      </c>
      <c r="D66" s="273" t="s">
        <v>323</v>
      </c>
      <c r="E66" s="17" t="s">
        <v>1</v>
      </c>
      <c r="F66" s="274">
        <v>0</v>
      </c>
      <c r="G66" s="34"/>
      <c r="H66" s="39"/>
    </row>
    <row r="67" spans="1:8" s="2" customFormat="1" ht="16.9" customHeight="1">
      <c r="A67" s="34"/>
      <c r="B67" s="39"/>
      <c r="C67" s="273" t="s">
        <v>297</v>
      </c>
      <c r="D67" s="273" t="s">
        <v>298</v>
      </c>
      <c r="E67" s="17" t="s">
        <v>1</v>
      </c>
      <c r="F67" s="274">
        <v>163.8</v>
      </c>
      <c r="G67" s="34"/>
      <c r="H67" s="39"/>
    </row>
    <row r="68" spans="1:8" s="2" customFormat="1" ht="16.9" customHeight="1">
      <c r="A68" s="34"/>
      <c r="B68" s="39"/>
      <c r="C68" s="275" t="s">
        <v>2011</v>
      </c>
      <c r="D68" s="34"/>
      <c r="E68" s="34"/>
      <c r="F68" s="34"/>
      <c r="G68" s="34"/>
      <c r="H68" s="39"/>
    </row>
    <row r="69" spans="1:8" s="2" customFormat="1" ht="16.9" customHeight="1">
      <c r="A69" s="34"/>
      <c r="B69" s="39"/>
      <c r="C69" s="273" t="s">
        <v>438</v>
      </c>
      <c r="D69" s="273" t="s">
        <v>439</v>
      </c>
      <c r="E69" s="17" t="s">
        <v>352</v>
      </c>
      <c r="F69" s="274">
        <v>325.8</v>
      </c>
      <c r="G69" s="34"/>
      <c r="H69" s="39"/>
    </row>
    <row r="70" spans="1:8" s="2" customFormat="1" ht="16.9" customHeight="1">
      <c r="A70" s="34"/>
      <c r="B70" s="39"/>
      <c r="C70" s="273" t="s">
        <v>443</v>
      </c>
      <c r="D70" s="273" t="s">
        <v>444</v>
      </c>
      <c r="E70" s="17" t="s">
        <v>379</v>
      </c>
      <c r="F70" s="274">
        <v>294.84</v>
      </c>
      <c r="G70" s="34"/>
      <c r="H70" s="39"/>
    </row>
    <row r="71" spans="1:8" s="2" customFormat="1" ht="26.45" customHeight="1">
      <c r="A71" s="34"/>
      <c r="B71" s="39"/>
      <c r="C71" s="268" t="s">
        <v>2012</v>
      </c>
      <c r="D71" s="268" t="s">
        <v>88</v>
      </c>
      <c r="E71" s="34"/>
      <c r="F71" s="34"/>
      <c r="G71" s="34"/>
      <c r="H71" s="39"/>
    </row>
    <row r="72" spans="1:8" s="2" customFormat="1" ht="16.9" customHeight="1">
      <c r="A72" s="34"/>
      <c r="B72" s="39"/>
      <c r="C72" s="269" t="s">
        <v>1240</v>
      </c>
      <c r="D72" s="270" t="s">
        <v>1240</v>
      </c>
      <c r="E72" s="271" t="s">
        <v>1</v>
      </c>
      <c r="F72" s="272">
        <v>29.45</v>
      </c>
      <c r="G72" s="34"/>
      <c r="H72" s="39"/>
    </row>
    <row r="73" spans="1:8" s="2" customFormat="1" ht="16.9" customHeight="1">
      <c r="A73" s="34"/>
      <c r="B73" s="39"/>
      <c r="C73" s="273" t="s">
        <v>1</v>
      </c>
      <c r="D73" s="273" t="s">
        <v>1250</v>
      </c>
      <c r="E73" s="17" t="s">
        <v>1</v>
      </c>
      <c r="F73" s="274">
        <v>0</v>
      </c>
      <c r="G73" s="34"/>
      <c r="H73" s="39"/>
    </row>
    <row r="74" spans="1:8" s="2" customFormat="1" ht="16.9" customHeight="1">
      <c r="A74" s="34"/>
      <c r="B74" s="39"/>
      <c r="C74" s="273" t="s">
        <v>1240</v>
      </c>
      <c r="D74" s="273" t="s">
        <v>2013</v>
      </c>
      <c r="E74" s="17" t="s">
        <v>1</v>
      </c>
      <c r="F74" s="274">
        <v>29.45</v>
      </c>
      <c r="G74" s="34"/>
      <c r="H74" s="39"/>
    </row>
    <row r="75" spans="1:8" s="2" customFormat="1" ht="16.9" customHeight="1">
      <c r="A75" s="34"/>
      <c r="B75" s="39"/>
      <c r="C75" s="269" t="s">
        <v>1238</v>
      </c>
      <c r="D75" s="270" t="s">
        <v>1238</v>
      </c>
      <c r="E75" s="271" t="s">
        <v>1</v>
      </c>
      <c r="F75" s="272">
        <v>13.4</v>
      </c>
      <c r="G75" s="34"/>
      <c r="H75" s="39"/>
    </row>
    <row r="76" spans="1:8" s="2" customFormat="1" ht="16.9" customHeight="1">
      <c r="A76" s="34"/>
      <c r="B76" s="39"/>
      <c r="C76" s="273" t="s">
        <v>1</v>
      </c>
      <c r="D76" s="273" t="s">
        <v>1250</v>
      </c>
      <c r="E76" s="17" t="s">
        <v>1</v>
      </c>
      <c r="F76" s="274">
        <v>0</v>
      </c>
      <c r="G76" s="34"/>
      <c r="H76" s="39"/>
    </row>
    <row r="77" spans="1:8" s="2" customFormat="1" ht="16.9" customHeight="1">
      <c r="A77" s="34"/>
      <c r="B77" s="39"/>
      <c r="C77" s="273" t="s">
        <v>1238</v>
      </c>
      <c r="D77" s="273" t="s">
        <v>2014</v>
      </c>
      <c r="E77" s="17" t="s">
        <v>1</v>
      </c>
      <c r="F77" s="274">
        <v>13.4</v>
      </c>
      <c r="G77" s="34"/>
      <c r="H77" s="39"/>
    </row>
    <row r="78" spans="1:8" s="2" customFormat="1" ht="26.45" customHeight="1">
      <c r="A78" s="34"/>
      <c r="B78" s="39"/>
      <c r="C78" s="268" t="s">
        <v>2015</v>
      </c>
      <c r="D78" s="268" t="s">
        <v>91</v>
      </c>
      <c r="E78" s="34"/>
      <c r="F78" s="34"/>
      <c r="G78" s="34"/>
      <c r="H78" s="39"/>
    </row>
    <row r="79" spans="1:8" s="2" customFormat="1" ht="16.9" customHeight="1">
      <c r="A79" s="34"/>
      <c r="B79" s="39"/>
      <c r="C79" s="269" t="s">
        <v>1240</v>
      </c>
      <c r="D79" s="270" t="s">
        <v>1240</v>
      </c>
      <c r="E79" s="271" t="s">
        <v>1</v>
      </c>
      <c r="F79" s="272">
        <v>27.6</v>
      </c>
      <c r="G79" s="34"/>
      <c r="H79" s="39"/>
    </row>
    <row r="80" spans="1:8" s="2" customFormat="1" ht="16.9" customHeight="1">
      <c r="A80" s="34"/>
      <c r="B80" s="39"/>
      <c r="C80" s="273" t="s">
        <v>1</v>
      </c>
      <c r="D80" s="273" t="s">
        <v>1250</v>
      </c>
      <c r="E80" s="17" t="s">
        <v>1</v>
      </c>
      <c r="F80" s="274">
        <v>0</v>
      </c>
      <c r="G80" s="34"/>
      <c r="H80" s="39"/>
    </row>
    <row r="81" spans="1:8" s="2" customFormat="1" ht="16.9" customHeight="1">
      <c r="A81" s="34"/>
      <c r="B81" s="39"/>
      <c r="C81" s="273" t="s">
        <v>1240</v>
      </c>
      <c r="D81" s="273" t="s">
        <v>1241</v>
      </c>
      <c r="E81" s="17" t="s">
        <v>1</v>
      </c>
      <c r="F81" s="274">
        <v>27.6</v>
      </c>
      <c r="G81" s="34"/>
      <c r="H81" s="39"/>
    </row>
    <row r="82" spans="1:8" s="2" customFormat="1" ht="16.9" customHeight="1">
      <c r="A82" s="34"/>
      <c r="B82" s="39"/>
      <c r="C82" s="275" t="s">
        <v>2011</v>
      </c>
      <c r="D82" s="34"/>
      <c r="E82" s="34"/>
      <c r="F82" s="34"/>
      <c r="G82" s="34"/>
      <c r="H82" s="39"/>
    </row>
    <row r="83" spans="1:8" s="2" customFormat="1" ht="16.9" customHeight="1">
      <c r="A83" s="34"/>
      <c r="B83" s="39"/>
      <c r="C83" s="273" t="s">
        <v>1287</v>
      </c>
      <c r="D83" s="273" t="s">
        <v>1288</v>
      </c>
      <c r="E83" s="17" t="s">
        <v>352</v>
      </c>
      <c r="F83" s="274">
        <v>27.6</v>
      </c>
      <c r="G83" s="34"/>
      <c r="H83" s="39"/>
    </row>
    <row r="84" spans="1:8" s="2" customFormat="1" ht="16.9" customHeight="1">
      <c r="A84" s="34"/>
      <c r="B84" s="39"/>
      <c r="C84" s="273" t="s">
        <v>1292</v>
      </c>
      <c r="D84" s="273" t="s">
        <v>1293</v>
      </c>
      <c r="E84" s="17" t="s">
        <v>379</v>
      </c>
      <c r="F84" s="274">
        <v>55.2</v>
      </c>
      <c r="G84" s="34"/>
      <c r="H84" s="39"/>
    </row>
    <row r="85" spans="1:8" s="2" customFormat="1" ht="16.9" customHeight="1">
      <c r="A85" s="34"/>
      <c r="B85" s="39"/>
      <c r="C85" s="269" t="s">
        <v>1238</v>
      </c>
      <c r="D85" s="270" t="s">
        <v>1238</v>
      </c>
      <c r="E85" s="271" t="s">
        <v>1</v>
      </c>
      <c r="F85" s="272">
        <v>12.4</v>
      </c>
      <c r="G85" s="34"/>
      <c r="H85" s="39"/>
    </row>
    <row r="86" spans="1:8" s="2" customFormat="1" ht="16.9" customHeight="1">
      <c r="A86" s="34"/>
      <c r="B86" s="39"/>
      <c r="C86" s="273" t="s">
        <v>1</v>
      </c>
      <c r="D86" s="273" t="s">
        <v>1250</v>
      </c>
      <c r="E86" s="17" t="s">
        <v>1</v>
      </c>
      <c r="F86" s="274">
        <v>0</v>
      </c>
      <c r="G86" s="34"/>
      <c r="H86" s="39"/>
    </row>
    <row r="87" spans="1:8" s="2" customFormat="1" ht="16.9" customHeight="1">
      <c r="A87" s="34"/>
      <c r="B87" s="39"/>
      <c r="C87" s="273" t="s">
        <v>1238</v>
      </c>
      <c r="D87" s="273" t="s">
        <v>1285</v>
      </c>
      <c r="E87" s="17" t="s">
        <v>1</v>
      </c>
      <c r="F87" s="274">
        <v>12.4</v>
      </c>
      <c r="G87" s="34"/>
      <c r="H87" s="39"/>
    </row>
    <row r="88" spans="1:8" s="2" customFormat="1" ht="16.9" customHeight="1">
      <c r="A88" s="34"/>
      <c r="B88" s="39"/>
      <c r="C88" s="275" t="s">
        <v>2011</v>
      </c>
      <c r="D88" s="34"/>
      <c r="E88" s="34"/>
      <c r="F88" s="34"/>
      <c r="G88" s="34"/>
      <c r="H88" s="39"/>
    </row>
    <row r="89" spans="1:8" s="2" customFormat="1" ht="22.5">
      <c r="A89" s="34"/>
      <c r="B89" s="39"/>
      <c r="C89" s="273" t="s">
        <v>1280</v>
      </c>
      <c r="D89" s="273" t="s">
        <v>1281</v>
      </c>
      <c r="E89" s="17" t="s">
        <v>352</v>
      </c>
      <c r="F89" s="274">
        <v>12.4</v>
      </c>
      <c r="G89" s="34"/>
      <c r="H89" s="39"/>
    </row>
    <row r="90" spans="1:8" s="2" customFormat="1" ht="22.5">
      <c r="A90" s="34"/>
      <c r="B90" s="39"/>
      <c r="C90" s="273" t="s">
        <v>413</v>
      </c>
      <c r="D90" s="273" t="s">
        <v>414</v>
      </c>
      <c r="E90" s="17" t="s">
        <v>352</v>
      </c>
      <c r="F90" s="274">
        <v>12.4</v>
      </c>
      <c r="G90" s="34"/>
      <c r="H90" s="39"/>
    </row>
    <row r="91" spans="1:8" s="2" customFormat="1" ht="16.9" customHeight="1">
      <c r="A91" s="34"/>
      <c r="B91" s="39"/>
      <c r="C91" s="273" t="s">
        <v>426</v>
      </c>
      <c r="D91" s="273" t="s">
        <v>427</v>
      </c>
      <c r="E91" s="17" t="s">
        <v>379</v>
      </c>
      <c r="F91" s="274">
        <v>12.4</v>
      </c>
      <c r="G91" s="34"/>
      <c r="H91" s="39"/>
    </row>
    <row r="92" spans="1:8" s="2" customFormat="1" ht="16.9" customHeight="1">
      <c r="A92" s="34"/>
      <c r="B92" s="39"/>
      <c r="C92" s="273" t="s">
        <v>432</v>
      </c>
      <c r="D92" s="273" t="s">
        <v>433</v>
      </c>
      <c r="E92" s="17" t="s">
        <v>352</v>
      </c>
      <c r="F92" s="274">
        <v>12.4</v>
      </c>
      <c r="G92" s="34"/>
      <c r="H92" s="39"/>
    </row>
    <row r="93" spans="1:8" s="2" customFormat="1" ht="26.45" customHeight="1">
      <c r="A93" s="34"/>
      <c r="B93" s="39"/>
      <c r="C93" s="268" t="s">
        <v>2016</v>
      </c>
      <c r="D93" s="268" t="s">
        <v>107</v>
      </c>
      <c r="E93" s="34"/>
      <c r="F93" s="34"/>
      <c r="G93" s="34"/>
      <c r="H93" s="39"/>
    </row>
    <row r="94" spans="1:8" s="2" customFormat="1" ht="16.9" customHeight="1">
      <c r="A94" s="34"/>
      <c r="B94" s="39"/>
      <c r="C94" s="269" t="s">
        <v>1238</v>
      </c>
      <c r="D94" s="270" t="s">
        <v>1238</v>
      </c>
      <c r="E94" s="271" t="s">
        <v>1</v>
      </c>
      <c r="F94" s="272">
        <v>13.45</v>
      </c>
      <c r="G94" s="34"/>
      <c r="H94" s="39"/>
    </row>
    <row r="95" spans="1:8" s="2" customFormat="1" ht="16.9" customHeight="1">
      <c r="A95" s="34"/>
      <c r="B95" s="39"/>
      <c r="C95" s="273" t="s">
        <v>1</v>
      </c>
      <c r="D95" s="273" t="s">
        <v>1475</v>
      </c>
      <c r="E95" s="17" t="s">
        <v>1</v>
      </c>
      <c r="F95" s="274">
        <v>0</v>
      </c>
      <c r="G95" s="34"/>
      <c r="H95" s="39"/>
    </row>
    <row r="96" spans="1:8" s="2" customFormat="1" ht="16.9" customHeight="1">
      <c r="A96" s="34"/>
      <c r="B96" s="39"/>
      <c r="C96" s="273" t="s">
        <v>1238</v>
      </c>
      <c r="D96" s="273" t="s">
        <v>1592</v>
      </c>
      <c r="E96" s="17" t="s">
        <v>1</v>
      </c>
      <c r="F96" s="274">
        <v>13.45</v>
      </c>
      <c r="G96" s="34"/>
      <c r="H96" s="39"/>
    </row>
    <row r="97" spans="1:8" s="2" customFormat="1" ht="16.9" customHeight="1">
      <c r="A97" s="34"/>
      <c r="B97" s="39"/>
      <c r="C97" s="275" t="s">
        <v>2011</v>
      </c>
      <c r="D97" s="34"/>
      <c r="E97" s="34"/>
      <c r="F97" s="34"/>
      <c r="G97" s="34"/>
      <c r="H97" s="39"/>
    </row>
    <row r="98" spans="1:8" s="2" customFormat="1" ht="22.5">
      <c r="A98" s="34"/>
      <c r="B98" s="39"/>
      <c r="C98" s="273" t="s">
        <v>1594</v>
      </c>
      <c r="D98" s="273" t="s">
        <v>1595</v>
      </c>
      <c r="E98" s="17" t="s">
        <v>352</v>
      </c>
      <c r="F98" s="274">
        <v>13.45</v>
      </c>
      <c r="G98" s="34"/>
      <c r="H98" s="39"/>
    </row>
    <row r="99" spans="1:8" s="2" customFormat="1" ht="22.5">
      <c r="A99" s="34"/>
      <c r="B99" s="39"/>
      <c r="C99" s="273" t="s">
        <v>413</v>
      </c>
      <c r="D99" s="273" t="s">
        <v>414</v>
      </c>
      <c r="E99" s="17" t="s">
        <v>352</v>
      </c>
      <c r="F99" s="274">
        <v>13.45</v>
      </c>
      <c r="G99" s="34"/>
      <c r="H99" s="39"/>
    </row>
    <row r="100" spans="1:8" s="2" customFormat="1" ht="16.9" customHeight="1">
      <c r="A100" s="34"/>
      <c r="B100" s="39"/>
      <c r="C100" s="273" t="s">
        <v>426</v>
      </c>
      <c r="D100" s="273" t="s">
        <v>427</v>
      </c>
      <c r="E100" s="17" t="s">
        <v>379</v>
      </c>
      <c r="F100" s="274">
        <v>24.21</v>
      </c>
      <c r="G100" s="34"/>
      <c r="H100" s="39"/>
    </row>
    <row r="101" spans="1:8" s="2" customFormat="1" ht="16.9" customHeight="1">
      <c r="A101" s="34"/>
      <c r="B101" s="39"/>
      <c r="C101" s="273" t="s">
        <v>432</v>
      </c>
      <c r="D101" s="273" t="s">
        <v>433</v>
      </c>
      <c r="E101" s="17" t="s">
        <v>352</v>
      </c>
      <c r="F101" s="274">
        <v>13.45</v>
      </c>
      <c r="G101" s="34"/>
      <c r="H101" s="39"/>
    </row>
    <row r="102" spans="1:8" s="2" customFormat="1" ht="7.35" customHeight="1">
      <c r="A102" s="34"/>
      <c r="B102" s="145"/>
      <c r="C102" s="146"/>
      <c r="D102" s="146"/>
      <c r="E102" s="146"/>
      <c r="F102" s="146"/>
      <c r="G102" s="146"/>
      <c r="H102" s="39"/>
    </row>
    <row r="103" spans="1:8" s="2" customFormat="1" ht="11.25">
      <c r="A103" s="34"/>
      <c r="B103" s="34"/>
      <c r="C103" s="34"/>
      <c r="D103" s="34"/>
      <c r="E103" s="34"/>
      <c r="F103" s="34"/>
      <c r="G103" s="34"/>
      <c r="H103" s="34"/>
    </row>
  </sheetData>
  <sheetProtection algorithmName="SHA-512" hashValue="luYiY3GyTmANzHBRSGCAi5WRs4aGOAIRtUzbQAET6BnU7bZGXmfvKSFw7ufULMJqnYlTXNyCY/nKMOw0kYTMww==" saltValue="pyL+FUBc2VJ+G8oM1rGo3PyznHKqYwNd6XTlY8lEIDwhkKsR/Jz9HwLggoSsUUnfVMNCs5NPVyJNP24Y9AvNHQ==" spinCount="100000" sheet="1" objects="1" scenarios="1" formatColumns="0" formatRows="0"/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2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AT2" s="17" t="s">
        <v>82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83</v>
      </c>
    </row>
    <row r="4" spans="2:46" s="1" customFormat="1" ht="24.95" customHeight="1">
      <c r="B4" s="20"/>
      <c r="D4" s="117" t="s">
        <v>112</v>
      </c>
      <c r="L4" s="20"/>
      <c r="M4" s="118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16.5" customHeight="1">
      <c r="B7" s="20"/>
      <c r="E7" s="321" t="str">
        <f>'Rekapitulace stavby'!K6</f>
        <v>Ulice Klajdovská</v>
      </c>
      <c r="F7" s="322"/>
      <c r="G7" s="322"/>
      <c r="H7" s="322"/>
      <c r="L7" s="20"/>
    </row>
    <row r="8" spans="1:31" s="2" customFormat="1" ht="12" customHeight="1">
      <c r="A8" s="34"/>
      <c r="B8" s="39"/>
      <c r="C8" s="34"/>
      <c r="D8" s="119" t="s">
        <v>113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23" t="s">
        <v>114</v>
      </c>
      <c r="F9" s="324"/>
      <c r="G9" s="324"/>
      <c r="H9" s="324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9" t="s">
        <v>18</v>
      </c>
      <c r="E11" s="34"/>
      <c r="F11" s="110" t="s">
        <v>1</v>
      </c>
      <c r="G11" s="34"/>
      <c r="H11" s="34"/>
      <c r="I11" s="119" t="s">
        <v>19</v>
      </c>
      <c r="J11" s="110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9" t="s">
        <v>20</v>
      </c>
      <c r="E12" s="34"/>
      <c r="F12" s="110" t="s">
        <v>21</v>
      </c>
      <c r="G12" s="34"/>
      <c r="H12" s="34"/>
      <c r="I12" s="119" t="s">
        <v>22</v>
      </c>
      <c r="J12" s="120" t="str">
        <f>'Rekapitulace stavby'!AN8</f>
        <v>12. 4. 2021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24</v>
      </c>
      <c r="E14" s="34"/>
      <c r="F14" s="34"/>
      <c r="G14" s="34"/>
      <c r="H14" s="34"/>
      <c r="I14" s="119" t="s">
        <v>25</v>
      </c>
      <c r="J14" s="110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0" t="str">
        <f>IF('Rekapitulace stavby'!E11="","",'Rekapitulace stavby'!E11)</f>
        <v xml:space="preserve"> </v>
      </c>
      <c r="F15" s="34"/>
      <c r="G15" s="34"/>
      <c r="H15" s="34"/>
      <c r="I15" s="119" t="s">
        <v>26</v>
      </c>
      <c r="J15" s="110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9" t="s">
        <v>27</v>
      </c>
      <c r="E17" s="34"/>
      <c r="F17" s="34"/>
      <c r="G17" s="34"/>
      <c r="H17" s="34"/>
      <c r="I17" s="119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25" t="str">
        <f>'Rekapitulace stavby'!E14</f>
        <v>Vyplň údaj</v>
      </c>
      <c r="F18" s="326"/>
      <c r="G18" s="326"/>
      <c r="H18" s="326"/>
      <c r="I18" s="119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9" t="s">
        <v>29</v>
      </c>
      <c r="E20" s="34"/>
      <c r="F20" s="34"/>
      <c r="G20" s="34"/>
      <c r="H20" s="34"/>
      <c r="I20" s="119" t="s">
        <v>25</v>
      </c>
      <c r="J20" s="110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0" t="str">
        <f>IF('Rekapitulace stavby'!E17="","",'Rekapitulace stavby'!E17)</f>
        <v xml:space="preserve"> </v>
      </c>
      <c r="F21" s="34"/>
      <c r="G21" s="34"/>
      <c r="H21" s="34"/>
      <c r="I21" s="119" t="s">
        <v>26</v>
      </c>
      <c r="J21" s="110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9" t="s">
        <v>31</v>
      </c>
      <c r="E23" s="34"/>
      <c r="F23" s="34"/>
      <c r="G23" s="34"/>
      <c r="H23" s="34"/>
      <c r="I23" s="119" t="s">
        <v>25</v>
      </c>
      <c r="J23" s="110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0" t="str">
        <f>IF('Rekapitulace stavby'!E20="","",'Rekapitulace stavby'!E20)</f>
        <v xml:space="preserve"> </v>
      </c>
      <c r="F24" s="34"/>
      <c r="G24" s="34"/>
      <c r="H24" s="34"/>
      <c r="I24" s="119" t="s">
        <v>26</v>
      </c>
      <c r="J24" s="110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9" t="s">
        <v>32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21"/>
      <c r="B27" s="122"/>
      <c r="C27" s="121"/>
      <c r="D27" s="121"/>
      <c r="E27" s="327" t="s">
        <v>1</v>
      </c>
      <c r="F27" s="327"/>
      <c r="G27" s="327"/>
      <c r="H27" s="327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24"/>
      <c r="E29" s="124"/>
      <c r="F29" s="124"/>
      <c r="G29" s="124"/>
      <c r="H29" s="124"/>
      <c r="I29" s="124"/>
      <c r="J29" s="124"/>
      <c r="K29" s="124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5" t="s">
        <v>33</v>
      </c>
      <c r="E30" s="34"/>
      <c r="F30" s="34"/>
      <c r="G30" s="34"/>
      <c r="H30" s="34"/>
      <c r="I30" s="34"/>
      <c r="J30" s="126">
        <f>ROUND(J123,2)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7" t="s">
        <v>35</v>
      </c>
      <c r="G32" s="34"/>
      <c r="H32" s="34"/>
      <c r="I32" s="127" t="s">
        <v>34</v>
      </c>
      <c r="J32" s="127" t="s">
        <v>36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8" t="s">
        <v>37</v>
      </c>
      <c r="E33" s="119" t="s">
        <v>38</v>
      </c>
      <c r="F33" s="129">
        <f>ROUND((SUM(BE123:BE221)),2)</f>
        <v>0</v>
      </c>
      <c r="G33" s="34"/>
      <c r="H33" s="34"/>
      <c r="I33" s="130">
        <v>0.21</v>
      </c>
      <c r="J33" s="129">
        <f>ROUND(((SUM(BE123:BE221))*I33),2)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9" t="s">
        <v>39</v>
      </c>
      <c r="F34" s="129">
        <f>ROUND((SUM(BF123:BF221)),2)</f>
        <v>0</v>
      </c>
      <c r="G34" s="34"/>
      <c r="H34" s="34"/>
      <c r="I34" s="130">
        <v>0.15</v>
      </c>
      <c r="J34" s="129">
        <f>ROUND(((SUM(BF123:BF221))*I34),2)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9" t="s">
        <v>40</v>
      </c>
      <c r="F35" s="129">
        <f>ROUND((SUM(BG123:BG221)),2)</f>
        <v>0</v>
      </c>
      <c r="G35" s="34"/>
      <c r="H35" s="34"/>
      <c r="I35" s="130">
        <v>0.21</v>
      </c>
      <c r="J35" s="129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9" t="s">
        <v>41</v>
      </c>
      <c r="F36" s="129">
        <f>ROUND((SUM(BH123:BH221)),2)</f>
        <v>0</v>
      </c>
      <c r="G36" s="34"/>
      <c r="H36" s="34"/>
      <c r="I36" s="130">
        <v>0.15</v>
      </c>
      <c r="J36" s="129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9" t="s">
        <v>42</v>
      </c>
      <c r="F37" s="129">
        <f>ROUND((SUM(BI123:BI221)),2)</f>
        <v>0</v>
      </c>
      <c r="G37" s="34"/>
      <c r="H37" s="34"/>
      <c r="I37" s="130">
        <v>0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1"/>
      <c r="D39" s="132" t="s">
        <v>43</v>
      </c>
      <c r="E39" s="133"/>
      <c r="F39" s="133"/>
      <c r="G39" s="134" t="s">
        <v>44</v>
      </c>
      <c r="H39" s="135" t="s">
        <v>45</v>
      </c>
      <c r="I39" s="133"/>
      <c r="J39" s="136">
        <f>SUM(J30:J37)</f>
        <v>0</v>
      </c>
      <c r="K39" s="137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8" t="s">
        <v>46</v>
      </c>
      <c r="E50" s="139"/>
      <c r="F50" s="139"/>
      <c r="G50" s="138" t="s">
        <v>47</v>
      </c>
      <c r="H50" s="139"/>
      <c r="I50" s="139"/>
      <c r="J50" s="139"/>
      <c r="K50" s="139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0" t="s">
        <v>48</v>
      </c>
      <c r="E61" s="141"/>
      <c r="F61" s="142" t="s">
        <v>49</v>
      </c>
      <c r="G61" s="140" t="s">
        <v>48</v>
      </c>
      <c r="H61" s="141"/>
      <c r="I61" s="141"/>
      <c r="J61" s="143" t="s">
        <v>49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8" t="s">
        <v>50</v>
      </c>
      <c r="E65" s="144"/>
      <c r="F65" s="144"/>
      <c r="G65" s="138" t="s">
        <v>51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0" t="s">
        <v>48</v>
      </c>
      <c r="E76" s="141"/>
      <c r="F76" s="142" t="s">
        <v>49</v>
      </c>
      <c r="G76" s="140" t="s">
        <v>48</v>
      </c>
      <c r="H76" s="141"/>
      <c r="I76" s="141"/>
      <c r="J76" s="143" t="s">
        <v>49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115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28" t="str">
        <f>E7</f>
        <v>Ulice Klajdovská</v>
      </c>
      <c r="F85" s="329"/>
      <c r="G85" s="329"/>
      <c r="H85" s="329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113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81" t="str">
        <f>E9</f>
        <v>SO-00 - Vedlejší rozpočtové náklady</v>
      </c>
      <c r="F87" s="330"/>
      <c r="G87" s="330"/>
      <c r="H87" s="330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12. 4. 2021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29" t="s">
        <v>29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31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9" t="s">
        <v>116</v>
      </c>
      <c r="D94" s="150"/>
      <c r="E94" s="150"/>
      <c r="F94" s="150"/>
      <c r="G94" s="150"/>
      <c r="H94" s="150"/>
      <c r="I94" s="150"/>
      <c r="J94" s="151" t="s">
        <v>117</v>
      </c>
      <c r="K94" s="150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52" t="s">
        <v>118</v>
      </c>
      <c r="D96" s="36"/>
      <c r="E96" s="36"/>
      <c r="F96" s="36"/>
      <c r="G96" s="36"/>
      <c r="H96" s="36"/>
      <c r="I96" s="36"/>
      <c r="J96" s="84">
        <f>J123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119</v>
      </c>
    </row>
    <row r="97" spans="2:12" s="9" customFormat="1" ht="24.95" customHeight="1">
      <c r="B97" s="153"/>
      <c r="C97" s="154"/>
      <c r="D97" s="155" t="s">
        <v>120</v>
      </c>
      <c r="E97" s="156"/>
      <c r="F97" s="156"/>
      <c r="G97" s="156"/>
      <c r="H97" s="156"/>
      <c r="I97" s="156"/>
      <c r="J97" s="157">
        <f>J124</f>
        <v>0</v>
      </c>
      <c r="K97" s="154"/>
      <c r="L97" s="158"/>
    </row>
    <row r="98" spans="2:12" s="10" customFormat="1" ht="19.9" customHeight="1">
      <c r="B98" s="159"/>
      <c r="C98" s="104"/>
      <c r="D98" s="160" t="s">
        <v>121</v>
      </c>
      <c r="E98" s="161"/>
      <c r="F98" s="161"/>
      <c r="G98" s="161"/>
      <c r="H98" s="161"/>
      <c r="I98" s="161"/>
      <c r="J98" s="162">
        <f>J125</f>
        <v>0</v>
      </c>
      <c r="K98" s="104"/>
      <c r="L98" s="163"/>
    </row>
    <row r="99" spans="2:12" s="10" customFormat="1" ht="19.9" customHeight="1">
      <c r="B99" s="159"/>
      <c r="C99" s="104"/>
      <c r="D99" s="160" t="s">
        <v>122</v>
      </c>
      <c r="E99" s="161"/>
      <c r="F99" s="161"/>
      <c r="G99" s="161"/>
      <c r="H99" s="161"/>
      <c r="I99" s="161"/>
      <c r="J99" s="162">
        <f>J147</f>
        <v>0</v>
      </c>
      <c r="K99" s="104"/>
      <c r="L99" s="163"/>
    </row>
    <row r="100" spans="2:12" s="10" customFormat="1" ht="19.9" customHeight="1">
      <c r="B100" s="159"/>
      <c r="C100" s="104"/>
      <c r="D100" s="160" t="s">
        <v>123</v>
      </c>
      <c r="E100" s="161"/>
      <c r="F100" s="161"/>
      <c r="G100" s="161"/>
      <c r="H100" s="161"/>
      <c r="I100" s="161"/>
      <c r="J100" s="162">
        <f>J158</f>
        <v>0</v>
      </c>
      <c r="K100" s="104"/>
      <c r="L100" s="163"/>
    </row>
    <row r="101" spans="2:12" s="10" customFormat="1" ht="19.9" customHeight="1">
      <c r="B101" s="159"/>
      <c r="C101" s="104"/>
      <c r="D101" s="160" t="s">
        <v>124</v>
      </c>
      <c r="E101" s="161"/>
      <c r="F101" s="161"/>
      <c r="G101" s="161"/>
      <c r="H101" s="161"/>
      <c r="I101" s="161"/>
      <c r="J101" s="162">
        <f>J173</f>
        <v>0</v>
      </c>
      <c r="K101" s="104"/>
      <c r="L101" s="163"/>
    </row>
    <row r="102" spans="2:12" s="10" customFormat="1" ht="19.9" customHeight="1">
      <c r="B102" s="159"/>
      <c r="C102" s="104"/>
      <c r="D102" s="160" t="s">
        <v>125</v>
      </c>
      <c r="E102" s="161"/>
      <c r="F102" s="161"/>
      <c r="G102" s="161"/>
      <c r="H102" s="161"/>
      <c r="I102" s="161"/>
      <c r="J102" s="162">
        <f>J179</f>
        <v>0</v>
      </c>
      <c r="K102" s="104"/>
      <c r="L102" s="163"/>
    </row>
    <row r="103" spans="2:12" s="10" customFormat="1" ht="19.9" customHeight="1">
      <c r="B103" s="159"/>
      <c r="C103" s="104"/>
      <c r="D103" s="160" t="s">
        <v>126</v>
      </c>
      <c r="E103" s="161"/>
      <c r="F103" s="161"/>
      <c r="G103" s="161"/>
      <c r="H103" s="161"/>
      <c r="I103" s="161"/>
      <c r="J103" s="162">
        <f>J195</f>
        <v>0</v>
      </c>
      <c r="K103" s="104"/>
      <c r="L103" s="163"/>
    </row>
    <row r="104" spans="1:31" s="2" customFormat="1" ht="21.75" customHeight="1">
      <c r="A104" s="34"/>
      <c r="B104" s="35"/>
      <c r="C104" s="36"/>
      <c r="D104" s="36"/>
      <c r="E104" s="36"/>
      <c r="F104" s="36"/>
      <c r="G104" s="36"/>
      <c r="H104" s="36"/>
      <c r="I104" s="36"/>
      <c r="J104" s="36"/>
      <c r="K104" s="36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6.95" customHeight="1">
      <c r="A105" s="34"/>
      <c r="B105" s="54"/>
      <c r="C105" s="55"/>
      <c r="D105" s="55"/>
      <c r="E105" s="55"/>
      <c r="F105" s="55"/>
      <c r="G105" s="55"/>
      <c r="H105" s="55"/>
      <c r="I105" s="55"/>
      <c r="J105" s="55"/>
      <c r="K105" s="55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9" spans="1:31" s="2" customFormat="1" ht="6.95" customHeight="1">
      <c r="A109" s="34"/>
      <c r="B109" s="56"/>
      <c r="C109" s="57"/>
      <c r="D109" s="57"/>
      <c r="E109" s="57"/>
      <c r="F109" s="57"/>
      <c r="G109" s="57"/>
      <c r="H109" s="57"/>
      <c r="I109" s="57"/>
      <c r="J109" s="57"/>
      <c r="K109" s="57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24.95" customHeight="1">
      <c r="A110" s="34"/>
      <c r="B110" s="35"/>
      <c r="C110" s="23" t="s">
        <v>127</v>
      </c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6.95" customHeight="1">
      <c r="A111" s="34"/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9" t="s">
        <v>16</v>
      </c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6.5" customHeight="1">
      <c r="A113" s="34"/>
      <c r="B113" s="35"/>
      <c r="C113" s="36"/>
      <c r="D113" s="36"/>
      <c r="E113" s="328" t="str">
        <f>E7</f>
        <v>Ulice Klajdovská</v>
      </c>
      <c r="F113" s="329"/>
      <c r="G113" s="329"/>
      <c r="H113" s="329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9" t="s">
        <v>113</v>
      </c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6.5" customHeight="1">
      <c r="A115" s="34"/>
      <c r="B115" s="35"/>
      <c r="C115" s="36"/>
      <c r="D115" s="36"/>
      <c r="E115" s="281" t="str">
        <f>E9</f>
        <v>SO-00 - Vedlejší rozpočtové náklady</v>
      </c>
      <c r="F115" s="330"/>
      <c r="G115" s="330"/>
      <c r="H115" s="330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20</v>
      </c>
      <c r="D117" s="36"/>
      <c r="E117" s="36"/>
      <c r="F117" s="27" t="str">
        <f>F12</f>
        <v xml:space="preserve"> </v>
      </c>
      <c r="G117" s="36"/>
      <c r="H117" s="36"/>
      <c r="I117" s="29" t="s">
        <v>22</v>
      </c>
      <c r="J117" s="66" t="str">
        <f>IF(J12="","",J12)</f>
        <v>12. 4. 2021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5.2" customHeight="1">
      <c r="A119" s="34"/>
      <c r="B119" s="35"/>
      <c r="C119" s="29" t="s">
        <v>24</v>
      </c>
      <c r="D119" s="36"/>
      <c r="E119" s="36"/>
      <c r="F119" s="27" t="str">
        <f>E15</f>
        <v xml:space="preserve"> </v>
      </c>
      <c r="G119" s="36"/>
      <c r="H119" s="36"/>
      <c r="I119" s="29" t="s">
        <v>29</v>
      </c>
      <c r="J119" s="32" t="str">
        <f>E21</f>
        <v xml:space="preserve"> 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5.2" customHeight="1">
      <c r="A120" s="34"/>
      <c r="B120" s="35"/>
      <c r="C120" s="29" t="s">
        <v>27</v>
      </c>
      <c r="D120" s="36"/>
      <c r="E120" s="36"/>
      <c r="F120" s="27" t="str">
        <f>IF(E18="","",E18)</f>
        <v>Vyplň údaj</v>
      </c>
      <c r="G120" s="36"/>
      <c r="H120" s="36"/>
      <c r="I120" s="29" t="s">
        <v>31</v>
      </c>
      <c r="J120" s="32" t="str">
        <f>E24</f>
        <v xml:space="preserve"> 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0.3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11" customFormat="1" ht="29.25" customHeight="1">
      <c r="A122" s="164"/>
      <c r="B122" s="165"/>
      <c r="C122" s="166" t="s">
        <v>128</v>
      </c>
      <c r="D122" s="167" t="s">
        <v>58</v>
      </c>
      <c r="E122" s="167" t="s">
        <v>54</v>
      </c>
      <c r="F122" s="167" t="s">
        <v>55</v>
      </c>
      <c r="G122" s="167" t="s">
        <v>129</v>
      </c>
      <c r="H122" s="167" t="s">
        <v>130</v>
      </c>
      <c r="I122" s="167" t="s">
        <v>131</v>
      </c>
      <c r="J122" s="167" t="s">
        <v>117</v>
      </c>
      <c r="K122" s="168" t="s">
        <v>132</v>
      </c>
      <c r="L122" s="169"/>
      <c r="M122" s="75" t="s">
        <v>1</v>
      </c>
      <c r="N122" s="76" t="s">
        <v>37</v>
      </c>
      <c r="O122" s="76" t="s">
        <v>133</v>
      </c>
      <c r="P122" s="76" t="s">
        <v>134</v>
      </c>
      <c r="Q122" s="76" t="s">
        <v>135</v>
      </c>
      <c r="R122" s="76" t="s">
        <v>136</v>
      </c>
      <c r="S122" s="76" t="s">
        <v>137</v>
      </c>
      <c r="T122" s="77" t="s">
        <v>138</v>
      </c>
      <c r="U122" s="164"/>
      <c r="V122" s="164"/>
      <c r="W122" s="164"/>
      <c r="X122" s="164"/>
      <c r="Y122" s="164"/>
      <c r="Z122" s="164"/>
      <c r="AA122" s="164"/>
      <c r="AB122" s="164"/>
      <c r="AC122" s="164"/>
      <c r="AD122" s="164"/>
      <c r="AE122" s="164"/>
    </row>
    <row r="123" spans="1:63" s="2" customFormat="1" ht="22.9" customHeight="1">
      <c r="A123" s="34"/>
      <c r="B123" s="35"/>
      <c r="C123" s="82" t="s">
        <v>139</v>
      </c>
      <c r="D123" s="36"/>
      <c r="E123" s="36"/>
      <c r="F123" s="36"/>
      <c r="G123" s="36"/>
      <c r="H123" s="36"/>
      <c r="I123" s="36"/>
      <c r="J123" s="170">
        <f>BK123</f>
        <v>0</v>
      </c>
      <c r="K123" s="36"/>
      <c r="L123" s="39"/>
      <c r="M123" s="78"/>
      <c r="N123" s="171"/>
      <c r="O123" s="79"/>
      <c r="P123" s="172">
        <f>P124</f>
        <v>0</v>
      </c>
      <c r="Q123" s="79"/>
      <c r="R123" s="172">
        <f>R124</f>
        <v>0</v>
      </c>
      <c r="S123" s="79"/>
      <c r="T123" s="173">
        <f>T124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7" t="s">
        <v>72</v>
      </c>
      <c r="AU123" s="17" t="s">
        <v>119</v>
      </c>
      <c r="BK123" s="174">
        <f>BK124</f>
        <v>0</v>
      </c>
    </row>
    <row r="124" spans="2:63" s="12" customFormat="1" ht="25.9" customHeight="1">
      <c r="B124" s="175"/>
      <c r="C124" s="176"/>
      <c r="D124" s="177" t="s">
        <v>72</v>
      </c>
      <c r="E124" s="178" t="s">
        <v>140</v>
      </c>
      <c r="F124" s="178" t="s">
        <v>79</v>
      </c>
      <c r="G124" s="176"/>
      <c r="H124" s="176"/>
      <c r="I124" s="179"/>
      <c r="J124" s="180">
        <f>BK124</f>
        <v>0</v>
      </c>
      <c r="K124" s="176"/>
      <c r="L124" s="181"/>
      <c r="M124" s="182"/>
      <c r="N124" s="183"/>
      <c r="O124" s="183"/>
      <c r="P124" s="184">
        <f>P125+P147+P158+P173+P179+P195</f>
        <v>0</v>
      </c>
      <c r="Q124" s="183"/>
      <c r="R124" s="184">
        <f>R125+R147+R158+R173+R179+R195</f>
        <v>0</v>
      </c>
      <c r="S124" s="183"/>
      <c r="T124" s="185">
        <f>T125+T147+T158+T173+T179+T195</f>
        <v>0</v>
      </c>
      <c r="AR124" s="186" t="s">
        <v>141</v>
      </c>
      <c r="AT124" s="187" t="s">
        <v>72</v>
      </c>
      <c r="AU124" s="187" t="s">
        <v>73</v>
      </c>
      <c r="AY124" s="186" t="s">
        <v>142</v>
      </c>
      <c r="BK124" s="188">
        <f>BK125+BK147+BK158+BK173+BK179+BK195</f>
        <v>0</v>
      </c>
    </row>
    <row r="125" spans="2:63" s="12" customFormat="1" ht="22.9" customHeight="1">
      <c r="B125" s="175"/>
      <c r="C125" s="176"/>
      <c r="D125" s="177" t="s">
        <v>72</v>
      </c>
      <c r="E125" s="189" t="s">
        <v>143</v>
      </c>
      <c r="F125" s="189" t="s">
        <v>144</v>
      </c>
      <c r="G125" s="176"/>
      <c r="H125" s="176"/>
      <c r="I125" s="179"/>
      <c r="J125" s="190">
        <f>BK125</f>
        <v>0</v>
      </c>
      <c r="K125" s="176"/>
      <c r="L125" s="181"/>
      <c r="M125" s="182"/>
      <c r="N125" s="183"/>
      <c r="O125" s="183"/>
      <c r="P125" s="184">
        <f>SUM(P126:P146)</f>
        <v>0</v>
      </c>
      <c r="Q125" s="183"/>
      <c r="R125" s="184">
        <f>SUM(R126:R146)</f>
        <v>0</v>
      </c>
      <c r="S125" s="183"/>
      <c r="T125" s="185">
        <f>SUM(T126:T146)</f>
        <v>0</v>
      </c>
      <c r="AR125" s="186" t="s">
        <v>141</v>
      </c>
      <c r="AT125" s="187" t="s">
        <v>72</v>
      </c>
      <c r="AU125" s="187" t="s">
        <v>81</v>
      </c>
      <c r="AY125" s="186" t="s">
        <v>142</v>
      </c>
      <c r="BK125" s="188">
        <f>SUM(BK126:BK146)</f>
        <v>0</v>
      </c>
    </row>
    <row r="126" spans="1:65" s="2" customFormat="1" ht="16.5" customHeight="1">
      <c r="A126" s="34"/>
      <c r="B126" s="35"/>
      <c r="C126" s="191" t="s">
        <v>81</v>
      </c>
      <c r="D126" s="191" t="s">
        <v>145</v>
      </c>
      <c r="E126" s="192" t="s">
        <v>146</v>
      </c>
      <c r="F126" s="193" t="s">
        <v>147</v>
      </c>
      <c r="G126" s="194" t="s">
        <v>148</v>
      </c>
      <c r="H126" s="195">
        <v>1</v>
      </c>
      <c r="I126" s="196"/>
      <c r="J126" s="197">
        <f>ROUND(I126*H126,2)</f>
        <v>0</v>
      </c>
      <c r="K126" s="193" t="s">
        <v>149</v>
      </c>
      <c r="L126" s="39"/>
      <c r="M126" s="198" t="s">
        <v>1</v>
      </c>
      <c r="N126" s="199" t="s">
        <v>38</v>
      </c>
      <c r="O126" s="71"/>
      <c r="P126" s="200">
        <f>O126*H126</f>
        <v>0</v>
      </c>
      <c r="Q126" s="200">
        <v>0</v>
      </c>
      <c r="R126" s="200">
        <f>Q126*H126</f>
        <v>0</v>
      </c>
      <c r="S126" s="200">
        <v>0</v>
      </c>
      <c r="T126" s="201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202" t="s">
        <v>150</v>
      </c>
      <c r="AT126" s="202" t="s">
        <v>145</v>
      </c>
      <c r="AU126" s="202" t="s">
        <v>83</v>
      </c>
      <c r="AY126" s="17" t="s">
        <v>142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17" t="s">
        <v>81</v>
      </c>
      <c r="BK126" s="203">
        <f>ROUND(I126*H126,2)</f>
        <v>0</v>
      </c>
      <c r="BL126" s="17" t="s">
        <v>150</v>
      </c>
      <c r="BM126" s="202" t="s">
        <v>151</v>
      </c>
    </row>
    <row r="127" spans="1:47" s="2" customFormat="1" ht="11.25">
      <c r="A127" s="34"/>
      <c r="B127" s="35"/>
      <c r="C127" s="36"/>
      <c r="D127" s="204" t="s">
        <v>152</v>
      </c>
      <c r="E127" s="36"/>
      <c r="F127" s="205" t="s">
        <v>147</v>
      </c>
      <c r="G127" s="36"/>
      <c r="H127" s="36"/>
      <c r="I127" s="206"/>
      <c r="J127" s="36"/>
      <c r="K127" s="36"/>
      <c r="L127" s="39"/>
      <c r="M127" s="207"/>
      <c r="N127" s="208"/>
      <c r="O127" s="71"/>
      <c r="P127" s="71"/>
      <c r="Q127" s="71"/>
      <c r="R127" s="71"/>
      <c r="S127" s="71"/>
      <c r="T127" s="72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152</v>
      </c>
      <c r="AU127" s="17" t="s">
        <v>83</v>
      </c>
    </row>
    <row r="128" spans="1:47" s="2" customFormat="1" ht="11.25">
      <c r="A128" s="34"/>
      <c r="B128" s="35"/>
      <c r="C128" s="36"/>
      <c r="D128" s="209" t="s">
        <v>153</v>
      </c>
      <c r="E128" s="36"/>
      <c r="F128" s="210" t="s">
        <v>154</v>
      </c>
      <c r="G128" s="36"/>
      <c r="H128" s="36"/>
      <c r="I128" s="206"/>
      <c r="J128" s="36"/>
      <c r="K128" s="36"/>
      <c r="L128" s="39"/>
      <c r="M128" s="207"/>
      <c r="N128" s="208"/>
      <c r="O128" s="71"/>
      <c r="P128" s="71"/>
      <c r="Q128" s="71"/>
      <c r="R128" s="71"/>
      <c r="S128" s="71"/>
      <c r="T128" s="72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153</v>
      </c>
      <c r="AU128" s="17" t="s">
        <v>83</v>
      </c>
    </row>
    <row r="129" spans="1:65" s="2" customFormat="1" ht="16.5" customHeight="1">
      <c r="A129" s="34"/>
      <c r="B129" s="35"/>
      <c r="C129" s="191" t="s">
        <v>83</v>
      </c>
      <c r="D129" s="191" t="s">
        <v>145</v>
      </c>
      <c r="E129" s="192" t="s">
        <v>155</v>
      </c>
      <c r="F129" s="193" t="s">
        <v>156</v>
      </c>
      <c r="G129" s="194" t="s">
        <v>148</v>
      </c>
      <c r="H129" s="195">
        <v>1</v>
      </c>
      <c r="I129" s="196"/>
      <c r="J129" s="197">
        <f>ROUND(I129*H129,2)</f>
        <v>0</v>
      </c>
      <c r="K129" s="193" t="s">
        <v>149</v>
      </c>
      <c r="L129" s="39"/>
      <c r="M129" s="198" t="s">
        <v>1</v>
      </c>
      <c r="N129" s="199" t="s">
        <v>38</v>
      </c>
      <c r="O129" s="71"/>
      <c r="P129" s="200">
        <f>O129*H129</f>
        <v>0</v>
      </c>
      <c r="Q129" s="200">
        <v>0</v>
      </c>
      <c r="R129" s="200">
        <f>Q129*H129</f>
        <v>0</v>
      </c>
      <c r="S129" s="200">
        <v>0</v>
      </c>
      <c r="T129" s="201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02" t="s">
        <v>150</v>
      </c>
      <c r="AT129" s="202" t="s">
        <v>145</v>
      </c>
      <c r="AU129" s="202" t="s">
        <v>83</v>
      </c>
      <c r="AY129" s="17" t="s">
        <v>142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17" t="s">
        <v>81</v>
      </c>
      <c r="BK129" s="203">
        <f>ROUND(I129*H129,2)</f>
        <v>0</v>
      </c>
      <c r="BL129" s="17" t="s">
        <v>150</v>
      </c>
      <c r="BM129" s="202" t="s">
        <v>157</v>
      </c>
    </row>
    <row r="130" spans="1:47" s="2" customFormat="1" ht="11.25">
      <c r="A130" s="34"/>
      <c r="B130" s="35"/>
      <c r="C130" s="36"/>
      <c r="D130" s="204" t="s">
        <v>152</v>
      </c>
      <c r="E130" s="36"/>
      <c r="F130" s="205" t="s">
        <v>156</v>
      </c>
      <c r="G130" s="36"/>
      <c r="H130" s="36"/>
      <c r="I130" s="206"/>
      <c r="J130" s="36"/>
      <c r="K130" s="36"/>
      <c r="L130" s="39"/>
      <c r="M130" s="207"/>
      <c r="N130" s="208"/>
      <c r="O130" s="71"/>
      <c r="P130" s="71"/>
      <c r="Q130" s="71"/>
      <c r="R130" s="71"/>
      <c r="S130" s="71"/>
      <c r="T130" s="72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152</v>
      </c>
      <c r="AU130" s="17" t="s">
        <v>83</v>
      </c>
    </row>
    <row r="131" spans="1:47" s="2" customFormat="1" ht="11.25">
      <c r="A131" s="34"/>
      <c r="B131" s="35"/>
      <c r="C131" s="36"/>
      <c r="D131" s="209" t="s">
        <v>153</v>
      </c>
      <c r="E131" s="36"/>
      <c r="F131" s="210" t="s">
        <v>158</v>
      </c>
      <c r="G131" s="36"/>
      <c r="H131" s="36"/>
      <c r="I131" s="206"/>
      <c r="J131" s="36"/>
      <c r="K131" s="36"/>
      <c r="L131" s="39"/>
      <c r="M131" s="207"/>
      <c r="N131" s="208"/>
      <c r="O131" s="71"/>
      <c r="P131" s="71"/>
      <c r="Q131" s="71"/>
      <c r="R131" s="71"/>
      <c r="S131" s="71"/>
      <c r="T131" s="72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153</v>
      </c>
      <c r="AU131" s="17" t="s">
        <v>83</v>
      </c>
    </row>
    <row r="132" spans="2:51" s="13" customFormat="1" ht="33.75">
      <c r="B132" s="211"/>
      <c r="C132" s="212"/>
      <c r="D132" s="204" t="s">
        <v>159</v>
      </c>
      <c r="E132" s="213" t="s">
        <v>1</v>
      </c>
      <c r="F132" s="214" t="s">
        <v>160</v>
      </c>
      <c r="G132" s="212"/>
      <c r="H132" s="213" t="s">
        <v>1</v>
      </c>
      <c r="I132" s="215"/>
      <c r="J132" s="212"/>
      <c r="K132" s="212"/>
      <c r="L132" s="216"/>
      <c r="M132" s="217"/>
      <c r="N132" s="218"/>
      <c r="O132" s="218"/>
      <c r="P132" s="218"/>
      <c r="Q132" s="218"/>
      <c r="R132" s="218"/>
      <c r="S132" s="218"/>
      <c r="T132" s="219"/>
      <c r="AT132" s="220" t="s">
        <v>159</v>
      </c>
      <c r="AU132" s="220" t="s">
        <v>83</v>
      </c>
      <c r="AV132" s="13" t="s">
        <v>81</v>
      </c>
      <c r="AW132" s="13" t="s">
        <v>30</v>
      </c>
      <c r="AX132" s="13" t="s">
        <v>73</v>
      </c>
      <c r="AY132" s="220" t="s">
        <v>142</v>
      </c>
    </row>
    <row r="133" spans="2:51" s="13" customFormat="1" ht="11.25">
      <c r="B133" s="211"/>
      <c r="C133" s="212"/>
      <c r="D133" s="204" t="s">
        <v>159</v>
      </c>
      <c r="E133" s="213" t="s">
        <v>1</v>
      </c>
      <c r="F133" s="214" t="s">
        <v>161</v>
      </c>
      <c r="G133" s="212"/>
      <c r="H133" s="213" t="s">
        <v>1</v>
      </c>
      <c r="I133" s="215"/>
      <c r="J133" s="212"/>
      <c r="K133" s="212"/>
      <c r="L133" s="216"/>
      <c r="M133" s="217"/>
      <c r="N133" s="218"/>
      <c r="O133" s="218"/>
      <c r="P133" s="218"/>
      <c r="Q133" s="218"/>
      <c r="R133" s="218"/>
      <c r="S133" s="218"/>
      <c r="T133" s="219"/>
      <c r="AT133" s="220" t="s">
        <v>159</v>
      </c>
      <c r="AU133" s="220" t="s">
        <v>83</v>
      </c>
      <c r="AV133" s="13" t="s">
        <v>81</v>
      </c>
      <c r="AW133" s="13" t="s">
        <v>30</v>
      </c>
      <c r="AX133" s="13" t="s">
        <v>73</v>
      </c>
      <c r="AY133" s="220" t="s">
        <v>142</v>
      </c>
    </row>
    <row r="134" spans="2:51" s="14" customFormat="1" ht="11.25">
      <c r="B134" s="221"/>
      <c r="C134" s="222"/>
      <c r="D134" s="204" t="s">
        <v>159</v>
      </c>
      <c r="E134" s="223" t="s">
        <v>1</v>
      </c>
      <c r="F134" s="224" t="s">
        <v>81</v>
      </c>
      <c r="G134" s="222"/>
      <c r="H134" s="225">
        <v>1</v>
      </c>
      <c r="I134" s="226"/>
      <c r="J134" s="222"/>
      <c r="K134" s="222"/>
      <c r="L134" s="227"/>
      <c r="M134" s="228"/>
      <c r="N134" s="229"/>
      <c r="O134" s="229"/>
      <c r="P134" s="229"/>
      <c r="Q134" s="229"/>
      <c r="R134" s="229"/>
      <c r="S134" s="229"/>
      <c r="T134" s="230"/>
      <c r="AT134" s="231" t="s">
        <v>159</v>
      </c>
      <c r="AU134" s="231" t="s">
        <v>83</v>
      </c>
      <c r="AV134" s="14" t="s">
        <v>83</v>
      </c>
      <c r="AW134" s="14" t="s">
        <v>30</v>
      </c>
      <c r="AX134" s="14" t="s">
        <v>81</v>
      </c>
      <c r="AY134" s="231" t="s">
        <v>142</v>
      </c>
    </row>
    <row r="135" spans="1:65" s="2" customFormat="1" ht="16.5" customHeight="1">
      <c r="A135" s="34"/>
      <c r="B135" s="35"/>
      <c r="C135" s="191" t="s">
        <v>162</v>
      </c>
      <c r="D135" s="191" t="s">
        <v>145</v>
      </c>
      <c r="E135" s="192" t="s">
        <v>163</v>
      </c>
      <c r="F135" s="193" t="s">
        <v>164</v>
      </c>
      <c r="G135" s="194" t="s">
        <v>148</v>
      </c>
      <c r="H135" s="195">
        <v>1</v>
      </c>
      <c r="I135" s="196"/>
      <c r="J135" s="197">
        <f>ROUND(I135*H135,2)</f>
        <v>0</v>
      </c>
      <c r="K135" s="193" t="s">
        <v>149</v>
      </c>
      <c r="L135" s="39"/>
      <c r="M135" s="198" t="s">
        <v>1</v>
      </c>
      <c r="N135" s="199" t="s">
        <v>38</v>
      </c>
      <c r="O135" s="71"/>
      <c r="P135" s="200">
        <f>O135*H135</f>
        <v>0</v>
      </c>
      <c r="Q135" s="200">
        <v>0</v>
      </c>
      <c r="R135" s="200">
        <f>Q135*H135</f>
        <v>0</v>
      </c>
      <c r="S135" s="200">
        <v>0</v>
      </c>
      <c r="T135" s="201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02" t="s">
        <v>150</v>
      </c>
      <c r="AT135" s="202" t="s">
        <v>145</v>
      </c>
      <c r="AU135" s="202" t="s">
        <v>83</v>
      </c>
      <c r="AY135" s="17" t="s">
        <v>142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17" t="s">
        <v>81</v>
      </c>
      <c r="BK135" s="203">
        <f>ROUND(I135*H135,2)</f>
        <v>0</v>
      </c>
      <c r="BL135" s="17" t="s">
        <v>150</v>
      </c>
      <c r="BM135" s="202" t="s">
        <v>165</v>
      </c>
    </row>
    <row r="136" spans="1:47" s="2" customFormat="1" ht="11.25">
      <c r="A136" s="34"/>
      <c r="B136" s="35"/>
      <c r="C136" s="36"/>
      <c r="D136" s="204" t="s">
        <v>152</v>
      </c>
      <c r="E136" s="36"/>
      <c r="F136" s="205" t="s">
        <v>166</v>
      </c>
      <c r="G136" s="36"/>
      <c r="H136" s="36"/>
      <c r="I136" s="206"/>
      <c r="J136" s="36"/>
      <c r="K136" s="36"/>
      <c r="L136" s="39"/>
      <c r="M136" s="207"/>
      <c r="N136" s="208"/>
      <c r="O136" s="71"/>
      <c r="P136" s="71"/>
      <c r="Q136" s="71"/>
      <c r="R136" s="71"/>
      <c r="S136" s="71"/>
      <c r="T136" s="72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7" t="s">
        <v>152</v>
      </c>
      <c r="AU136" s="17" t="s">
        <v>83</v>
      </c>
    </row>
    <row r="137" spans="1:47" s="2" customFormat="1" ht="11.25">
      <c r="A137" s="34"/>
      <c r="B137" s="35"/>
      <c r="C137" s="36"/>
      <c r="D137" s="209" t="s">
        <v>153</v>
      </c>
      <c r="E137" s="36"/>
      <c r="F137" s="210" t="s">
        <v>167</v>
      </c>
      <c r="G137" s="36"/>
      <c r="H137" s="36"/>
      <c r="I137" s="206"/>
      <c r="J137" s="36"/>
      <c r="K137" s="36"/>
      <c r="L137" s="39"/>
      <c r="M137" s="207"/>
      <c r="N137" s="208"/>
      <c r="O137" s="71"/>
      <c r="P137" s="71"/>
      <c r="Q137" s="71"/>
      <c r="R137" s="71"/>
      <c r="S137" s="71"/>
      <c r="T137" s="72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153</v>
      </c>
      <c r="AU137" s="17" t="s">
        <v>83</v>
      </c>
    </row>
    <row r="138" spans="1:65" s="2" customFormat="1" ht="24.2" customHeight="1">
      <c r="A138" s="34"/>
      <c r="B138" s="35"/>
      <c r="C138" s="191" t="s">
        <v>168</v>
      </c>
      <c r="D138" s="191" t="s">
        <v>145</v>
      </c>
      <c r="E138" s="192" t="s">
        <v>169</v>
      </c>
      <c r="F138" s="193" t="s">
        <v>170</v>
      </c>
      <c r="G138" s="194" t="s">
        <v>148</v>
      </c>
      <c r="H138" s="195">
        <v>1</v>
      </c>
      <c r="I138" s="196"/>
      <c r="J138" s="197">
        <f>ROUND(I138*H138,2)</f>
        <v>0</v>
      </c>
      <c r="K138" s="193" t="s">
        <v>149</v>
      </c>
      <c r="L138" s="39"/>
      <c r="M138" s="198" t="s">
        <v>1</v>
      </c>
      <c r="N138" s="199" t="s">
        <v>38</v>
      </c>
      <c r="O138" s="71"/>
      <c r="P138" s="200">
        <f>O138*H138</f>
        <v>0</v>
      </c>
      <c r="Q138" s="200">
        <v>0</v>
      </c>
      <c r="R138" s="200">
        <f>Q138*H138</f>
        <v>0</v>
      </c>
      <c r="S138" s="200">
        <v>0</v>
      </c>
      <c r="T138" s="201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02" t="s">
        <v>150</v>
      </c>
      <c r="AT138" s="202" t="s">
        <v>145</v>
      </c>
      <c r="AU138" s="202" t="s">
        <v>83</v>
      </c>
      <c r="AY138" s="17" t="s">
        <v>142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17" t="s">
        <v>81</v>
      </c>
      <c r="BK138" s="203">
        <f>ROUND(I138*H138,2)</f>
        <v>0</v>
      </c>
      <c r="BL138" s="17" t="s">
        <v>150</v>
      </c>
      <c r="BM138" s="202" t="s">
        <v>171</v>
      </c>
    </row>
    <row r="139" spans="1:47" s="2" customFormat="1" ht="11.25">
      <c r="A139" s="34"/>
      <c r="B139" s="35"/>
      <c r="C139" s="36"/>
      <c r="D139" s="204" t="s">
        <v>152</v>
      </c>
      <c r="E139" s="36"/>
      <c r="F139" s="205" t="s">
        <v>172</v>
      </c>
      <c r="G139" s="36"/>
      <c r="H139" s="36"/>
      <c r="I139" s="206"/>
      <c r="J139" s="36"/>
      <c r="K139" s="36"/>
      <c r="L139" s="39"/>
      <c r="M139" s="207"/>
      <c r="N139" s="208"/>
      <c r="O139" s="71"/>
      <c r="P139" s="71"/>
      <c r="Q139" s="71"/>
      <c r="R139" s="71"/>
      <c r="S139" s="71"/>
      <c r="T139" s="72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7" t="s">
        <v>152</v>
      </c>
      <c r="AU139" s="17" t="s">
        <v>83</v>
      </c>
    </row>
    <row r="140" spans="1:47" s="2" customFormat="1" ht="11.25">
      <c r="A140" s="34"/>
      <c r="B140" s="35"/>
      <c r="C140" s="36"/>
      <c r="D140" s="209" t="s">
        <v>153</v>
      </c>
      <c r="E140" s="36"/>
      <c r="F140" s="210" t="s">
        <v>173</v>
      </c>
      <c r="G140" s="36"/>
      <c r="H140" s="36"/>
      <c r="I140" s="206"/>
      <c r="J140" s="36"/>
      <c r="K140" s="36"/>
      <c r="L140" s="39"/>
      <c r="M140" s="207"/>
      <c r="N140" s="208"/>
      <c r="O140" s="71"/>
      <c r="P140" s="71"/>
      <c r="Q140" s="71"/>
      <c r="R140" s="71"/>
      <c r="S140" s="71"/>
      <c r="T140" s="72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7" t="s">
        <v>153</v>
      </c>
      <c r="AU140" s="17" t="s">
        <v>83</v>
      </c>
    </row>
    <row r="141" spans="1:65" s="2" customFormat="1" ht="24.2" customHeight="1">
      <c r="A141" s="34"/>
      <c r="B141" s="35"/>
      <c r="C141" s="191" t="s">
        <v>141</v>
      </c>
      <c r="D141" s="191" t="s">
        <v>145</v>
      </c>
      <c r="E141" s="192" t="s">
        <v>174</v>
      </c>
      <c r="F141" s="193" t="s">
        <v>175</v>
      </c>
      <c r="G141" s="194" t="s">
        <v>148</v>
      </c>
      <c r="H141" s="195">
        <v>1</v>
      </c>
      <c r="I141" s="196"/>
      <c r="J141" s="197">
        <f>ROUND(I141*H141,2)</f>
        <v>0</v>
      </c>
      <c r="K141" s="193" t="s">
        <v>149</v>
      </c>
      <c r="L141" s="39"/>
      <c r="M141" s="198" t="s">
        <v>1</v>
      </c>
      <c r="N141" s="199" t="s">
        <v>38</v>
      </c>
      <c r="O141" s="71"/>
      <c r="P141" s="200">
        <f>O141*H141</f>
        <v>0</v>
      </c>
      <c r="Q141" s="200">
        <v>0</v>
      </c>
      <c r="R141" s="200">
        <f>Q141*H141</f>
        <v>0</v>
      </c>
      <c r="S141" s="200">
        <v>0</v>
      </c>
      <c r="T141" s="201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02" t="s">
        <v>150</v>
      </c>
      <c r="AT141" s="202" t="s">
        <v>145</v>
      </c>
      <c r="AU141" s="202" t="s">
        <v>83</v>
      </c>
      <c r="AY141" s="17" t="s">
        <v>142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17" t="s">
        <v>81</v>
      </c>
      <c r="BK141" s="203">
        <f>ROUND(I141*H141,2)</f>
        <v>0</v>
      </c>
      <c r="BL141" s="17" t="s">
        <v>150</v>
      </c>
      <c r="BM141" s="202" t="s">
        <v>176</v>
      </c>
    </row>
    <row r="142" spans="1:47" s="2" customFormat="1" ht="11.25">
      <c r="A142" s="34"/>
      <c r="B142" s="35"/>
      <c r="C142" s="36"/>
      <c r="D142" s="204" t="s">
        <v>152</v>
      </c>
      <c r="E142" s="36"/>
      <c r="F142" s="205" t="s">
        <v>177</v>
      </c>
      <c r="G142" s="36"/>
      <c r="H142" s="36"/>
      <c r="I142" s="206"/>
      <c r="J142" s="36"/>
      <c r="K142" s="36"/>
      <c r="L142" s="39"/>
      <c r="M142" s="207"/>
      <c r="N142" s="208"/>
      <c r="O142" s="71"/>
      <c r="P142" s="71"/>
      <c r="Q142" s="71"/>
      <c r="R142" s="71"/>
      <c r="S142" s="71"/>
      <c r="T142" s="72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T142" s="17" t="s">
        <v>152</v>
      </c>
      <c r="AU142" s="17" t="s">
        <v>83</v>
      </c>
    </row>
    <row r="143" spans="1:47" s="2" customFormat="1" ht="11.25">
      <c r="A143" s="34"/>
      <c r="B143" s="35"/>
      <c r="C143" s="36"/>
      <c r="D143" s="209" t="s">
        <v>153</v>
      </c>
      <c r="E143" s="36"/>
      <c r="F143" s="210" t="s">
        <v>178</v>
      </c>
      <c r="G143" s="36"/>
      <c r="H143" s="36"/>
      <c r="I143" s="206"/>
      <c r="J143" s="36"/>
      <c r="K143" s="36"/>
      <c r="L143" s="39"/>
      <c r="M143" s="207"/>
      <c r="N143" s="208"/>
      <c r="O143" s="71"/>
      <c r="P143" s="71"/>
      <c r="Q143" s="71"/>
      <c r="R143" s="71"/>
      <c r="S143" s="71"/>
      <c r="T143" s="72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153</v>
      </c>
      <c r="AU143" s="17" t="s">
        <v>83</v>
      </c>
    </row>
    <row r="144" spans="1:65" s="2" customFormat="1" ht="16.5" customHeight="1">
      <c r="A144" s="34"/>
      <c r="B144" s="35"/>
      <c r="C144" s="191" t="s">
        <v>179</v>
      </c>
      <c r="D144" s="191" t="s">
        <v>145</v>
      </c>
      <c r="E144" s="192" t="s">
        <v>180</v>
      </c>
      <c r="F144" s="193" t="s">
        <v>181</v>
      </c>
      <c r="G144" s="194" t="s">
        <v>148</v>
      </c>
      <c r="H144" s="195">
        <v>1</v>
      </c>
      <c r="I144" s="196"/>
      <c r="J144" s="197">
        <f>ROUND(I144*H144,2)</f>
        <v>0</v>
      </c>
      <c r="K144" s="193" t="s">
        <v>149</v>
      </c>
      <c r="L144" s="39"/>
      <c r="M144" s="198" t="s">
        <v>1</v>
      </c>
      <c r="N144" s="199" t="s">
        <v>38</v>
      </c>
      <c r="O144" s="71"/>
      <c r="P144" s="200">
        <f>O144*H144</f>
        <v>0</v>
      </c>
      <c r="Q144" s="200">
        <v>0</v>
      </c>
      <c r="R144" s="200">
        <f>Q144*H144</f>
        <v>0</v>
      </c>
      <c r="S144" s="200">
        <v>0</v>
      </c>
      <c r="T144" s="201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2" t="s">
        <v>150</v>
      </c>
      <c r="AT144" s="202" t="s">
        <v>145</v>
      </c>
      <c r="AU144" s="202" t="s">
        <v>83</v>
      </c>
      <c r="AY144" s="17" t="s">
        <v>142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17" t="s">
        <v>81</v>
      </c>
      <c r="BK144" s="203">
        <f>ROUND(I144*H144,2)</f>
        <v>0</v>
      </c>
      <c r="BL144" s="17" t="s">
        <v>150</v>
      </c>
      <c r="BM144" s="202" t="s">
        <v>182</v>
      </c>
    </row>
    <row r="145" spans="1:47" s="2" customFormat="1" ht="11.25">
      <c r="A145" s="34"/>
      <c r="B145" s="35"/>
      <c r="C145" s="36"/>
      <c r="D145" s="204" t="s">
        <v>152</v>
      </c>
      <c r="E145" s="36"/>
      <c r="F145" s="205" t="s">
        <v>181</v>
      </c>
      <c r="G145" s="36"/>
      <c r="H145" s="36"/>
      <c r="I145" s="206"/>
      <c r="J145" s="36"/>
      <c r="K145" s="36"/>
      <c r="L145" s="39"/>
      <c r="M145" s="207"/>
      <c r="N145" s="208"/>
      <c r="O145" s="71"/>
      <c r="P145" s="71"/>
      <c r="Q145" s="71"/>
      <c r="R145" s="71"/>
      <c r="S145" s="71"/>
      <c r="T145" s="72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7" t="s">
        <v>152</v>
      </c>
      <c r="AU145" s="17" t="s">
        <v>83</v>
      </c>
    </row>
    <row r="146" spans="1:47" s="2" customFormat="1" ht="11.25">
      <c r="A146" s="34"/>
      <c r="B146" s="35"/>
      <c r="C146" s="36"/>
      <c r="D146" s="209" t="s">
        <v>153</v>
      </c>
      <c r="E146" s="36"/>
      <c r="F146" s="210" t="s">
        <v>183</v>
      </c>
      <c r="G146" s="36"/>
      <c r="H146" s="36"/>
      <c r="I146" s="206"/>
      <c r="J146" s="36"/>
      <c r="K146" s="36"/>
      <c r="L146" s="39"/>
      <c r="M146" s="207"/>
      <c r="N146" s="208"/>
      <c r="O146" s="71"/>
      <c r="P146" s="71"/>
      <c r="Q146" s="71"/>
      <c r="R146" s="71"/>
      <c r="S146" s="71"/>
      <c r="T146" s="72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7" t="s">
        <v>153</v>
      </c>
      <c r="AU146" s="17" t="s">
        <v>83</v>
      </c>
    </row>
    <row r="147" spans="2:63" s="12" customFormat="1" ht="22.9" customHeight="1">
      <c r="B147" s="175"/>
      <c r="C147" s="176"/>
      <c r="D147" s="177" t="s">
        <v>72</v>
      </c>
      <c r="E147" s="189" t="s">
        <v>184</v>
      </c>
      <c r="F147" s="189" t="s">
        <v>185</v>
      </c>
      <c r="G147" s="176"/>
      <c r="H147" s="176"/>
      <c r="I147" s="179"/>
      <c r="J147" s="190">
        <f>BK147</f>
        <v>0</v>
      </c>
      <c r="K147" s="176"/>
      <c r="L147" s="181"/>
      <c r="M147" s="182"/>
      <c r="N147" s="183"/>
      <c r="O147" s="183"/>
      <c r="P147" s="184">
        <f>SUM(P148:P157)</f>
        <v>0</v>
      </c>
      <c r="Q147" s="183"/>
      <c r="R147" s="184">
        <f>SUM(R148:R157)</f>
        <v>0</v>
      </c>
      <c r="S147" s="183"/>
      <c r="T147" s="185">
        <f>SUM(T148:T157)</f>
        <v>0</v>
      </c>
      <c r="AR147" s="186" t="s">
        <v>141</v>
      </c>
      <c r="AT147" s="187" t="s">
        <v>72</v>
      </c>
      <c r="AU147" s="187" t="s">
        <v>81</v>
      </c>
      <c r="AY147" s="186" t="s">
        <v>142</v>
      </c>
      <c r="BK147" s="188">
        <f>SUM(BK148:BK157)</f>
        <v>0</v>
      </c>
    </row>
    <row r="148" spans="1:65" s="2" customFormat="1" ht="16.5" customHeight="1">
      <c r="A148" s="34"/>
      <c r="B148" s="35"/>
      <c r="C148" s="191" t="s">
        <v>186</v>
      </c>
      <c r="D148" s="191" t="s">
        <v>145</v>
      </c>
      <c r="E148" s="192" t="s">
        <v>187</v>
      </c>
      <c r="F148" s="193" t="s">
        <v>185</v>
      </c>
      <c r="G148" s="194" t="s">
        <v>148</v>
      </c>
      <c r="H148" s="195">
        <v>1</v>
      </c>
      <c r="I148" s="196"/>
      <c r="J148" s="197">
        <f>ROUND(I148*H148,2)</f>
        <v>0</v>
      </c>
      <c r="K148" s="193" t="s">
        <v>149</v>
      </c>
      <c r="L148" s="39"/>
      <c r="M148" s="198" t="s">
        <v>1</v>
      </c>
      <c r="N148" s="199" t="s">
        <v>38</v>
      </c>
      <c r="O148" s="71"/>
      <c r="P148" s="200">
        <f>O148*H148</f>
        <v>0</v>
      </c>
      <c r="Q148" s="200">
        <v>0</v>
      </c>
      <c r="R148" s="200">
        <f>Q148*H148</f>
        <v>0</v>
      </c>
      <c r="S148" s="200">
        <v>0</v>
      </c>
      <c r="T148" s="201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02" t="s">
        <v>150</v>
      </c>
      <c r="AT148" s="202" t="s">
        <v>145</v>
      </c>
      <c r="AU148" s="202" t="s">
        <v>83</v>
      </c>
      <c r="AY148" s="17" t="s">
        <v>142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17" t="s">
        <v>81</v>
      </c>
      <c r="BK148" s="203">
        <f>ROUND(I148*H148,2)</f>
        <v>0</v>
      </c>
      <c r="BL148" s="17" t="s">
        <v>150</v>
      </c>
      <c r="BM148" s="202" t="s">
        <v>188</v>
      </c>
    </row>
    <row r="149" spans="1:47" s="2" customFormat="1" ht="11.25">
      <c r="A149" s="34"/>
      <c r="B149" s="35"/>
      <c r="C149" s="36"/>
      <c r="D149" s="204" t="s">
        <v>152</v>
      </c>
      <c r="E149" s="36"/>
      <c r="F149" s="205" t="s">
        <v>185</v>
      </c>
      <c r="G149" s="36"/>
      <c r="H149" s="36"/>
      <c r="I149" s="206"/>
      <c r="J149" s="36"/>
      <c r="K149" s="36"/>
      <c r="L149" s="39"/>
      <c r="M149" s="207"/>
      <c r="N149" s="208"/>
      <c r="O149" s="71"/>
      <c r="P149" s="71"/>
      <c r="Q149" s="71"/>
      <c r="R149" s="71"/>
      <c r="S149" s="71"/>
      <c r="T149" s="72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T149" s="17" t="s">
        <v>152</v>
      </c>
      <c r="AU149" s="17" t="s">
        <v>83</v>
      </c>
    </row>
    <row r="150" spans="1:47" s="2" customFormat="1" ht="11.25">
      <c r="A150" s="34"/>
      <c r="B150" s="35"/>
      <c r="C150" s="36"/>
      <c r="D150" s="209" t="s">
        <v>153</v>
      </c>
      <c r="E150" s="36"/>
      <c r="F150" s="210" t="s">
        <v>189</v>
      </c>
      <c r="G150" s="36"/>
      <c r="H150" s="36"/>
      <c r="I150" s="206"/>
      <c r="J150" s="36"/>
      <c r="K150" s="36"/>
      <c r="L150" s="39"/>
      <c r="M150" s="207"/>
      <c r="N150" s="208"/>
      <c r="O150" s="71"/>
      <c r="P150" s="71"/>
      <c r="Q150" s="71"/>
      <c r="R150" s="71"/>
      <c r="S150" s="71"/>
      <c r="T150" s="72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T150" s="17" t="s">
        <v>153</v>
      </c>
      <c r="AU150" s="17" t="s">
        <v>83</v>
      </c>
    </row>
    <row r="151" spans="2:51" s="13" customFormat="1" ht="22.5">
      <c r="B151" s="211"/>
      <c r="C151" s="212"/>
      <c r="D151" s="204" t="s">
        <v>159</v>
      </c>
      <c r="E151" s="213" t="s">
        <v>1</v>
      </c>
      <c r="F151" s="214" t="s">
        <v>190</v>
      </c>
      <c r="G151" s="212"/>
      <c r="H151" s="213" t="s">
        <v>1</v>
      </c>
      <c r="I151" s="215"/>
      <c r="J151" s="212"/>
      <c r="K151" s="212"/>
      <c r="L151" s="216"/>
      <c r="M151" s="217"/>
      <c r="N151" s="218"/>
      <c r="O151" s="218"/>
      <c r="P151" s="218"/>
      <c r="Q151" s="218"/>
      <c r="R151" s="218"/>
      <c r="S151" s="218"/>
      <c r="T151" s="219"/>
      <c r="AT151" s="220" t="s">
        <v>159</v>
      </c>
      <c r="AU151" s="220" t="s">
        <v>83</v>
      </c>
      <c r="AV151" s="13" t="s">
        <v>81</v>
      </c>
      <c r="AW151" s="13" t="s">
        <v>30</v>
      </c>
      <c r="AX151" s="13" t="s">
        <v>73</v>
      </c>
      <c r="AY151" s="220" t="s">
        <v>142</v>
      </c>
    </row>
    <row r="152" spans="2:51" s="13" customFormat="1" ht="22.5">
      <c r="B152" s="211"/>
      <c r="C152" s="212"/>
      <c r="D152" s="204" t="s">
        <v>159</v>
      </c>
      <c r="E152" s="213" t="s">
        <v>1</v>
      </c>
      <c r="F152" s="214" t="s">
        <v>191</v>
      </c>
      <c r="G152" s="212"/>
      <c r="H152" s="213" t="s">
        <v>1</v>
      </c>
      <c r="I152" s="215"/>
      <c r="J152" s="212"/>
      <c r="K152" s="212"/>
      <c r="L152" s="216"/>
      <c r="M152" s="217"/>
      <c r="N152" s="218"/>
      <c r="O152" s="218"/>
      <c r="P152" s="218"/>
      <c r="Q152" s="218"/>
      <c r="R152" s="218"/>
      <c r="S152" s="218"/>
      <c r="T152" s="219"/>
      <c r="AT152" s="220" t="s">
        <v>159</v>
      </c>
      <c r="AU152" s="220" t="s">
        <v>83</v>
      </c>
      <c r="AV152" s="13" t="s">
        <v>81</v>
      </c>
      <c r="AW152" s="13" t="s">
        <v>30</v>
      </c>
      <c r="AX152" s="13" t="s">
        <v>73</v>
      </c>
      <c r="AY152" s="220" t="s">
        <v>142</v>
      </c>
    </row>
    <row r="153" spans="2:51" s="13" customFormat="1" ht="22.5">
      <c r="B153" s="211"/>
      <c r="C153" s="212"/>
      <c r="D153" s="204" t="s">
        <v>159</v>
      </c>
      <c r="E153" s="213" t="s">
        <v>1</v>
      </c>
      <c r="F153" s="214" t="s">
        <v>192</v>
      </c>
      <c r="G153" s="212"/>
      <c r="H153" s="213" t="s">
        <v>1</v>
      </c>
      <c r="I153" s="215"/>
      <c r="J153" s="212"/>
      <c r="K153" s="212"/>
      <c r="L153" s="216"/>
      <c r="M153" s="217"/>
      <c r="N153" s="218"/>
      <c r="O153" s="218"/>
      <c r="P153" s="218"/>
      <c r="Q153" s="218"/>
      <c r="R153" s="218"/>
      <c r="S153" s="218"/>
      <c r="T153" s="219"/>
      <c r="AT153" s="220" t="s">
        <v>159</v>
      </c>
      <c r="AU153" s="220" t="s">
        <v>83</v>
      </c>
      <c r="AV153" s="13" t="s">
        <v>81</v>
      </c>
      <c r="AW153" s="13" t="s">
        <v>30</v>
      </c>
      <c r="AX153" s="13" t="s">
        <v>73</v>
      </c>
      <c r="AY153" s="220" t="s">
        <v>142</v>
      </c>
    </row>
    <row r="154" spans="2:51" s="13" customFormat="1" ht="22.5">
      <c r="B154" s="211"/>
      <c r="C154" s="212"/>
      <c r="D154" s="204" t="s">
        <v>159</v>
      </c>
      <c r="E154" s="213" t="s">
        <v>1</v>
      </c>
      <c r="F154" s="214" t="s">
        <v>193</v>
      </c>
      <c r="G154" s="212"/>
      <c r="H154" s="213" t="s">
        <v>1</v>
      </c>
      <c r="I154" s="215"/>
      <c r="J154" s="212"/>
      <c r="K154" s="212"/>
      <c r="L154" s="216"/>
      <c r="M154" s="217"/>
      <c r="N154" s="218"/>
      <c r="O154" s="218"/>
      <c r="P154" s="218"/>
      <c r="Q154" s="218"/>
      <c r="R154" s="218"/>
      <c r="S154" s="218"/>
      <c r="T154" s="219"/>
      <c r="AT154" s="220" t="s">
        <v>159</v>
      </c>
      <c r="AU154" s="220" t="s">
        <v>83</v>
      </c>
      <c r="AV154" s="13" t="s">
        <v>81</v>
      </c>
      <c r="AW154" s="13" t="s">
        <v>30</v>
      </c>
      <c r="AX154" s="13" t="s">
        <v>73</v>
      </c>
      <c r="AY154" s="220" t="s">
        <v>142</v>
      </c>
    </row>
    <row r="155" spans="2:51" s="13" customFormat="1" ht="22.5">
      <c r="B155" s="211"/>
      <c r="C155" s="212"/>
      <c r="D155" s="204" t="s">
        <v>159</v>
      </c>
      <c r="E155" s="213" t="s">
        <v>1</v>
      </c>
      <c r="F155" s="214" t="s">
        <v>194</v>
      </c>
      <c r="G155" s="212"/>
      <c r="H155" s="213" t="s">
        <v>1</v>
      </c>
      <c r="I155" s="215"/>
      <c r="J155" s="212"/>
      <c r="K155" s="212"/>
      <c r="L155" s="216"/>
      <c r="M155" s="217"/>
      <c r="N155" s="218"/>
      <c r="O155" s="218"/>
      <c r="P155" s="218"/>
      <c r="Q155" s="218"/>
      <c r="R155" s="218"/>
      <c r="S155" s="218"/>
      <c r="T155" s="219"/>
      <c r="AT155" s="220" t="s">
        <v>159</v>
      </c>
      <c r="AU155" s="220" t="s">
        <v>83</v>
      </c>
      <c r="AV155" s="13" t="s">
        <v>81</v>
      </c>
      <c r="AW155" s="13" t="s">
        <v>30</v>
      </c>
      <c r="AX155" s="13" t="s">
        <v>73</v>
      </c>
      <c r="AY155" s="220" t="s">
        <v>142</v>
      </c>
    </row>
    <row r="156" spans="2:51" s="13" customFormat="1" ht="11.25">
      <c r="B156" s="211"/>
      <c r="C156" s="212"/>
      <c r="D156" s="204" t="s">
        <v>159</v>
      </c>
      <c r="E156" s="213" t="s">
        <v>1</v>
      </c>
      <c r="F156" s="214" t="s">
        <v>195</v>
      </c>
      <c r="G156" s="212"/>
      <c r="H156" s="213" t="s">
        <v>1</v>
      </c>
      <c r="I156" s="215"/>
      <c r="J156" s="212"/>
      <c r="K156" s="212"/>
      <c r="L156" s="216"/>
      <c r="M156" s="217"/>
      <c r="N156" s="218"/>
      <c r="O156" s="218"/>
      <c r="P156" s="218"/>
      <c r="Q156" s="218"/>
      <c r="R156" s="218"/>
      <c r="S156" s="218"/>
      <c r="T156" s="219"/>
      <c r="AT156" s="220" t="s">
        <v>159</v>
      </c>
      <c r="AU156" s="220" t="s">
        <v>83</v>
      </c>
      <c r="AV156" s="13" t="s">
        <v>81</v>
      </c>
      <c r="AW156" s="13" t="s">
        <v>30</v>
      </c>
      <c r="AX156" s="13" t="s">
        <v>73</v>
      </c>
      <c r="AY156" s="220" t="s">
        <v>142</v>
      </c>
    </row>
    <row r="157" spans="2:51" s="14" customFormat="1" ht="11.25">
      <c r="B157" s="221"/>
      <c r="C157" s="222"/>
      <c r="D157" s="204" t="s">
        <v>159</v>
      </c>
      <c r="E157" s="223" t="s">
        <v>1</v>
      </c>
      <c r="F157" s="224" t="s">
        <v>81</v>
      </c>
      <c r="G157" s="222"/>
      <c r="H157" s="225">
        <v>1</v>
      </c>
      <c r="I157" s="226"/>
      <c r="J157" s="222"/>
      <c r="K157" s="222"/>
      <c r="L157" s="227"/>
      <c r="M157" s="228"/>
      <c r="N157" s="229"/>
      <c r="O157" s="229"/>
      <c r="P157" s="229"/>
      <c r="Q157" s="229"/>
      <c r="R157" s="229"/>
      <c r="S157" s="229"/>
      <c r="T157" s="230"/>
      <c r="AT157" s="231" t="s">
        <v>159</v>
      </c>
      <c r="AU157" s="231" t="s">
        <v>83</v>
      </c>
      <c r="AV157" s="14" t="s">
        <v>83</v>
      </c>
      <c r="AW157" s="14" t="s">
        <v>30</v>
      </c>
      <c r="AX157" s="14" t="s">
        <v>81</v>
      </c>
      <c r="AY157" s="231" t="s">
        <v>142</v>
      </c>
    </row>
    <row r="158" spans="2:63" s="12" customFormat="1" ht="22.9" customHeight="1">
      <c r="B158" s="175"/>
      <c r="C158" s="176"/>
      <c r="D158" s="177" t="s">
        <v>72</v>
      </c>
      <c r="E158" s="189" t="s">
        <v>196</v>
      </c>
      <c r="F158" s="189" t="s">
        <v>197</v>
      </c>
      <c r="G158" s="176"/>
      <c r="H158" s="176"/>
      <c r="I158" s="179"/>
      <c r="J158" s="190">
        <f>BK158</f>
        <v>0</v>
      </c>
      <c r="K158" s="176"/>
      <c r="L158" s="181"/>
      <c r="M158" s="182"/>
      <c r="N158" s="183"/>
      <c r="O158" s="183"/>
      <c r="P158" s="184">
        <f>SUM(P159:P172)</f>
        <v>0</v>
      </c>
      <c r="Q158" s="183"/>
      <c r="R158" s="184">
        <f>SUM(R159:R172)</f>
        <v>0</v>
      </c>
      <c r="S158" s="183"/>
      <c r="T158" s="185">
        <f>SUM(T159:T172)</f>
        <v>0</v>
      </c>
      <c r="AR158" s="186" t="s">
        <v>141</v>
      </c>
      <c r="AT158" s="187" t="s">
        <v>72</v>
      </c>
      <c r="AU158" s="187" t="s">
        <v>81</v>
      </c>
      <c r="AY158" s="186" t="s">
        <v>142</v>
      </c>
      <c r="BK158" s="188">
        <f>SUM(BK159:BK172)</f>
        <v>0</v>
      </c>
    </row>
    <row r="159" spans="1:65" s="2" customFormat="1" ht="16.5" customHeight="1">
      <c r="A159" s="34"/>
      <c r="B159" s="35"/>
      <c r="C159" s="191" t="s">
        <v>198</v>
      </c>
      <c r="D159" s="191" t="s">
        <v>145</v>
      </c>
      <c r="E159" s="192" t="s">
        <v>199</v>
      </c>
      <c r="F159" s="193" t="s">
        <v>200</v>
      </c>
      <c r="G159" s="194" t="s">
        <v>148</v>
      </c>
      <c r="H159" s="195">
        <v>1</v>
      </c>
      <c r="I159" s="196"/>
      <c r="J159" s="197">
        <f>ROUND(I159*H159,2)</f>
        <v>0</v>
      </c>
      <c r="K159" s="193" t="s">
        <v>149</v>
      </c>
      <c r="L159" s="39"/>
      <c r="M159" s="198" t="s">
        <v>1</v>
      </c>
      <c r="N159" s="199" t="s">
        <v>38</v>
      </c>
      <c r="O159" s="71"/>
      <c r="P159" s="200">
        <f>O159*H159</f>
        <v>0</v>
      </c>
      <c r="Q159" s="200">
        <v>0</v>
      </c>
      <c r="R159" s="200">
        <f>Q159*H159</f>
        <v>0</v>
      </c>
      <c r="S159" s="200">
        <v>0</v>
      </c>
      <c r="T159" s="201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02" t="s">
        <v>150</v>
      </c>
      <c r="AT159" s="202" t="s">
        <v>145</v>
      </c>
      <c r="AU159" s="202" t="s">
        <v>83</v>
      </c>
      <c r="AY159" s="17" t="s">
        <v>142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17" t="s">
        <v>81</v>
      </c>
      <c r="BK159" s="203">
        <f>ROUND(I159*H159,2)</f>
        <v>0</v>
      </c>
      <c r="BL159" s="17" t="s">
        <v>150</v>
      </c>
      <c r="BM159" s="202" t="s">
        <v>201</v>
      </c>
    </row>
    <row r="160" spans="1:47" s="2" customFormat="1" ht="11.25">
      <c r="A160" s="34"/>
      <c r="B160" s="35"/>
      <c r="C160" s="36"/>
      <c r="D160" s="204" t="s">
        <v>152</v>
      </c>
      <c r="E160" s="36"/>
      <c r="F160" s="205" t="s">
        <v>200</v>
      </c>
      <c r="G160" s="36"/>
      <c r="H160" s="36"/>
      <c r="I160" s="206"/>
      <c r="J160" s="36"/>
      <c r="K160" s="36"/>
      <c r="L160" s="39"/>
      <c r="M160" s="207"/>
      <c r="N160" s="208"/>
      <c r="O160" s="71"/>
      <c r="P160" s="71"/>
      <c r="Q160" s="71"/>
      <c r="R160" s="71"/>
      <c r="S160" s="71"/>
      <c r="T160" s="72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T160" s="17" t="s">
        <v>152</v>
      </c>
      <c r="AU160" s="17" t="s">
        <v>83</v>
      </c>
    </row>
    <row r="161" spans="1:47" s="2" customFormat="1" ht="11.25">
      <c r="A161" s="34"/>
      <c r="B161" s="35"/>
      <c r="C161" s="36"/>
      <c r="D161" s="209" t="s">
        <v>153</v>
      </c>
      <c r="E161" s="36"/>
      <c r="F161" s="210" t="s">
        <v>202</v>
      </c>
      <c r="G161" s="36"/>
      <c r="H161" s="36"/>
      <c r="I161" s="206"/>
      <c r="J161" s="36"/>
      <c r="K161" s="36"/>
      <c r="L161" s="39"/>
      <c r="M161" s="207"/>
      <c r="N161" s="208"/>
      <c r="O161" s="71"/>
      <c r="P161" s="71"/>
      <c r="Q161" s="71"/>
      <c r="R161" s="71"/>
      <c r="S161" s="71"/>
      <c r="T161" s="72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T161" s="17" t="s">
        <v>153</v>
      </c>
      <c r="AU161" s="17" t="s">
        <v>83</v>
      </c>
    </row>
    <row r="162" spans="1:65" s="2" customFormat="1" ht="33" customHeight="1">
      <c r="A162" s="34"/>
      <c r="B162" s="35"/>
      <c r="C162" s="191" t="s">
        <v>203</v>
      </c>
      <c r="D162" s="191" t="s">
        <v>145</v>
      </c>
      <c r="E162" s="192" t="s">
        <v>204</v>
      </c>
      <c r="F162" s="193" t="s">
        <v>205</v>
      </c>
      <c r="G162" s="194" t="s">
        <v>148</v>
      </c>
      <c r="H162" s="195">
        <v>1</v>
      </c>
      <c r="I162" s="196"/>
      <c r="J162" s="197">
        <f>ROUND(I162*H162,2)</f>
        <v>0</v>
      </c>
      <c r="K162" s="193" t="s">
        <v>149</v>
      </c>
      <c r="L162" s="39"/>
      <c r="M162" s="198" t="s">
        <v>1</v>
      </c>
      <c r="N162" s="199" t="s">
        <v>38</v>
      </c>
      <c r="O162" s="71"/>
      <c r="P162" s="200">
        <f>O162*H162</f>
        <v>0</v>
      </c>
      <c r="Q162" s="200">
        <v>0</v>
      </c>
      <c r="R162" s="200">
        <f>Q162*H162</f>
        <v>0</v>
      </c>
      <c r="S162" s="200">
        <v>0</v>
      </c>
      <c r="T162" s="201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02" t="s">
        <v>150</v>
      </c>
      <c r="AT162" s="202" t="s">
        <v>145</v>
      </c>
      <c r="AU162" s="202" t="s">
        <v>83</v>
      </c>
      <c r="AY162" s="17" t="s">
        <v>142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17" t="s">
        <v>81</v>
      </c>
      <c r="BK162" s="203">
        <f>ROUND(I162*H162,2)</f>
        <v>0</v>
      </c>
      <c r="BL162" s="17" t="s">
        <v>150</v>
      </c>
      <c r="BM162" s="202" t="s">
        <v>206</v>
      </c>
    </row>
    <row r="163" spans="1:47" s="2" customFormat="1" ht="11.25">
      <c r="A163" s="34"/>
      <c r="B163" s="35"/>
      <c r="C163" s="36"/>
      <c r="D163" s="204" t="s">
        <v>152</v>
      </c>
      <c r="E163" s="36"/>
      <c r="F163" s="205" t="s">
        <v>207</v>
      </c>
      <c r="G163" s="36"/>
      <c r="H163" s="36"/>
      <c r="I163" s="206"/>
      <c r="J163" s="36"/>
      <c r="K163" s="36"/>
      <c r="L163" s="39"/>
      <c r="M163" s="207"/>
      <c r="N163" s="208"/>
      <c r="O163" s="71"/>
      <c r="P163" s="71"/>
      <c r="Q163" s="71"/>
      <c r="R163" s="71"/>
      <c r="S163" s="71"/>
      <c r="T163" s="72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T163" s="17" t="s">
        <v>152</v>
      </c>
      <c r="AU163" s="17" t="s">
        <v>83</v>
      </c>
    </row>
    <row r="164" spans="1:47" s="2" customFormat="1" ht="11.25">
      <c r="A164" s="34"/>
      <c r="B164" s="35"/>
      <c r="C164" s="36"/>
      <c r="D164" s="209" t="s">
        <v>153</v>
      </c>
      <c r="E164" s="36"/>
      <c r="F164" s="210" t="s">
        <v>208</v>
      </c>
      <c r="G164" s="36"/>
      <c r="H164" s="36"/>
      <c r="I164" s="206"/>
      <c r="J164" s="36"/>
      <c r="K164" s="36"/>
      <c r="L164" s="39"/>
      <c r="M164" s="207"/>
      <c r="N164" s="208"/>
      <c r="O164" s="71"/>
      <c r="P164" s="71"/>
      <c r="Q164" s="71"/>
      <c r="R164" s="71"/>
      <c r="S164" s="71"/>
      <c r="T164" s="72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T164" s="17" t="s">
        <v>153</v>
      </c>
      <c r="AU164" s="17" t="s">
        <v>83</v>
      </c>
    </row>
    <row r="165" spans="1:65" s="2" customFormat="1" ht="16.5" customHeight="1">
      <c r="A165" s="34"/>
      <c r="B165" s="35"/>
      <c r="C165" s="191" t="s">
        <v>209</v>
      </c>
      <c r="D165" s="191" t="s">
        <v>145</v>
      </c>
      <c r="E165" s="192" t="s">
        <v>210</v>
      </c>
      <c r="F165" s="193" t="s">
        <v>211</v>
      </c>
      <c r="G165" s="194" t="s">
        <v>148</v>
      </c>
      <c r="H165" s="195">
        <v>1</v>
      </c>
      <c r="I165" s="196"/>
      <c r="J165" s="197">
        <f>ROUND(I165*H165,2)</f>
        <v>0</v>
      </c>
      <c r="K165" s="193" t="s">
        <v>149</v>
      </c>
      <c r="L165" s="39"/>
      <c r="M165" s="198" t="s">
        <v>1</v>
      </c>
      <c r="N165" s="199" t="s">
        <v>38</v>
      </c>
      <c r="O165" s="71"/>
      <c r="P165" s="200">
        <f>O165*H165</f>
        <v>0</v>
      </c>
      <c r="Q165" s="200">
        <v>0</v>
      </c>
      <c r="R165" s="200">
        <f>Q165*H165</f>
        <v>0</v>
      </c>
      <c r="S165" s="200">
        <v>0</v>
      </c>
      <c r="T165" s="201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02" t="s">
        <v>150</v>
      </c>
      <c r="AT165" s="202" t="s">
        <v>145</v>
      </c>
      <c r="AU165" s="202" t="s">
        <v>83</v>
      </c>
      <c r="AY165" s="17" t="s">
        <v>142</v>
      </c>
      <c r="BE165" s="203">
        <f>IF(N165="základní",J165,0)</f>
        <v>0</v>
      </c>
      <c r="BF165" s="203">
        <f>IF(N165="snížená",J165,0)</f>
        <v>0</v>
      </c>
      <c r="BG165" s="203">
        <f>IF(N165="zákl. přenesená",J165,0)</f>
        <v>0</v>
      </c>
      <c r="BH165" s="203">
        <f>IF(N165="sníž. přenesená",J165,0)</f>
        <v>0</v>
      </c>
      <c r="BI165" s="203">
        <f>IF(N165="nulová",J165,0)</f>
        <v>0</v>
      </c>
      <c r="BJ165" s="17" t="s">
        <v>81</v>
      </c>
      <c r="BK165" s="203">
        <f>ROUND(I165*H165,2)</f>
        <v>0</v>
      </c>
      <c r="BL165" s="17" t="s">
        <v>150</v>
      </c>
      <c r="BM165" s="202" t="s">
        <v>212</v>
      </c>
    </row>
    <row r="166" spans="1:47" s="2" customFormat="1" ht="11.25">
      <c r="A166" s="34"/>
      <c r="B166" s="35"/>
      <c r="C166" s="36"/>
      <c r="D166" s="204" t="s">
        <v>152</v>
      </c>
      <c r="E166" s="36"/>
      <c r="F166" s="205" t="s">
        <v>211</v>
      </c>
      <c r="G166" s="36"/>
      <c r="H166" s="36"/>
      <c r="I166" s="206"/>
      <c r="J166" s="36"/>
      <c r="K166" s="36"/>
      <c r="L166" s="39"/>
      <c r="M166" s="207"/>
      <c r="N166" s="208"/>
      <c r="O166" s="71"/>
      <c r="P166" s="71"/>
      <c r="Q166" s="71"/>
      <c r="R166" s="71"/>
      <c r="S166" s="71"/>
      <c r="T166" s="72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T166" s="17" t="s">
        <v>152</v>
      </c>
      <c r="AU166" s="17" t="s">
        <v>83</v>
      </c>
    </row>
    <row r="167" spans="1:47" s="2" customFormat="1" ht="11.25">
      <c r="A167" s="34"/>
      <c r="B167" s="35"/>
      <c r="C167" s="36"/>
      <c r="D167" s="209" t="s">
        <v>153</v>
      </c>
      <c r="E167" s="36"/>
      <c r="F167" s="210" t="s">
        <v>213</v>
      </c>
      <c r="G167" s="36"/>
      <c r="H167" s="36"/>
      <c r="I167" s="206"/>
      <c r="J167" s="36"/>
      <c r="K167" s="36"/>
      <c r="L167" s="39"/>
      <c r="M167" s="207"/>
      <c r="N167" s="208"/>
      <c r="O167" s="71"/>
      <c r="P167" s="71"/>
      <c r="Q167" s="71"/>
      <c r="R167" s="71"/>
      <c r="S167" s="71"/>
      <c r="T167" s="72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T167" s="17" t="s">
        <v>153</v>
      </c>
      <c r="AU167" s="17" t="s">
        <v>83</v>
      </c>
    </row>
    <row r="168" spans="1:65" s="2" customFormat="1" ht="16.5" customHeight="1">
      <c r="A168" s="34"/>
      <c r="B168" s="35"/>
      <c r="C168" s="191" t="s">
        <v>214</v>
      </c>
      <c r="D168" s="191" t="s">
        <v>145</v>
      </c>
      <c r="E168" s="192" t="s">
        <v>215</v>
      </c>
      <c r="F168" s="193" t="s">
        <v>216</v>
      </c>
      <c r="G168" s="194" t="s">
        <v>148</v>
      </c>
      <c r="H168" s="195">
        <v>1</v>
      </c>
      <c r="I168" s="196"/>
      <c r="J168" s="197">
        <f>ROUND(I168*H168,2)</f>
        <v>0</v>
      </c>
      <c r="K168" s="193" t="s">
        <v>149</v>
      </c>
      <c r="L168" s="39"/>
      <c r="M168" s="198" t="s">
        <v>1</v>
      </c>
      <c r="N168" s="199" t="s">
        <v>38</v>
      </c>
      <c r="O168" s="71"/>
      <c r="P168" s="200">
        <f>O168*H168</f>
        <v>0</v>
      </c>
      <c r="Q168" s="200">
        <v>0</v>
      </c>
      <c r="R168" s="200">
        <f>Q168*H168</f>
        <v>0</v>
      </c>
      <c r="S168" s="200">
        <v>0</v>
      </c>
      <c r="T168" s="201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02" t="s">
        <v>150</v>
      </c>
      <c r="AT168" s="202" t="s">
        <v>145</v>
      </c>
      <c r="AU168" s="202" t="s">
        <v>83</v>
      </c>
      <c r="AY168" s="17" t="s">
        <v>142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17" t="s">
        <v>81</v>
      </c>
      <c r="BK168" s="203">
        <f>ROUND(I168*H168,2)</f>
        <v>0</v>
      </c>
      <c r="BL168" s="17" t="s">
        <v>150</v>
      </c>
      <c r="BM168" s="202" t="s">
        <v>217</v>
      </c>
    </row>
    <row r="169" spans="1:47" s="2" customFormat="1" ht="11.25">
      <c r="A169" s="34"/>
      <c r="B169" s="35"/>
      <c r="C169" s="36"/>
      <c r="D169" s="204" t="s">
        <v>152</v>
      </c>
      <c r="E169" s="36"/>
      <c r="F169" s="205" t="s">
        <v>216</v>
      </c>
      <c r="G169" s="36"/>
      <c r="H169" s="36"/>
      <c r="I169" s="206"/>
      <c r="J169" s="36"/>
      <c r="K169" s="36"/>
      <c r="L169" s="39"/>
      <c r="M169" s="207"/>
      <c r="N169" s="208"/>
      <c r="O169" s="71"/>
      <c r="P169" s="71"/>
      <c r="Q169" s="71"/>
      <c r="R169" s="71"/>
      <c r="S169" s="71"/>
      <c r="T169" s="72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T169" s="17" t="s">
        <v>152</v>
      </c>
      <c r="AU169" s="17" t="s">
        <v>83</v>
      </c>
    </row>
    <row r="170" spans="1:47" s="2" customFormat="1" ht="11.25">
      <c r="A170" s="34"/>
      <c r="B170" s="35"/>
      <c r="C170" s="36"/>
      <c r="D170" s="209" t="s">
        <v>153</v>
      </c>
      <c r="E170" s="36"/>
      <c r="F170" s="210" t="s">
        <v>218</v>
      </c>
      <c r="G170" s="36"/>
      <c r="H170" s="36"/>
      <c r="I170" s="206"/>
      <c r="J170" s="36"/>
      <c r="K170" s="36"/>
      <c r="L170" s="39"/>
      <c r="M170" s="207"/>
      <c r="N170" s="208"/>
      <c r="O170" s="71"/>
      <c r="P170" s="71"/>
      <c r="Q170" s="71"/>
      <c r="R170" s="71"/>
      <c r="S170" s="71"/>
      <c r="T170" s="72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T170" s="17" t="s">
        <v>153</v>
      </c>
      <c r="AU170" s="17" t="s">
        <v>83</v>
      </c>
    </row>
    <row r="171" spans="2:51" s="13" customFormat="1" ht="22.5">
      <c r="B171" s="211"/>
      <c r="C171" s="212"/>
      <c r="D171" s="204" t="s">
        <v>159</v>
      </c>
      <c r="E171" s="213" t="s">
        <v>1</v>
      </c>
      <c r="F171" s="214" t="s">
        <v>219</v>
      </c>
      <c r="G171" s="212"/>
      <c r="H171" s="213" t="s">
        <v>1</v>
      </c>
      <c r="I171" s="215"/>
      <c r="J171" s="212"/>
      <c r="K171" s="212"/>
      <c r="L171" s="216"/>
      <c r="M171" s="217"/>
      <c r="N171" s="218"/>
      <c r="O171" s="218"/>
      <c r="P171" s="218"/>
      <c r="Q171" s="218"/>
      <c r="R171" s="218"/>
      <c r="S171" s="218"/>
      <c r="T171" s="219"/>
      <c r="AT171" s="220" t="s">
        <v>159</v>
      </c>
      <c r="AU171" s="220" t="s">
        <v>83</v>
      </c>
      <c r="AV171" s="13" t="s">
        <v>81</v>
      </c>
      <c r="AW171" s="13" t="s">
        <v>30</v>
      </c>
      <c r="AX171" s="13" t="s">
        <v>73</v>
      </c>
      <c r="AY171" s="220" t="s">
        <v>142</v>
      </c>
    </row>
    <row r="172" spans="2:51" s="14" customFormat="1" ht="11.25">
      <c r="B172" s="221"/>
      <c r="C172" s="222"/>
      <c r="D172" s="204" t="s">
        <v>159</v>
      </c>
      <c r="E172" s="223" t="s">
        <v>1</v>
      </c>
      <c r="F172" s="224" t="s">
        <v>81</v>
      </c>
      <c r="G172" s="222"/>
      <c r="H172" s="225">
        <v>1</v>
      </c>
      <c r="I172" s="226"/>
      <c r="J172" s="222"/>
      <c r="K172" s="222"/>
      <c r="L172" s="227"/>
      <c r="M172" s="228"/>
      <c r="N172" s="229"/>
      <c r="O172" s="229"/>
      <c r="P172" s="229"/>
      <c r="Q172" s="229"/>
      <c r="R172" s="229"/>
      <c r="S172" s="229"/>
      <c r="T172" s="230"/>
      <c r="AT172" s="231" t="s">
        <v>159</v>
      </c>
      <c r="AU172" s="231" t="s">
        <v>83</v>
      </c>
      <c r="AV172" s="14" t="s">
        <v>83</v>
      </c>
      <c r="AW172" s="14" t="s">
        <v>30</v>
      </c>
      <c r="AX172" s="14" t="s">
        <v>81</v>
      </c>
      <c r="AY172" s="231" t="s">
        <v>142</v>
      </c>
    </row>
    <row r="173" spans="2:63" s="12" customFormat="1" ht="22.9" customHeight="1">
      <c r="B173" s="175"/>
      <c r="C173" s="176"/>
      <c r="D173" s="177" t="s">
        <v>72</v>
      </c>
      <c r="E173" s="189" t="s">
        <v>220</v>
      </c>
      <c r="F173" s="189" t="s">
        <v>221</v>
      </c>
      <c r="G173" s="176"/>
      <c r="H173" s="176"/>
      <c r="I173" s="179"/>
      <c r="J173" s="190">
        <f>BK173</f>
        <v>0</v>
      </c>
      <c r="K173" s="176"/>
      <c r="L173" s="181"/>
      <c r="M173" s="182"/>
      <c r="N173" s="183"/>
      <c r="O173" s="183"/>
      <c r="P173" s="184">
        <f>SUM(P174:P178)</f>
        <v>0</v>
      </c>
      <c r="Q173" s="183"/>
      <c r="R173" s="184">
        <f>SUM(R174:R178)</f>
        <v>0</v>
      </c>
      <c r="S173" s="183"/>
      <c r="T173" s="185">
        <f>SUM(T174:T178)</f>
        <v>0</v>
      </c>
      <c r="AR173" s="186" t="s">
        <v>141</v>
      </c>
      <c r="AT173" s="187" t="s">
        <v>72</v>
      </c>
      <c r="AU173" s="187" t="s">
        <v>81</v>
      </c>
      <c r="AY173" s="186" t="s">
        <v>142</v>
      </c>
      <c r="BK173" s="188">
        <f>SUM(BK174:BK178)</f>
        <v>0</v>
      </c>
    </row>
    <row r="174" spans="1:65" s="2" customFormat="1" ht="16.5" customHeight="1">
      <c r="A174" s="34"/>
      <c r="B174" s="35"/>
      <c r="C174" s="191" t="s">
        <v>222</v>
      </c>
      <c r="D174" s="191" t="s">
        <v>145</v>
      </c>
      <c r="E174" s="192" t="s">
        <v>223</v>
      </c>
      <c r="F174" s="193" t="s">
        <v>224</v>
      </c>
      <c r="G174" s="194" t="s">
        <v>148</v>
      </c>
      <c r="H174" s="195">
        <v>1</v>
      </c>
      <c r="I174" s="196"/>
      <c r="J174" s="197">
        <f>ROUND(I174*H174,2)</f>
        <v>0</v>
      </c>
      <c r="K174" s="193" t="s">
        <v>149</v>
      </c>
      <c r="L174" s="39"/>
      <c r="M174" s="198" t="s">
        <v>1</v>
      </c>
      <c r="N174" s="199" t="s">
        <v>38</v>
      </c>
      <c r="O174" s="71"/>
      <c r="P174" s="200">
        <f>O174*H174</f>
        <v>0</v>
      </c>
      <c r="Q174" s="200">
        <v>0</v>
      </c>
      <c r="R174" s="200">
        <f>Q174*H174</f>
        <v>0</v>
      </c>
      <c r="S174" s="200">
        <v>0</v>
      </c>
      <c r="T174" s="201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02" t="s">
        <v>150</v>
      </c>
      <c r="AT174" s="202" t="s">
        <v>145</v>
      </c>
      <c r="AU174" s="202" t="s">
        <v>83</v>
      </c>
      <c r="AY174" s="17" t="s">
        <v>142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17" t="s">
        <v>81</v>
      </c>
      <c r="BK174" s="203">
        <f>ROUND(I174*H174,2)</f>
        <v>0</v>
      </c>
      <c r="BL174" s="17" t="s">
        <v>150</v>
      </c>
      <c r="BM174" s="202" t="s">
        <v>225</v>
      </c>
    </row>
    <row r="175" spans="1:47" s="2" customFormat="1" ht="11.25">
      <c r="A175" s="34"/>
      <c r="B175" s="35"/>
      <c r="C175" s="36"/>
      <c r="D175" s="204" t="s">
        <v>152</v>
      </c>
      <c r="E175" s="36"/>
      <c r="F175" s="205" t="s">
        <v>224</v>
      </c>
      <c r="G175" s="36"/>
      <c r="H175" s="36"/>
      <c r="I175" s="206"/>
      <c r="J175" s="36"/>
      <c r="K175" s="36"/>
      <c r="L175" s="39"/>
      <c r="M175" s="207"/>
      <c r="N175" s="208"/>
      <c r="O175" s="71"/>
      <c r="P175" s="71"/>
      <c r="Q175" s="71"/>
      <c r="R175" s="71"/>
      <c r="S175" s="71"/>
      <c r="T175" s="72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T175" s="17" t="s">
        <v>152</v>
      </c>
      <c r="AU175" s="17" t="s">
        <v>83</v>
      </c>
    </row>
    <row r="176" spans="1:47" s="2" customFormat="1" ht="11.25">
      <c r="A176" s="34"/>
      <c r="B176" s="35"/>
      <c r="C176" s="36"/>
      <c r="D176" s="209" t="s">
        <v>153</v>
      </c>
      <c r="E176" s="36"/>
      <c r="F176" s="210" t="s">
        <v>226</v>
      </c>
      <c r="G176" s="36"/>
      <c r="H176" s="36"/>
      <c r="I176" s="206"/>
      <c r="J176" s="36"/>
      <c r="K176" s="36"/>
      <c r="L176" s="39"/>
      <c r="M176" s="207"/>
      <c r="N176" s="208"/>
      <c r="O176" s="71"/>
      <c r="P176" s="71"/>
      <c r="Q176" s="71"/>
      <c r="R176" s="71"/>
      <c r="S176" s="71"/>
      <c r="T176" s="72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T176" s="17" t="s">
        <v>153</v>
      </c>
      <c r="AU176" s="17" t="s">
        <v>83</v>
      </c>
    </row>
    <row r="177" spans="2:51" s="13" customFormat="1" ht="22.5">
      <c r="B177" s="211"/>
      <c r="C177" s="212"/>
      <c r="D177" s="204" t="s">
        <v>159</v>
      </c>
      <c r="E177" s="213" t="s">
        <v>1</v>
      </c>
      <c r="F177" s="214" t="s">
        <v>227</v>
      </c>
      <c r="G177" s="212"/>
      <c r="H177" s="213" t="s">
        <v>1</v>
      </c>
      <c r="I177" s="215"/>
      <c r="J177" s="212"/>
      <c r="K177" s="212"/>
      <c r="L177" s="216"/>
      <c r="M177" s="217"/>
      <c r="N177" s="218"/>
      <c r="O177" s="218"/>
      <c r="P177" s="218"/>
      <c r="Q177" s="218"/>
      <c r="R177" s="218"/>
      <c r="S177" s="218"/>
      <c r="T177" s="219"/>
      <c r="AT177" s="220" t="s">
        <v>159</v>
      </c>
      <c r="AU177" s="220" t="s">
        <v>83</v>
      </c>
      <c r="AV177" s="13" t="s">
        <v>81</v>
      </c>
      <c r="AW177" s="13" t="s">
        <v>30</v>
      </c>
      <c r="AX177" s="13" t="s">
        <v>73</v>
      </c>
      <c r="AY177" s="220" t="s">
        <v>142</v>
      </c>
    </row>
    <row r="178" spans="2:51" s="14" customFormat="1" ht="11.25">
      <c r="B178" s="221"/>
      <c r="C178" s="222"/>
      <c r="D178" s="204" t="s">
        <v>159</v>
      </c>
      <c r="E178" s="223" t="s">
        <v>1</v>
      </c>
      <c r="F178" s="224" t="s">
        <v>81</v>
      </c>
      <c r="G178" s="222"/>
      <c r="H178" s="225">
        <v>1</v>
      </c>
      <c r="I178" s="226"/>
      <c r="J178" s="222"/>
      <c r="K178" s="222"/>
      <c r="L178" s="227"/>
      <c r="M178" s="228"/>
      <c r="N178" s="229"/>
      <c r="O178" s="229"/>
      <c r="P178" s="229"/>
      <c r="Q178" s="229"/>
      <c r="R178" s="229"/>
      <c r="S178" s="229"/>
      <c r="T178" s="230"/>
      <c r="AT178" s="231" t="s">
        <v>159</v>
      </c>
      <c r="AU178" s="231" t="s">
        <v>83</v>
      </c>
      <c r="AV178" s="14" t="s">
        <v>83</v>
      </c>
      <c r="AW178" s="14" t="s">
        <v>30</v>
      </c>
      <c r="AX178" s="14" t="s">
        <v>81</v>
      </c>
      <c r="AY178" s="231" t="s">
        <v>142</v>
      </c>
    </row>
    <row r="179" spans="2:63" s="12" customFormat="1" ht="22.9" customHeight="1">
      <c r="B179" s="175"/>
      <c r="C179" s="176"/>
      <c r="D179" s="177" t="s">
        <v>72</v>
      </c>
      <c r="E179" s="189" t="s">
        <v>228</v>
      </c>
      <c r="F179" s="189" t="s">
        <v>229</v>
      </c>
      <c r="G179" s="176"/>
      <c r="H179" s="176"/>
      <c r="I179" s="179"/>
      <c r="J179" s="190">
        <f>BK179</f>
        <v>0</v>
      </c>
      <c r="K179" s="176"/>
      <c r="L179" s="181"/>
      <c r="M179" s="182"/>
      <c r="N179" s="183"/>
      <c r="O179" s="183"/>
      <c r="P179" s="184">
        <f>SUM(P180:P194)</f>
        <v>0</v>
      </c>
      <c r="Q179" s="183"/>
      <c r="R179" s="184">
        <f>SUM(R180:R194)</f>
        <v>0</v>
      </c>
      <c r="S179" s="183"/>
      <c r="T179" s="185">
        <f>SUM(T180:T194)</f>
        <v>0</v>
      </c>
      <c r="AR179" s="186" t="s">
        <v>141</v>
      </c>
      <c r="AT179" s="187" t="s">
        <v>72</v>
      </c>
      <c r="AU179" s="187" t="s">
        <v>81</v>
      </c>
      <c r="AY179" s="186" t="s">
        <v>142</v>
      </c>
      <c r="BK179" s="188">
        <f>SUM(BK180:BK194)</f>
        <v>0</v>
      </c>
    </row>
    <row r="180" spans="1:65" s="2" customFormat="1" ht="16.5" customHeight="1">
      <c r="A180" s="34"/>
      <c r="B180" s="35"/>
      <c r="C180" s="191" t="s">
        <v>230</v>
      </c>
      <c r="D180" s="191" t="s">
        <v>145</v>
      </c>
      <c r="E180" s="192" t="s">
        <v>231</v>
      </c>
      <c r="F180" s="193" t="s">
        <v>232</v>
      </c>
      <c r="G180" s="194" t="s">
        <v>148</v>
      </c>
      <c r="H180" s="195">
        <v>1</v>
      </c>
      <c r="I180" s="196"/>
      <c r="J180" s="197">
        <f>ROUND(I180*H180,2)</f>
        <v>0</v>
      </c>
      <c r="K180" s="193" t="s">
        <v>149</v>
      </c>
      <c r="L180" s="39"/>
      <c r="M180" s="198" t="s">
        <v>1</v>
      </c>
      <c r="N180" s="199" t="s">
        <v>38</v>
      </c>
      <c r="O180" s="71"/>
      <c r="P180" s="200">
        <f>O180*H180</f>
        <v>0</v>
      </c>
      <c r="Q180" s="200">
        <v>0</v>
      </c>
      <c r="R180" s="200">
        <f>Q180*H180</f>
        <v>0</v>
      </c>
      <c r="S180" s="200">
        <v>0</v>
      </c>
      <c r="T180" s="201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02" t="s">
        <v>150</v>
      </c>
      <c r="AT180" s="202" t="s">
        <v>145</v>
      </c>
      <c r="AU180" s="202" t="s">
        <v>83</v>
      </c>
      <c r="AY180" s="17" t="s">
        <v>142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17" t="s">
        <v>81</v>
      </c>
      <c r="BK180" s="203">
        <f>ROUND(I180*H180,2)</f>
        <v>0</v>
      </c>
      <c r="BL180" s="17" t="s">
        <v>150</v>
      </c>
      <c r="BM180" s="202" t="s">
        <v>233</v>
      </c>
    </row>
    <row r="181" spans="1:47" s="2" customFormat="1" ht="11.25">
      <c r="A181" s="34"/>
      <c r="B181" s="35"/>
      <c r="C181" s="36"/>
      <c r="D181" s="204" t="s">
        <v>152</v>
      </c>
      <c r="E181" s="36"/>
      <c r="F181" s="205" t="s">
        <v>232</v>
      </c>
      <c r="G181" s="36"/>
      <c r="H181" s="36"/>
      <c r="I181" s="206"/>
      <c r="J181" s="36"/>
      <c r="K181" s="36"/>
      <c r="L181" s="39"/>
      <c r="M181" s="207"/>
      <c r="N181" s="208"/>
      <c r="O181" s="71"/>
      <c r="P181" s="71"/>
      <c r="Q181" s="71"/>
      <c r="R181" s="71"/>
      <c r="S181" s="71"/>
      <c r="T181" s="72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T181" s="17" t="s">
        <v>152</v>
      </c>
      <c r="AU181" s="17" t="s">
        <v>83</v>
      </c>
    </row>
    <row r="182" spans="1:47" s="2" customFormat="1" ht="11.25">
      <c r="A182" s="34"/>
      <c r="B182" s="35"/>
      <c r="C182" s="36"/>
      <c r="D182" s="209" t="s">
        <v>153</v>
      </c>
      <c r="E182" s="36"/>
      <c r="F182" s="210" t="s">
        <v>234</v>
      </c>
      <c r="G182" s="36"/>
      <c r="H182" s="36"/>
      <c r="I182" s="206"/>
      <c r="J182" s="36"/>
      <c r="K182" s="36"/>
      <c r="L182" s="39"/>
      <c r="M182" s="207"/>
      <c r="N182" s="208"/>
      <c r="O182" s="71"/>
      <c r="P182" s="71"/>
      <c r="Q182" s="71"/>
      <c r="R182" s="71"/>
      <c r="S182" s="71"/>
      <c r="T182" s="72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T182" s="17" t="s">
        <v>153</v>
      </c>
      <c r="AU182" s="17" t="s">
        <v>83</v>
      </c>
    </row>
    <row r="183" spans="2:51" s="13" customFormat="1" ht="22.5">
      <c r="B183" s="211"/>
      <c r="C183" s="212"/>
      <c r="D183" s="204" t="s">
        <v>159</v>
      </c>
      <c r="E183" s="213" t="s">
        <v>1</v>
      </c>
      <c r="F183" s="214" t="s">
        <v>235</v>
      </c>
      <c r="G183" s="212"/>
      <c r="H183" s="213" t="s">
        <v>1</v>
      </c>
      <c r="I183" s="215"/>
      <c r="J183" s="212"/>
      <c r="K183" s="212"/>
      <c r="L183" s="216"/>
      <c r="M183" s="217"/>
      <c r="N183" s="218"/>
      <c r="O183" s="218"/>
      <c r="P183" s="218"/>
      <c r="Q183" s="218"/>
      <c r="R183" s="218"/>
      <c r="S183" s="218"/>
      <c r="T183" s="219"/>
      <c r="AT183" s="220" t="s">
        <v>159</v>
      </c>
      <c r="AU183" s="220" t="s">
        <v>83</v>
      </c>
      <c r="AV183" s="13" t="s">
        <v>81</v>
      </c>
      <c r="AW183" s="13" t="s">
        <v>30</v>
      </c>
      <c r="AX183" s="13" t="s">
        <v>73</v>
      </c>
      <c r="AY183" s="220" t="s">
        <v>142</v>
      </c>
    </row>
    <row r="184" spans="2:51" s="14" customFormat="1" ht="11.25">
      <c r="B184" s="221"/>
      <c r="C184" s="222"/>
      <c r="D184" s="204" t="s">
        <v>159</v>
      </c>
      <c r="E184" s="223" t="s">
        <v>1</v>
      </c>
      <c r="F184" s="224" t="s">
        <v>81</v>
      </c>
      <c r="G184" s="222"/>
      <c r="H184" s="225">
        <v>1</v>
      </c>
      <c r="I184" s="226"/>
      <c r="J184" s="222"/>
      <c r="K184" s="222"/>
      <c r="L184" s="227"/>
      <c r="M184" s="228"/>
      <c r="N184" s="229"/>
      <c r="O184" s="229"/>
      <c r="P184" s="229"/>
      <c r="Q184" s="229"/>
      <c r="R184" s="229"/>
      <c r="S184" s="229"/>
      <c r="T184" s="230"/>
      <c r="AT184" s="231" t="s">
        <v>159</v>
      </c>
      <c r="AU184" s="231" t="s">
        <v>83</v>
      </c>
      <c r="AV184" s="14" t="s">
        <v>83</v>
      </c>
      <c r="AW184" s="14" t="s">
        <v>30</v>
      </c>
      <c r="AX184" s="14" t="s">
        <v>81</v>
      </c>
      <c r="AY184" s="231" t="s">
        <v>142</v>
      </c>
    </row>
    <row r="185" spans="1:65" s="2" customFormat="1" ht="16.5" customHeight="1">
      <c r="A185" s="34"/>
      <c r="B185" s="35"/>
      <c r="C185" s="191" t="s">
        <v>236</v>
      </c>
      <c r="D185" s="191" t="s">
        <v>145</v>
      </c>
      <c r="E185" s="192" t="s">
        <v>237</v>
      </c>
      <c r="F185" s="193" t="s">
        <v>238</v>
      </c>
      <c r="G185" s="194" t="s">
        <v>148</v>
      </c>
      <c r="H185" s="195">
        <v>1</v>
      </c>
      <c r="I185" s="196"/>
      <c r="J185" s="197">
        <f>ROUND(I185*H185,2)</f>
        <v>0</v>
      </c>
      <c r="K185" s="193" t="s">
        <v>149</v>
      </c>
      <c r="L185" s="39"/>
      <c r="M185" s="198" t="s">
        <v>1</v>
      </c>
      <c r="N185" s="199" t="s">
        <v>38</v>
      </c>
      <c r="O185" s="71"/>
      <c r="P185" s="200">
        <f>O185*H185</f>
        <v>0</v>
      </c>
      <c r="Q185" s="200">
        <v>0</v>
      </c>
      <c r="R185" s="200">
        <f>Q185*H185</f>
        <v>0</v>
      </c>
      <c r="S185" s="200">
        <v>0</v>
      </c>
      <c r="T185" s="201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02" t="s">
        <v>150</v>
      </c>
      <c r="AT185" s="202" t="s">
        <v>145</v>
      </c>
      <c r="AU185" s="202" t="s">
        <v>83</v>
      </c>
      <c r="AY185" s="17" t="s">
        <v>142</v>
      </c>
      <c r="BE185" s="203">
        <f>IF(N185="základní",J185,0)</f>
        <v>0</v>
      </c>
      <c r="BF185" s="203">
        <f>IF(N185="snížená",J185,0)</f>
        <v>0</v>
      </c>
      <c r="BG185" s="203">
        <f>IF(N185="zákl. přenesená",J185,0)</f>
        <v>0</v>
      </c>
      <c r="BH185" s="203">
        <f>IF(N185="sníž. přenesená",J185,0)</f>
        <v>0</v>
      </c>
      <c r="BI185" s="203">
        <f>IF(N185="nulová",J185,0)</f>
        <v>0</v>
      </c>
      <c r="BJ185" s="17" t="s">
        <v>81</v>
      </c>
      <c r="BK185" s="203">
        <f>ROUND(I185*H185,2)</f>
        <v>0</v>
      </c>
      <c r="BL185" s="17" t="s">
        <v>150</v>
      </c>
      <c r="BM185" s="202" t="s">
        <v>239</v>
      </c>
    </row>
    <row r="186" spans="1:47" s="2" customFormat="1" ht="11.25">
      <c r="A186" s="34"/>
      <c r="B186" s="35"/>
      <c r="C186" s="36"/>
      <c r="D186" s="204" t="s">
        <v>152</v>
      </c>
      <c r="E186" s="36"/>
      <c r="F186" s="205" t="s">
        <v>238</v>
      </c>
      <c r="G186" s="36"/>
      <c r="H186" s="36"/>
      <c r="I186" s="206"/>
      <c r="J186" s="36"/>
      <c r="K186" s="36"/>
      <c r="L186" s="39"/>
      <c r="M186" s="207"/>
      <c r="N186" s="208"/>
      <c r="O186" s="71"/>
      <c r="P186" s="71"/>
      <c r="Q186" s="71"/>
      <c r="R186" s="71"/>
      <c r="S186" s="71"/>
      <c r="T186" s="72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T186" s="17" t="s">
        <v>152</v>
      </c>
      <c r="AU186" s="17" t="s">
        <v>83</v>
      </c>
    </row>
    <row r="187" spans="1:47" s="2" customFormat="1" ht="11.25">
      <c r="A187" s="34"/>
      <c r="B187" s="35"/>
      <c r="C187" s="36"/>
      <c r="D187" s="209" t="s">
        <v>153</v>
      </c>
      <c r="E187" s="36"/>
      <c r="F187" s="210" t="s">
        <v>240</v>
      </c>
      <c r="G187" s="36"/>
      <c r="H187" s="36"/>
      <c r="I187" s="206"/>
      <c r="J187" s="36"/>
      <c r="K187" s="36"/>
      <c r="L187" s="39"/>
      <c r="M187" s="207"/>
      <c r="N187" s="208"/>
      <c r="O187" s="71"/>
      <c r="P187" s="71"/>
      <c r="Q187" s="71"/>
      <c r="R187" s="71"/>
      <c r="S187" s="71"/>
      <c r="T187" s="72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T187" s="17" t="s">
        <v>153</v>
      </c>
      <c r="AU187" s="17" t="s">
        <v>83</v>
      </c>
    </row>
    <row r="188" spans="2:51" s="13" customFormat="1" ht="22.5">
      <c r="B188" s="211"/>
      <c r="C188" s="212"/>
      <c r="D188" s="204" t="s">
        <v>159</v>
      </c>
      <c r="E188" s="213" t="s">
        <v>1</v>
      </c>
      <c r="F188" s="214" t="s">
        <v>241</v>
      </c>
      <c r="G188" s="212"/>
      <c r="H188" s="213" t="s">
        <v>1</v>
      </c>
      <c r="I188" s="215"/>
      <c r="J188" s="212"/>
      <c r="K188" s="212"/>
      <c r="L188" s="216"/>
      <c r="M188" s="217"/>
      <c r="N188" s="218"/>
      <c r="O188" s="218"/>
      <c r="P188" s="218"/>
      <c r="Q188" s="218"/>
      <c r="R188" s="218"/>
      <c r="S188" s="218"/>
      <c r="T188" s="219"/>
      <c r="AT188" s="220" t="s">
        <v>159</v>
      </c>
      <c r="AU188" s="220" t="s">
        <v>83</v>
      </c>
      <c r="AV188" s="13" t="s">
        <v>81</v>
      </c>
      <c r="AW188" s="13" t="s">
        <v>30</v>
      </c>
      <c r="AX188" s="13" t="s">
        <v>73</v>
      </c>
      <c r="AY188" s="220" t="s">
        <v>142</v>
      </c>
    </row>
    <row r="189" spans="2:51" s="14" customFormat="1" ht="11.25">
      <c r="B189" s="221"/>
      <c r="C189" s="222"/>
      <c r="D189" s="204" t="s">
        <v>159</v>
      </c>
      <c r="E189" s="223" t="s">
        <v>1</v>
      </c>
      <c r="F189" s="224" t="s">
        <v>81</v>
      </c>
      <c r="G189" s="222"/>
      <c r="H189" s="225">
        <v>1</v>
      </c>
      <c r="I189" s="226"/>
      <c r="J189" s="222"/>
      <c r="K189" s="222"/>
      <c r="L189" s="227"/>
      <c r="M189" s="228"/>
      <c r="N189" s="229"/>
      <c r="O189" s="229"/>
      <c r="P189" s="229"/>
      <c r="Q189" s="229"/>
      <c r="R189" s="229"/>
      <c r="S189" s="229"/>
      <c r="T189" s="230"/>
      <c r="AT189" s="231" t="s">
        <v>159</v>
      </c>
      <c r="AU189" s="231" t="s">
        <v>83</v>
      </c>
      <c r="AV189" s="14" t="s">
        <v>83</v>
      </c>
      <c r="AW189" s="14" t="s">
        <v>30</v>
      </c>
      <c r="AX189" s="14" t="s">
        <v>81</v>
      </c>
      <c r="AY189" s="231" t="s">
        <v>142</v>
      </c>
    </row>
    <row r="190" spans="1:65" s="2" customFormat="1" ht="16.5" customHeight="1">
      <c r="A190" s="34"/>
      <c r="B190" s="35"/>
      <c r="C190" s="191" t="s">
        <v>8</v>
      </c>
      <c r="D190" s="191" t="s">
        <v>145</v>
      </c>
      <c r="E190" s="192" t="s">
        <v>242</v>
      </c>
      <c r="F190" s="193" t="s">
        <v>243</v>
      </c>
      <c r="G190" s="194" t="s">
        <v>148</v>
      </c>
      <c r="H190" s="195">
        <v>1</v>
      </c>
      <c r="I190" s="196"/>
      <c r="J190" s="197">
        <f>ROUND(I190*H190,2)</f>
        <v>0</v>
      </c>
      <c r="K190" s="193" t="s">
        <v>149</v>
      </c>
      <c r="L190" s="39"/>
      <c r="M190" s="198" t="s">
        <v>1</v>
      </c>
      <c r="N190" s="199" t="s">
        <v>38</v>
      </c>
      <c r="O190" s="71"/>
      <c r="P190" s="200">
        <f>O190*H190</f>
        <v>0</v>
      </c>
      <c r="Q190" s="200">
        <v>0</v>
      </c>
      <c r="R190" s="200">
        <f>Q190*H190</f>
        <v>0</v>
      </c>
      <c r="S190" s="200">
        <v>0</v>
      </c>
      <c r="T190" s="201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02" t="s">
        <v>150</v>
      </c>
      <c r="AT190" s="202" t="s">
        <v>145</v>
      </c>
      <c r="AU190" s="202" t="s">
        <v>83</v>
      </c>
      <c r="AY190" s="17" t="s">
        <v>142</v>
      </c>
      <c r="BE190" s="203">
        <f>IF(N190="základní",J190,0)</f>
        <v>0</v>
      </c>
      <c r="BF190" s="203">
        <f>IF(N190="snížená",J190,0)</f>
        <v>0</v>
      </c>
      <c r="BG190" s="203">
        <f>IF(N190="zákl. přenesená",J190,0)</f>
        <v>0</v>
      </c>
      <c r="BH190" s="203">
        <f>IF(N190="sníž. přenesená",J190,0)</f>
        <v>0</v>
      </c>
      <c r="BI190" s="203">
        <f>IF(N190="nulová",J190,0)</f>
        <v>0</v>
      </c>
      <c r="BJ190" s="17" t="s">
        <v>81</v>
      </c>
      <c r="BK190" s="203">
        <f>ROUND(I190*H190,2)</f>
        <v>0</v>
      </c>
      <c r="BL190" s="17" t="s">
        <v>150</v>
      </c>
      <c r="BM190" s="202" t="s">
        <v>244</v>
      </c>
    </row>
    <row r="191" spans="1:47" s="2" customFormat="1" ht="11.25">
      <c r="A191" s="34"/>
      <c r="B191" s="35"/>
      <c r="C191" s="36"/>
      <c r="D191" s="204" t="s">
        <v>152</v>
      </c>
      <c r="E191" s="36"/>
      <c r="F191" s="205" t="s">
        <v>243</v>
      </c>
      <c r="G191" s="36"/>
      <c r="H191" s="36"/>
      <c r="I191" s="206"/>
      <c r="J191" s="36"/>
      <c r="K191" s="36"/>
      <c r="L191" s="39"/>
      <c r="M191" s="207"/>
      <c r="N191" s="208"/>
      <c r="O191" s="71"/>
      <c r="P191" s="71"/>
      <c r="Q191" s="71"/>
      <c r="R191" s="71"/>
      <c r="S191" s="71"/>
      <c r="T191" s="72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T191" s="17" t="s">
        <v>152</v>
      </c>
      <c r="AU191" s="17" t="s">
        <v>83</v>
      </c>
    </row>
    <row r="192" spans="1:47" s="2" customFormat="1" ht="11.25">
      <c r="A192" s="34"/>
      <c r="B192" s="35"/>
      <c r="C192" s="36"/>
      <c r="D192" s="209" t="s">
        <v>153</v>
      </c>
      <c r="E192" s="36"/>
      <c r="F192" s="210" t="s">
        <v>245</v>
      </c>
      <c r="G192" s="36"/>
      <c r="H192" s="36"/>
      <c r="I192" s="206"/>
      <c r="J192" s="36"/>
      <c r="K192" s="36"/>
      <c r="L192" s="39"/>
      <c r="M192" s="207"/>
      <c r="N192" s="208"/>
      <c r="O192" s="71"/>
      <c r="P192" s="71"/>
      <c r="Q192" s="71"/>
      <c r="R192" s="71"/>
      <c r="S192" s="71"/>
      <c r="T192" s="72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T192" s="17" t="s">
        <v>153</v>
      </c>
      <c r="AU192" s="17" t="s">
        <v>83</v>
      </c>
    </row>
    <row r="193" spans="2:51" s="13" customFormat="1" ht="33.75">
      <c r="B193" s="211"/>
      <c r="C193" s="212"/>
      <c r="D193" s="204" t="s">
        <v>159</v>
      </c>
      <c r="E193" s="213" t="s">
        <v>1</v>
      </c>
      <c r="F193" s="214" t="s">
        <v>246</v>
      </c>
      <c r="G193" s="212"/>
      <c r="H193" s="213" t="s">
        <v>1</v>
      </c>
      <c r="I193" s="215"/>
      <c r="J193" s="212"/>
      <c r="K193" s="212"/>
      <c r="L193" s="216"/>
      <c r="M193" s="217"/>
      <c r="N193" s="218"/>
      <c r="O193" s="218"/>
      <c r="P193" s="218"/>
      <c r="Q193" s="218"/>
      <c r="R193" s="218"/>
      <c r="S193" s="218"/>
      <c r="T193" s="219"/>
      <c r="AT193" s="220" t="s">
        <v>159</v>
      </c>
      <c r="AU193" s="220" t="s">
        <v>83</v>
      </c>
      <c r="AV193" s="13" t="s">
        <v>81</v>
      </c>
      <c r="AW193" s="13" t="s">
        <v>30</v>
      </c>
      <c r="AX193" s="13" t="s">
        <v>73</v>
      </c>
      <c r="AY193" s="220" t="s">
        <v>142</v>
      </c>
    </row>
    <row r="194" spans="2:51" s="14" customFormat="1" ht="11.25">
      <c r="B194" s="221"/>
      <c r="C194" s="222"/>
      <c r="D194" s="204" t="s">
        <v>159</v>
      </c>
      <c r="E194" s="223" t="s">
        <v>1</v>
      </c>
      <c r="F194" s="224" t="s">
        <v>81</v>
      </c>
      <c r="G194" s="222"/>
      <c r="H194" s="225">
        <v>1</v>
      </c>
      <c r="I194" s="226"/>
      <c r="J194" s="222"/>
      <c r="K194" s="222"/>
      <c r="L194" s="227"/>
      <c r="M194" s="228"/>
      <c r="N194" s="229"/>
      <c r="O194" s="229"/>
      <c r="P194" s="229"/>
      <c r="Q194" s="229"/>
      <c r="R194" s="229"/>
      <c r="S194" s="229"/>
      <c r="T194" s="230"/>
      <c r="AT194" s="231" t="s">
        <v>159</v>
      </c>
      <c r="AU194" s="231" t="s">
        <v>83</v>
      </c>
      <c r="AV194" s="14" t="s">
        <v>83</v>
      </c>
      <c r="AW194" s="14" t="s">
        <v>30</v>
      </c>
      <c r="AX194" s="14" t="s">
        <v>81</v>
      </c>
      <c r="AY194" s="231" t="s">
        <v>142</v>
      </c>
    </row>
    <row r="195" spans="2:63" s="12" customFormat="1" ht="22.9" customHeight="1">
      <c r="B195" s="175"/>
      <c r="C195" s="176"/>
      <c r="D195" s="177" t="s">
        <v>72</v>
      </c>
      <c r="E195" s="189" t="s">
        <v>247</v>
      </c>
      <c r="F195" s="189" t="s">
        <v>248</v>
      </c>
      <c r="G195" s="176"/>
      <c r="H195" s="176"/>
      <c r="I195" s="179"/>
      <c r="J195" s="190">
        <f>BK195</f>
        <v>0</v>
      </c>
      <c r="K195" s="176"/>
      <c r="L195" s="181"/>
      <c r="M195" s="182"/>
      <c r="N195" s="183"/>
      <c r="O195" s="183"/>
      <c r="P195" s="184">
        <f>SUM(P196:P221)</f>
        <v>0</v>
      </c>
      <c r="Q195" s="183"/>
      <c r="R195" s="184">
        <f>SUM(R196:R221)</f>
        <v>0</v>
      </c>
      <c r="S195" s="183"/>
      <c r="T195" s="185">
        <f>SUM(T196:T221)</f>
        <v>0</v>
      </c>
      <c r="AR195" s="186" t="s">
        <v>141</v>
      </c>
      <c r="AT195" s="187" t="s">
        <v>72</v>
      </c>
      <c r="AU195" s="187" t="s">
        <v>81</v>
      </c>
      <c r="AY195" s="186" t="s">
        <v>142</v>
      </c>
      <c r="BK195" s="188">
        <f>SUM(BK196:BK221)</f>
        <v>0</v>
      </c>
    </row>
    <row r="196" spans="1:65" s="2" customFormat="1" ht="21.75" customHeight="1">
      <c r="A196" s="34"/>
      <c r="B196" s="35"/>
      <c r="C196" s="191" t="s">
        <v>249</v>
      </c>
      <c r="D196" s="191" t="s">
        <v>145</v>
      </c>
      <c r="E196" s="192" t="s">
        <v>250</v>
      </c>
      <c r="F196" s="193" t="s">
        <v>251</v>
      </c>
      <c r="G196" s="194" t="s">
        <v>148</v>
      </c>
      <c r="H196" s="195">
        <v>1</v>
      </c>
      <c r="I196" s="196"/>
      <c r="J196" s="197">
        <f>ROUND(I196*H196,2)</f>
        <v>0</v>
      </c>
      <c r="K196" s="193" t="s">
        <v>149</v>
      </c>
      <c r="L196" s="39"/>
      <c r="M196" s="198" t="s">
        <v>1</v>
      </c>
      <c r="N196" s="199" t="s">
        <v>38</v>
      </c>
      <c r="O196" s="71"/>
      <c r="P196" s="200">
        <f>O196*H196</f>
        <v>0</v>
      </c>
      <c r="Q196" s="200">
        <v>0</v>
      </c>
      <c r="R196" s="200">
        <f>Q196*H196</f>
        <v>0</v>
      </c>
      <c r="S196" s="200">
        <v>0</v>
      </c>
      <c r="T196" s="201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02" t="s">
        <v>150</v>
      </c>
      <c r="AT196" s="202" t="s">
        <v>145</v>
      </c>
      <c r="AU196" s="202" t="s">
        <v>83</v>
      </c>
      <c r="AY196" s="17" t="s">
        <v>142</v>
      </c>
      <c r="BE196" s="203">
        <f>IF(N196="základní",J196,0)</f>
        <v>0</v>
      </c>
      <c r="BF196" s="203">
        <f>IF(N196="snížená",J196,0)</f>
        <v>0</v>
      </c>
      <c r="BG196" s="203">
        <f>IF(N196="zákl. přenesená",J196,0)</f>
        <v>0</v>
      </c>
      <c r="BH196" s="203">
        <f>IF(N196="sníž. přenesená",J196,0)</f>
        <v>0</v>
      </c>
      <c r="BI196" s="203">
        <f>IF(N196="nulová",J196,0)</f>
        <v>0</v>
      </c>
      <c r="BJ196" s="17" t="s">
        <v>81</v>
      </c>
      <c r="BK196" s="203">
        <f>ROUND(I196*H196,2)</f>
        <v>0</v>
      </c>
      <c r="BL196" s="17" t="s">
        <v>150</v>
      </c>
      <c r="BM196" s="202" t="s">
        <v>252</v>
      </c>
    </row>
    <row r="197" spans="1:47" s="2" customFormat="1" ht="11.25">
      <c r="A197" s="34"/>
      <c r="B197" s="35"/>
      <c r="C197" s="36"/>
      <c r="D197" s="204" t="s">
        <v>152</v>
      </c>
      <c r="E197" s="36"/>
      <c r="F197" s="205" t="s">
        <v>251</v>
      </c>
      <c r="G197" s="36"/>
      <c r="H197" s="36"/>
      <c r="I197" s="206"/>
      <c r="J197" s="36"/>
      <c r="K197" s="36"/>
      <c r="L197" s="39"/>
      <c r="M197" s="207"/>
      <c r="N197" s="208"/>
      <c r="O197" s="71"/>
      <c r="P197" s="71"/>
      <c r="Q197" s="71"/>
      <c r="R197" s="71"/>
      <c r="S197" s="71"/>
      <c r="T197" s="72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T197" s="17" t="s">
        <v>152</v>
      </c>
      <c r="AU197" s="17" t="s">
        <v>83</v>
      </c>
    </row>
    <row r="198" spans="1:47" s="2" customFormat="1" ht="11.25">
      <c r="A198" s="34"/>
      <c r="B198" s="35"/>
      <c r="C198" s="36"/>
      <c r="D198" s="209" t="s">
        <v>153</v>
      </c>
      <c r="E198" s="36"/>
      <c r="F198" s="210" t="s">
        <v>253</v>
      </c>
      <c r="G198" s="36"/>
      <c r="H198" s="36"/>
      <c r="I198" s="206"/>
      <c r="J198" s="36"/>
      <c r="K198" s="36"/>
      <c r="L198" s="39"/>
      <c r="M198" s="207"/>
      <c r="N198" s="208"/>
      <c r="O198" s="71"/>
      <c r="P198" s="71"/>
      <c r="Q198" s="71"/>
      <c r="R198" s="71"/>
      <c r="S198" s="71"/>
      <c r="T198" s="72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T198" s="17" t="s">
        <v>153</v>
      </c>
      <c r="AU198" s="17" t="s">
        <v>83</v>
      </c>
    </row>
    <row r="199" spans="1:65" s="2" customFormat="1" ht="24.2" customHeight="1">
      <c r="A199" s="34"/>
      <c r="B199" s="35"/>
      <c r="C199" s="191" t="s">
        <v>254</v>
      </c>
      <c r="D199" s="191" t="s">
        <v>145</v>
      </c>
      <c r="E199" s="192" t="s">
        <v>255</v>
      </c>
      <c r="F199" s="193" t="s">
        <v>256</v>
      </c>
      <c r="G199" s="194" t="s">
        <v>148</v>
      </c>
      <c r="H199" s="195">
        <v>1</v>
      </c>
      <c r="I199" s="196"/>
      <c r="J199" s="197">
        <f>ROUND(I199*H199,2)</f>
        <v>0</v>
      </c>
      <c r="K199" s="193" t="s">
        <v>149</v>
      </c>
      <c r="L199" s="39"/>
      <c r="M199" s="198" t="s">
        <v>1</v>
      </c>
      <c r="N199" s="199" t="s">
        <v>38</v>
      </c>
      <c r="O199" s="71"/>
      <c r="P199" s="200">
        <f>O199*H199</f>
        <v>0</v>
      </c>
      <c r="Q199" s="200">
        <v>0</v>
      </c>
      <c r="R199" s="200">
        <f>Q199*H199</f>
        <v>0</v>
      </c>
      <c r="S199" s="200">
        <v>0</v>
      </c>
      <c r="T199" s="201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202" t="s">
        <v>150</v>
      </c>
      <c r="AT199" s="202" t="s">
        <v>145</v>
      </c>
      <c r="AU199" s="202" t="s">
        <v>83</v>
      </c>
      <c r="AY199" s="17" t="s">
        <v>142</v>
      </c>
      <c r="BE199" s="203">
        <f>IF(N199="základní",J199,0)</f>
        <v>0</v>
      </c>
      <c r="BF199" s="203">
        <f>IF(N199="snížená",J199,0)</f>
        <v>0</v>
      </c>
      <c r="BG199" s="203">
        <f>IF(N199="zákl. přenesená",J199,0)</f>
        <v>0</v>
      </c>
      <c r="BH199" s="203">
        <f>IF(N199="sníž. přenesená",J199,0)</f>
        <v>0</v>
      </c>
      <c r="BI199" s="203">
        <f>IF(N199="nulová",J199,0)</f>
        <v>0</v>
      </c>
      <c r="BJ199" s="17" t="s">
        <v>81</v>
      </c>
      <c r="BK199" s="203">
        <f>ROUND(I199*H199,2)</f>
        <v>0</v>
      </c>
      <c r="BL199" s="17" t="s">
        <v>150</v>
      </c>
      <c r="BM199" s="202" t="s">
        <v>257</v>
      </c>
    </row>
    <row r="200" spans="1:47" s="2" customFormat="1" ht="11.25">
      <c r="A200" s="34"/>
      <c r="B200" s="35"/>
      <c r="C200" s="36"/>
      <c r="D200" s="204" t="s">
        <v>152</v>
      </c>
      <c r="E200" s="36"/>
      <c r="F200" s="205" t="s">
        <v>256</v>
      </c>
      <c r="G200" s="36"/>
      <c r="H200" s="36"/>
      <c r="I200" s="206"/>
      <c r="J200" s="36"/>
      <c r="K200" s="36"/>
      <c r="L200" s="39"/>
      <c r="M200" s="207"/>
      <c r="N200" s="208"/>
      <c r="O200" s="71"/>
      <c r="P200" s="71"/>
      <c r="Q200" s="71"/>
      <c r="R200" s="71"/>
      <c r="S200" s="71"/>
      <c r="T200" s="72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T200" s="17" t="s">
        <v>152</v>
      </c>
      <c r="AU200" s="17" t="s">
        <v>83</v>
      </c>
    </row>
    <row r="201" spans="1:47" s="2" customFormat="1" ht="11.25">
      <c r="A201" s="34"/>
      <c r="B201" s="35"/>
      <c r="C201" s="36"/>
      <c r="D201" s="209" t="s">
        <v>153</v>
      </c>
      <c r="E201" s="36"/>
      <c r="F201" s="210" t="s">
        <v>258</v>
      </c>
      <c r="G201" s="36"/>
      <c r="H201" s="36"/>
      <c r="I201" s="206"/>
      <c r="J201" s="36"/>
      <c r="K201" s="36"/>
      <c r="L201" s="39"/>
      <c r="M201" s="207"/>
      <c r="N201" s="208"/>
      <c r="O201" s="71"/>
      <c r="P201" s="71"/>
      <c r="Q201" s="71"/>
      <c r="R201" s="71"/>
      <c r="S201" s="71"/>
      <c r="T201" s="72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T201" s="17" t="s">
        <v>153</v>
      </c>
      <c r="AU201" s="17" t="s">
        <v>83</v>
      </c>
    </row>
    <row r="202" spans="2:51" s="13" customFormat="1" ht="33.75">
      <c r="B202" s="211"/>
      <c r="C202" s="212"/>
      <c r="D202" s="204" t="s">
        <v>159</v>
      </c>
      <c r="E202" s="213" t="s">
        <v>1</v>
      </c>
      <c r="F202" s="214" t="s">
        <v>259</v>
      </c>
      <c r="G202" s="212"/>
      <c r="H202" s="213" t="s">
        <v>1</v>
      </c>
      <c r="I202" s="215"/>
      <c r="J202" s="212"/>
      <c r="K202" s="212"/>
      <c r="L202" s="216"/>
      <c r="M202" s="217"/>
      <c r="N202" s="218"/>
      <c r="O202" s="218"/>
      <c r="P202" s="218"/>
      <c r="Q202" s="218"/>
      <c r="R202" s="218"/>
      <c r="S202" s="218"/>
      <c r="T202" s="219"/>
      <c r="AT202" s="220" t="s">
        <v>159</v>
      </c>
      <c r="AU202" s="220" t="s">
        <v>83</v>
      </c>
      <c r="AV202" s="13" t="s">
        <v>81</v>
      </c>
      <c r="AW202" s="13" t="s">
        <v>30</v>
      </c>
      <c r="AX202" s="13" t="s">
        <v>73</v>
      </c>
      <c r="AY202" s="220" t="s">
        <v>142</v>
      </c>
    </row>
    <row r="203" spans="2:51" s="13" customFormat="1" ht="11.25">
      <c r="B203" s="211"/>
      <c r="C203" s="212"/>
      <c r="D203" s="204" t="s">
        <v>159</v>
      </c>
      <c r="E203" s="213" t="s">
        <v>1</v>
      </c>
      <c r="F203" s="214" t="s">
        <v>260</v>
      </c>
      <c r="G203" s="212"/>
      <c r="H203" s="213" t="s">
        <v>1</v>
      </c>
      <c r="I203" s="215"/>
      <c r="J203" s="212"/>
      <c r="K203" s="212"/>
      <c r="L203" s="216"/>
      <c r="M203" s="217"/>
      <c r="N203" s="218"/>
      <c r="O203" s="218"/>
      <c r="P203" s="218"/>
      <c r="Q203" s="218"/>
      <c r="R203" s="218"/>
      <c r="S203" s="218"/>
      <c r="T203" s="219"/>
      <c r="AT203" s="220" t="s">
        <v>159</v>
      </c>
      <c r="AU203" s="220" t="s">
        <v>83</v>
      </c>
      <c r="AV203" s="13" t="s">
        <v>81</v>
      </c>
      <c r="AW203" s="13" t="s">
        <v>30</v>
      </c>
      <c r="AX203" s="13" t="s">
        <v>73</v>
      </c>
      <c r="AY203" s="220" t="s">
        <v>142</v>
      </c>
    </row>
    <row r="204" spans="2:51" s="13" customFormat="1" ht="33.75">
      <c r="B204" s="211"/>
      <c r="C204" s="212"/>
      <c r="D204" s="204" t="s">
        <v>159</v>
      </c>
      <c r="E204" s="213" t="s">
        <v>1</v>
      </c>
      <c r="F204" s="214" t="s">
        <v>261</v>
      </c>
      <c r="G204" s="212"/>
      <c r="H204" s="213" t="s">
        <v>1</v>
      </c>
      <c r="I204" s="215"/>
      <c r="J204" s="212"/>
      <c r="K204" s="212"/>
      <c r="L204" s="216"/>
      <c r="M204" s="217"/>
      <c r="N204" s="218"/>
      <c r="O204" s="218"/>
      <c r="P204" s="218"/>
      <c r="Q204" s="218"/>
      <c r="R204" s="218"/>
      <c r="S204" s="218"/>
      <c r="T204" s="219"/>
      <c r="AT204" s="220" t="s">
        <v>159</v>
      </c>
      <c r="AU204" s="220" t="s">
        <v>83</v>
      </c>
      <c r="AV204" s="13" t="s">
        <v>81</v>
      </c>
      <c r="AW204" s="13" t="s">
        <v>30</v>
      </c>
      <c r="AX204" s="13" t="s">
        <v>73</v>
      </c>
      <c r="AY204" s="220" t="s">
        <v>142</v>
      </c>
    </row>
    <row r="205" spans="2:51" s="13" customFormat="1" ht="22.5">
      <c r="B205" s="211"/>
      <c r="C205" s="212"/>
      <c r="D205" s="204" t="s">
        <v>159</v>
      </c>
      <c r="E205" s="213" t="s">
        <v>1</v>
      </c>
      <c r="F205" s="214" t="s">
        <v>262</v>
      </c>
      <c r="G205" s="212"/>
      <c r="H205" s="213" t="s">
        <v>1</v>
      </c>
      <c r="I205" s="215"/>
      <c r="J205" s="212"/>
      <c r="K205" s="212"/>
      <c r="L205" s="216"/>
      <c r="M205" s="217"/>
      <c r="N205" s="218"/>
      <c r="O205" s="218"/>
      <c r="P205" s="218"/>
      <c r="Q205" s="218"/>
      <c r="R205" s="218"/>
      <c r="S205" s="218"/>
      <c r="T205" s="219"/>
      <c r="AT205" s="220" t="s">
        <v>159</v>
      </c>
      <c r="AU205" s="220" t="s">
        <v>83</v>
      </c>
      <c r="AV205" s="13" t="s">
        <v>81</v>
      </c>
      <c r="AW205" s="13" t="s">
        <v>30</v>
      </c>
      <c r="AX205" s="13" t="s">
        <v>73</v>
      </c>
      <c r="AY205" s="220" t="s">
        <v>142</v>
      </c>
    </row>
    <row r="206" spans="2:51" s="14" customFormat="1" ht="11.25">
      <c r="B206" s="221"/>
      <c r="C206" s="222"/>
      <c r="D206" s="204" t="s">
        <v>159</v>
      </c>
      <c r="E206" s="223" t="s">
        <v>1</v>
      </c>
      <c r="F206" s="224" t="s">
        <v>81</v>
      </c>
      <c r="G206" s="222"/>
      <c r="H206" s="225">
        <v>1</v>
      </c>
      <c r="I206" s="226"/>
      <c r="J206" s="222"/>
      <c r="K206" s="222"/>
      <c r="L206" s="227"/>
      <c r="M206" s="228"/>
      <c r="N206" s="229"/>
      <c r="O206" s="229"/>
      <c r="P206" s="229"/>
      <c r="Q206" s="229"/>
      <c r="R206" s="229"/>
      <c r="S206" s="229"/>
      <c r="T206" s="230"/>
      <c r="AT206" s="231" t="s">
        <v>159</v>
      </c>
      <c r="AU206" s="231" t="s">
        <v>83</v>
      </c>
      <c r="AV206" s="14" t="s">
        <v>83</v>
      </c>
      <c r="AW206" s="14" t="s">
        <v>30</v>
      </c>
      <c r="AX206" s="14" t="s">
        <v>81</v>
      </c>
      <c r="AY206" s="231" t="s">
        <v>142</v>
      </c>
    </row>
    <row r="207" spans="1:65" s="2" customFormat="1" ht="16.5" customHeight="1">
      <c r="A207" s="34"/>
      <c r="B207" s="35"/>
      <c r="C207" s="191" t="s">
        <v>263</v>
      </c>
      <c r="D207" s="191" t="s">
        <v>145</v>
      </c>
      <c r="E207" s="192" t="s">
        <v>264</v>
      </c>
      <c r="F207" s="193" t="s">
        <v>265</v>
      </c>
      <c r="G207" s="194" t="s">
        <v>148</v>
      </c>
      <c r="H207" s="195">
        <v>1</v>
      </c>
      <c r="I207" s="196"/>
      <c r="J207" s="197">
        <f>ROUND(I207*H207,2)</f>
        <v>0</v>
      </c>
      <c r="K207" s="193" t="s">
        <v>149</v>
      </c>
      <c r="L207" s="39"/>
      <c r="M207" s="198" t="s">
        <v>1</v>
      </c>
      <c r="N207" s="199" t="s">
        <v>38</v>
      </c>
      <c r="O207" s="71"/>
      <c r="P207" s="200">
        <f>O207*H207</f>
        <v>0</v>
      </c>
      <c r="Q207" s="200">
        <v>0</v>
      </c>
      <c r="R207" s="200">
        <f>Q207*H207</f>
        <v>0</v>
      </c>
      <c r="S207" s="200">
        <v>0</v>
      </c>
      <c r="T207" s="201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02" t="s">
        <v>150</v>
      </c>
      <c r="AT207" s="202" t="s">
        <v>145</v>
      </c>
      <c r="AU207" s="202" t="s">
        <v>83</v>
      </c>
      <c r="AY207" s="17" t="s">
        <v>142</v>
      </c>
      <c r="BE207" s="203">
        <f>IF(N207="základní",J207,0)</f>
        <v>0</v>
      </c>
      <c r="BF207" s="203">
        <f>IF(N207="snížená",J207,0)</f>
        <v>0</v>
      </c>
      <c r="BG207" s="203">
        <f>IF(N207="zákl. přenesená",J207,0)</f>
        <v>0</v>
      </c>
      <c r="BH207" s="203">
        <f>IF(N207="sníž. přenesená",J207,0)</f>
        <v>0</v>
      </c>
      <c r="BI207" s="203">
        <f>IF(N207="nulová",J207,0)</f>
        <v>0</v>
      </c>
      <c r="BJ207" s="17" t="s">
        <v>81</v>
      </c>
      <c r="BK207" s="203">
        <f>ROUND(I207*H207,2)</f>
        <v>0</v>
      </c>
      <c r="BL207" s="17" t="s">
        <v>150</v>
      </c>
      <c r="BM207" s="202" t="s">
        <v>266</v>
      </c>
    </row>
    <row r="208" spans="1:47" s="2" customFormat="1" ht="11.25">
      <c r="A208" s="34"/>
      <c r="B208" s="35"/>
      <c r="C208" s="36"/>
      <c r="D208" s="204" t="s">
        <v>152</v>
      </c>
      <c r="E208" s="36"/>
      <c r="F208" s="205" t="s">
        <v>265</v>
      </c>
      <c r="G208" s="36"/>
      <c r="H208" s="36"/>
      <c r="I208" s="206"/>
      <c r="J208" s="36"/>
      <c r="K208" s="36"/>
      <c r="L208" s="39"/>
      <c r="M208" s="207"/>
      <c r="N208" s="208"/>
      <c r="O208" s="71"/>
      <c r="P208" s="71"/>
      <c r="Q208" s="71"/>
      <c r="R208" s="71"/>
      <c r="S208" s="71"/>
      <c r="T208" s="72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T208" s="17" t="s">
        <v>152</v>
      </c>
      <c r="AU208" s="17" t="s">
        <v>83</v>
      </c>
    </row>
    <row r="209" spans="1:47" s="2" customFormat="1" ht="11.25">
      <c r="A209" s="34"/>
      <c r="B209" s="35"/>
      <c r="C209" s="36"/>
      <c r="D209" s="209" t="s">
        <v>153</v>
      </c>
      <c r="E209" s="36"/>
      <c r="F209" s="210" t="s">
        <v>267</v>
      </c>
      <c r="G209" s="36"/>
      <c r="H209" s="36"/>
      <c r="I209" s="206"/>
      <c r="J209" s="36"/>
      <c r="K209" s="36"/>
      <c r="L209" s="39"/>
      <c r="M209" s="207"/>
      <c r="N209" s="208"/>
      <c r="O209" s="71"/>
      <c r="P209" s="71"/>
      <c r="Q209" s="71"/>
      <c r="R209" s="71"/>
      <c r="S209" s="71"/>
      <c r="T209" s="72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T209" s="17" t="s">
        <v>153</v>
      </c>
      <c r="AU209" s="17" t="s">
        <v>83</v>
      </c>
    </row>
    <row r="210" spans="2:51" s="13" customFormat="1" ht="11.25">
      <c r="B210" s="211"/>
      <c r="C210" s="212"/>
      <c r="D210" s="204" t="s">
        <v>159</v>
      </c>
      <c r="E210" s="213" t="s">
        <v>1</v>
      </c>
      <c r="F210" s="214" t="s">
        <v>268</v>
      </c>
      <c r="G210" s="212"/>
      <c r="H210" s="213" t="s">
        <v>1</v>
      </c>
      <c r="I210" s="215"/>
      <c r="J210" s="212"/>
      <c r="K210" s="212"/>
      <c r="L210" s="216"/>
      <c r="M210" s="217"/>
      <c r="N210" s="218"/>
      <c r="O210" s="218"/>
      <c r="P210" s="218"/>
      <c r="Q210" s="218"/>
      <c r="R210" s="218"/>
      <c r="S210" s="218"/>
      <c r="T210" s="219"/>
      <c r="AT210" s="220" t="s">
        <v>159</v>
      </c>
      <c r="AU210" s="220" t="s">
        <v>83</v>
      </c>
      <c r="AV210" s="13" t="s">
        <v>81</v>
      </c>
      <c r="AW210" s="13" t="s">
        <v>30</v>
      </c>
      <c r="AX210" s="13" t="s">
        <v>73</v>
      </c>
      <c r="AY210" s="220" t="s">
        <v>142</v>
      </c>
    </row>
    <row r="211" spans="2:51" s="14" customFormat="1" ht="11.25">
      <c r="B211" s="221"/>
      <c r="C211" s="222"/>
      <c r="D211" s="204" t="s">
        <v>159</v>
      </c>
      <c r="E211" s="223" t="s">
        <v>1</v>
      </c>
      <c r="F211" s="224" t="s">
        <v>81</v>
      </c>
      <c r="G211" s="222"/>
      <c r="H211" s="225">
        <v>1</v>
      </c>
      <c r="I211" s="226"/>
      <c r="J211" s="222"/>
      <c r="K211" s="222"/>
      <c r="L211" s="227"/>
      <c r="M211" s="228"/>
      <c r="N211" s="229"/>
      <c r="O211" s="229"/>
      <c r="P211" s="229"/>
      <c r="Q211" s="229"/>
      <c r="R211" s="229"/>
      <c r="S211" s="229"/>
      <c r="T211" s="230"/>
      <c r="AT211" s="231" t="s">
        <v>159</v>
      </c>
      <c r="AU211" s="231" t="s">
        <v>83</v>
      </c>
      <c r="AV211" s="14" t="s">
        <v>83</v>
      </c>
      <c r="AW211" s="14" t="s">
        <v>30</v>
      </c>
      <c r="AX211" s="14" t="s">
        <v>81</v>
      </c>
      <c r="AY211" s="231" t="s">
        <v>142</v>
      </c>
    </row>
    <row r="212" spans="1:65" s="2" customFormat="1" ht="16.5" customHeight="1">
      <c r="A212" s="34"/>
      <c r="B212" s="35"/>
      <c r="C212" s="191" t="s">
        <v>269</v>
      </c>
      <c r="D212" s="191" t="s">
        <v>145</v>
      </c>
      <c r="E212" s="192" t="s">
        <v>270</v>
      </c>
      <c r="F212" s="193" t="s">
        <v>271</v>
      </c>
      <c r="G212" s="194" t="s">
        <v>148</v>
      </c>
      <c r="H212" s="195">
        <v>1</v>
      </c>
      <c r="I212" s="196"/>
      <c r="J212" s="197">
        <f>ROUND(I212*H212,2)</f>
        <v>0</v>
      </c>
      <c r="K212" s="193" t="s">
        <v>149</v>
      </c>
      <c r="L212" s="39"/>
      <c r="M212" s="198" t="s">
        <v>1</v>
      </c>
      <c r="N212" s="199" t="s">
        <v>38</v>
      </c>
      <c r="O212" s="71"/>
      <c r="P212" s="200">
        <f>O212*H212</f>
        <v>0</v>
      </c>
      <c r="Q212" s="200">
        <v>0</v>
      </c>
      <c r="R212" s="200">
        <f>Q212*H212</f>
        <v>0</v>
      </c>
      <c r="S212" s="200">
        <v>0</v>
      </c>
      <c r="T212" s="201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202" t="s">
        <v>150</v>
      </c>
      <c r="AT212" s="202" t="s">
        <v>145</v>
      </c>
      <c r="AU212" s="202" t="s">
        <v>83</v>
      </c>
      <c r="AY212" s="17" t="s">
        <v>142</v>
      </c>
      <c r="BE212" s="203">
        <f>IF(N212="základní",J212,0)</f>
        <v>0</v>
      </c>
      <c r="BF212" s="203">
        <f>IF(N212="snížená",J212,0)</f>
        <v>0</v>
      </c>
      <c r="BG212" s="203">
        <f>IF(N212="zákl. přenesená",J212,0)</f>
        <v>0</v>
      </c>
      <c r="BH212" s="203">
        <f>IF(N212="sníž. přenesená",J212,0)</f>
        <v>0</v>
      </c>
      <c r="BI212" s="203">
        <f>IF(N212="nulová",J212,0)</f>
        <v>0</v>
      </c>
      <c r="BJ212" s="17" t="s">
        <v>81</v>
      </c>
      <c r="BK212" s="203">
        <f>ROUND(I212*H212,2)</f>
        <v>0</v>
      </c>
      <c r="BL212" s="17" t="s">
        <v>150</v>
      </c>
      <c r="BM212" s="202" t="s">
        <v>272</v>
      </c>
    </row>
    <row r="213" spans="1:47" s="2" customFormat="1" ht="11.25">
      <c r="A213" s="34"/>
      <c r="B213" s="35"/>
      <c r="C213" s="36"/>
      <c r="D213" s="204" t="s">
        <v>152</v>
      </c>
      <c r="E213" s="36"/>
      <c r="F213" s="205" t="s">
        <v>271</v>
      </c>
      <c r="G213" s="36"/>
      <c r="H213" s="36"/>
      <c r="I213" s="206"/>
      <c r="J213" s="36"/>
      <c r="K213" s="36"/>
      <c r="L213" s="39"/>
      <c r="M213" s="207"/>
      <c r="N213" s="208"/>
      <c r="O213" s="71"/>
      <c r="P213" s="71"/>
      <c r="Q213" s="71"/>
      <c r="R213" s="71"/>
      <c r="S213" s="71"/>
      <c r="T213" s="72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T213" s="17" t="s">
        <v>152</v>
      </c>
      <c r="AU213" s="17" t="s">
        <v>83</v>
      </c>
    </row>
    <row r="214" spans="1:47" s="2" customFormat="1" ht="11.25">
      <c r="A214" s="34"/>
      <c r="B214" s="35"/>
      <c r="C214" s="36"/>
      <c r="D214" s="209" t="s">
        <v>153</v>
      </c>
      <c r="E214" s="36"/>
      <c r="F214" s="210" t="s">
        <v>273</v>
      </c>
      <c r="G214" s="36"/>
      <c r="H214" s="36"/>
      <c r="I214" s="206"/>
      <c r="J214" s="36"/>
      <c r="K214" s="36"/>
      <c r="L214" s="39"/>
      <c r="M214" s="207"/>
      <c r="N214" s="208"/>
      <c r="O214" s="71"/>
      <c r="P214" s="71"/>
      <c r="Q214" s="71"/>
      <c r="R214" s="71"/>
      <c r="S214" s="71"/>
      <c r="T214" s="72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T214" s="17" t="s">
        <v>153</v>
      </c>
      <c r="AU214" s="17" t="s">
        <v>83</v>
      </c>
    </row>
    <row r="215" spans="2:51" s="13" customFormat="1" ht="11.25">
      <c r="B215" s="211"/>
      <c r="C215" s="212"/>
      <c r="D215" s="204" t="s">
        <v>159</v>
      </c>
      <c r="E215" s="213" t="s">
        <v>1</v>
      </c>
      <c r="F215" s="214" t="s">
        <v>274</v>
      </c>
      <c r="G215" s="212"/>
      <c r="H215" s="213" t="s">
        <v>1</v>
      </c>
      <c r="I215" s="215"/>
      <c r="J215" s="212"/>
      <c r="K215" s="212"/>
      <c r="L215" s="216"/>
      <c r="M215" s="217"/>
      <c r="N215" s="218"/>
      <c r="O215" s="218"/>
      <c r="P215" s="218"/>
      <c r="Q215" s="218"/>
      <c r="R215" s="218"/>
      <c r="S215" s="218"/>
      <c r="T215" s="219"/>
      <c r="AT215" s="220" t="s">
        <v>159</v>
      </c>
      <c r="AU215" s="220" t="s">
        <v>83</v>
      </c>
      <c r="AV215" s="13" t="s">
        <v>81</v>
      </c>
      <c r="AW215" s="13" t="s">
        <v>30</v>
      </c>
      <c r="AX215" s="13" t="s">
        <v>73</v>
      </c>
      <c r="AY215" s="220" t="s">
        <v>142</v>
      </c>
    </row>
    <row r="216" spans="2:51" s="14" customFormat="1" ht="11.25">
      <c r="B216" s="221"/>
      <c r="C216" s="222"/>
      <c r="D216" s="204" t="s">
        <v>159</v>
      </c>
      <c r="E216" s="223" t="s">
        <v>1</v>
      </c>
      <c r="F216" s="224" t="s">
        <v>81</v>
      </c>
      <c r="G216" s="222"/>
      <c r="H216" s="225">
        <v>1</v>
      </c>
      <c r="I216" s="226"/>
      <c r="J216" s="222"/>
      <c r="K216" s="222"/>
      <c r="L216" s="227"/>
      <c r="M216" s="228"/>
      <c r="N216" s="229"/>
      <c r="O216" s="229"/>
      <c r="P216" s="229"/>
      <c r="Q216" s="229"/>
      <c r="R216" s="229"/>
      <c r="S216" s="229"/>
      <c r="T216" s="230"/>
      <c r="AT216" s="231" t="s">
        <v>159</v>
      </c>
      <c r="AU216" s="231" t="s">
        <v>83</v>
      </c>
      <c r="AV216" s="14" t="s">
        <v>83</v>
      </c>
      <c r="AW216" s="14" t="s">
        <v>30</v>
      </c>
      <c r="AX216" s="14" t="s">
        <v>81</v>
      </c>
      <c r="AY216" s="231" t="s">
        <v>142</v>
      </c>
    </row>
    <row r="217" spans="1:65" s="2" customFormat="1" ht="21.75" customHeight="1">
      <c r="A217" s="34"/>
      <c r="B217" s="35"/>
      <c r="C217" s="191" t="s">
        <v>275</v>
      </c>
      <c r="D217" s="191" t="s">
        <v>145</v>
      </c>
      <c r="E217" s="192" t="s">
        <v>276</v>
      </c>
      <c r="F217" s="193" t="s">
        <v>277</v>
      </c>
      <c r="G217" s="194" t="s">
        <v>148</v>
      </c>
      <c r="H217" s="195">
        <v>1</v>
      </c>
      <c r="I217" s="196"/>
      <c r="J217" s="197">
        <f>ROUND(I217*H217,2)</f>
        <v>0</v>
      </c>
      <c r="K217" s="193" t="s">
        <v>149</v>
      </c>
      <c r="L217" s="39"/>
      <c r="M217" s="198" t="s">
        <v>1</v>
      </c>
      <c r="N217" s="199" t="s">
        <v>38</v>
      </c>
      <c r="O217" s="71"/>
      <c r="P217" s="200">
        <f>O217*H217</f>
        <v>0</v>
      </c>
      <c r="Q217" s="200">
        <v>0</v>
      </c>
      <c r="R217" s="200">
        <f>Q217*H217</f>
        <v>0</v>
      </c>
      <c r="S217" s="200">
        <v>0</v>
      </c>
      <c r="T217" s="201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202" t="s">
        <v>150</v>
      </c>
      <c r="AT217" s="202" t="s">
        <v>145</v>
      </c>
      <c r="AU217" s="202" t="s">
        <v>83</v>
      </c>
      <c r="AY217" s="17" t="s">
        <v>142</v>
      </c>
      <c r="BE217" s="203">
        <f>IF(N217="základní",J217,0)</f>
        <v>0</v>
      </c>
      <c r="BF217" s="203">
        <f>IF(N217="snížená",J217,0)</f>
        <v>0</v>
      </c>
      <c r="BG217" s="203">
        <f>IF(N217="zákl. přenesená",J217,0)</f>
        <v>0</v>
      </c>
      <c r="BH217" s="203">
        <f>IF(N217="sníž. přenesená",J217,0)</f>
        <v>0</v>
      </c>
      <c r="BI217" s="203">
        <f>IF(N217="nulová",J217,0)</f>
        <v>0</v>
      </c>
      <c r="BJ217" s="17" t="s">
        <v>81</v>
      </c>
      <c r="BK217" s="203">
        <f>ROUND(I217*H217,2)</f>
        <v>0</v>
      </c>
      <c r="BL217" s="17" t="s">
        <v>150</v>
      </c>
      <c r="BM217" s="202" t="s">
        <v>278</v>
      </c>
    </row>
    <row r="218" spans="1:47" s="2" customFormat="1" ht="11.25">
      <c r="A218" s="34"/>
      <c r="B218" s="35"/>
      <c r="C218" s="36"/>
      <c r="D218" s="204" t="s">
        <v>152</v>
      </c>
      <c r="E218" s="36"/>
      <c r="F218" s="205" t="s">
        <v>277</v>
      </c>
      <c r="G218" s="36"/>
      <c r="H218" s="36"/>
      <c r="I218" s="206"/>
      <c r="J218" s="36"/>
      <c r="K218" s="36"/>
      <c r="L218" s="39"/>
      <c r="M218" s="207"/>
      <c r="N218" s="208"/>
      <c r="O218" s="71"/>
      <c r="P218" s="71"/>
      <c r="Q218" s="71"/>
      <c r="R218" s="71"/>
      <c r="S218" s="71"/>
      <c r="T218" s="72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T218" s="17" t="s">
        <v>152</v>
      </c>
      <c r="AU218" s="17" t="s">
        <v>83</v>
      </c>
    </row>
    <row r="219" spans="1:47" s="2" customFormat="1" ht="11.25">
      <c r="A219" s="34"/>
      <c r="B219" s="35"/>
      <c r="C219" s="36"/>
      <c r="D219" s="209" t="s">
        <v>153</v>
      </c>
      <c r="E219" s="36"/>
      <c r="F219" s="210" t="s">
        <v>279</v>
      </c>
      <c r="G219" s="36"/>
      <c r="H219" s="36"/>
      <c r="I219" s="206"/>
      <c r="J219" s="36"/>
      <c r="K219" s="36"/>
      <c r="L219" s="39"/>
      <c r="M219" s="207"/>
      <c r="N219" s="208"/>
      <c r="O219" s="71"/>
      <c r="P219" s="71"/>
      <c r="Q219" s="71"/>
      <c r="R219" s="71"/>
      <c r="S219" s="71"/>
      <c r="T219" s="72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T219" s="17" t="s">
        <v>153</v>
      </c>
      <c r="AU219" s="17" t="s">
        <v>83</v>
      </c>
    </row>
    <row r="220" spans="2:51" s="13" customFormat="1" ht="11.25">
      <c r="B220" s="211"/>
      <c r="C220" s="212"/>
      <c r="D220" s="204" t="s">
        <v>159</v>
      </c>
      <c r="E220" s="213" t="s">
        <v>1</v>
      </c>
      <c r="F220" s="214" t="s">
        <v>280</v>
      </c>
      <c r="G220" s="212"/>
      <c r="H220" s="213" t="s">
        <v>1</v>
      </c>
      <c r="I220" s="215"/>
      <c r="J220" s="212"/>
      <c r="K220" s="212"/>
      <c r="L220" s="216"/>
      <c r="M220" s="217"/>
      <c r="N220" s="218"/>
      <c r="O220" s="218"/>
      <c r="P220" s="218"/>
      <c r="Q220" s="218"/>
      <c r="R220" s="218"/>
      <c r="S220" s="218"/>
      <c r="T220" s="219"/>
      <c r="AT220" s="220" t="s">
        <v>159</v>
      </c>
      <c r="AU220" s="220" t="s">
        <v>83</v>
      </c>
      <c r="AV220" s="13" t="s">
        <v>81</v>
      </c>
      <c r="AW220" s="13" t="s">
        <v>30</v>
      </c>
      <c r="AX220" s="13" t="s">
        <v>73</v>
      </c>
      <c r="AY220" s="220" t="s">
        <v>142</v>
      </c>
    </row>
    <row r="221" spans="2:51" s="14" customFormat="1" ht="11.25">
      <c r="B221" s="221"/>
      <c r="C221" s="222"/>
      <c r="D221" s="204" t="s">
        <v>159</v>
      </c>
      <c r="E221" s="223" t="s">
        <v>1</v>
      </c>
      <c r="F221" s="224" t="s">
        <v>81</v>
      </c>
      <c r="G221" s="222"/>
      <c r="H221" s="225">
        <v>1</v>
      </c>
      <c r="I221" s="226"/>
      <c r="J221" s="222"/>
      <c r="K221" s="222"/>
      <c r="L221" s="227"/>
      <c r="M221" s="232"/>
      <c r="N221" s="233"/>
      <c r="O221" s="233"/>
      <c r="P221" s="233"/>
      <c r="Q221" s="233"/>
      <c r="R221" s="233"/>
      <c r="S221" s="233"/>
      <c r="T221" s="234"/>
      <c r="AT221" s="231" t="s">
        <v>159</v>
      </c>
      <c r="AU221" s="231" t="s">
        <v>83</v>
      </c>
      <c r="AV221" s="14" t="s">
        <v>83</v>
      </c>
      <c r="AW221" s="14" t="s">
        <v>30</v>
      </c>
      <c r="AX221" s="14" t="s">
        <v>81</v>
      </c>
      <c r="AY221" s="231" t="s">
        <v>142</v>
      </c>
    </row>
    <row r="222" spans="1:31" s="2" customFormat="1" ht="6.95" customHeight="1">
      <c r="A222" s="34"/>
      <c r="B222" s="54"/>
      <c r="C222" s="55"/>
      <c r="D222" s="55"/>
      <c r="E222" s="55"/>
      <c r="F222" s="55"/>
      <c r="G222" s="55"/>
      <c r="H222" s="55"/>
      <c r="I222" s="55"/>
      <c r="J222" s="55"/>
      <c r="K222" s="55"/>
      <c r="L222" s="39"/>
      <c r="M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</row>
  </sheetData>
  <sheetProtection algorithmName="SHA-512" hashValue="3hgJzC0D0dShUQcdLCIENTlZGmtgm0LUUkGRQ8ru500aM3R7a1LQiRAVpX3A26xSfeQQ7MOsUmu0WV3LBFAQrw==" saltValue="/ea5H5GrsMu0ZYeTC9F7kkiBkSpMk1cnT9EOcX//YFRz8+Stj9W8P/rdzVnEt5shUXz3Da28WBt9UMGnaKEoyg==" spinCount="100000" sheet="1" objects="1" scenarios="1" formatColumns="0" formatRows="0" autoFilter="0"/>
  <autoFilter ref="C122:K221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hyperlinks>
    <hyperlink ref="F128" r:id="rId1" display="https://podminky.urs.cz/item/CS_URS_2021_02/011314000"/>
    <hyperlink ref="F131" r:id="rId2" display="https://podminky.urs.cz/item/CS_URS_2021_02/011503000"/>
    <hyperlink ref="F137" r:id="rId3" display="https://podminky.urs.cz/item/CS_URS_2021_02/012103000"/>
    <hyperlink ref="F140" r:id="rId4" display="https://podminky.urs.cz/item/CS_URS_2021_02/012203000"/>
    <hyperlink ref="F143" r:id="rId5" display="https://podminky.urs.cz/item/CS_URS_2021_02/012303000"/>
    <hyperlink ref="F146" r:id="rId6" display="https://podminky.urs.cz/item/CS_URS_2021_02/013254000"/>
    <hyperlink ref="F150" r:id="rId7" display="https://podminky.urs.cz/item/CS_URS_2021_02/030001000"/>
    <hyperlink ref="F161" r:id="rId8" display="https://podminky.urs.cz/item/CS_URS_2021_02/041403000"/>
    <hyperlink ref="F164" r:id="rId9" display="https://podminky.urs.cz/item/CS_URS_2021_02/041903000"/>
    <hyperlink ref="F167" r:id="rId10" display="https://podminky.urs.cz/item/CS_URS_2021_02/042503000"/>
    <hyperlink ref="F170" r:id="rId11" display="https://podminky.urs.cz/item/CS_URS_2021_02/049103000"/>
    <hyperlink ref="F176" r:id="rId12" display="https://podminky.urs.cz/item/CS_URS_2021_02/053002000"/>
    <hyperlink ref="F182" r:id="rId13" display="https://podminky.urs.cz/item/CS_URS_2021_02/062303000"/>
    <hyperlink ref="F187" r:id="rId14" display="https://podminky.urs.cz/item/CS_URS_2021_02/062503000"/>
    <hyperlink ref="F192" r:id="rId15" display="https://podminky.urs.cz/item/CS_URS_2021_02/063503000"/>
    <hyperlink ref="F198" r:id="rId16" display="https://podminky.urs.cz/item/CS_URS_2021_02/072103001"/>
    <hyperlink ref="F201" r:id="rId17" display="https://podminky.urs.cz/item/CS_URS_2021_02/072103011"/>
    <hyperlink ref="F209" r:id="rId18" display="https://podminky.urs.cz/item/CS_URS_2021_02/073002000"/>
    <hyperlink ref="F214" r:id="rId19" display="https://podminky.urs.cz/item/CS_URS_2021_02/075103000"/>
    <hyperlink ref="F219" r:id="rId20" display="https://podminky.urs.cz/item/CS_URS_2021_02/0761030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85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AT2" s="17" t="s">
        <v>86</v>
      </c>
      <c r="AZ2" s="235" t="s">
        <v>281</v>
      </c>
      <c r="BA2" s="235" t="s">
        <v>281</v>
      </c>
      <c r="BB2" s="235" t="s">
        <v>1</v>
      </c>
      <c r="BC2" s="235" t="s">
        <v>282</v>
      </c>
      <c r="BD2" s="235" t="s">
        <v>83</v>
      </c>
    </row>
    <row r="3" spans="2:5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83</v>
      </c>
      <c r="AZ3" s="235" t="s">
        <v>283</v>
      </c>
      <c r="BA3" s="235" t="s">
        <v>283</v>
      </c>
      <c r="BB3" s="235" t="s">
        <v>1</v>
      </c>
      <c r="BC3" s="235" t="s">
        <v>284</v>
      </c>
      <c r="BD3" s="235" t="s">
        <v>83</v>
      </c>
    </row>
    <row r="4" spans="2:56" s="1" customFormat="1" ht="24.95" customHeight="1">
      <c r="B4" s="20"/>
      <c r="D4" s="117" t="s">
        <v>112</v>
      </c>
      <c r="L4" s="20"/>
      <c r="M4" s="118" t="s">
        <v>10</v>
      </c>
      <c r="AT4" s="17" t="s">
        <v>4</v>
      </c>
      <c r="AZ4" s="235" t="s">
        <v>285</v>
      </c>
      <c r="BA4" s="235" t="s">
        <v>285</v>
      </c>
      <c r="BB4" s="235" t="s">
        <v>1</v>
      </c>
      <c r="BC4" s="235" t="s">
        <v>286</v>
      </c>
      <c r="BD4" s="235" t="s">
        <v>83</v>
      </c>
    </row>
    <row r="5" spans="2:56" s="1" customFormat="1" ht="6.95" customHeight="1">
      <c r="B5" s="20"/>
      <c r="L5" s="20"/>
      <c r="AZ5" s="235" t="s">
        <v>287</v>
      </c>
      <c r="BA5" s="235" t="s">
        <v>287</v>
      </c>
      <c r="BB5" s="235" t="s">
        <v>1</v>
      </c>
      <c r="BC5" s="235" t="s">
        <v>288</v>
      </c>
      <c r="BD5" s="235" t="s">
        <v>83</v>
      </c>
    </row>
    <row r="6" spans="2:56" s="1" customFormat="1" ht="12" customHeight="1">
      <c r="B6" s="20"/>
      <c r="D6" s="119" t="s">
        <v>16</v>
      </c>
      <c r="L6" s="20"/>
      <c r="AZ6" s="235" t="s">
        <v>289</v>
      </c>
      <c r="BA6" s="235" t="s">
        <v>289</v>
      </c>
      <c r="BB6" s="235" t="s">
        <v>290</v>
      </c>
      <c r="BC6" s="235" t="s">
        <v>291</v>
      </c>
      <c r="BD6" s="235" t="s">
        <v>83</v>
      </c>
    </row>
    <row r="7" spans="2:56" s="1" customFormat="1" ht="16.5" customHeight="1">
      <c r="B7" s="20"/>
      <c r="E7" s="321" t="str">
        <f>'Rekapitulace stavby'!K6</f>
        <v>Ulice Klajdovská</v>
      </c>
      <c r="F7" s="322"/>
      <c r="G7" s="322"/>
      <c r="H7" s="322"/>
      <c r="L7" s="20"/>
      <c r="AZ7" s="235" t="s">
        <v>292</v>
      </c>
      <c r="BA7" s="235" t="s">
        <v>292</v>
      </c>
      <c r="BB7" s="235" t="s">
        <v>1</v>
      </c>
      <c r="BC7" s="235" t="s">
        <v>293</v>
      </c>
      <c r="BD7" s="235" t="s">
        <v>83</v>
      </c>
    </row>
    <row r="8" spans="1:56" s="2" customFormat="1" ht="12" customHeight="1">
      <c r="A8" s="34"/>
      <c r="B8" s="39"/>
      <c r="C8" s="34"/>
      <c r="D8" s="119" t="s">
        <v>113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Z8" s="235" t="s">
        <v>294</v>
      </c>
      <c r="BA8" s="235" t="s">
        <v>294</v>
      </c>
      <c r="BB8" s="235" t="s">
        <v>1</v>
      </c>
      <c r="BC8" s="235" t="s">
        <v>295</v>
      </c>
      <c r="BD8" s="235" t="s">
        <v>83</v>
      </c>
    </row>
    <row r="9" spans="1:56" s="2" customFormat="1" ht="16.5" customHeight="1">
      <c r="A9" s="34"/>
      <c r="B9" s="39"/>
      <c r="C9" s="34"/>
      <c r="D9" s="34"/>
      <c r="E9" s="323" t="s">
        <v>296</v>
      </c>
      <c r="F9" s="324"/>
      <c r="G9" s="324"/>
      <c r="H9" s="324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Z9" s="235" t="s">
        <v>297</v>
      </c>
      <c r="BA9" s="235" t="s">
        <v>297</v>
      </c>
      <c r="BB9" s="235" t="s">
        <v>1</v>
      </c>
      <c r="BC9" s="235" t="s">
        <v>298</v>
      </c>
      <c r="BD9" s="235" t="s">
        <v>83</v>
      </c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9" t="s">
        <v>18</v>
      </c>
      <c r="E11" s="34"/>
      <c r="F11" s="110" t="s">
        <v>1</v>
      </c>
      <c r="G11" s="34"/>
      <c r="H11" s="34"/>
      <c r="I11" s="119" t="s">
        <v>19</v>
      </c>
      <c r="J11" s="110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9" t="s">
        <v>20</v>
      </c>
      <c r="E12" s="34"/>
      <c r="F12" s="110" t="s">
        <v>21</v>
      </c>
      <c r="G12" s="34"/>
      <c r="H12" s="34"/>
      <c r="I12" s="119" t="s">
        <v>22</v>
      </c>
      <c r="J12" s="120" t="str">
        <f>'Rekapitulace stavby'!AN8</f>
        <v>12. 4. 2021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24</v>
      </c>
      <c r="E14" s="34"/>
      <c r="F14" s="34"/>
      <c r="G14" s="34"/>
      <c r="H14" s="34"/>
      <c r="I14" s="119" t="s">
        <v>25</v>
      </c>
      <c r="J14" s="110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0" t="str">
        <f>IF('Rekapitulace stavby'!E11="","",'Rekapitulace stavby'!E11)</f>
        <v xml:space="preserve"> </v>
      </c>
      <c r="F15" s="34"/>
      <c r="G15" s="34"/>
      <c r="H15" s="34"/>
      <c r="I15" s="119" t="s">
        <v>26</v>
      </c>
      <c r="J15" s="110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9" t="s">
        <v>27</v>
      </c>
      <c r="E17" s="34"/>
      <c r="F17" s="34"/>
      <c r="G17" s="34"/>
      <c r="H17" s="34"/>
      <c r="I17" s="119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25" t="str">
        <f>'Rekapitulace stavby'!E14</f>
        <v>Vyplň údaj</v>
      </c>
      <c r="F18" s="326"/>
      <c r="G18" s="326"/>
      <c r="H18" s="326"/>
      <c r="I18" s="119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9" t="s">
        <v>29</v>
      </c>
      <c r="E20" s="34"/>
      <c r="F20" s="34"/>
      <c r="G20" s="34"/>
      <c r="H20" s="34"/>
      <c r="I20" s="119" t="s">
        <v>25</v>
      </c>
      <c r="J20" s="110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0" t="str">
        <f>IF('Rekapitulace stavby'!E17="","",'Rekapitulace stavby'!E17)</f>
        <v xml:space="preserve"> </v>
      </c>
      <c r="F21" s="34"/>
      <c r="G21" s="34"/>
      <c r="H21" s="34"/>
      <c r="I21" s="119" t="s">
        <v>26</v>
      </c>
      <c r="J21" s="110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9" t="s">
        <v>31</v>
      </c>
      <c r="E23" s="34"/>
      <c r="F23" s="34"/>
      <c r="G23" s="34"/>
      <c r="H23" s="34"/>
      <c r="I23" s="119" t="s">
        <v>25</v>
      </c>
      <c r="J23" s="110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0" t="str">
        <f>IF('Rekapitulace stavby'!E20="","",'Rekapitulace stavby'!E20)</f>
        <v xml:space="preserve"> </v>
      </c>
      <c r="F24" s="34"/>
      <c r="G24" s="34"/>
      <c r="H24" s="34"/>
      <c r="I24" s="119" t="s">
        <v>26</v>
      </c>
      <c r="J24" s="110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9" t="s">
        <v>32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21"/>
      <c r="B27" s="122"/>
      <c r="C27" s="121"/>
      <c r="D27" s="121"/>
      <c r="E27" s="327" t="s">
        <v>1</v>
      </c>
      <c r="F27" s="327"/>
      <c r="G27" s="327"/>
      <c r="H27" s="327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24"/>
      <c r="E29" s="124"/>
      <c r="F29" s="124"/>
      <c r="G29" s="124"/>
      <c r="H29" s="124"/>
      <c r="I29" s="124"/>
      <c r="J29" s="124"/>
      <c r="K29" s="124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5" t="s">
        <v>33</v>
      </c>
      <c r="E30" s="34"/>
      <c r="F30" s="34"/>
      <c r="G30" s="34"/>
      <c r="H30" s="34"/>
      <c r="I30" s="34"/>
      <c r="J30" s="126">
        <f>ROUND(J131,2)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7" t="s">
        <v>35</v>
      </c>
      <c r="G32" s="34"/>
      <c r="H32" s="34"/>
      <c r="I32" s="127" t="s">
        <v>34</v>
      </c>
      <c r="J32" s="127" t="s">
        <v>36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8" t="s">
        <v>37</v>
      </c>
      <c r="E33" s="119" t="s">
        <v>38</v>
      </c>
      <c r="F33" s="129">
        <f>ROUND((SUM(BE131:BE851)),2)</f>
        <v>0</v>
      </c>
      <c r="G33" s="34"/>
      <c r="H33" s="34"/>
      <c r="I33" s="130">
        <v>0.21</v>
      </c>
      <c r="J33" s="129">
        <f>ROUND(((SUM(BE131:BE851))*I33),2)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9" t="s">
        <v>39</v>
      </c>
      <c r="F34" s="129">
        <f>ROUND((SUM(BF131:BF851)),2)</f>
        <v>0</v>
      </c>
      <c r="G34" s="34"/>
      <c r="H34" s="34"/>
      <c r="I34" s="130">
        <v>0.15</v>
      </c>
      <c r="J34" s="129">
        <f>ROUND(((SUM(BF131:BF851))*I34),2)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9" t="s">
        <v>40</v>
      </c>
      <c r="F35" s="129">
        <f>ROUND((SUM(BG131:BG851)),2)</f>
        <v>0</v>
      </c>
      <c r="G35" s="34"/>
      <c r="H35" s="34"/>
      <c r="I35" s="130">
        <v>0.21</v>
      </c>
      <c r="J35" s="129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9" t="s">
        <v>41</v>
      </c>
      <c r="F36" s="129">
        <f>ROUND((SUM(BH131:BH851)),2)</f>
        <v>0</v>
      </c>
      <c r="G36" s="34"/>
      <c r="H36" s="34"/>
      <c r="I36" s="130">
        <v>0.15</v>
      </c>
      <c r="J36" s="129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9" t="s">
        <v>42</v>
      </c>
      <c r="F37" s="129">
        <f>ROUND((SUM(BI131:BI851)),2)</f>
        <v>0</v>
      </c>
      <c r="G37" s="34"/>
      <c r="H37" s="34"/>
      <c r="I37" s="130">
        <v>0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1"/>
      <c r="D39" s="132" t="s">
        <v>43</v>
      </c>
      <c r="E39" s="133"/>
      <c r="F39" s="133"/>
      <c r="G39" s="134" t="s">
        <v>44</v>
      </c>
      <c r="H39" s="135" t="s">
        <v>45</v>
      </c>
      <c r="I39" s="133"/>
      <c r="J39" s="136">
        <f>SUM(J30:J37)</f>
        <v>0</v>
      </c>
      <c r="K39" s="137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8" t="s">
        <v>46</v>
      </c>
      <c r="E50" s="139"/>
      <c r="F50" s="139"/>
      <c r="G50" s="138" t="s">
        <v>47</v>
      </c>
      <c r="H50" s="139"/>
      <c r="I50" s="139"/>
      <c r="J50" s="139"/>
      <c r="K50" s="139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0" t="s">
        <v>48</v>
      </c>
      <c r="E61" s="141"/>
      <c r="F61" s="142" t="s">
        <v>49</v>
      </c>
      <c r="G61" s="140" t="s">
        <v>48</v>
      </c>
      <c r="H61" s="141"/>
      <c r="I61" s="141"/>
      <c r="J61" s="143" t="s">
        <v>49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8" t="s">
        <v>50</v>
      </c>
      <c r="E65" s="144"/>
      <c r="F65" s="144"/>
      <c r="G65" s="138" t="s">
        <v>51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0" t="s">
        <v>48</v>
      </c>
      <c r="E76" s="141"/>
      <c r="F76" s="142" t="s">
        <v>49</v>
      </c>
      <c r="G76" s="140" t="s">
        <v>48</v>
      </c>
      <c r="H76" s="141"/>
      <c r="I76" s="141"/>
      <c r="J76" s="143" t="s">
        <v>49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115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28" t="str">
        <f>E7</f>
        <v>Ulice Klajdovská</v>
      </c>
      <c r="F85" s="329"/>
      <c r="G85" s="329"/>
      <c r="H85" s="329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113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81" t="str">
        <f>E9</f>
        <v>SO-01 - Opěrné zdi</v>
      </c>
      <c r="F87" s="330"/>
      <c r="G87" s="330"/>
      <c r="H87" s="330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12. 4. 2021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29" t="s">
        <v>29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31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9" t="s">
        <v>116</v>
      </c>
      <c r="D94" s="150"/>
      <c r="E94" s="150"/>
      <c r="F94" s="150"/>
      <c r="G94" s="150"/>
      <c r="H94" s="150"/>
      <c r="I94" s="150"/>
      <c r="J94" s="151" t="s">
        <v>117</v>
      </c>
      <c r="K94" s="150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52" t="s">
        <v>118</v>
      </c>
      <c r="D96" s="36"/>
      <c r="E96" s="36"/>
      <c r="F96" s="36"/>
      <c r="G96" s="36"/>
      <c r="H96" s="36"/>
      <c r="I96" s="36"/>
      <c r="J96" s="84">
        <f>J131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119</v>
      </c>
    </row>
    <row r="97" spans="2:12" s="9" customFormat="1" ht="24.95" customHeight="1">
      <c r="B97" s="153"/>
      <c r="C97" s="154"/>
      <c r="D97" s="155" t="s">
        <v>299</v>
      </c>
      <c r="E97" s="156"/>
      <c r="F97" s="156"/>
      <c r="G97" s="156"/>
      <c r="H97" s="156"/>
      <c r="I97" s="156"/>
      <c r="J97" s="157">
        <f>J132</f>
        <v>0</v>
      </c>
      <c r="K97" s="154"/>
      <c r="L97" s="158"/>
    </row>
    <row r="98" spans="2:12" s="10" customFormat="1" ht="19.9" customHeight="1">
      <c r="B98" s="159"/>
      <c r="C98" s="104"/>
      <c r="D98" s="160" t="s">
        <v>300</v>
      </c>
      <c r="E98" s="161"/>
      <c r="F98" s="161"/>
      <c r="G98" s="161"/>
      <c r="H98" s="161"/>
      <c r="I98" s="161"/>
      <c r="J98" s="162">
        <f>J133</f>
        <v>0</v>
      </c>
      <c r="K98" s="104"/>
      <c r="L98" s="163"/>
    </row>
    <row r="99" spans="2:12" s="10" customFormat="1" ht="19.9" customHeight="1">
      <c r="B99" s="159"/>
      <c r="C99" s="104"/>
      <c r="D99" s="160" t="s">
        <v>301</v>
      </c>
      <c r="E99" s="161"/>
      <c r="F99" s="161"/>
      <c r="G99" s="161"/>
      <c r="H99" s="161"/>
      <c r="I99" s="161"/>
      <c r="J99" s="162">
        <f>J257</f>
        <v>0</v>
      </c>
      <c r="K99" s="104"/>
      <c r="L99" s="163"/>
    </row>
    <row r="100" spans="2:12" s="10" customFormat="1" ht="19.9" customHeight="1">
      <c r="B100" s="159"/>
      <c r="C100" s="104"/>
      <c r="D100" s="160" t="s">
        <v>302</v>
      </c>
      <c r="E100" s="161"/>
      <c r="F100" s="161"/>
      <c r="G100" s="161"/>
      <c r="H100" s="161"/>
      <c r="I100" s="161"/>
      <c r="J100" s="162">
        <f>J284</f>
        <v>0</v>
      </c>
      <c r="K100" s="104"/>
      <c r="L100" s="163"/>
    </row>
    <row r="101" spans="2:12" s="10" customFormat="1" ht="19.9" customHeight="1">
      <c r="B101" s="159"/>
      <c r="C101" s="104"/>
      <c r="D101" s="160" t="s">
        <v>303</v>
      </c>
      <c r="E101" s="161"/>
      <c r="F101" s="161"/>
      <c r="G101" s="161"/>
      <c r="H101" s="161"/>
      <c r="I101" s="161"/>
      <c r="J101" s="162">
        <f>J393</f>
        <v>0</v>
      </c>
      <c r="K101" s="104"/>
      <c r="L101" s="163"/>
    </row>
    <row r="102" spans="2:12" s="10" customFormat="1" ht="19.9" customHeight="1">
      <c r="B102" s="159"/>
      <c r="C102" s="104"/>
      <c r="D102" s="160" t="s">
        <v>304</v>
      </c>
      <c r="E102" s="161"/>
      <c r="F102" s="161"/>
      <c r="G102" s="161"/>
      <c r="H102" s="161"/>
      <c r="I102" s="161"/>
      <c r="J102" s="162">
        <f>J459</f>
        <v>0</v>
      </c>
      <c r="K102" s="104"/>
      <c r="L102" s="163"/>
    </row>
    <row r="103" spans="2:12" s="10" customFormat="1" ht="19.9" customHeight="1">
      <c r="B103" s="159"/>
      <c r="C103" s="104"/>
      <c r="D103" s="160" t="s">
        <v>305</v>
      </c>
      <c r="E103" s="161"/>
      <c r="F103" s="161"/>
      <c r="G103" s="161"/>
      <c r="H103" s="161"/>
      <c r="I103" s="161"/>
      <c r="J103" s="162">
        <f>J511</f>
        <v>0</v>
      </c>
      <c r="K103" s="104"/>
      <c r="L103" s="163"/>
    </row>
    <row r="104" spans="2:12" s="10" customFormat="1" ht="19.9" customHeight="1">
      <c r="B104" s="159"/>
      <c r="C104" s="104"/>
      <c r="D104" s="160" t="s">
        <v>306</v>
      </c>
      <c r="E104" s="161"/>
      <c r="F104" s="161"/>
      <c r="G104" s="161"/>
      <c r="H104" s="161"/>
      <c r="I104" s="161"/>
      <c r="J104" s="162">
        <f>J532</f>
        <v>0</v>
      </c>
      <c r="K104" s="104"/>
      <c r="L104" s="163"/>
    </row>
    <row r="105" spans="2:12" s="10" customFormat="1" ht="19.9" customHeight="1">
      <c r="B105" s="159"/>
      <c r="C105" s="104"/>
      <c r="D105" s="160" t="s">
        <v>307</v>
      </c>
      <c r="E105" s="161"/>
      <c r="F105" s="161"/>
      <c r="G105" s="161"/>
      <c r="H105" s="161"/>
      <c r="I105" s="161"/>
      <c r="J105" s="162">
        <f>J669</f>
        <v>0</v>
      </c>
      <c r="K105" s="104"/>
      <c r="L105" s="163"/>
    </row>
    <row r="106" spans="2:12" s="10" customFormat="1" ht="19.9" customHeight="1">
      <c r="B106" s="159"/>
      <c r="C106" s="104"/>
      <c r="D106" s="160" t="s">
        <v>308</v>
      </c>
      <c r="E106" s="161"/>
      <c r="F106" s="161"/>
      <c r="G106" s="161"/>
      <c r="H106" s="161"/>
      <c r="I106" s="161"/>
      <c r="J106" s="162">
        <f>J697</f>
        <v>0</v>
      </c>
      <c r="K106" s="104"/>
      <c r="L106" s="163"/>
    </row>
    <row r="107" spans="2:12" s="9" customFormat="1" ht="24.95" customHeight="1">
      <c r="B107" s="153"/>
      <c r="C107" s="154"/>
      <c r="D107" s="155" t="s">
        <v>309</v>
      </c>
      <c r="E107" s="156"/>
      <c r="F107" s="156"/>
      <c r="G107" s="156"/>
      <c r="H107" s="156"/>
      <c r="I107" s="156"/>
      <c r="J107" s="157">
        <f>J701</f>
        <v>0</v>
      </c>
      <c r="K107" s="154"/>
      <c r="L107" s="158"/>
    </row>
    <row r="108" spans="2:12" s="10" customFormat="1" ht="19.9" customHeight="1">
      <c r="B108" s="159"/>
      <c r="C108" s="104"/>
      <c r="D108" s="160" t="s">
        <v>310</v>
      </c>
      <c r="E108" s="161"/>
      <c r="F108" s="161"/>
      <c r="G108" s="161"/>
      <c r="H108" s="161"/>
      <c r="I108" s="161"/>
      <c r="J108" s="162">
        <f>J702</f>
        <v>0</v>
      </c>
      <c r="K108" s="104"/>
      <c r="L108" s="163"/>
    </row>
    <row r="109" spans="2:12" s="10" customFormat="1" ht="19.9" customHeight="1">
      <c r="B109" s="159"/>
      <c r="C109" s="104"/>
      <c r="D109" s="160" t="s">
        <v>311</v>
      </c>
      <c r="E109" s="161"/>
      <c r="F109" s="161"/>
      <c r="G109" s="161"/>
      <c r="H109" s="161"/>
      <c r="I109" s="161"/>
      <c r="J109" s="162">
        <f>J798</f>
        <v>0</v>
      </c>
      <c r="K109" s="104"/>
      <c r="L109" s="163"/>
    </row>
    <row r="110" spans="2:12" s="10" customFormat="1" ht="19.9" customHeight="1">
      <c r="B110" s="159"/>
      <c r="C110" s="104"/>
      <c r="D110" s="160" t="s">
        <v>312</v>
      </c>
      <c r="E110" s="161"/>
      <c r="F110" s="161"/>
      <c r="G110" s="161"/>
      <c r="H110" s="161"/>
      <c r="I110" s="161"/>
      <c r="J110" s="162">
        <f>J804</f>
        <v>0</v>
      </c>
      <c r="K110" s="104"/>
      <c r="L110" s="163"/>
    </row>
    <row r="111" spans="2:12" s="10" customFormat="1" ht="19.9" customHeight="1">
      <c r="B111" s="159"/>
      <c r="C111" s="104"/>
      <c r="D111" s="160" t="s">
        <v>313</v>
      </c>
      <c r="E111" s="161"/>
      <c r="F111" s="161"/>
      <c r="G111" s="161"/>
      <c r="H111" s="161"/>
      <c r="I111" s="161"/>
      <c r="J111" s="162">
        <f>J810</f>
        <v>0</v>
      </c>
      <c r="K111" s="104"/>
      <c r="L111" s="163"/>
    </row>
    <row r="112" spans="1:31" s="2" customFormat="1" ht="21.75" customHeight="1">
      <c r="A112" s="34"/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5" customHeight="1">
      <c r="A113" s="34"/>
      <c r="B113" s="54"/>
      <c r="C113" s="55"/>
      <c r="D113" s="55"/>
      <c r="E113" s="55"/>
      <c r="F113" s="55"/>
      <c r="G113" s="55"/>
      <c r="H113" s="55"/>
      <c r="I113" s="55"/>
      <c r="J113" s="55"/>
      <c r="K113" s="55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7" spans="1:31" s="2" customFormat="1" ht="6.95" customHeight="1">
      <c r="A117" s="34"/>
      <c r="B117" s="56"/>
      <c r="C117" s="57"/>
      <c r="D117" s="57"/>
      <c r="E117" s="57"/>
      <c r="F117" s="57"/>
      <c r="G117" s="57"/>
      <c r="H117" s="57"/>
      <c r="I117" s="57"/>
      <c r="J117" s="57"/>
      <c r="K117" s="57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24.95" customHeight="1">
      <c r="A118" s="34"/>
      <c r="B118" s="35"/>
      <c r="C118" s="23" t="s">
        <v>127</v>
      </c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6.95" customHeight="1">
      <c r="A119" s="34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2" customHeight="1">
      <c r="A120" s="34"/>
      <c r="B120" s="35"/>
      <c r="C120" s="29" t="s">
        <v>16</v>
      </c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6.5" customHeight="1">
      <c r="A121" s="34"/>
      <c r="B121" s="35"/>
      <c r="C121" s="36"/>
      <c r="D121" s="36"/>
      <c r="E121" s="328" t="str">
        <f>E7</f>
        <v>Ulice Klajdovská</v>
      </c>
      <c r="F121" s="329"/>
      <c r="G121" s="329"/>
      <c r="H121" s="329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2" customHeight="1">
      <c r="A122" s="34"/>
      <c r="B122" s="35"/>
      <c r="C122" s="29" t="s">
        <v>113</v>
      </c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6.5" customHeight="1">
      <c r="A123" s="34"/>
      <c r="B123" s="35"/>
      <c r="C123" s="36"/>
      <c r="D123" s="36"/>
      <c r="E123" s="281" t="str">
        <f>E9</f>
        <v>SO-01 - Opěrné zdi</v>
      </c>
      <c r="F123" s="330"/>
      <c r="G123" s="330"/>
      <c r="H123" s="330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6.95" customHeight="1">
      <c r="A124" s="34"/>
      <c r="B124" s="35"/>
      <c r="C124" s="36"/>
      <c r="D124" s="36"/>
      <c r="E124" s="36"/>
      <c r="F124" s="36"/>
      <c r="G124" s="36"/>
      <c r="H124" s="36"/>
      <c r="I124" s="36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2" customHeight="1">
      <c r="A125" s="34"/>
      <c r="B125" s="35"/>
      <c r="C125" s="29" t="s">
        <v>20</v>
      </c>
      <c r="D125" s="36"/>
      <c r="E125" s="36"/>
      <c r="F125" s="27" t="str">
        <f>F12</f>
        <v xml:space="preserve"> </v>
      </c>
      <c r="G125" s="36"/>
      <c r="H125" s="36"/>
      <c r="I125" s="29" t="s">
        <v>22</v>
      </c>
      <c r="J125" s="66" t="str">
        <f>IF(J12="","",J12)</f>
        <v>12. 4. 2021</v>
      </c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6.95" customHeight="1">
      <c r="A126" s="34"/>
      <c r="B126" s="35"/>
      <c r="C126" s="36"/>
      <c r="D126" s="36"/>
      <c r="E126" s="36"/>
      <c r="F126" s="36"/>
      <c r="G126" s="36"/>
      <c r="H126" s="36"/>
      <c r="I126" s="36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5.2" customHeight="1">
      <c r="A127" s="34"/>
      <c r="B127" s="35"/>
      <c r="C127" s="29" t="s">
        <v>24</v>
      </c>
      <c r="D127" s="36"/>
      <c r="E127" s="36"/>
      <c r="F127" s="27" t="str">
        <f>E15</f>
        <v xml:space="preserve"> </v>
      </c>
      <c r="G127" s="36"/>
      <c r="H127" s="36"/>
      <c r="I127" s="29" t="s">
        <v>29</v>
      </c>
      <c r="J127" s="32" t="str">
        <f>E21</f>
        <v xml:space="preserve"> </v>
      </c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15.2" customHeight="1">
      <c r="A128" s="34"/>
      <c r="B128" s="35"/>
      <c r="C128" s="29" t="s">
        <v>27</v>
      </c>
      <c r="D128" s="36"/>
      <c r="E128" s="36"/>
      <c r="F128" s="27" t="str">
        <f>IF(E18="","",E18)</f>
        <v>Vyplň údaj</v>
      </c>
      <c r="G128" s="36"/>
      <c r="H128" s="36"/>
      <c r="I128" s="29" t="s">
        <v>31</v>
      </c>
      <c r="J128" s="32" t="str">
        <f>E24</f>
        <v xml:space="preserve"> </v>
      </c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2" customFormat="1" ht="10.35" customHeight="1">
      <c r="A129" s="34"/>
      <c r="B129" s="35"/>
      <c r="C129" s="36"/>
      <c r="D129" s="36"/>
      <c r="E129" s="36"/>
      <c r="F129" s="36"/>
      <c r="G129" s="36"/>
      <c r="H129" s="36"/>
      <c r="I129" s="36"/>
      <c r="J129" s="36"/>
      <c r="K129" s="36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31" s="11" customFormat="1" ht="29.25" customHeight="1">
      <c r="A130" s="164"/>
      <c r="B130" s="165"/>
      <c r="C130" s="166" t="s">
        <v>128</v>
      </c>
      <c r="D130" s="167" t="s">
        <v>58</v>
      </c>
      <c r="E130" s="167" t="s">
        <v>54</v>
      </c>
      <c r="F130" s="167" t="s">
        <v>55</v>
      </c>
      <c r="G130" s="167" t="s">
        <v>129</v>
      </c>
      <c r="H130" s="167" t="s">
        <v>130</v>
      </c>
      <c r="I130" s="167" t="s">
        <v>131</v>
      </c>
      <c r="J130" s="167" t="s">
        <v>117</v>
      </c>
      <c r="K130" s="168" t="s">
        <v>132</v>
      </c>
      <c r="L130" s="169"/>
      <c r="M130" s="75" t="s">
        <v>1</v>
      </c>
      <c r="N130" s="76" t="s">
        <v>37</v>
      </c>
      <c r="O130" s="76" t="s">
        <v>133</v>
      </c>
      <c r="P130" s="76" t="s">
        <v>134</v>
      </c>
      <c r="Q130" s="76" t="s">
        <v>135</v>
      </c>
      <c r="R130" s="76" t="s">
        <v>136</v>
      </c>
      <c r="S130" s="76" t="s">
        <v>137</v>
      </c>
      <c r="T130" s="77" t="s">
        <v>138</v>
      </c>
      <c r="U130" s="164"/>
      <c r="V130" s="164"/>
      <c r="W130" s="164"/>
      <c r="X130" s="164"/>
      <c r="Y130" s="164"/>
      <c r="Z130" s="164"/>
      <c r="AA130" s="164"/>
      <c r="AB130" s="164"/>
      <c r="AC130" s="164"/>
      <c r="AD130" s="164"/>
      <c r="AE130" s="164"/>
    </row>
    <row r="131" spans="1:63" s="2" customFormat="1" ht="22.9" customHeight="1">
      <c r="A131" s="34"/>
      <c r="B131" s="35"/>
      <c r="C131" s="82" t="s">
        <v>139</v>
      </c>
      <c r="D131" s="36"/>
      <c r="E131" s="36"/>
      <c r="F131" s="36"/>
      <c r="G131" s="36"/>
      <c r="H131" s="36"/>
      <c r="I131" s="36"/>
      <c r="J131" s="170">
        <f>BK131</f>
        <v>0</v>
      </c>
      <c r="K131" s="36"/>
      <c r="L131" s="39"/>
      <c r="M131" s="78"/>
      <c r="N131" s="171"/>
      <c r="O131" s="79"/>
      <c r="P131" s="172">
        <f>P132+P701</f>
        <v>0</v>
      </c>
      <c r="Q131" s="79"/>
      <c r="R131" s="172">
        <f>R132+R701</f>
        <v>1414.70475134</v>
      </c>
      <c r="S131" s="79"/>
      <c r="T131" s="173">
        <f>T132+T701</f>
        <v>569.5922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72</v>
      </c>
      <c r="AU131" s="17" t="s">
        <v>119</v>
      </c>
      <c r="BK131" s="174">
        <f>BK132+BK701</f>
        <v>0</v>
      </c>
    </row>
    <row r="132" spans="2:63" s="12" customFormat="1" ht="25.9" customHeight="1">
      <c r="B132" s="175"/>
      <c r="C132" s="176"/>
      <c r="D132" s="177" t="s">
        <v>72</v>
      </c>
      <c r="E132" s="178" t="s">
        <v>314</v>
      </c>
      <c r="F132" s="178" t="s">
        <v>315</v>
      </c>
      <c r="G132" s="176"/>
      <c r="H132" s="176"/>
      <c r="I132" s="179"/>
      <c r="J132" s="180">
        <f>BK132</f>
        <v>0</v>
      </c>
      <c r="K132" s="176"/>
      <c r="L132" s="181"/>
      <c r="M132" s="182"/>
      <c r="N132" s="183"/>
      <c r="O132" s="183"/>
      <c r="P132" s="184">
        <f>P133+P257+P284+P393+P459+P511+P532+P669+P697</f>
        <v>0</v>
      </c>
      <c r="Q132" s="183"/>
      <c r="R132" s="184">
        <f>R133+R257+R284+R393+R459+R511+R532+R669+R697</f>
        <v>1411.91892258</v>
      </c>
      <c r="S132" s="183"/>
      <c r="T132" s="185">
        <f>T133+T257+T284+T393+T459+T511+T532+T669+T697</f>
        <v>569.5922</v>
      </c>
      <c r="AR132" s="186" t="s">
        <v>81</v>
      </c>
      <c r="AT132" s="187" t="s">
        <v>72</v>
      </c>
      <c r="AU132" s="187" t="s">
        <v>73</v>
      </c>
      <c r="AY132" s="186" t="s">
        <v>142</v>
      </c>
      <c r="BK132" s="188">
        <f>BK133+BK257+BK284+BK393+BK459+BK511+BK532+BK669+BK697</f>
        <v>0</v>
      </c>
    </row>
    <row r="133" spans="2:63" s="12" customFormat="1" ht="22.9" customHeight="1">
      <c r="B133" s="175"/>
      <c r="C133" s="176"/>
      <c r="D133" s="177" t="s">
        <v>72</v>
      </c>
      <c r="E133" s="189" t="s">
        <v>81</v>
      </c>
      <c r="F133" s="189" t="s">
        <v>316</v>
      </c>
      <c r="G133" s="176"/>
      <c r="H133" s="176"/>
      <c r="I133" s="179"/>
      <c r="J133" s="190">
        <f>BK133</f>
        <v>0</v>
      </c>
      <c r="K133" s="176"/>
      <c r="L133" s="181"/>
      <c r="M133" s="182"/>
      <c r="N133" s="183"/>
      <c r="O133" s="183"/>
      <c r="P133" s="184">
        <f>SUM(P134:P256)</f>
        <v>0</v>
      </c>
      <c r="Q133" s="183"/>
      <c r="R133" s="184">
        <f>SUM(R134:R256)</f>
        <v>349.222335</v>
      </c>
      <c r="S133" s="183"/>
      <c r="T133" s="185">
        <f>SUM(T134:T256)</f>
        <v>24.0982</v>
      </c>
      <c r="AR133" s="186" t="s">
        <v>81</v>
      </c>
      <c r="AT133" s="187" t="s">
        <v>72</v>
      </c>
      <c r="AU133" s="187" t="s">
        <v>81</v>
      </c>
      <c r="AY133" s="186" t="s">
        <v>142</v>
      </c>
      <c r="BK133" s="188">
        <f>SUM(BK134:BK256)</f>
        <v>0</v>
      </c>
    </row>
    <row r="134" spans="1:65" s="2" customFormat="1" ht="24.2" customHeight="1">
      <c r="A134" s="34"/>
      <c r="B134" s="35"/>
      <c r="C134" s="191" t="s">
        <v>81</v>
      </c>
      <c r="D134" s="191" t="s">
        <v>145</v>
      </c>
      <c r="E134" s="192" t="s">
        <v>317</v>
      </c>
      <c r="F134" s="193" t="s">
        <v>318</v>
      </c>
      <c r="G134" s="194" t="s">
        <v>319</v>
      </c>
      <c r="H134" s="195">
        <v>22.5</v>
      </c>
      <c r="I134" s="196"/>
      <c r="J134" s="197">
        <f>ROUND(I134*H134,2)</f>
        <v>0</v>
      </c>
      <c r="K134" s="193" t="s">
        <v>149</v>
      </c>
      <c r="L134" s="39"/>
      <c r="M134" s="198" t="s">
        <v>1</v>
      </c>
      <c r="N134" s="199" t="s">
        <v>38</v>
      </c>
      <c r="O134" s="71"/>
      <c r="P134" s="200">
        <f>O134*H134</f>
        <v>0</v>
      </c>
      <c r="Q134" s="200">
        <v>0</v>
      </c>
      <c r="R134" s="200">
        <f>Q134*H134</f>
        <v>0</v>
      </c>
      <c r="S134" s="200">
        <v>0.26</v>
      </c>
      <c r="T134" s="201">
        <f>S134*H134</f>
        <v>5.8500000000000005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2" t="s">
        <v>168</v>
      </c>
      <c r="AT134" s="202" t="s">
        <v>145</v>
      </c>
      <c r="AU134" s="202" t="s">
        <v>83</v>
      </c>
      <c r="AY134" s="17" t="s">
        <v>142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17" t="s">
        <v>81</v>
      </c>
      <c r="BK134" s="203">
        <f>ROUND(I134*H134,2)</f>
        <v>0</v>
      </c>
      <c r="BL134" s="17" t="s">
        <v>168</v>
      </c>
      <c r="BM134" s="202" t="s">
        <v>320</v>
      </c>
    </row>
    <row r="135" spans="1:47" s="2" customFormat="1" ht="39">
      <c r="A135" s="34"/>
      <c r="B135" s="35"/>
      <c r="C135" s="36"/>
      <c r="D135" s="204" t="s">
        <v>152</v>
      </c>
      <c r="E135" s="36"/>
      <c r="F135" s="205" t="s">
        <v>321</v>
      </c>
      <c r="G135" s="36"/>
      <c r="H135" s="36"/>
      <c r="I135" s="206"/>
      <c r="J135" s="36"/>
      <c r="K135" s="36"/>
      <c r="L135" s="39"/>
      <c r="M135" s="207"/>
      <c r="N135" s="208"/>
      <c r="O135" s="71"/>
      <c r="P135" s="71"/>
      <c r="Q135" s="71"/>
      <c r="R135" s="71"/>
      <c r="S135" s="71"/>
      <c r="T135" s="72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152</v>
      </c>
      <c r="AU135" s="17" t="s">
        <v>83</v>
      </c>
    </row>
    <row r="136" spans="1:47" s="2" customFormat="1" ht="11.25">
      <c r="A136" s="34"/>
      <c r="B136" s="35"/>
      <c r="C136" s="36"/>
      <c r="D136" s="209" t="s">
        <v>153</v>
      </c>
      <c r="E136" s="36"/>
      <c r="F136" s="210" t="s">
        <v>322</v>
      </c>
      <c r="G136" s="36"/>
      <c r="H136" s="36"/>
      <c r="I136" s="206"/>
      <c r="J136" s="36"/>
      <c r="K136" s="36"/>
      <c r="L136" s="39"/>
      <c r="M136" s="207"/>
      <c r="N136" s="208"/>
      <c r="O136" s="71"/>
      <c r="P136" s="71"/>
      <c r="Q136" s="71"/>
      <c r="R136" s="71"/>
      <c r="S136" s="71"/>
      <c r="T136" s="72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7" t="s">
        <v>153</v>
      </c>
      <c r="AU136" s="17" t="s">
        <v>83</v>
      </c>
    </row>
    <row r="137" spans="2:51" s="13" customFormat="1" ht="11.25">
      <c r="B137" s="211"/>
      <c r="C137" s="212"/>
      <c r="D137" s="204" t="s">
        <v>159</v>
      </c>
      <c r="E137" s="213" t="s">
        <v>1</v>
      </c>
      <c r="F137" s="214" t="s">
        <v>323</v>
      </c>
      <c r="G137" s="212"/>
      <c r="H137" s="213" t="s">
        <v>1</v>
      </c>
      <c r="I137" s="215"/>
      <c r="J137" s="212"/>
      <c r="K137" s="212"/>
      <c r="L137" s="216"/>
      <c r="M137" s="217"/>
      <c r="N137" s="218"/>
      <c r="O137" s="218"/>
      <c r="P137" s="218"/>
      <c r="Q137" s="218"/>
      <c r="R137" s="218"/>
      <c r="S137" s="218"/>
      <c r="T137" s="219"/>
      <c r="AT137" s="220" t="s">
        <v>159</v>
      </c>
      <c r="AU137" s="220" t="s">
        <v>83</v>
      </c>
      <c r="AV137" s="13" t="s">
        <v>81</v>
      </c>
      <c r="AW137" s="13" t="s">
        <v>30</v>
      </c>
      <c r="AX137" s="13" t="s">
        <v>73</v>
      </c>
      <c r="AY137" s="220" t="s">
        <v>142</v>
      </c>
    </row>
    <row r="138" spans="2:51" s="14" customFormat="1" ht="11.25">
      <c r="B138" s="221"/>
      <c r="C138" s="222"/>
      <c r="D138" s="204" t="s">
        <v>159</v>
      </c>
      <c r="E138" s="223" t="s">
        <v>1</v>
      </c>
      <c r="F138" s="224" t="s">
        <v>324</v>
      </c>
      <c r="G138" s="222"/>
      <c r="H138" s="225">
        <v>22.5</v>
      </c>
      <c r="I138" s="226"/>
      <c r="J138" s="222"/>
      <c r="K138" s="222"/>
      <c r="L138" s="227"/>
      <c r="M138" s="228"/>
      <c r="N138" s="229"/>
      <c r="O138" s="229"/>
      <c r="P138" s="229"/>
      <c r="Q138" s="229"/>
      <c r="R138" s="229"/>
      <c r="S138" s="229"/>
      <c r="T138" s="230"/>
      <c r="AT138" s="231" t="s">
        <v>159</v>
      </c>
      <c r="AU138" s="231" t="s">
        <v>83</v>
      </c>
      <c r="AV138" s="14" t="s">
        <v>83</v>
      </c>
      <c r="AW138" s="14" t="s">
        <v>30</v>
      </c>
      <c r="AX138" s="14" t="s">
        <v>81</v>
      </c>
      <c r="AY138" s="231" t="s">
        <v>142</v>
      </c>
    </row>
    <row r="139" spans="1:65" s="2" customFormat="1" ht="24.2" customHeight="1">
      <c r="A139" s="34"/>
      <c r="B139" s="35"/>
      <c r="C139" s="191" t="s">
        <v>83</v>
      </c>
      <c r="D139" s="191" t="s">
        <v>145</v>
      </c>
      <c r="E139" s="192" t="s">
        <v>325</v>
      </c>
      <c r="F139" s="193" t="s">
        <v>326</v>
      </c>
      <c r="G139" s="194" t="s">
        <v>319</v>
      </c>
      <c r="H139" s="195">
        <v>26.7</v>
      </c>
      <c r="I139" s="196"/>
      <c r="J139" s="197">
        <f>ROUND(I139*H139,2)</f>
        <v>0</v>
      </c>
      <c r="K139" s="193" t="s">
        <v>149</v>
      </c>
      <c r="L139" s="39"/>
      <c r="M139" s="198" t="s">
        <v>1</v>
      </c>
      <c r="N139" s="199" t="s">
        <v>38</v>
      </c>
      <c r="O139" s="71"/>
      <c r="P139" s="200">
        <f>O139*H139</f>
        <v>0</v>
      </c>
      <c r="Q139" s="200">
        <v>0</v>
      </c>
      <c r="R139" s="200">
        <f>Q139*H139</f>
        <v>0</v>
      </c>
      <c r="S139" s="200">
        <v>0.58</v>
      </c>
      <c r="T139" s="201">
        <f>S139*H139</f>
        <v>15.485999999999999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02" t="s">
        <v>168</v>
      </c>
      <c r="AT139" s="202" t="s">
        <v>145</v>
      </c>
      <c r="AU139" s="202" t="s">
        <v>83</v>
      </c>
      <c r="AY139" s="17" t="s">
        <v>142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17" t="s">
        <v>81</v>
      </c>
      <c r="BK139" s="203">
        <f>ROUND(I139*H139,2)</f>
        <v>0</v>
      </c>
      <c r="BL139" s="17" t="s">
        <v>168</v>
      </c>
      <c r="BM139" s="202" t="s">
        <v>327</v>
      </c>
    </row>
    <row r="140" spans="1:47" s="2" customFormat="1" ht="39">
      <c r="A140" s="34"/>
      <c r="B140" s="35"/>
      <c r="C140" s="36"/>
      <c r="D140" s="204" t="s">
        <v>152</v>
      </c>
      <c r="E140" s="36"/>
      <c r="F140" s="205" t="s">
        <v>328</v>
      </c>
      <c r="G140" s="36"/>
      <c r="H140" s="36"/>
      <c r="I140" s="206"/>
      <c r="J140" s="36"/>
      <c r="K140" s="36"/>
      <c r="L140" s="39"/>
      <c r="M140" s="207"/>
      <c r="N140" s="208"/>
      <c r="O140" s="71"/>
      <c r="P140" s="71"/>
      <c r="Q140" s="71"/>
      <c r="R140" s="71"/>
      <c r="S140" s="71"/>
      <c r="T140" s="72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7" t="s">
        <v>152</v>
      </c>
      <c r="AU140" s="17" t="s">
        <v>83</v>
      </c>
    </row>
    <row r="141" spans="1:47" s="2" customFormat="1" ht="11.25">
      <c r="A141" s="34"/>
      <c r="B141" s="35"/>
      <c r="C141" s="36"/>
      <c r="D141" s="209" t="s">
        <v>153</v>
      </c>
      <c r="E141" s="36"/>
      <c r="F141" s="210" t="s">
        <v>329</v>
      </c>
      <c r="G141" s="36"/>
      <c r="H141" s="36"/>
      <c r="I141" s="206"/>
      <c r="J141" s="36"/>
      <c r="K141" s="36"/>
      <c r="L141" s="39"/>
      <c r="M141" s="207"/>
      <c r="N141" s="208"/>
      <c r="O141" s="71"/>
      <c r="P141" s="71"/>
      <c r="Q141" s="71"/>
      <c r="R141" s="71"/>
      <c r="S141" s="71"/>
      <c r="T141" s="72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T141" s="17" t="s">
        <v>153</v>
      </c>
      <c r="AU141" s="17" t="s">
        <v>83</v>
      </c>
    </row>
    <row r="142" spans="2:51" s="13" customFormat="1" ht="11.25">
      <c r="B142" s="211"/>
      <c r="C142" s="212"/>
      <c r="D142" s="204" t="s">
        <v>159</v>
      </c>
      <c r="E142" s="213" t="s">
        <v>1</v>
      </c>
      <c r="F142" s="214" t="s">
        <v>323</v>
      </c>
      <c r="G142" s="212"/>
      <c r="H142" s="213" t="s">
        <v>1</v>
      </c>
      <c r="I142" s="215"/>
      <c r="J142" s="212"/>
      <c r="K142" s="212"/>
      <c r="L142" s="216"/>
      <c r="M142" s="217"/>
      <c r="N142" s="218"/>
      <c r="O142" s="218"/>
      <c r="P142" s="218"/>
      <c r="Q142" s="218"/>
      <c r="R142" s="218"/>
      <c r="S142" s="218"/>
      <c r="T142" s="219"/>
      <c r="AT142" s="220" t="s">
        <v>159</v>
      </c>
      <c r="AU142" s="220" t="s">
        <v>83</v>
      </c>
      <c r="AV142" s="13" t="s">
        <v>81</v>
      </c>
      <c r="AW142" s="13" t="s">
        <v>30</v>
      </c>
      <c r="AX142" s="13" t="s">
        <v>73</v>
      </c>
      <c r="AY142" s="220" t="s">
        <v>142</v>
      </c>
    </row>
    <row r="143" spans="2:51" s="14" customFormat="1" ht="11.25">
      <c r="B143" s="221"/>
      <c r="C143" s="222"/>
      <c r="D143" s="204" t="s">
        <v>159</v>
      </c>
      <c r="E143" s="223" t="s">
        <v>1</v>
      </c>
      <c r="F143" s="224" t="s">
        <v>330</v>
      </c>
      <c r="G143" s="222"/>
      <c r="H143" s="225">
        <v>26.7</v>
      </c>
      <c r="I143" s="226"/>
      <c r="J143" s="222"/>
      <c r="K143" s="222"/>
      <c r="L143" s="227"/>
      <c r="M143" s="228"/>
      <c r="N143" s="229"/>
      <c r="O143" s="229"/>
      <c r="P143" s="229"/>
      <c r="Q143" s="229"/>
      <c r="R143" s="229"/>
      <c r="S143" s="229"/>
      <c r="T143" s="230"/>
      <c r="AT143" s="231" t="s">
        <v>159</v>
      </c>
      <c r="AU143" s="231" t="s">
        <v>83</v>
      </c>
      <c r="AV143" s="14" t="s">
        <v>83</v>
      </c>
      <c r="AW143" s="14" t="s">
        <v>30</v>
      </c>
      <c r="AX143" s="14" t="s">
        <v>81</v>
      </c>
      <c r="AY143" s="231" t="s">
        <v>142</v>
      </c>
    </row>
    <row r="144" spans="1:65" s="2" customFormat="1" ht="16.5" customHeight="1">
      <c r="A144" s="34"/>
      <c r="B144" s="35"/>
      <c r="C144" s="191" t="s">
        <v>162</v>
      </c>
      <c r="D144" s="191" t="s">
        <v>145</v>
      </c>
      <c r="E144" s="192" t="s">
        <v>331</v>
      </c>
      <c r="F144" s="193" t="s">
        <v>332</v>
      </c>
      <c r="G144" s="194" t="s">
        <v>319</v>
      </c>
      <c r="H144" s="195">
        <v>4.2</v>
      </c>
      <c r="I144" s="196"/>
      <c r="J144" s="197">
        <f>ROUND(I144*H144,2)</f>
        <v>0</v>
      </c>
      <c r="K144" s="193" t="s">
        <v>149</v>
      </c>
      <c r="L144" s="39"/>
      <c r="M144" s="198" t="s">
        <v>1</v>
      </c>
      <c r="N144" s="199" t="s">
        <v>38</v>
      </c>
      <c r="O144" s="71"/>
      <c r="P144" s="200">
        <f>O144*H144</f>
        <v>0</v>
      </c>
      <c r="Q144" s="200">
        <v>0</v>
      </c>
      <c r="R144" s="200">
        <f>Q144*H144</f>
        <v>0</v>
      </c>
      <c r="S144" s="200">
        <v>0.316</v>
      </c>
      <c r="T144" s="201">
        <f>S144*H144</f>
        <v>1.3272000000000002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2" t="s">
        <v>168</v>
      </c>
      <c r="AT144" s="202" t="s">
        <v>145</v>
      </c>
      <c r="AU144" s="202" t="s">
        <v>83</v>
      </c>
      <c r="AY144" s="17" t="s">
        <v>142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17" t="s">
        <v>81</v>
      </c>
      <c r="BK144" s="203">
        <f>ROUND(I144*H144,2)</f>
        <v>0</v>
      </c>
      <c r="BL144" s="17" t="s">
        <v>168</v>
      </c>
      <c r="BM144" s="202" t="s">
        <v>333</v>
      </c>
    </row>
    <row r="145" spans="1:47" s="2" customFormat="1" ht="29.25">
      <c r="A145" s="34"/>
      <c r="B145" s="35"/>
      <c r="C145" s="36"/>
      <c r="D145" s="204" t="s">
        <v>152</v>
      </c>
      <c r="E145" s="36"/>
      <c r="F145" s="205" t="s">
        <v>334</v>
      </c>
      <c r="G145" s="36"/>
      <c r="H145" s="36"/>
      <c r="I145" s="206"/>
      <c r="J145" s="36"/>
      <c r="K145" s="36"/>
      <c r="L145" s="39"/>
      <c r="M145" s="207"/>
      <c r="N145" s="208"/>
      <c r="O145" s="71"/>
      <c r="P145" s="71"/>
      <c r="Q145" s="71"/>
      <c r="R145" s="71"/>
      <c r="S145" s="71"/>
      <c r="T145" s="72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7" t="s">
        <v>152</v>
      </c>
      <c r="AU145" s="17" t="s">
        <v>83</v>
      </c>
    </row>
    <row r="146" spans="1:47" s="2" customFormat="1" ht="11.25">
      <c r="A146" s="34"/>
      <c r="B146" s="35"/>
      <c r="C146" s="36"/>
      <c r="D146" s="209" t="s">
        <v>153</v>
      </c>
      <c r="E146" s="36"/>
      <c r="F146" s="210" t="s">
        <v>335</v>
      </c>
      <c r="G146" s="36"/>
      <c r="H146" s="36"/>
      <c r="I146" s="206"/>
      <c r="J146" s="36"/>
      <c r="K146" s="36"/>
      <c r="L146" s="39"/>
      <c r="M146" s="207"/>
      <c r="N146" s="208"/>
      <c r="O146" s="71"/>
      <c r="P146" s="71"/>
      <c r="Q146" s="71"/>
      <c r="R146" s="71"/>
      <c r="S146" s="71"/>
      <c r="T146" s="72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7" t="s">
        <v>153</v>
      </c>
      <c r="AU146" s="17" t="s">
        <v>83</v>
      </c>
    </row>
    <row r="147" spans="2:51" s="13" customFormat="1" ht="11.25">
      <c r="B147" s="211"/>
      <c r="C147" s="212"/>
      <c r="D147" s="204" t="s">
        <v>159</v>
      </c>
      <c r="E147" s="213" t="s">
        <v>1</v>
      </c>
      <c r="F147" s="214" t="s">
        <v>323</v>
      </c>
      <c r="G147" s="212"/>
      <c r="H147" s="213" t="s">
        <v>1</v>
      </c>
      <c r="I147" s="215"/>
      <c r="J147" s="212"/>
      <c r="K147" s="212"/>
      <c r="L147" s="216"/>
      <c r="M147" s="217"/>
      <c r="N147" s="218"/>
      <c r="O147" s="218"/>
      <c r="P147" s="218"/>
      <c r="Q147" s="218"/>
      <c r="R147" s="218"/>
      <c r="S147" s="218"/>
      <c r="T147" s="219"/>
      <c r="AT147" s="220" t="s">
        <v>159</v>
      </c>
      <c r="AU147" s="220" t="s">
        <v>83</v>
      </c>
      <c r="AV147" s="13" t="s">
        <v>81</v>
      </c>
      <c r="AW147" s="13" t="s">
        <v>30</v>
      </c>
      <c r="AX147" s="13" t="s">
        <v>73</v>
      </c>
      <c r="AY147" s="220" t="s">
        <v>142</v>
      </c>
    </row>
    <row r="148" spans="2:51" s="14" customFormat="1" ht="11.25">
      <c r="B148" s="221"/>
      <c r="C148" s="222"/>
      <c r="D148" s="204" t="s">
        <v>159</v>
      </c>
      <c r="E148" s="223" t="s">
        <v>1</v>
      </c>
      <c r="F148" s="224" t="s">
        <v>336</v>
      </c>
      <c r="G148" s="222"/>
      <c r="H148" s="225">
        <v>4.2</v>
      </c>
      <c r="I148" s="226"/>
      <c r="J148" s="222"/>
      <c r="K148" s="222"/>
      <c r="L148" s="227"/>
      <c r="M148" s="228"/>
      <c r="N148" s="229"/>
      <c r="O148" s="229"/>
      <c r="P148" s="229"/>
      <c r="Q148" s="229"/>
      <c r="R148" s="229"/>
      <c r="S148" s="229"/>
      <c r="T148" s="230"/>
      <c r="AT148" s="231" t="s">
        <v>159</v>
      </c>
      <c r="AU148" s="231" t="s">
        <v>83</v>
      </c>
      <c r="AV148" s="14" t="s">
        <v>83</v>
      </c>
      <c r="AW148" s="14" t="s">
        <v>30</v>
      </c>
      <c r="AX148" s="14" t="s">
        <v>81</v>
      </c>
      <c r="AY148" s="231" t="s">
        <v>142</v>
      </c>
    </row>
    <row r="149" spans="1:65" s="2" customFormat="1" ht="16.5" customHeight="1">
      <c r="A149" s="34"/>
      <c r="B149" s="35"/>
      <c r="C149" s="191" t="s">
        <v>168</v>
      </c>
      <c r="D149" s="191" t="s">
        <v>145</v>
      </c>
      <c r="E149" s="192" t="s">
        <v>337</v>
      </c>
      <c r="F149" s="193" t="s">
        <v>338</v>
      </c>
      <c r="G149" s="194" t="s">
        <v>290</v>
      </c>
      <c r="H149" s="195">
        <v>7</v>
      </c>
      <c r="I149" s="196"/>
      <c r="J149" s="197">
        <f>ROUND(I149*H149,2)</f>
        <v>0</v>
      </c>
      <c r="K149" s="193" t="s">
        <v>149</v>
      </c>
      <c r="L149" s="39"/>
      <c r="M149" s="198" t="s">
        <v>1</v>
      </c>
      <c r="N149" s="199" t="s">
        <v>38</v>
      </c>
      <c r="O149" s="71"/>
      <c r="P149" s="200">
        <f>O149*H149</f>
        <v>0</v>
      </c>
      <c r="Q149" s="200">
        <v>0</v>
      </c>
      <c r="R149" s="200">
        <f>Q149*H149</f>
        <v>0</v>
      </c>
      <c r="S149" s="200">
        <v>0.205</v>
      </c>
      <c r="T149" s="201">
        <f>S149*H149</f>
        <v>1.4349999999999998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02" t="s">
        <v>168</v>
      </c>
      <c r="AT149" s="202" t="s">
        <v>145</v>
      </c>
      <c r="AU149" s="202" t="s">
        <v>83</v>
      </c>
      <c r="AY149" s="17" t="s">
        <v>142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17" t="s">
        <v>81</v>
      </c>
      <c r="BK149" s="203">
        <f>ROUND(I149*H149,2)</f>
        <v>0</v>
      </c>
      <c r="BL149" s="17" t="s">
        <v>168</v>
      </c>
      <c r="BM149" s="202" t="s">
        <v>339</v>
      </c>
    </row>
    <row r="150" spans="1:47" s="2" customFormat="1" ht="29.25">
      <c r="A150" s="34"/>
      <c r="B150" s="35"/>
      <c r="C150" s="36"/>
      <c r="D150" s="204" t="s">
        <v>152</v>
      </c>
      <c r="E150" s="36"/>
      <c r="F150" s="205" t="s">
        <v>340</v>
      </c>
      <c r="G150" s="36"/>
      <c r="H150" s="36"/>
      <c r="I150" s="206"/>
      <c r="J150" s="36"/>
      <c r="K150" s="36"/>
      <c r="L150" s="39"/>
      <c r="M150" s="207"/>
      <c r="N150" s="208"/>
      <c r="O150" s="71"/>
      <c r="P150" s="71"/>
      <c r="Q150" s="71"/>
      <c r="R150" s="71"/>
      <c r="S150" s="71"/>
      <c r="T150" s="72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T150" s="17" t="s">
        <v>152</v>
      </c>
      <c r="AU150" s="17" t="s">
        <v>83</v>
      </c>
    </row>
    <row r="151" spans="1:47" s="2" customFormat="1" ht="11.25">
      <c r="A151" s="34"/>
      <c r="B151" s="35"/>
      <c r="C151" s="36"/>
      <c r="D151" s="209" t="s">
        <v>153</v>
      </c>
      <c r="E151" s="36"/>
      <c r="F151" s="210" t="s">
        <v>341</v>
      </c>
      <c r="G151" s="36"/>
      <c r="H151" s="36"/>
      <c r="I151" s="206"/>
      <c r="J151" s="36"/>
      <c r="K151" s="36"/>
      <c r="L151" s="39"/>
      <c r="M151" s="207"/>
      <c r="N151" s="208"/>
      <c r="O151" s="71"/>
      <c r="P151" s="71"/>
      <c r="Q151" s="71"/>
      <c r="R151" s="71"/>
      <c r="S151" s="71"/>
      <c r="T151" s="72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T151" s="17" t="s">
        <v>153</v>
      </c>
      <c r="AU151" s="17" t="s">
        <v>83</v>
      </c>
    </row>
    <row r="152" spans="2:51" s="13" customFormat="1" ht="11.25">
      <c r="B152" s="211"/>
      <c r="C152" s="212"/>
      <c r="D152" s="204" t="s">
        <v>159</v>
      </c>
      <c r="E152" s="213" t="s">
        <v>1</v>
      </c>
      <c r="F152" s="214" t="s">
        <v>323</v>
      </c>
      <c r="G152" s="212"/>
      <c r="H152" s="213" t="s">
        <v>1</v>
      </c>
      <c r="I152" s="215"/>
      <c r="J152" s="212"/>
      <c r="K152" s="212"/>
      <c r="L152" s="216"/>
      <c r="M152" s="217"/>
      <c r="N152" s="218"/>
      <c r="O152" s="218"/>
      <c r="P152" s="218"/>
      <c r="Q152" s="218"/>
      <c r="R152" s="218"/>
      <c r="S152" s="218"/>
      <c r="T152" s="219"/>
      <c r="AT152" s="220" t="s">
        <v>159</v>
      </c>
      <c r="AU152" s="220" t="s">
        <v>83</v>
      </c>
      <c r="AV152" s="13" t="s">
        <v>81</v>
      </c>
      <c r="AW152" s="13" t="s">
        <v>30</v>
      </c>
      <c r="AX152" s="13" t="s">
        <v>73</v>
      </c>
      <c r="AY152" s="220" t="s">
        <v>142</v>
      </c>
    </row>
    <row r="153" spans="2:51" s="14" customFormat="1" ht="11.25">
      <c r="B153" s="221"/>
      <c r="C153" s="222"/>
      <c r="D153" s="204" t="s">
        <v>159</v>
      </c>
      <c r="E153" s="223" t="s">
        <v>1</v>
      </c>
      <c r="F153" s="224" t="s">
        <v>186</v>
      </c>
      <c r="G153" s="222"/>
      <c r="H153" s="225">
        <v>7</v>
      </c>
      <c r="I153" s="226"/>
      <c r="J153" s="222"/>
      <c r="K153" s="222"/>
      <c r="L153" s="227"/>
      <c r="M153" s="228"/>
      <c r="N153" s="229"/>
      <c r="O153" s="229"/>
      <c r="P153" s="229"/>
      <c r="Q153" s="229"/>
      <c r="R153" s="229"/>
      <c r="S153" s="229"/>
      <c r="T153" s="230"/>
      <c r="AT153" s="231" t="s">
        <v>159</v>
      </c>
      <c r="AU153" s="231" t="s">
        <v>83</v>
      </c>
      <c r="AV153" s="14" t="s">
        <v>83</v>
      </c>
      <c r="AW153" s="14" t="s">
        <v>30</v>
      </c>
      <c r="AX153" s="14" t="s">
        <v>81</v>
      </c>
      <c r="AY153" s="231" t="s">
        <v>142</v>
      </c>
    </row>
    <row r="154" spans="1:65" s="2" customFormat="1" ht="24.2" customHeight="1">
      <c r="A154" s="34"/>
      <c r="B154" s="35"/>
      <c r="C154" s="191" t="s">
        <v>141</v>
      </c>
      <c r="D154" s="191" t="s">
        <v>145</v>
      </c>
      <c r="E154" s="192" t="s">
        <v>342</v>
      </c>
      <c r="F154" s="193" t="s">
        <v>343</v>
      </c>
      <c r="G154" s="194" t="s">
        <v>319</v>
      </c>
      <c r="H154" s="195">
        <v>44.267</v>
      </c>
      <c r="I154" s="196"/>
      <c r="J154" s="197">
        <f>ROUND(I154*H154,2)</f>
        <v>0</v>
      </c>
      <c r="K154" s="193" t="s">
        <v>149</v>
      </c>
      <c r="L154" s="39"/>
      <c r="M154" s="198" t="s">
        <v>1</v>
      </c>
      <c r="N154" s="199" t="s">
        <v>38</v>
      </c>
      <c r="O154" s="71"/>
      <c r="P154" s="200">
        <f>O154*H154</f>
        <v>0</v>
      </c>
      <c r="Q154" s="200">
        <v>0</v>
      </c>
      <c r="R154" s="200">
        <f>Q154*H154</f>
        <v>0</v>
      </c>
      <c r="S154" s="200">
        <v>0</v>
      </c>
      <c r="T154" s="201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02" t="s">
        <v>168</v>
      </c>
      <c r="AT154" s="202" t="s">
        <v>145</v>
      </c>
      <c r="AU154" s="202" t="s">
        <v>83</v>
      </c>
      <c r="AY154" s="17" t="s">
        <v>142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17" t="s">
        <v>81</v>
      </c>
      <c r="BK154" s="203">
        <f>ROUND(I154*H154,2)</f>
        <v>0</v>
      </c>
      <c r="BL154" s="17" t="s">
        <v>168</v>
      </c>
      <c r="BM154" s="202" t="s">
        <v>344</v>
      </c>
    </row>
    <row r="155" spans="1:47" s="2" customFormat="1" ht="19.5">
      <c r="A155" s="34"/>
      <c r="B155" s="35"/>
      <c r="C155" s="36"/>
      <c r="D155" s="204" t="s">
        <v>152</v>
      </c>
      <c r="E155" s="36"/>
      <c r="F155" s="205" t="s">
        <v>345</v>
      </c>
      <c r="G155" s="36"/>
      <c r="H155" s="36"/>
      <c r="I155" s="206"/>
      <c r="J155" s="36"/>
      <c r="K155" s="36"/>
      <c r="L155" s="39"/>
      <c r="M155" s="207"/>
      <c r="N155" s="208"/>
      <c r="O155" s="71"/>
      <c r="P155" s="71"/>
      <c r="Q155" s="71"/>
      <c r="R155" s="71"/>
      <c r="S155" s="71"/>
      <c r="T155" s="72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T155" s="17" t="s">
        <v>152</v>
      </c>
      <c r="AU155" s="17" t="s">
        <v>83</v>
      </c>
    </row>
    <row r="156" spans="1:47" s="2" customFormat="1" ht="11.25">
      <c r="A156" s="34"/>
      <c r="B156" s="35"/>
      <c r="C156" s="36"/>
      <c r="D156" s="209" t="s">
        <v>153</v>
      </c>
      <c r="E156" s="36"/>
      <c r="F156" s="210" t="s">
        <v>346</v>
      </c>
      <c r="G156" s="36"/>
      <c r="H156" s="36"/>
      <c r="I156" s="206"/>
      <c r="J156" s="36"/>
      <c r="K156" s="36"/>
      <c r="L156" s="39"/>
      <c r="M156" s="207"/>
      <c r="N156" s="208"/>
      <c r="O156" s="71"/>
      <c r="P156" s="71"/>
      <c r="Q156" s="71"/>
      <c r="R156" s="71"/>
      <c r="S156" s="71"/>
      <c r="T156" s="72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T156" s="17" t="s">
        <v>153</v>
      </c>
      <c r="AU156" s="17" t="s">
        <v>83</v>
      </c>
    </row>
    <row r="157" spans="2:51" s="13" customFormat="1" ht="11.25">
      <c r="B157" s="211"/>
      <c r="C157" s="212"/>
      <c r="D157" s="204" t="s">
        <v>159</v>
      </c>
      <c r="E157" s="213" t="s">
        <v>1</v>
      </c>
      <c r="F157" s="214" t="s">
        <v>323</v>
      </c>
      <c r="G157" s="212"/>
      <c r="H157" s="213" t="s">
        <v>1</v>
      </c>
      <c r="I157" s="215"/>
      <c r="J157" s="212"/>
      <c r="K157" s="212"/>
      <c r="L157" s="216"/>
      <c r="M157" s="217"/>
      <c r="N157" s="218"/>
      <c r="O157" s="218"/>
      <c r="P157" s="218"/>
      <c r="Q157" s="218"/>
      <c r="R157" s="218"/>
      <c r="S157" s="218"/>
      <c r="T157" s="219"/>
      <c r="AT157" s="220" t="s">
        <v>159</v>
      </c>
      <c r="AU157" s="220" t="s">
        <v>83</v>
      </c>
      <c r="AV157" s="13" t="s">
        <v>81</v>
      </c>
      <c r="AW157" s="13" t="s">
        <v>30</v>
      </c>
      <c r="AX157" s="13" t="s">
        <v>73</v>
      </c>
      <c r="AY157" s="220" t="s">
        <v>142</v>
      </c>
    </row>
    <row r="158" spans="2:51" s="14" customFormat="1" ht="11.25">
      <c r="B158" s="221"/>
      <c r="C158" s="222"/>
      <c r="D158" s="204" t="s">
        <v>159</v>
      </c>
      <c r="E158" s="223" t="s">
        <v>347</v>
      </c>
      <c r="F158" s="224" t="s">
        <v>348</v>
      </c>
      <c r="G158" s="222"/>
      <c r="H158" s="225">
        <v>6.64</v>
      </c>
      <c r="I158" s="226"/>
      <c r="J158" s="222"/>
      <c r="K158" s="222"/>
      <c r="L158" s="227"/>
      <c r="M158" s="228"/>
      <c r="N158" s="229"/>
      <c r="O158" s="229"/>
      <c r="P158" s="229"/>
      <c r="Q158" s="229"/>
      <c r="R158" s="229"/>
      <c r="S158" s="229"/>
      <c r="T158" s="230"/>
      <c r="AT158" s="231" t="s">
        <v>159</v>
      </c>
      <c r="AU158" s="231" t="s">
        <v>83</v>
      </c>
      <c r="AV158" s="14" t="s">
        <v>83</v>
      </c>
      <c r="AW158" s="14" t="s">
        <v>30</v>
      </c>
      <c r="AX158" s="14" t="s">
        <v>73</v>
      </c>
      <c r="AY158" s="231" t="s">
        <v>142</v>
      </c>
    </row>
    <row r="159" spans="2:51" s="14" customFormat="1" ht="11.25">
      <c r="B159" s="221"/>
      <c r="C159" s="222"/>
      <c r="D159" s="204" t="s">
        <v>159</v>
      </c>
      <c r="E159" s="223" t="s">
        <v>1</v>
      </c>
      <c r="F159" s="224" t="s">
        <v>349</v>
      </c>
      <c r="G159" s="222"/>
      <c r="H159" s="225">
        <v>44.267</v>
      </c>
      <c r="I159" s="226"/>
      <c r="J159" s="222"/>
      <c r="K159" s="222"/>
      <c r="L159" s="227"/>
      <c r="M159" s="228"/>
      <c r="N159" s="229"/>
      <c r="O159" s="229"/>
      <c r="P159" s="229"/>
      <c r="Q159" s="229"/>
      <c r="R159" s="229"/>
      <c r="S159" s="229"/>
      <c r="T159" s="230"/>
      <c r="AT159" s="231" t="s">
        <v>159</v>
      </c>
      <c r="AU159" s="231" t="s">
        <v>83</v>
      </c>
      <c r="AV159" s="14" t="s">
        <v>83</v>
      </c>
      <c r="AW159" s="14" t="s">
        <v>30</v>
      </c>
      <c r="AX159" s="14" t="s">
        <v>81</v>
      </c>
      <c r="AY159" s="231" t="s">
        <v>142</v>
      </c>
    </row>
    <row r="160" spans="1:65" s="2" customFormat="1" ht="24.2" customHeight="1">
      <c r="A160" s="34"/>
      <c r="B160" s="35"/>
      <c r="C160" s="191" t="s">
        <v>179</v>
      </c>
      <c r="D160" s="191" t="s">
        <v>145</v>
      </c>
      <c r="E160" s="192" t="s">
        <v>350</v>
      </c>
      <c r="F160" s="193" t="s">
        <v>351</v>
      </c>
      <c r="G160" s="194" t="s">
        <v>352</v>
      </c>
      <c r="H160" s="195">
        <v>158.25</v>
      </c>
      <c r="I160" s="196"/>
      <c r="J160" s="197">
        <f>ROUND(I160*H160,2)</f>
        <v>0</v>
      </c>
      <c r="K160" s="193" t="s">
        <v>149</v>
      </c>
      <c r="L160" s="39"/>
      <c r="M160" s="198" t="s">
        <v>1</v>
      </c>
      <c r="N160" s="199" t="s">
        <v>38</v>
      </c>
      <c r="O160" s="71"/>
      <c r="P160" s="200">
        <f>O160*H160</f>
        <v>0</v>
      </c>
      <c r="Q160" s="200">
        <v>0</v>
      </c>
      <c r="R160" s="200">
        <f>Q160*H160</f>
        <v>0</v>
      </c>
      <c r="S160" s="200">
        <v>0</v>
      </c>
      <c r="T160" s="201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02" t="s">
        <v>168</v>
      </c>
      <c r="AT160" s="202" t="s">
        <v>145</v>
      </c>
      <c r="AU160" s="202" t="s">
        <v>83</v>
      </c>
      <c r="AY160" s="17" t="s">
        <v>142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17" t="s">
        <v>81</v>
      </c>
      <c r="BK160" s="203">
        <f>ROUND(I160*H160,2)</f>
        <v>0</v>
      </c>
      <c r="BL160" s="17" t="s">
        <v>168</v>
      </c>
      <c r="BM160" s="202" t="s">
        <v>353</v>
      </c>
    </row>
    <row r="161" spans="1:47" s="2" customFormat="1" ht="19.5">
      <c r="A161" s="34"/>
      <c r="B161" s="35"/>
      <c r="C161" s="36"/>
      <c r="D161" s="204" t="s">
        <v>152</v>
      </c>
      <c r="E161" s="36"/>
      <c r="F161" s="205" t="s">
        <v>354</v>
      </c>
      <c r="G161" s="36"/>
      <c r="H161" s="36"/>
      <c r="I161" s="206"/>
      <c r="J161" s="36"/>
      <c r="K161" s="36"/>
      <c r="L161" s="39"/>
      <c r="M161" s="207"/>
      <c r="N161" s="208"/>
      <c r="O161" s="71"/>
      <c r="P161" s="71"/>
      <c r="Q161" s="71"/>
      <c r="R161" s="71"/>
      <c r="S161" s="71"/>
      <c r="T161" s="72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T161" s="17" t="s">
        <v>152</v>
      </c>
      <c r="AU161" s="17" t="s">
        <v>83</v>
      </c>
    </row>
    <row r="162" spans="1:47" s="2" customFormat="1" ht="11.25">
      <c r="A162" s="34"/>
      <c r="B162" s="35"/>
      <c r="C162" s="36"/>
      <c r="D162" s="209" t="s">
        <v>153</v>
      </c>
      <c r="E162" s="36"/>
      <c r="F162" s="210" t="s">
        <v>355</v>
      </c>
      <c r="G162" s="36"/>
      <c r="H162" s="36"/>
      <c r="I162" s="206"/>
      <c r="J162" s="36"/>
      <c r="K162" s="36"/>
      <c r="L162" s="39"/>
      <c r="M162" s="207"/>
      <c r="N162" s="208"/>
      <c r="O162" s="71"/>
      <c r="P162" s="71"/>
      <c r="Q162" s="71"/>
      <c r="R162" s="71"/>
      <c r="S162" s="71"/>
      <c r="T162" s="72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T162" s="17" t="s">
        <v>153</v>
      </c>
      <c r="AU162" s="17" t="s">
        <v>83</v>
      </c>
    </row>
    <row r="163" spans="2:51" s="13" customFormat="1" ht="11.25">
      <c r="B163" s="211"/>
      <c r="C163" s="212"/>
      <c r="D163" s="204" t="s">
        <v>159</v>
      </c>
      <c r="E163" s="213" t="s">
        <v>1</v>
      </c>
      <c r="F163" s="214" t="s">
        <v>323</v>
      </c>
      <c r="G163" s="212"/>
      <c r="H163" s="213" t="s">
        <v>1</v>
      </c>
      <c r="I163" s="215"/>
      <c r="J163" s="212"/>
      <c r="K163" s="212"/>
      <c r="L163" s="216"/>
      <c r="M163" s="217"/>
      <c r="N163" s="218"/>
      <c r="O163" s="218"/>
      <c r="P163" s="218"/>
      <c r="Q163" s="218"/>
      <c r="R163" s="218"/>
      <c r="S163" s="218"/>
      <c r="T163" s="219"/>
      <c r="AT163" s="220" t="s">
        <v>159</v>
      </c>
      <c r="AU163" s="220" t="s">
        <v>83</v>
      </c>
      <c r="AV163" s="13" t="s">
        <v>81</v>
      </c>
      <c r="AW163" s="13" t="s">
        <v>30</v>
      </c>
      <c r="AX163" s="13" t="s">
        <v>73</v>
      </c>
      <c r="AY163" s="220" t="s">
        <v>142</v>
      </c>
    </row>
    <row r="164" spans="2:51" s="13" customFormat="1" ht="22.5">
      <c r="B164" s="211"/>
      <c r="C164" s="212"/>
      <c r="D164" s="204" t="s">
        <v>159</v>
      </c>
      <c r="E164" s="213" t="s">
        <v>1</v>
      </c>
      <c r="F164" s="214" t="s">
        <v>356</v>
      </c>
      <c r="G164" s="212"/>
      <c r="H164" s="213" t="s">
        <v>1</v>
      </c>
      <c r="I164" s="215"/>
      <c r="J164" s="212"/>
      <c r="K164" s="212"/>
      <c r="L164" s="216"/>
      <c r="M164" s="217"/>
      <c r="N164" s="218"/>
      <c r="O164" s="218"/>
      <c r="P164" s="218"/>
      <c r="Q164" s="218"/>
      <c r="R164" s="218"/>
      <c r="S164" s="218"/>
      <c r="T164" s="219"/>
      <c r="AT164" s="220" t="s">
        <v>159</v>
      </c>
      <c r="AU164" s="220" t="s">
        <v>83</v>
      </c>
      <c r="AV164" s="13" t="s">
        <v>81</v>
      </c>
      <c r="AW164" s="13" t="s">
        <v>30</v>
      </c>
      <c r="AX164" s="13" t="s">
        <v>73</v>
      </c>
      <c r="AY164" s="220" t="s">
        <v>142</v>
      </c>
    </row>
    <row r="165" spans="2:51" s="14" customFormat="1" ht="11.25">
      <c r="B165" s="221"/>
      <c r="C165" s="222"/>
      <c r="D165" s="204" t="s">
        <v>159</v>
      </c>
      <c r="E165" s="223" t="s">
        <v>287</v>
      </c>
      <c r="F165" s="224" t="s">
        <v>357</v>
      </c>
      <c r="G165" s="222"/>
      <c r="H165" s="225">
        <v>158.25</v>
      </c>
      <c r="I165" s="226"/>
      <c r="J165" s="222"/>
      <c r="K165" s="222"/>
      <c r="L165" s="227"/>
      <c r="M165" s="228"/>
      <c r="N165" s="229"/>
      <c r="O165" s="229"/>
      <c r="P165" s="229"/>
      <c r="Q165" s="229"/>
      <c r="R165" s="229"/>
      <c r="S165" s="229"/>
      <c r="T165" s="230"/>
      <c r="AT165" s="231" t="s">
        <v>159</v>
      </c>
      <c r="AU165" s="231" t="s">
        <v>83</v>
      </c>
      <c r="AV165" s="14" t="s">
        <v>83</v>
      </c>
      <c r="AW165" s="14" t="s">
        <v>30</v>
      </c>
      <c r="AX165" s="14" t="s">
        <v>81</v>
      </c>
      <c r="AY165" s="231" t="s">
        <v>142</v>
      </c>
    </row>
    <row r="166" spans="1:65" s="2" customFormat="1" ht="33" customHeight="1">
      <c r="A166" s="34"/>
      <c r="B166" s="35"/>
      <c r="C166" s="191" t="s">
        <v>186</v>
      </c>
      <c r="D166" s="191" t="s">
        <v>145</v>
      </c>
      <c r="E166" s="192" t="s">
        <v>358</v>
      </c>
      <c r="F166" s="193" t="s">
        <v>359</v>
      </c>
      <c r="G166" s="194" t="s">
        <v>352</v>
      </c>
      <c r="H166" s="195">
        <v>369.25</v>
      </c>
      <c r="I166" s="196"/>
      <c r="J166" s="197">
        <f>ROUND(I166*H166,2)</f>
        <v>0</v>
      </c>
      <c r="K166" s="193" t="s">
        <v>149</v>
      </c>
      <c r="L166" s="39"/>
      <c r="M166" s="198" t="s">
        <v>1</v>
      </c>
      <c r="N166" s="199" t="s">
        <v>38</v>
      </c>
      <c r="O166" s="71"/>
      <c r="P166" s="200">
        <f>O166*H166</f>
        <v>0</v>
      </c>
      <c r="Q166" s="200">
        <v>0</v>
      </c>
      <c r="R166" s="200">
        <f>Q166*H166</f>
        <v>0</v>
      </c>
      <c r="S166" s="200">
        <v>0</v>
      </c>
      <c r="T166" s="201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02" t="s">
        <v>168</v>
      </c>
      <c r="AT166" s="202" t="s">
        <v>145</v>
      </c>
      <c r="AU166" s="202" t="s">
        <v>83</v>
      </c>
      <c r="AY166" s="17" t="s">
        <v>142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17" t="s">
        <v>81</v>
      </c>
      <c r="BK166" s="203">
        <f>ROUND(I166*H166,2)</f>
        <v>0</v>
      </c>
      <c r="BL166" s="17" t="s">
        <v>168</v>
      </c>
      <c r="BM166" s="202" t="s">
        <v>360</v>
      </c>
    </row>
    <row r="167" spans="1:47" s="2" customFormat="1" ht="19.5">
      <c r="A167" s="34"/>
      <c r="B167" s="35"/>
      <c r="C167" s="36"/>
      <c r="D167" s="204" t="s">
        <v>152</v>
      </c>
      <c r="E167" s="36"/>
      <c r="F167" s="205" t="s">
        <v>361</v>
      </c>
      <c r="G167" s="36"/>
      <c r="H167" s="36"/>
      <c r="I167" s="206"/>
      <c r="J167" s="36"/>
      <c r="K167" s="36"/>
      <c r="L167" s="39"/>
      <c r="M167" s="207"/>
      <c r="N167" s="208"/>
      <c r="O167" s="71"/>
      <c r="P167" s="71"/>
      <c r="Q167" s="71"/>
      <c r="R167" s="71"/>
      <c r="S167" s="71"/>
      <c r="T167" s="72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T167" s="17" t="s">
        <v>152</v>
      </c>
      <c r="AU167" s="17" t="s">
        <v>83</v>
      </c>
    </row>
    <row r="168" spans="1:47" s="2" customFormat="1" ht="11.25">
      <c r="A168" s="34"/>
      <c r="B168" s="35"/>
      <c r="C168" s="36"/>
      <c r="D168" s="209" t="s">
        <v>153</v>
      </c>
      <c r="E168" s="36"/>
      <c r="F168" s="210" t="s">
        <v>362</v>
      </c>
      <c r="G168" s="36"/>
      <c r="H168" s="36"/>
      <c r="I168" s="206"/>
      <c r="J168" s="36"/>
      <c r="K168" s="36"/>
      <c r="L168" s="39"/>
      <c r="M168" s="207"/>
      <c r="N168" s="208"/>
      <c r="O168" s="71"/>
      <c r="P168" s="71"/>
      <c r="Q168" s="71"/>
      <c r="R168" s="71"/>
      <c r="S168" s="71"/>
      <c r="T168" s="72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T168" s="17" t="s">
        <v>153</v>
      </c>
      <c r="AU168" s="17" t="s">
        <v>83</v>
      </c>
    </row>
    <row r="169" spans="2:51" s="13" customFormat="1" ht="11.25">
      <c r="B169" s="211"/>
      <c r="C169" s="212"/>
      <c r="D169" s="204" t="s">
        <v>159</v>
      </c>
      <c r="E169" s="213" t="s">
        <v>1</v>
      </c>
      <c r="F169" s="214" t="s">
        <v>323</v>
      </c>
      <c r="G169" s="212"/>
      <c r="H169" s="213" t="s">
        <v>1</v>
      </c>
      <c r="I169" s="215"/>
      <c r="J169" s="212"/>
      <c r="K169" s="212"/>
      <c r="L169" s="216"/>
      <c r="M169" s="217"/>
      <c r="N169" s="218"/>
      <c r="O169" s="218"/>
      <c r="P169" s="218"/>
      <c r="Q169" s="218"/>
      <c r="R169" s="218"/>
      <c r="S169" s="218"/>
      <c r="T169" s="219"/>
      <c r="AT169" s="220" t="s">
        <v>159</v>
      </c>
      <c r="AU169" s="220" t="s">
        <v>83</v>
      </c>
      <c r="AV169" s="13" t="s">
        <v>81</v>
      </c>
      <c r="AW169" s="13" t="s">
        <v>30</v>
      </c>
      <c r="AX169" s="13" t="s">
        <v>73</v>
      </c>
      <c r="AY169" s="220" t="s">
        <v>142</v>
      </c>
    </row>
    <row r="170" spans="2:51" s="13" customFormat="1" ht="11.25">
      <c r="B170" s="211"/>
      <c r="C170" s="212"/>
      <c r="D170" s="204" t="s">
        <v>159</v>
      </c>
      <c r="E170" s="213" t="s">
        <v>1</v>
      </c>
      <c r="F170" s="214" t="s">
        <v>363</v>
      </c>
      <c r="G170" s="212"/>
      <c r="H170" s="213" t="s">
        <v>1</v>
      </c>
      <c r="I170" s="215"/>
      <c r="J170" s="212"/>
      <c r="K170" s="212"/>
      <c r="L170" s="216"/>
      <c r="M170" s="217"/>
      <c r="N170" s="218"/>
      <c r="O170" s="218"/>
      <c r="P170" s="218"/>
      <c r="Q170" s="218"/>
      <c r="R170" s="218"/>
      <c r="S170" s="218"/>
      <c r="T170" s="219"/>
      <c r="AT170" s="220" t="s">
        <v>159</v>
      </c>
      <c r="AU170" s="220" t="s">
        <v>83</v>
      </c>
      <c r="AV170" s="13" t="s">
        <v>81</v>
      </c>
      <c r="AW170" s="13" t="s">
        <v>30</v>
      </c>
      <c r="AX170" s="13" t="s">
        <v>73</v>
      </c>
      <c r="AY170" s="220" t="s">
        <v>142</v>
      </c>
    </row>
    <row r="171" spans="2:51" s="14" customFormat="1" ht="11.25">
      <c r="B171" s="221"/>
      <c r="C171" s="222"/>
      <c r="D171" s="204" t="s">
        <v>159</v>
      </c>
      <c r="E171" s="223" t="s">
        <v>285</v>
      </c>
      <c r="F171" s="224" t="s">
        <v>364</v>
      </c>
      <c r="G171" s="222"/>
      <c r="H171" s="225">
        <v>369.25</v>
      </c>
      <c r="I171" s="226"/>
      <c r="J171" s="222"/>
      <c r="K171" s="222"/>
      <c r="L171" s="227"/>
      <c r="M171" s="228"/>
      <c r="N171" s="229"/>
      <c r="O171" s="229"/>
      <c r="P171" s="229"/>
      <c r="Q171" s="229"/>
      <c r="R171" s="229"/>
      <c r="S171" s="229"/>
      <c r="T171" s="230"/>
      <c r="AT171" s="231" t="s">
        <v>159</v>
      </c>
      <c r="AU171" s="231" t="s">
        <v>83</v>
      </c>
      <c r="AV171" s="14" t="s">
        <v>83</v>
      </c>
      <c r="AW171" s="14" t="s">
        <v>30</v>
      </c>
      <c r="AX171" s="14" t="s">
        <v>81</v>
      </c>
      <c r="AY171" s="231" t="s">
        <v>142</v>
      </c>
    </row>
    <row r="172" spans="1:65" s="2" customFormat="1" ht="16.5" customHeight="1">
      <c r="A172" s="34"/>
      <c r="B172" s="35"/>
      <c r="C172" s="191" t="s">
        <v>198</v>
      </c>
      <c r="D172" s="191" t="s">
        <v>145</v>
      </c>
      <c r="E172" s="192" t="s">
        <v>365</v>
      </c>
      <c r="F172" s="193" t="s">
        <v>366</v>
      </c>
      <c r="G172" s="194" t="s">
        <v>290</v>
      </c>
      <c r="H172" s="195">
        <v>350</v>
      </c>
      <c r="I172" s="196"/>
      <c r="J172" s="197">
        <f>ROUND(I172*H172,2)</f>
        <v>0</v>
      </c>
      <c r="K172" s="193" t="s">
        <v>149</v>
      </c>
      <c r="L172" s="39"/>
      <c r="M172" s="198" t="s">
        <v>1</v>
      </c>
      <c r="N172" s="199" t="s">
        <v>38</v>
      </c>
      <c r="O172" s="71"/>
      <c r="P172" s="200">
        <f>O172*H172</f>
        <v>0</v>
      </c>
      <c r="Q172" s="200">
        <v>0.00133</v>
      </c>
      <c r="R172" s="200">
        <f>Q172*H172</f>
        <v>0.4655</v>
      </c>
      <c r="S172" s="200">
        <v>0</v>
      </c>
      <c r="T172" s="201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02" t="s">
        <v>168</v>
      </c>
      <c r="AT172" s="202" t="s">
        <v>145</v>
      </c>
      <c r="AU172" s="202" t="s">
        <v>83</v>
      </c>
      <c r="AY172" s="17" t="s">
        <v>142</v>
      </c>
      <c r="BE172" s="203">
        <f>IF(N172="základní",J172,0)</f>
        <v>0</v>
      </c>
      <c r="BF172" s="203">
        <f>IF(N172="snížená",J172,0)</f>
        <v>0</v>
      </c>
      <c r="BG172" s="203">
        <f>IF(N172="zákl. přenesená",J172,0)</f>
        <v>0</v>
      </c>
      <c r="BH172" s="203">
        <f>IF(N172="sníž. přenesená",J172,0)</f>
        <v>0</v>
      </c>
      <c r="BI172" s="203">
        <f>IF(N172="nulová",J172,0)</f>
        <v>0</v>
      </c>
      <c r="BJ172" s="17" t="s">
        <v>81</v>
      </c>
      <c r="BK172" s="203">
        <f>ROUND(I172*H172,2)</f>
        <v>0</v>
      </c>
      <c r="BL172" s="17" t="s">
        <v>168</v>
      </c>
      <c r="BM172" s="202" t="s">
        <v>367</v>
      </c>
    </row>
    <row r="173" spans="1:47" s="2" customFormat="1" ht="29.25">
      <c r="A173" s="34"/>
      <c r="B173" s="35"/>
      <c r="C173" s="36"/>
      <c r="D173" s="204" t="s">
        <v>152</v>
      </c>
      <c r="E173" s="36"/>
      <c r="F173" s="205" t="s">
        <v>368</v>
      </c>
      <c r="G173" s="36"/>
      <c r="H173" s="36"/>
      <c r="I173" s="206"/>
      <c r="J173" s="36"/>
      <c r="K173" s="36"/>
      <c r="L173" s="39"/>
      <c r="M173" s="207"/>
      <c r="N173" s="208"/>
      <c r="O173" s="71"/>
      <c r="P173" s="71"/>
      <c r="Q173" s="71"/>
      <c r="R173" s="71"/>
      <c r="S173" s="71"/>
      <c r="T173" s="72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T173" s="17" t="s">
        <v>152</v>
      </c>
      <c r="AU173" s="17" t="s">
        <v>83</v>
      </c>
    </row>
    <row r="174" spans="1:47" s="2" customFormat="1" ht="11.25">
      <c r="A174" s="34"/>
      <c r="B174" s="35"/>
      <c r="C174" s="36"/>
      <c r="D174" s="209" t="s">
        <v>153</v>
      </c>
      <c r="E174" s="36"/>
      <c r="F174" s="210" t="s">
        <v>369</v>
      </c>
      <c r="G174" s="36"/>
      <c r="H174" s="36"/>
      <c r="I174" s="206"/>
      <c r="J174" s="36"/>
      <c r="K174" s="36"/>
      <c r="L174" s="39"/>
      <c r="M174" s="207"/>
      <c r="N174" s="208"/>
      <c r="O174" s="71"/>
      <c r="P174" s="71"/>
      <c r="Q174" s="71"/>
      <c r="R174" s="71"/>
      <c r="S174" s="71"/>
      <c r="T174" s="72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T174" s="17" t="s">
        <v>153</v>
      </c>
      <c r="AU174" s="17" t="s">
        <v>83</v>
      </c>
    </row>
    <row r="175" spans="2:51" s="13" customFormat="1" ht="11.25">
      <c r="B175" s="211"/>
      <c r="C175" s="212"/>
      <c r="D175" s="204" t="s">
        <v>159</v>
      </c>
      <c r="E175" s="213" t="s">
        <v>1</v>
      </c>
      <c r="F175" s="214" t="s">
        <v>370</v>
      </c>
      <c r="G175" s="212"/>
      <c r="H175" s="213" t="s">
        <v>1</v>
      </c>
      <c r="I175" s="215"/>
      <c r="J175" s="212"/>
      <c r="K175" s="212"/>
      <c r="L175" s="216"/>
      <c r="M175" s="217"/>
      <c r="N175" s="218"/>
      <c r="O175" s="218"/>
      <c r="P175" s="218"/>
      <c r="Q175" s="218"/>
      <c r="R175" s="218"/>
      <c r="S175" s="218"/>
      <c r="T175" s="219"/>
      <c r="AT175" s="220" t="s">
        <v>159</v>
      </c>
      <c r="AU175" s="220" t="s">
        <v>83</v>
      </c>
      <c r="AV175" s="13" t="s">
        <v>81</v>
      </c>
      <c r="AW175" s="13" t="s">
        <v>30</v>
      </c>
      <c r="AX175" s="13" t="s">
        <v>73</v>
      </c>
      <c r="AY175" s="220" t="s">
        <v>142</v>
      </c>
    </row>
    <row r="176" spans="2:51" s="14" customFormat="1" ht="11.25">
      <c r="B176" s="221"/>
      <c r="C176" s="222"/>
      <c r="D176" s="204" t="s">
        <v>159</v>
      </c>
      <c r="E176" s="223" t="s">
        <v>1</v>
      </c>
      <c r="F176" s="224" t="s">
        <v>371</v>
      </c>
      <c r="G176" s="222"/>
      <c r="H176" s="225">
        <v>12</v>
      </c>
      <c r="I176" s="226"/>
      <c r="J176" s="222"/>
      <c r="K176" s="222"/>
      <c r="L176" s="227"/>
      <c r="M176" s="228"/>
      <c r="N176" s="229"/>
      <c r="O176" s="229"/>
      <c r="P176" s="229"/>
      <c r="Q176" s="229"/>
      <c r="R176" s="229"/>
      <c r="S176" s="229"/>
      <c r="T176" s="230"/>
      <c r="AT176" s="231" t="s">
        <v>159</v>
      </c>
      <c r="AU176" s="231" t="s">
        <v>83</v>
      </c>
      <c r="AV176" s="14" t="s">
        <v>83</v>
      </c>
      <c r="AW176" s="14" t="s">
        <v>30</v>
      </c>
      <c r="AX176" s="14" t="s">
        <v>73</v>
      </c>
      <c r="AY176" s="231" t="s">
        <v>142</v>
      </c>
    </row>
    <row r="177" spans="2:51" s="14" customFormat="1" ht="11.25">
      <c r="B177" s="221"/>
      <c r="C177" s="222"/>
      <c r="D177" s="204" t="s">
        <v>159</v>
      </c>
      <c r="E177" s="223" t="s">
        <v>1</v>
      </c>
      <c r="F177" s="224" t="s">
        <v>372</v>
      </c>
      <c r="G177" s="222"/>
      <c r="H177" s="225">
        <v>63</v>
      </c>
      <c r="I177" s="226"/>
      <c r="J177" s="222"/>
      <c r="K177" s="222"/>
      <c r="L177" s="227"/>
      <c r="M177" s="228"/>
      <c r="N177" s="229"/>
      <c r="O177" s="229"/>
      <c r="P177" s="229"/>
      <c r="Q177" s="229"/>
      <c r="R177" s="229"/>
      <c r="S177" s="229"/>
      <c r="T177" s="230"/>
      <c r="AT177" s="231" t="s">
        <v>159</v>
      </c>
      <c r="AU177" s="231" t="s">
        <v>83</v>
      </c>
      <c r="AV177" s="14" t="s">
        <v>83</v>
      </c>
      <c r="AW177" s="14" t="s">
        <v>30</v>
      </c>
      <c r="AX177" s="14" t="s">
        <v>73</v>
      </c>
      <c r="AY177" s="231" t="s">
        <v>142</v>
      </c>
    </row>
    <row r="178" spans="2:51" s="14" customFormat="1" ht="11.25">
      <c r="B178" s="221"/>
      <c r="C178" s="222"/>
      <c r="D178" s="204" t="s">
        <v>159</v>
      </c>
      <c r="E178" s="223" t="s">
        <v>1</v>
      </c>
      <c r="F178" s="224" t="s">
        <v>373</v>
      </c>
      <c r="G178" s="222"/>
      <c r="H178" s="225">
        <v>275</v>
      </c>
      <c r="I178" s="226"/>
      <c r="J178" s="222"/>
      <c r="K178" s="222"/>
      <c r="L178" s="227"/>
      <c r="M178" s="228"/>
      <c r="N178" s="229"/>
      <c r="O178" s="229"/>
      <c r="P178" s="229"/>
      <c r="Q178" s="229"/>
      <c r="R178" s="229"/>
      <c r="S178" s="229"/>
      <c r="T178" s="230"/>
      <c r="AT178" s="231" t="s">
        <v>159</v>
      </c>
      <c r="AU178" s="231" t="s">
        <v>83</v>
      </c>
      <c r="AV178" s="14" t="s">
        <v>83</v>
      </c>
      <c r="AW178" s="14" t="s">
        <v>30</v>
      </c>
      <c r="AX178" s="14" t="s">
        <v>73</v>
      </c>
      <c r="AY178" s="231" t="s">
        <v>142</v>
      </c>
    </row>
    <row r="179" spans="2:51" s="15" customFormat="1" ht="11.25">
      <c r="B179" s="236"/>
      <c r="C179" s="237"/>
      <c r="D179" s="204" t="s">
        <v>159</v>
      </c>
      <c r="E179" s="238" t="s">
        <v>292</v>
      </c>
      <c r="F179" s="239" t="s">
        <v>374</v>
      </c>
      <c r="G179" s="237"/>
      <c r="H179" s="240">
        <v>350</v>
      </c>
      <c r="I179" s="241"/>
      <c r="J179" s="237"/>
      <c r="K179" s="237"/>
      <c r="L179" s="242"/>
      <c r="M179" s="243"/>
      <c r="N179" s="244"/>
      <c r="O179" s="244"/>
      <c r="P179" s="244"/>
      <c r="Q179" s="244"/>
      <c r="R179" s="244"/>
      <c r="S179" s="244"/>
      <c r="T179" s="245"/>
      <c r="AT179" s="246" t="s">
        <v>159</v>
      </c>
      <c r="AU179" s="246" t="s">
        <v>83</v>
      </c>
      <c r="AV179" s="15" t="s">
        <v>168</v>
      </c>
      <c r="AW179" s="15" t="s">
        <v>30</v>
      </c>
      <c r="AX179" s="15" t="s">
        <v>81</v>
      </c>
      <c r="AY179" s="246" t="s">
        <v>142</v>
      </c>
    </row>
    <row r="180" spans="1:65" s="2" customFormat="1" ht="16.5" customHeight="1">
      <c r="A180" s="34"/>
      <c r="B180" s="35"/>
      <c r="C180" s="247" t="s">
        <v>375</v>
      </c>
      <c r="D180" s="247" t="s">
        <v>376</v>
      </c>
      <c r="E180" s="248" t="s">
        <v>377</v>
      </c>
      <c r="F180" s="249" t="s">
        <v>378</v>
      </c>
      <c r="G180" s="250" t="s">
        <v>379</v>
      </c>
      <c r="H180" s="251">
        <v>33.45</v>
      </c>
      <c r="I180" s="252"/>
      <c r="J180" s="253">
        <f>ROUND(I180*H180,2)</f>
        <v>0</v>
      </c>
      <c r="K180" s="249" t="s">
        <v>149</v>
      </c>
      <c r="L180" s="254"/>
      <c r="M180" s="255" t="s">
        <v>1</v>
      </c>
      <c r="N180" s="256" t="s">
        <v>38</v>
      </c>
      <c r="O180" s="71"/>
      <c r="P180" s="200">
        <f>O180*H180</f>
        <v>0</v>
      </c>
      <c r="Q180" s="200">
        <v>1</v>
      </c>
      <c r="R180" s="200">
        <f>Q180*H180</f>
        <v>33.45</v>
      </c>
      <c r="S180" s="200">
        <v>0</v>
      </c>
      <c r="T180" s="201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02" t="s">
        <v>198</v>
      </c>
      <c r="AT180" s="202" t="s">
        <v>376</v>
      </c>
      <c r="AU180" s="202" t="s">
        <v>83</v>
      </c>
      <c r="AY180" s="17" t="s">
        <v>142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17" t="s">
        <v>81</v>
      </c>
      <c r="BK180" s="203">
        <f>ROUND(I180*H180,2)</f>
        <v>0</v>
      </c>
      <c r="BL180" s="17" t="s">
        <v>168</v>
      </c>
      <c r="BM180" s="202" t="s">
        <v>380</v>
      </c>
    </row>
    <row r="181" spans="1:47" s="2" customFormat="1" ht="11.25">
      <c r="A181" s="34"/>
      <c r="B181" s="35"/>
      <c r="C181" s="36"/>
      <c r="D181" s="204" t="s">
        <v>152</v>
      </c>
      <c r="E181" s="36"/>
      <c r="F181" s="205" t="s">
        <v>378</v>
      </c>
      <c r="G181" s="36"/>
      <c r="H181" s="36"/>
      <c r="I181" s="206"/>
      <c r="J181" s="36"/>
      <c r="K181" s="36"/>
      <c r="L181" s="39"/>
      <c r="M181" s="207"/>
      <c r="N181" s="208"/>
      <c r="O181" s="71"/>
      <c r="P181" s="71"/>
      <c r="Q181" s="71"/>
      <c r="R181" s="71"/>
      <c r="S181" s="71"/>
      <c r="T181" s="72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T181" s="17" t="s">
        <v>152</v>
      </c>
      <c r="AU181" s="17" t="s">
        <v>83</v>
      </c>
    </row>
    <row r="182" spans="2:51" s="13" customFormat="1" ht="11.25">
      <c r="B182" s="211"/>
      <c r="C182" s="212"/>
      <c r="D182" s="204" t="s">
        <v>159</v>
      </c>
      <c r="E182" s="213" t="s">
        <v>1</v>
      </c>
      <c r="F182" s="214" t="s">
        <v>381</v>
      </c>
      <c r="G182" s="212"/>
      <c r="H182" s="213" t="s">
        <v>1</v>
      </c>
      <c r="I182" s="215"/>
      <c r="J182" s="212"/>
      <c r="K182" s="212"/>
      <c r="L182" s="216"/>
      <c r="M182" s="217"/>
      <c r="N182" s="218"/>
      <c r="O182" s="218"/>
      <c r="P182" s="218"/>
      <c r="Q182" s="218"/>
      <c r="R182" s="218"/>
      <c r="S182" s="218"/>
      <c r="T182" s="219"/>
      <c r="AT182" s="220" t="s">
        <v>159</v>
      </c>
      <c r="AU182" s="220" t="s">
        <v>83</v>
      </c>
      <c r="AV182" s="13" t="s">
        <v>81</v>
      </c>
      <c r="AW182" s="13" t="s">
        <v>30</v>
      </c>
      <c r="AX182" s="13" t="s">
        <v>73</v>
      </c>
      <c r="AY182" s="220" t="s">
        <v>142</v>
      </c>
    </row>
    <row r="183" spans="2:51" s="14" customFormat="1" ht="11.25">
      <c r="B183" s="221"/>
      <c r="C183" s="222"/>
      <c r="D183" s="204" t="s">
        <v>159</v>
      </c>
      <c r="E183" s="223" t="s">
        <v>1</v>
      </c>
      <c r="F183" s="224" t="s">
        <v>382</v>
      </c>
      <c r="G183" s="222"/>
      <c r="H183" s="225">
        <v>33.45</v>
      </c>
      <c r="I183" s="226"/>
      <c r="J183" s="222"/>
      <c r="K183" s="222"/>
      <c r="L183" s="227"/>
      <c r="M183" s="228"/>
      <c r="N183" s="229"/>
      <c r="O183" s="229"/>
      <c r="P183" s="229"/>
      <c r="Q183" s="229"/>
      <c r="R183" s="229"/>
      <c r="S183" s="229"/>
      <c r="T183" s="230"/>
      <c r="AT183" s="231" t="s">
        <v>159</v>
      </c>
      <c r="AU183" s="231" t="s">
        <v>83</v>
      </c>
      <c r="AV183" s="14" t="s">
        <v>83</v>
      </c>
      <c r="AW183" s="14" t="s">
        <v>30</v>
      </c>
      <c r="AX183" s="14" t="s">
        <v>81</v>
      </c>
      <c r="AY183" s="231" t="s">
        <v>142</v>
      </c>
    </row>
    <row r="184" spans="1:65" s="2" customFormat="1" ht="16.5" customHeight="1">
      <c r="A184" s="34"/>
      <c r="B184" s="35"/>
      <c r="C184" s="247" t="s">
        <v>203</v>
      </c>
      <c r="D184" s="247" t="s">
        <v>376</v>
      </c>
      <c r="E184" s="248" t="s">
        <v>383</v>
      </c>
      <c r="F184" s="249" t="s">
        <v>384</v>
      </c>
      <c r="G184" s="250" t="s">
        <v>379</v>
      </c>
      <c r="H184" s="251">
        <v>0.245</v>
      </c>
      <c r="I184" s="252"/>
      <c r="J184" s="253">
        <f>ROUND(I184*H184,2)</f>
        <v>0</v>
      </c>
      <c r="K184" s="249" t="s">
        <v>149</v>
      </c>
      <c r="L184" s="254"/>
      <c r="M184" s="255" t="s">
        <v>1</v>
      </c>
      <c r="N184" s="256" t="s">
        <v>38</v>
      </c>
      <c r="O184" s="71"/>
      <c r="P184" s="200">
        <f>O184*H184</f>
        <v>0</v>
      </c>
      <c r="Q184" s="200">
        <v>1</v>
      </c>
      <c r="R184" s="200">
        <f>Q184*H184</f>
        <v>0.245</v>
      </c>
      <c r="S184" s="200">
        <v>0</v>
      </c>
      <c r="T184" s="201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02" t="s">
        <v>198</v>
      </c>
      <c r="AT184" s="202" t="s">
        <v>376</v>
      </c>
      <c r="AU184" s="202" t="s">
        <v>83</v>
      </c>
      <c r="AY184" s="17" t="s">
        <v>142</v>
      </c>
      <c r="BE184" s="203">
        <f>IF(N184="základní",J184,0)</f>
        <v>0</v>
      </c>
      <c r="BF184" s="203">
        <f>IF(N184="snížená",J184,0)</f>
        <v>0</v>
      </c>
      <c r="BG184" s="203">
        <f>IF(N184="zákl. přenesená",J184,0)</f>
        <v>0</v>
      </c>
      <c r="BH184" s="203">
        <f>IF(N184="sníž. přenesená",J184,0)</f>
        <v>0</v>
      </c>
      <c r="BI184" s="203">
        <f>IF(N184="nulová",J184,0)</f>
        <v>0</v>
      </c>
      <c r="BJ184" s="17" t="s">
        <v>81</v>
      </c>
      <c r="BK184" s="203">
        <f>ROUND(I184*H184,2)</f>
        <v>0</v>
      </c>
      <c r="BL184" s="17" t="s">
        <v>168</v>
      </c>
      <c r="BM184" s="202" t="s">
        <v>385</v>
      </c>
    </row>
    <row r="185" spans="1:47" s="2" customFormat="1" ht="11.25">
      <c r="A185" s="34"/>
      <c r="B185" s="35"/>
      <c r="C185" s="36"/>
      <c r="D185" s="204" t="s">
        <v>152</v>
      </c>
      <c r="E185" s="36"/>
      <c r="F185" s="205" t="s">
        <v>384</v>
      </c>
      <c r="G185" s="36"/>
      <c r="H185" s="36"/>
      <c r="I185" s="206"/>
      <c r="J185" s="36"/>
      <c r="K185" s="36"/>
      <c r="L185" s="39"/>
      <c r="M185" s="207"/>
      <c r="N185" s="208"/>
      <c r="O185" s="71"/>
      <c r="P185" s="71"/>
      <c r="Q185" s="71"/>
      <c r="R185" s="71"/>
      <c r="S185" s="71"/>
      <c r="T185" s="72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T185" s="17" t="s">
        <v>152</v>
      </c>
      <c r="AU185" s="17" t="s">
        <v>83</v>
      </c>
    </row>
    <row r="186" spans="1:47" s="2" customFormat="1" ht="19.5">
      <c r="A186" s="34"/>
      <c r="B186" s="35"/>
      <c r="C186" s="36"/>
      <c r="D186" s="204" t="s">
        <v>386</v>
      </c>
      <c r="E186" s="36"/>
      <c r="F186" s="257" t="s">
        <v>387</v>
      </c>
      <c r="G186" s="36"/>
      <c r="H186" s="36"/>
      <c r="I186" s="206"/>
      <c r="J186" s="36"/>
      <c r="K186" s="36"/>
      <c r="L186" s="39"/>
      <c r="M186" s="207"/>
      <c r="N186" s="208"/>
      <c r="O186" s="71"/>
      <c r="P186" s="71"/>
      <c r="Q186" s="71"/>
      <c r="R186" s="71"/>
      <c r="S186" s="71"/>
      <c r="T186" s="72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T186" s="17" t="s">
        <v>386</v>
      </c>
      <c r="AU186" s="17" t="s">
        <v>83</v>
      </c>
    </row>
    <row r="187" spans="2:51" s="14" customFormat="1" ht="11.25">
      <c r="B187" s="221"/>
      <c r="C187" s="222"/>
      <c r="D187" s="204" t="s">
        <v>159</v>
      </c>
      <c r="E187" s="223" t="s">
        <v>1</v>
      </c>
      <c r="F187" s="224" t="s">
        <v>388</v>
      </c>
      <c r="G187" s="222"/>
      <c r="H187" s="225">
        <v>0.245</v>
      </c>
      <c r="I187" s="226"/>
      <c r="J187" s="222"/>
      <c r="K187" s="222"/>
      <c r="L187" s="227"/>
      <c r="M187" s="228"/>
      <c r="N187" s="229"/>
      <c r="O187" s="229"/>
      <c r="P187" s="229"/>
      <c r="Q187" s="229"/>
      <c r="R187" s="229"/>
      <c r="S187" s="229"/>
      <c r="T187" s="230"/>
      <c r="AT187" s="231" t="s">
        <v>159</v>
      </c>
      <c r="AU187" s="231" t="s">
        <v>83</v>
      </c>
      <c r="AV187" s="14" t="s">
        <v>83</v>
      </c>
      <c r="AW187" s="14" t="s">
        <v>30</v>
      </c>
      <c r="AX187" s="14" t="s">
        <v>81</v>
      </c>
      <c r="AY187" s="231" t="s">
        <v>142</v>
      </c>
    </row>
    <row r="188" spans="1:65" s="2" customFormat="1" ht="16.5" customHeight="1">
      <c r="A188" s="34"/>
      <c r="B188" s="35"/>
      <c r="C188" s="247" t="s">
        <v>209</v>
      </c>
      <c r="D188" s="247" t="s">
        <v>376</v>
      </c>
      <c r="E188" s="248" t="s">
        <v>389</v>
      </c>
      <c r="F188" s="249" t="s">
        <v>390</v>
      </c>
      <c r="G188" s="250" t="s">
        <v>379</v>
      </c>
      <c r="H188" s="251">
        <v>14.25</v>
      </c>
      <c r="I188" s="252"/>
      <c r="J188" s="253">
        <f>ROUND(I188*H188,2)</f>
        <v>0</v>
      </c>
      <c r="K188" s="249" t="s">
        <v>149</v>
      </c>
      <c r="L188" s="254"/>
      <c r="M188" s="255" t="s">
        <v>1</v>
      </c>
      <c r="N188" s="256" t="s">
        <v>38</v>
      </c>
      <c r="O188" s="71"/>
      <c r="P188" s="200">
        <f>O188*H188</f>
        <v>0</v>
      </c>
      <c r="Q188" s="200">
        <v>1</v>
      </c>
      <c r="R188" s="200">
        <f>Q188*H188</f>
        <v>14.25</v>
      </c>
      <c r="S188" s="200">
        <v>0</v>
      </c>
      <c r="T188" s="201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02" t="s">
        <v>198</v>
      </c>
      <c r="AT188" s="202" t="s">
        <v>376</v>
      </c>
      <c r="AU188" s="202" t="s">
        <v>83</v>
      </c>
      <c r="AY188" s="17" t="s">
        <v>142</v>
      </c>
      <c r="BE188" s="203">
        <f>IF(N188="základní",J188,0)</f>
        <v>0</v>
      </c>
      <c r="BF188" s="203">
        <f>IF(N188="snížená",J188,0)</f>
        <v>0</v>
      </c>
      <c r="BG188" s="203">
        <f>IF(N188="zákl. přenesená",J188,0)</f>
        <v>0</v>
      </c>
      <c r="BH188" s="203">
        <f>IF(N188="sníž. přenesená",J188,0)</f>
        <v>0</v>
      </c>
      <c r="BI188" s="203">
        <f>IF(N188="nulová",J188,0)</f>
        <v>0</v>
      </c>
      <c r="BJ188" s="17" t="s">
        <v>81</v>
      </c>
      <c r="BK188" s="203">
        <f>ROUND(I188*H188,2)</f>
        <v>0</v>
      </c>
      <c r="BL188" s="17" t="s">
        <v>168</v>
      </c>
      <c r="BM188" s="202" t="s">
        <v>391</v>
      </c>
    </row>
    <row r="189" spans="1:47" s="2" customFormat="1" ht="11.25">
      <c r="A189" s="34"/>
      <c r="B189" s="35"/>
      <c r="C189" s="36"/>
      <c r="D189" s="204" t="s">
        <v>152</v>
      </c>
      <c r="E189" s="36"/>
      <c r="F189" s="205" t="s">
        <v>390</v>
      </c>
      <c r="G189" s="36"/>
      <c r="H189" s="36"/>
      <c r="I189" s="206"/>
      <c r="J189" s="36"/>
      <c r="K189" s="36"/>
      <c r="L189" s="39"/>
      <c r="M189" s="207"/>
      <c r="N189" s="208"/>
      <c r="O189" s="71"/>
      <c r="P189" s="71"/>
      <c r="Q189" s="71"/>
      <c r="R189" s="71"/>
      <c r="S189" s="71"/>
      <c r="T189" s="72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T189" s="17" t="s">
        <v>152</v>
      </c>
      <c r="AU189" s="17" t="s">
        <v>83</v>
      </c>
    </row>
    <row r="190" spans="1:47" s="2" customFormat="1" ht="19.5">
      <c r="A190" s="34"/>
      <c r="B190" s="35"/>
      <c r="C190" s="36"/>
      <c r="D190" s="204" t="s">
        <v>386</v>
      </c>
      <c r="E190" s="36"/>
      <c r="F190" s="257" t="s">
        <v>392</v>
      </c>
      <c r="G190" s="36"/>
      <c r="H190" s="36"/>
      <c r="I190" s="206"/>
      <c r="J190" s="36"/>
      <c r="K190" s="36"/>
      <c r="L190" s="39"/>
      <c r="M190" s="207"/>
      <c r="N190" s="208"/>
      <c r="O190" s="71"/>
      <c r="P190" s="71"/>
      <c r="Q190" s="71"/>
      <c r="R190" s="71"/>
      <c r="S190" s="71"/>
      <c r="T190" s="72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T190" s="17" t="s">
        <v>386</v>
      </c>
      <c r="AU190" s="17" t="s">
        <v>83</v>
      </c>
    </row>
    <row r="191" spans="2:51" s="14" customFormat="1" ht="11.25">
      <c r="B191" s="221"/>
      <c r="C191" s="222"/>
      <c r="D191" s="204" t="s">
        <v>159</v>
      </c>
      <c r="E191" s="223" t="s">
        <v>1</v>
      </c>
      <c r="F191" s="224" t="s">
        <v>393</v>
      </c>
      <c r="G191" s="222"/>
      <c r="H191" s="225">
        <v>11.715</v>
      </c>
      <c r="I191" s="226"/>
      <c r="J191" s="222"/>
      <c r="K191" s="222"/>
      <c r="L191" s="227"/>
      <c r="M191" s="228"/>
      <c r="N191" s="229"/>
      <c r="O191" s="229"/>
      <c r="P191" s="229"/>
      <c r="Q191" s="229"/>
      <c r="R191" s="229"/>
      <c r="S191" s="229"/>
      <c r="T191" s="230"/>
      <c r="AT191" s="231" t="s">
        <v>159</v>
      </c>
      <c r="AU191" s="231" t="s">
        <v>83</v>
      </c>
      <c r="AV191" s="14" t="s">
        <v>83</v>
      </c>
      <c r="AW191" s="14" t="s">
        <v>30</v>
      </c>
      <c r="AX191" s="14" t="s">
        <v>73</v>
      </c>
      <c r="AY191" s="231" t="s">
        <v>142</v>
      </c>
    </row>
    <row r="192" spans="2:51" s="14" customFormat="1" ht="11.25">
      <c r="B192" s="221"/>
      <c r="C192" s="222"/>
      <c r="D192" s="204" t="s">
        <v>159</v>
      </c>
      <c r="E192" s="223" t="s">
        <v>1</v>
      </c>
      <c r="F192" s="224" t="s">
        <v>394</v>
      </c>
      <c r="G192" s="222"/>
      <c r="H192" s="225">
        <v>2.535</v>
      </c>
      <c r="I192" s="226"/>
      <c r="J192" s="222"/>
      <c r="K192" s="222"/>
      <c r="L192" s="227"/>
      <c r="M192" s="228"/>
      <c r="N192" s="229"/>
      <c r="O192" s="229"/>
      <c r="P192" s="229"/>
      <c r="Q192" s="229"/>
      <c r="R192" s="229"/>
      <c r="S192" s="229"/>
      <c r="T192" s="230"/>
      <c r="AT192" s="231" t="s">
        <v>159</v>
      </c>
      <c r="AU192" s="231" t="s">
        <v>83</v>
      </c>
      <c r="AV192" s="14" t="s">
        <v>83</v>
      </c>
      <c r="AW192" s="14" t="s">
        <v>30</v>
      </c>
      <c r="AX192" s="14" t="s">
        <v>73</v>
      </c>
      <c r="AY192" s="231" t="s">
        <v>142</v>
      </c>
    </row>
    <row r="193" spans="2:51" s="15" customFormat="1" ht="11.25">
      <c r="B193" s="236"/>
      <c r="C193" s="237"/>
      <c r="D193" s="204" t="s">
        <v>159</v>
      </c>
      <c r="E193" s="238" t="s">
        <v>1</v>
      </c>
      <c r="F193" s="239" t="s">
        <v>374</v>
      </c>
      <c r="G193" s="237"/>
      <c r="H193" s="240">
        <v>14.25</v>
      </c>
      <c r="I193" s="241"/>
      <c r="J193" s="237"/>
      <c r="K193" s="237"/>
      <c r="L193" s="242"/>
      <c r="M193" s="243"/>
      <c r="N193" s="244"/>
      <c r="O193" s="244"/>
      <c r="P193" s="244"/>
      <c r="Q193" s="244"/>
      <c r="R193" s="244"/>
      <c r="S193" s="244"/>
      <c r="T193" s="245"/>
      <c r="AT193" s="246" t="s">
        <v>159</v>
      </c>
      <c r="AU193" s="246" t="s">
        <v>83</v>
      </c>
      <c r="AV193" s="15" t="s">
        <v>168</v>
      </c>
      <c r="AW193" s="15" t="s">
        <v>30</v>
      </c>
      <c r="AX193" s="15" t="s">
        <v>81</v>
      </c>
      <c r="AY193" s="246" t="s">
        <v>142</v>
      </c>
    </row>
    <row r="194" spans="1:65" s="2" customFormat="1" ht="16.5" customHeight="1">
      <c r="A194" s="34"/>
      <c r="B194" s="35"/>
      <c r="C194" s="191" t="s">
        <v>214</v>
      </c>
      <c r="D194" s="191" t="s">
        <v>145</v>
      </c>
      <c r="E194" s="192" t="s">
        <v>395</v>
      </c>
      <c r="F194" s="193" t="s">
        <v>396</v>
      </c>
      <c r="G194" s="194" t="s">
        <v>290</v>
      </c>
      <c r="H194" s="195">
        <v>350</v>
      </c>
      <c r="I194" s="196"/>
      <c r="J194" s="197">
        <f>ROUND(I194*H194,2)</f>
        <v>0</v>
      </c>
      <c r="K194" s="193" t="s">
        <v>149</v>
      </c>
      <c r="L194" s="39"/>
      <c r="M194" s="198" t="s">
        <v>1</v>
      </c>
      <c r="N194" s="199" t="s">
        <v>38</v>
      </c>
      <c r="O194" s="71"/>
      <c r="P194" s="200">
        <f>O194*H194</f>
        <v>0</v>
      </c>
      <c r="Q194" s="200">
        <v>0</v>
      </c>
      <c r="R194" s="200">
        <f>Q194*H194</f>
        <v>0</v>
      </c>
      <c r="S194" s="200">
        <v>0</v>
      </c>
      <c r="T194" s="201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02" t="s">
        <v>168</v>
      </c>
      <c r="AT194" s="202" t="s">
        <v>145</v>
      </c>
      <c r="AU194" s="202" t="s">
        <v>83</v>
      </c>
      <c r="AY194" s="17" t="s">
        <v>142</v>
      </c>
      <c r="BE194" s="203">
        <f>IF(N194="základní",J194,0)</f>
        <v>0</v>
      </c>
      <c r="BF194" s="203">
        <f>IF(N194="snížená",J194,0)</f>
        <v>0</v>
      </c>
      <c r="BG194" s="203">
        <f>IF(N194="zákl. přenesená",J194,0)</f>
        <v>0</v>
      </c>
      <c r="BH194" s="203">
        <f>IF(N194="sníž. přenesená",J194,0)</f>
        <v>0</v>
      </c>
      <c r="BI194" s="203">
        <f>IF(N194="nulová",J194,0)</f>
        <v>0</v>
      </c>
      <c r="BJ194" s="17" t="s">
        <v>81</v>
      </c>
      <c r="BK194" s="203">
        <f>ROUND(I194*H194,2)</f>
        <v>0</v>
      </c>
      <c r="BL194" s="17" t="s">
        <v>168</v>
      </c>
      <c r="BM194" s="202" t="s">
        <v>397</v>
      </c>
    </row>
    <row r="195" spans="1:47" s="2" customFormat="1" ht="11.25">
      <c r="A195" s="34"/>
      <c r="B195" s="35"/>
      <c r="C195" s="36"/>
      <c r="D195" s="204" t="s">
        <v>152</v>
      </c>
      <c r="E195" s="36"/>
      <c r="F195" s="205" t="s">
        <v>398</v>
      </c>
      <c r="G195" s="36"/>
      <c r="H195" s="36"/>
      <c r="I195" s="206"/>
      <c r="J195" s="36"/>
      <c r="K195" s="36"/>
      <c r="L195" s="39"/>
      <c r="M195" s="207"/>
      <c r="N195" s="208"/>
      <c r="O195" s="71"/>
      <c r="P195" s="71"/>
      <c r="Q195" s="71"/>
      <c r="R195" s="71"/>
      <c r="S195" s="71"/>
      <c r="T195" s="72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T195" s="17" t="s">
        <v>152</v>
      </c>
      <c r="AU195" s="17" t="s">
        <v>83</v>
      </c>
    </row>
    <row r="196" spans="1:47" s="2" customFormat="1" ht="11.25">
      <c r="A196" s="34"/>
      <c r="B196" s="35"/>
      <c r="C196" s="36"/>
      <c r="D196" s="209" t="s">
        <v>153</v>
      </c>
      <c r="E196" s="36"/>
      <c r="F196" s="210" t="s">
        <v>399</v>
      </c>
      <c r="G196" s="36"/>
      <c r="H196" s="36"/>
      <c r="I196" s="206"/>
      <c r="J196" s="36"/>
      <c r="K196" s="36"/>
      <c r="L196" s="39"/>
      <c r="M196" s="207"/>
      <c r="N196" s="208"/>
      <c r="O196" s="71"/>
      <c r="P196" s="71"/>
      <c r="Q196" s="71"/>
      <c r="R196" s="71"/>
      <c r="S196" s="71"/>
      <c r="T196" s="72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T196" s="17" t="s">
        <v>153</v>
      </c>
      <c r="AU196" s="17" t="s">
        <v>83</v>
      </c>
    </row>
    <row r="197" spans="2:51" s="14" customFormat="1" ht="11.25">
      <c r="B197" s="221"/>
      <c r="C197" s="222"/>
      <c r="D197" s="204" t="s">
        <v>159</v>
      </c>
      <c r="E197" s="223" t="s">
        <v>1</v>
      </c>
      <c r="F197" s="224" t="s">
        <v>292</v>
      </c>
      <c r="G197" s="222"/>
      <c r="H197" s="225">
        <v>350</v>
      </c>
      <c r="I197" s="226"/>
      <c r="J197" s="222"/>
      <c r="K197" s="222"/>
      <c r="L197" s="227"/>
      <c r="M197" s="228"/>
      <c r="N197" s="229"/>
      <c r="O197" s="229"/>
      <c r="P197" s="229"/>
      <c r="Q197" s="229"/>
      <c r="R197" s="229"/>
      <c r="S197" s="229"/>
      <c r="T197" s="230"/>
      <c r="AT197" s="231" t="s">
        <v>159</v>
      </c>
      <c r="AU197" s="231" t="s">
        <v>83</v>
      </c>
      <c r="AV197" s="14" t="s">
        <v>83</v>
      </c>
      <c r="AW197" s="14" t="s">
        <v>30</v>
      </c>
      <c r="AX197" s="14" t="s">
        <v>81</v>
      </c>
      <c r="AY197" s="231" t="s">
        <v>142</v>
      </c>
    </row>
    <row r="198" spans="1:65" s="2" customFormat="1" ht="24.2" customHeight="1">
      <c r="A198" s="34"/>
      <c r="B198" s="35"/>
      <c r="C198" s="191" t="s">
        <v>222</v>
      </c>
      <c r="D198" s="191" t="s">
        <v>145</v>
      </c>
      <c r="E198" s="192" t="s">
        <v>400</v>
      </c>
      <c r="F198" s="193" t="s">
        <v>401</v>
      </c>
      <c r="G198" s="194" t="s">
        <v>319</v>
      </c>
      <c r="H198" s="195">
        <v>226.15</v>
      </c>
      <c r="I198" s="196"/>
      <c r="J198" s="197">
        <f>ROUND(I198*H198,2)</f>
        <v>0</v>
      </c>
      <c r="K198" s="193" t="s">
        <v>149</v>
      </c>
      <c r="L198" s="39"/>
      <c r="M198" s="198" t="s">
        <v>1</v>
      </c>
      <c r="N198" s="199" t="s">
        <v>38</v>
      </c>
      <c r="O198" s="71"/>
      <c r="P198" s="200">
        <f>O198*H198</f>
        <v>0</v>
      </c>
      <c r="Q198" s="200">
        <v>0.0264</v>
      </c>
      <c r="R198" s="200">
        <f>Q198*H198</f>
        <v>5.97036</v>
      </c>
      <c r="S198" s="200">
        <v>0</v>
      </c>
      <c r="T198" s="201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02" t="s">
        <v>168</v>
      </c>
      <c r="AT198" s="202" t="s">
        <v>145</v>
      </c>
      <c r="AU198" s="202" t="s">
        <v>83</v>
      </c>
      <c r="AY198" s="17" t="s">
        <v>142</v>
      </c>
      <c r="BE198" s="203">
        <f>IF(N198="základní",J198,0)</f>
        <v>0</v>
      </c>
      <c r="BF198" s="203">
        <f>IF(N198="snížená",J198,0)</f>
        <v>0</v>
      </c>
      <c r="BG198" s="203">
        <f>IF(N198="zákl. přenesená",J198,0)</f>
        <v>0</v>
      </c>
      <c r="BH198" s="203">
        <f>IF(N198="sníž. přenesená",J198,0)</f>
        <v>0</v>
      </c>
      <c r="BI198" s="203">
        <f>IF(N198="nulová",J198,0)</f>
        <v>0</v>
      </c>
      <c r="BJ198" s="17" t="s">
        <v>81</v>
      </c>
      <c r="BK198" s="203">
        <f>ROUND(I198*H198,2)</f>
        <v>0</v>
      </c>
      <c r="BL198" s="17" t="s">
        <v>168</v>
      </c>
      <c r="BM198" s="202" t="s">
        <v>402</v>
      </c>
    </row>
    <row r="199" spans="1:47" s="2" customFormat="1" ht="19.5">
      <c r="A199" s="34"/>
      <c r="B199" s="35"/>
      <c r="C199" s="36"/>
      <c r="D199" s="204" t="s">
        <v>152</v>
      </c>
      <c r="E199" s="36"/>
      <c r="F199" s="205" t="s">
        <v>403</v>
      </c>
      <c r="G199" s="36"/>
      <c r="H199" s="36"/>
      <c r="I199" s="206"/>
      <c r="J199" s="36"/>
      <c r="K199" s="36"/>
      <c r="L199" s="39"/>
      <c r="M199" s="207"/>
      <c r="N199" s="208"/>
      <c r="O199" s="71"/>
      <c r="P199" s="71"/>
      <c r="Q199" s="71"/>
      <c r="R199" s="71"/>
      <c r="S199" s="71"/>
      <c r="T199" s="72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T199" s="17" t="s">
        <v>152</v>
      </c>
      <c r="AU199" s="17" t="s">
        <v>83</v>
      </c>
    </row>
    <row r="200" spans="1:47" s="2" customFormat="1" ht="11.25">
      <c r="A200" s="34"/>
      <c r="B200" s="35"/>
      <c r="C200" s="36"/>
      <c r="D200" s="209" t="s">
        <v>153</v>
      </c>
      <c r="E200" s="36"/>
      <c r="F200" s="210" t="s">
        <v>404</v>
      </c>
      <c r="G200" s="36"/>
      <c r="H200" s="36"/>
      <c r="I200" s="206"/>
      <c r="J200" s="36"/>
      <c r="K200" s="36"/>
      <c r="L200" s="39"/>
      <c r="M200" s="207"/>
      <c r="N200" s="208"/>
      <c r="O200" s="71"/>
      <c r="P200" s="71"/>
      <c r="Q200" s="71"/>
      <c r="R200" s="71"/>
      <c r="S200" s="71"/>
      <c r="T200" s="72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T200" s="17" t="s">
        <v>153</v>
      </c>
      <c r="AU200" s="17" t="s">
        <v>83</v>
      </c>
    </row>
    <row r="201" spans="2:51" s="13" customFormat="1" ht="11.25">
      <c r="B201" s="211"/>
      <c r="C201" s="212"/>
      <c r="D201" s="204" t="s">
        <v>159</v>
      </c>
      <c r="E201" s="213" t="s">
        <v>1</v>
      </c>
      <c r="F201" s="214" t="s">
        <v>370</v>
      </c>
      <c r="G201" s="212"/>
      <c r="H201" s="213" t="s">
        <v>1</v>
      </c>
      <c r="I201" s="215"/>
      <c r="J201" s="212"/>
      <c r="K201" s="212"/>
      <c r="L201" s="216"/>
      <c r="M201" s="217"/>
      <c r="N201" s="218"/>
      <c r="O201" s="218"/>
      <c r="P201" s="218"/>
      <c r="Q201" s="218"/>
      <c r="R201" s="218"/>
      <c r="S201" s="218"/>
      <c r="T201" s="219"/>
      <c r="AT201" s="220" t="s">
        <v>159</v>
      </c>
      <c r="AU201" s="220" t="s">
        <v>83</v>
      </c>
      <c r="AV201" s="13" t="s">
        <v>81</v>
      </c>
      <c r="AW201" s="13" t="s">
        <v>30</v>
      </c>
      <c r="AX201" s="13" t="s">
        <v>73</v>
      </c>
      <c r="AY201" s="220" t="s">
        <v>142</v>
      </c>
    </row>
    <row r="202" spans="2:51" s="14" customFormat="1" ht="11.25">
      <c r="B202" s="221"/>
      <c r="C202" s="222"/>
      <c r="D202" s="204" t="s">
        <v>159</v>
      </c>
      <c r="E202" s="223" t="s">
        <v>1</v>
      </c>
      <c r="F202" s="224" t="s">
        <v>405</v>
      </c>
      <c r="G202" s="222"/>
      <c r="H202" s="225">
        <v>226.15</v>
      </c>
      <c r="I202" s="226"/>
      <c r="J202" s="222"/>
      <c r="K202" s="222"/>
      <c r="L202" s="227"/>
      <c r="M202" s="228"/>
      <c r="N202" s="229"/>
      <c r="O202" s="229"/>
      <c r="P202" s="229"/>
      <c r="Q202" s="229"/>
      <c r="R202" s="229"/>
      <c r="S202" s="229"/>
      <c r="T202" s="230"/>
      <c r="AT202" s="231" t="s">
        <v>159</v>
      </c>
      <c r="AU202" s="231" t="s">
        <v>83</v>
      </c>
      <c r="AV202" s="14" t="s">
        <v>83</v>
      </c>
      <c r="AW202" s="14" t="s">
        <v>30</v>
      </c>
      <c r="AX202" s="14" t="s">
        <v>81</v>
      </c>
      <c r="AY202" s="231" t="s">
        <v>142</v>
      </c>
    </row>
    <row r="203" spans="1:65" s="2" customFormat="1" ht="16.5" customHeight="1">
      <c r="A203" s="34"/>
      <c r="B203" s="35"/>
      <c r="C203" s="191" t="s">
        <v>230</v>
      </c>
      <c r="D203" s="191" t="s">
        <v>145</v>
      </c>
      <c r="E203" s="192" t="s">
        <v>406</v>
      </c>
      <c r="F203" s="193" t="s">
        <v>407</v>
      </c>
      <c r="G203" s="194" t="s">
        <v>408</v>
      </c>
      <c r="H203" s="195">
        <v>3</v>
      </c>
      <c r="I203" s="196"/>
      <c r="J203" s="197">
        <f>ROUND(I203*H203,2)</f>
        <v>0</v>
      </c>
      <c r="K203" s="193" t="s">
        <v>149</v>
      </c>
      <c r="L203" s="39"/>
      <c r="M203" s="198" t="s">
        <v>1</v>
      </c>
      <c r="N203" s="199" t="s">
        <v>38</v>
      </c>
      <c r="O203" s="71"/>
      <c r="P203" s="200">
        <f>O203*H203</f>
        <v>0</v>
      </c>
      <c r="Q203" s="200">
        <v>0.0002</v>
      </c>
      <c r="R203" s="200">
        <f>Q203*H203</f>
        <v>0.0006000000000000001</v>
      </c>
      <c r="S203" s="200">
        <v>0</v>
      </c>
      <c r="T203" s="201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02" t="s">
        <v>168</v>
      </c>
      <c r="AT203" s="202" t="s">
        <v>145</v>
      </c>
      <c r="AU203" s="202" t="s">
        <v>83</v>
      </c>
      <c r="AY203" s="17" t="s">
        <v>142</v>
      </c>
      <c r="BE203" s="203">
        <f>IF(N203="základní",J203,0)</f>
        <v>0</v>
      </c>
      <c r="BF203" s="203">
        <f>IF(N203="snížená",J203,0)</f>
        <v>0</v>
      </c>
      <c r="BG203" s="203">
        <f>IF(N203="zákl. přenesená",J203,0)</f>
        <v>0</v>
      </c>
      <c r="BH203" s="203">
        <f>IF(N203="sníž. přenesená",J203,0)</f>
        <v>0</v>
      </c>
      <c r="BI203" s="203">
        <f>IF(N203="nulová",J203,0)</f>
        <v>0</v>
      </c>
      <c r="BJ203" s="17" t="s">
        <v>81</v>
      </c>
      <c r="BK203" s="203">
        <f>ROUND(I203*H203,2)</f>
        <v>0</v>
      </c>
      <c r="BL203" s="17" t="s">
        <v>168</v>
      </c>
      <c r="BM203" s="202" t="s">
        <v>409</v>
      </c>
    </row>
    <row r="204" spans="1:47" s="2" customFormat="1" ht="19.5">
      <c r="A204" s="34"/>
      <c r="B204" s="35"/>
      <c r="C204" s="36"/>
      <c r="D204" s="204" t="s">
        <v>152</v>
      </c>
      <c r="E204" s="36"/>
      <c r="F204" s="205" t="s">
        <v>410</v>
      </c>
      <c r="G204" s="36"/>
      <c r="H204" s="36"/>
      <c r="I204" s="206"/>
      <c r="J204" s="36"/>
      <c r="K204" s="36"/>
      <c r="L204" s="39"/>
      <c r="M204" s="207"/>
      <c r="N204" s="208"/>
      <c r="O204" s="71"/>
      <c r="P204" s="71"/>
      <c r="Q204" s="71"/>
      <c r="R204" s="71"/>
      <c r="S204" s="71"/>
      <c r="T204" s="72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T204" s="17" t="s">
        <v>152</v>
      </c>
      <c r="AU204" s="17" t="s">
        <v>83</v>
      </c>
    </row>
    <row r="205" spans="1:47" s="2" customFormat="1" ht="11.25">
      <c r="A205" s="34"/>
      <c r="B205" s="35"/>
      <c r="C205" s="36"/>
      <c r="D205" s="209" t="s">
        <v>153</v>
      </c>
      <c r="E205" s="36"/>
      <c r="F205" s="210" t="s">
        <v>411</v>
      </c>
      <c r="G205" s="36"/>
      <c r="H205" s="36"/>
      <c r="I205" s="206"/>
      <c r="J205" s="36"/>
      <c r="K205" s="36"/>
      <c r="L205" s="39"/>
      <c r="M205" s="207"/>
      <c r="N205" s="208"/>
      <c r="O205" s="71"/>
      <c r="P205" s="71"/>
      <c r="Q205" s="71"/>
      <c r="R205" s="71"/>
      <c r="S205" s="71"/>
      <c r="T205" s="72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T205" s="17" t="s">
        <v>153</v>
      </c>
      <c r="AU205" s="17" t="s">
        <v>83</v>
      </c>
    </row>
    <row r="206" spans="2:51" s="13" customFormat="1" ht="11.25">
      <c r="B206" s="211"/>
      <c r="C206" s="212"/>
      <c r="D206" s="204" t="s">
        <v>159</v>
      </c>
      <c r="E206" s="213" t="s">
        <v>1</v>
      </c>
      <c r="F206" s="214" t="s">
        <v>370</v>
      </c>
      <c r="G206" s="212"/>
      <c r="H206" s="213" t="s">
        <v>1</v>
      </c>
      <c r="I206" s="215"/>
      <c r="J206" s="212"/>
      <c r="K206" s="212"/>
      <c r="L206" s="216"/>
      <c r="M206" s="217"/>
      <c r="N206" s="218"/>
      <c r="O206" s="218"/>
      <c r="P206" s="218"/>
      <c r="Q206" s="218"/>
      <c r="R206" s="218"/>
      <c r="S206" s="218"/>
      <c r="T206" s="219"/>
      <c r="AT206" s="220" t="s">
        <v>159</v>
      </c>
      <c r="AU206" s="220" t="s">
        <v>83</v>
      </c>
      <c r="AV206" s="13" t="s">
        <v>81</v>
      </c>
      <c r="AW206" s="13" t="s">
        <v>30</v>
      </c>
      <c r="AX206" s="13" t="s">
        <v>73</v>
      </c>
      <c r="AY206" s="220" t="s">
        <v>142</v>
      </c>
    </row>
    <row r="207" spans="2:51" s="13" customFormat="1" ht="22.5">
      <c r="B207" s="211"/>
      <c r="C207" s="212"/>
      <c r="D207" s="204" t="s">
        <v>159</v>
      </c>
      <c r="E207" s="213" t="s">
        <v>1</v>
      </c>
      <c r="F207" s="214" t="s">
        <v>412</v>
      </c>
      <c r="G207" s="212"/>
      <c r="H207" s="213" t="s">
        <v>1</v>
      </c>
      <c r="I207" s="215"/>
      <c r="J207" s="212"/>
      <c r="K207" s="212"/>
      <c r="L207" s="216"/>
      <c r="M207" s="217"/>
      <c r="N207" s="218"/>
      <c r="O207" s="218"/>
      <c r="P207" s="218"/>
      <c r="Q207" s="218"/>
      <c r="R207" s="218"/>
      <c r="S207" s="218"/>
      <c r="T207" s="219"/>
      <c r="AT207" s="220" t="s">
        <v>159</v>
      </c>
      <c r="AU207" s="220" t="s">
        <v>83</v>
      </c>
      <c r="AV207" s="13" t="s">
        <v>81</v>
      </c>
      <c r="AW207" s="13" t="s">
        <v>30</v>
      </c>
      <c r="AX207" s="13" t="s">
        <v>73</v>
      </c>
      <c r="AY207" s="220" t="s">
        <v>142</v>
      </c>
    </row>
    <row r="208" spans="2:51" s="14" customFormat="1" ht="11.25">
      <c r="B208" s="221"/>
      <c r="C208" s="222"/>
      <c r="D208" s="204" t="s">
        <v>159</v>
      </c>
      <c r="E208" s="223" t="s">
        <v>1</v>
      </c>
      <c r="F208" s="224" t="s">
        <v>162</v>
      </c>
      <c r="G208" s="222"/>
      <c r="H208" s="225">
        <v>3</v>
      </c>
      <c r="I208" s="226"/>
      <c r="J208" s="222"/>
      <c r="K208" s="222"/>
      <c r="L208" s="227"/>
      <c r="M208" s="228"/>
      <c r="N208" s="229"/>
      <c r="O208" s="229"/>
      <c r="P208" s="229"/>
      <c r="Q208" s="229"/>
      <c r="R208" s="229"/>
      <c r="S208" s="229"/>
      <c r="T208" s="230"/>
      <c r="AT208" s="231" t="s">
        <v>159</v>
      </c>
      <c r="AU208" s="231" t="s">
        <v>83</v>
      </c>
      <c r="AV208" s="14" t="s">
        <v>83</v>
      </c>
      <c r="AW208" s="14" t="s">
        <v>30</v>
      </c>
      <c r="AX208" s="14" t="s">
        <v>81</v>
      </c>
      <c r="AY208" s="231" t="s">
        <v>142</v>
      </c>
    </row>
    <row r="209" spans="1:65" s="2" customFormat="1" ht="33" customHeight="1">
      <c r="A209" s="34"/>
      <c r="B209" s="35"/>
      <c r="C209" s="191" t="s">
        <v>236</v>
      </c>
      <c r="D209" s="191" t="s">
        <v>145</v>
      </c>
      <c r="E209" s="192" t="s">
        <v>413</v>
      </c>
      <c r="F209" s="193" t="s">
        <v>414</v>
      </c>
      <c r="G209" s="194" t="s">
        <v>352</v>
      </c>
      <c r="H209" s="195">
        <v>689.5</v>
      </c>
      <c r="I209" s="196"/>
      <c r="J209" s="197">
        <f>ROUND(I209*H209,2)</f>
        <v>0</v>
      </c>
      <c r="K209" s="193" t="s">
        <v>149</v>
      </c>
      <c r="L209" s="39"/>
      <c r="M209" s="198" t="s">
        <v>1</v>
      </c>
      <c r="N209" s="199" t="s">
        <v>38</v>
      </c>
      <c r="O209" s="71"/>
      <c r="P209" s="200">
        <f>O209*H209</f>
        <v>0</v>
      </c>
      <c r="Q209" s="200">
        <v>0</v>
      </c>
      <c r="R209" s="200">
        <f>Q209*H209</f>
        <v>0</v>
      </c>
      <c r="S209" s="200">
        <v>0</v>
      </c>
      <c r="T209" s="201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202" t="s">
        <v>168</v>
      </c>
      <c r="AT209" s="202" t="s">
        <v>145</v>
      </c>
      <c r="AU209" s="202" t="s">
        <v>83</v>
      </c>
      <c r="AY209" s="17" t="s">
        <v>142</v>
      </c>
      <c r="BE209" s="203">
        <f>IF(N209="základní",J209,0)</f>
        <v>0</v>
      </c>
      <c r="BF209" s="203">
        <f>IF(N209="snížená",J209,0)</f>
        <v>0</v>
      </c>
      <c r="BG209" s="203">
        <f>IF(N209="zákl. přenesená",J209,0)</f>
        <v>0</v>
      </c>
      <c r="BH209" s="203">
        <f>IF(N209="sníž. přenesená",J209,0)</f>
        <v>0</v>
      </c>
      <c r="BI209" s="203">
        <f>IF(N209="nulová",J209,0)</f>
        <v>0</v>
      </c>
      <c r="BJ209" s="17" t="s">
        <v>81</v>
      </c>
      <c r="BK209" s="203">
        <f>ROUND(I209*H209,2)</f>
        <v>0</v>
      </c>
      <c r="BL209" s="17" t="s">
        <v>168</v>
      </c>
      <c r="BM209" s="202" t="s">
        <v>415</v>
      </c>
    </row>
    <row r="210" spans="1:47" s="2" customFormat="1" ht="39">
      <c r="A210" s="34"/>
      <c r="B210" s="35"/>
      <c r="C210" s="36"/>
      <c r="D210" s="204" t="s">
        <v>152</v>
      </c>
      <c r="E210" s="36"/>
      <c r="F210" s="205" t="s">
        <v>416</v>
      </c>
      <c r="G210" s="36"/>
      <c r="H210" s="36"/>
      <c r="I210" s="206"/>
      <c r="J210" s="36"/>
      <c r="K210" s="36"/>
      <c r="L210" s="39"/>
      <c r="M210" s="207"/>
      <c r="N210" s="208"/>
      <c r="O210" s="71"/>
      <c r="P210" s="71"/>
      <c r="Q210" s="71"/>
      <c r="R210" s="71"/>
      <c r="S210" s="71"/>
      <c r="T210" s="72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T210" s="17" t="s">
        <v>152</v>
      </c>
      <c r="AU210" s="17" t="s">
        <v>83</v>
      </c>
    </row>
    <row r="211" spans="1:47" s="2" customFormat="1" ht="11.25">
      <c r="A211" s="34"/>
      <c r="B211" s="35"/>
      <c r="C211" s="36"/>
      <c r="D211" s="209" t="s">
        <v>153</v>
      </c>
      <c r="E211" s="36"/>
      <c r="F211" s="210" t="s">
        <v>417</v>
      </c>
      <c r="G211" s="36"/>
      <c r="H211" s="36"/>
      <c r="I211" s="206"/>
      <c r="J211" s="36"/>
      <c r="K211" s="36"/>
      <c r="L211" s="39"/>
      <c r="M211" s="207"/>
      <c r="N211" s="208"/>
      <c r="O211" s="71"/>
      <c r="P211" s="71"/>
      <c r="Q211" s="71"/>
      <c r="R211" s="71"/>
      <c r="S211" s="71"/>
      <c r="T211" s="72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T211" s="17" t="s">
        <v>153</v>
      </c>
      <c r="AU211" s="17" t="s">
        <v>83</v>
      </c>
    </row>
    <row r="212" spans="2:51" s="14" customFormat="1" ht="33.75">
      <c r="B212" s="221"/>
      <c r="C212" s="222"/>
      <c r="D212" s="204" t="s">
        <v>159</v>
      </c>
      <c r="E212" s="223" t="s">
        <v>1</v>
      </c>
      <c r="F212" s="224" t="s">
        <v>418</v>
      </c>
      <c r="G212" s="222"/>
      <c r="H212" s="225">
        <v>162</v>
      </c>
      <c r="I212" s="226"/>
      <c r="J212" s="222"/>
      <c r="K212" s="222"/>
      <c r="L212" s="227"/>
      <c r="M212" s="228"/>
      <c r="N212" s="229"/>
      <c r="O212" s="229"/>
      <c r="P212" s="229"/>
      <c r="Q212" s="229"/>
      <c r="R212" s="229"/>
      <c r="S212" s="229"/>
      <c r="T212" s="230"/>
      <c r="AT212" s="231" t="s">
        <v>159</v>
      </c>
      <c r="AU212" s="231" t="s">
        <v>83</v>
      </c>
      <c r="AV212" s="14" t="s">
        <v>83</v>
      </c>
      <c r="AW212" s="14" t="s">
        <v>30</v>
      </c>
      <c r="AX212" s="14" t="s">
        <v>73</v>
      </c>
      <c r="AY212" s="231" t="s">
        <v>142</v>
      </c>
    </row>
    <row r="213" spans="2:51" s="14" customFormat="1" ht="11.25">
      <c r="B213" s="221"/>
      <c r="C213" s="222"/>
      <c r="D213" s="204" t="s">
        <v>159</v>
      </c>
      <c r="E213" s="223" t="s">
        <v>1</v>
      </c>
      <c r="F213" s="224" t="s">
        <v>419</v>
      </c>
      <c r="G213" s="222"/>
      <c r="H213" s="225">
        <v>527.5</v>
      </c>
      <c r="I213" s="226"/>
      <c r="J213" s="222"/>
      <c r="K213" s="222"/>
      <c r="L213" s="227"/>
      <c r="M213" s="228"/>
      <c r="N213" s="229"/>
      <c r="O213" s="229"/>
      <c r="P213" s="229"/>
      <c r="Q213" s="229"/>
      <c r="R213" s="229"/>
      <c r="S213" s="229"/>
      <c r="T213" s="230"/>
      <c r="AT213" s="231" t="s">
        <v>159</v>
      </c>
      <c r="AU213" s="231" t="s">
        <v>83</v>
      </c>
      <c r="AV213" s="14" t="s">
        <v>83</v>
      </c>
      <c r="AW213" s="14" t="s">
        <v>30</v>
      </c>
      <c r="AX213" s="14" t="s">
        <v>73</v>
      </c>
      <c r="AY213" s="231" t="s">
        <v>142</v>
      </c>
    </row>
    <row r="214" spans="2:51" s="15" customFormat="1" ht="11.25">
      <c r="B214" s="236"/>
      <c r="C214" s="237"/>
      <c r="D214" s="204" t="s">
        <v>159</v>
      </c>
      <c r="E214" s="238" t="s">
        <v>1</v>
      </c>
      <c r="F214" s="239" t="s">
        <v>374</v>
      </c>
      <c r="G214" s="237"/>
      <c r="H214" s="240">
        <v>689.5</v>
      </c>
      <c r="I214" s="241"/>
      <c r="J214" s="237"/>
      <c r="K214" s="237"/>
      <c r="L214" s="242"/>
      <c r="M214" s="243"/>
      <c r="N214" s="244"/>
      <c r="O214" s="244"/>
      <c r="P214" s="244"/>
      <c r="Q214" s="244"/>
      <c r="R214" s="244"/>
      <c r="S214" s="244"/>
      <c r="T214" s="245"/>
      <c r="AT214" s="246" t="s">
        <v>159</v>
      </c>
      <c r="AU214" s="246" t="s">
        <v>83</v>
      </c>
      <c r="AV214" s="15" t="s">
        <v>168</v>
      </c>
      <c r="AW214" s="15" t="s">
        <v>30</v>
      </c>
      <c r="AX214" s="15" t="s">
        <v>81</v>
      </c>
      <c r="AY214" s="246" t="s">
        <v>142</v>
      </c>
    </row>
    <row r="215" spans="1:65" s="2" customFormat="1" ht="24.2" customHeight="1">
      <c r="A215" s="34"/>
      <c r="B215" s="35"/>
      <c r="C215" s="191" t="s">
        <v>8</v>
      </c>
      <c r="D215" s="191" t="s">
        <v>145</v>
      </c>
      <c r="E215" s="192" t="s">
        <v>420</v>
      </c>
      <c r="F215" s="193" t="s">
        <v>421</v>
      </c>
      <c r="G215" s="194" t="s">
        <v>352</v>
      </c>
      <c r="H215" s="195">
        <v>162</v>
      </c>
      <c r="I215" s="196"/>
      <c r="J215" s="197">
        <f>ROUND(I215*H215,2)</f>
        <v>0</v>
      </c>
      <c r="K215" s="193" t="s">
        <v>149</v>
      </c>
      <c r="L215" s="39"/>
      <c r="M215" s="198" t="s">
        <v>1</v>
      </c>
      <c r="N215" s="199" t="s">
        <v>38</v>
      </c>
      <c r="O215" s="71"/>
      <c r="P215" s="200">
        <f>O215*H215</f>
        <v>0</v>
      </c>
      <c r="Q215" s="200">
        <v>0</v>
      </c>
      <c r="R215" s="200">
        <f>Q215*H215</f>
        <v>0</v>
      </c>
      <c r="S215" s="200">
        <v>0</v>
      </c>
      <c r="T215" s="201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202" t="s">
        <v>168</v>
      </c>
      <c r="AT215" s="202" t="s">
        <v>145</v>
      </c>
      <c r="AU215" s="202" t="s">
        <v>83</v>
      </c>
      <c r="AY215" s="17" t="s">
        <v>142</v>
      </c>
      <c r="BE215" s="203">
        <f>IF(N215="základní",J215,0)</f>
        <v>0</v>
      </c>
      <c r="BF215" s="203">
        <f>IF(N215="snížená",J215,0)</f>
        <v>0</v>
      </c>
      <c r="BG215" s="203">
        <f>IF(N215="zákl. přenesená",J215,0)</f>
        <v>0</v>
      </c>
      <c r="BH215" s="203">
        <f>IF(N215="sníž. přenesená",J215,0)</f>
        <v>0</v>
      </c>
      <c r="BI215" s="203">
        <f>IF(N215="nulová",J215,0)</f>
        <v>0</v>
      </c>
      <c r="BJ215" s="17" t="s">
        <v>81</v>
      </c>
      <c r="BK215" s="203">
        <f>ROUND(I215*H215,2)</f>
        <v>0</v>
      </c>
      <c r="BL215" s="17" t="s">
        <v>168</v>
      </c>
      <c r="BM215" s="202" t="s">
        <v>422</v>
      </c>
    </row>
    <row r="216" spans="1:47" s="2" customFormat="1" ht="29.25">
      <c r="A216" s="34"/>
      <c r="B216" s="35"/>
      <c r="C216" s="36"/>
      <c r="D216" s="204" t="s">
        <v>152</v>
      </c>
      <c r="E216" s="36"/>
      <c r="F216" s="205" t="s">
        <v>423</v>
      </c>
      <c r="G216" s="36"/>
      <c r="H216" s="36"/>
      <c r="I216" s="206"/>
      <c r="J216" s="36"/>
      <c r="K216" s="36"/>
      <c r="L216" s="39"/>
      <c r="M216" s="207"/>
      <c r="N216" s="208"/>
      <c r="O216" s="71"/>
      <c r="P216" s="71"/>
      <c r="Q216" s="71"/>
      <c r="R216" s="71"/>
      <c r="S216" s="71"/>
      <c r="T216" s="72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T216" s="17" t="s">
        <v>152</v>
      </c>
      <c r="AU216" s="17" t="s">
        <v>83</v>
      </c>
    </row>
    <row r="217" spans="1:47" s="2" customFormat="1" ht="11.25">
      <c r="A217" s="34"/>
      <c r="B217" s="35"/>
      <c r="C217" s="36"/>
      <c r="D217" s="209" t="s">
        <v>153</v>
      </c>
      <c r="E217" s="36"/>
      <c r="F217" s="210" t="s">
        <v>424</v>
      </c>
      <c r="G217" s="36"/>
      <c r="H217" s="36"/>
      <c r="I217" s="206"/>
      <c r="J217" s="36"/>
      <c r="K217" s="36"/>
      <c r="L217" s="39"/>
      <c r="M217" s="207"/>
      <c r="N217" s="208"/>
      <c r="O217" s="71"/>
      <c r="P217" s="71"/>
      <c r="Q217" s="71"/>
      <c r="R217" s="71"/>
      <c r="S217" s="71"/>
      <c r="T217" s="72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T217" s="17" t="s">
        <v>153</v>
      </c>
      <c r="AU217" s="17" t="s">
        <v>83</v>
      </c>
    </row>
    <row r="218" spans="2:51" s="13" customFormat="1" ht="11.25">
      <c r="B218" s="211"/>
      <c r="C218" s="212"/>
      <c r="D218" s="204" t="s">
        <v>159</v>
      </c>
      <c r="E218" s="213" t="s">
        <v>1</v>
      </c>
      <c r="F218" s="214" t="s">
        <v>425</v>
      </c>
      <c r="G218" s="212"/>
      <c r="H218" s="213" t="s">
        <v>1</v>
      </c>
      <c r="I218" s="215"/>
      <c r="J218" s="212"/>
      <c r="K218" s="212"/>
      <c r="L218" s="216"/>
      <c r="M218" s="217"/>
      <c r="N218" s="218"/>
      <c r="O218" s="218"/>
      <c r="P218" s="218"/>
      <c r="Q218" s="218"/>
      <c r="R218" s="218"/>
      <c r="S218" s="218"/>
      <c r="T218" s="219"/>
      <c r="AT218" s="220" t="s">
        <v>159</v>
      </c>
      <c r="AU218" s="220" t="s">
        <v>83</v>
      </c>
      <c r="AV218" s="13" t="s">
        <v>81</v>
      </c>
      <c r="AW218" s="13" t="s">
        <v>30</v>
      </c>
      <c r="AX218" s="13" t="s">
        <v>73</v>
      </c>
      <c r="AY218" s="220" t="s">
        <v>142</v>
      </c>
    </row>
    <row r="219" spans="2:51" s="14" customFormat="1" ht="11.25">
      <c r="B219" s="221"/>
      <c r="C219" s="222"/>
      <c r="D219" s="204" t="s">
        <v>159</v>
      </c>
      <c r="E219" s="223" t="s">
        <v>1</v>
      </c>
      <c r="F219" s="224" t="s">
        <v>294</v>
      </c>
      <c r="G219" s="222"/>
      <c r="H219" s="225">
        <v>162</v>
      </c>
      <c r="I219" s="226"/>
      <c r="J219" s="222"/>
      <c r="K219" s="222"/>
      <c r="L219" s="227"/>
      <c r="M219" s="228"/>
      <c r="N219" s="229"/>
      <c r="O219" s="229"/>
      <c r="P219" s="229"/>
      <c r="Q219" s="229"/>
      <c r="R219" s="229"/>
      <c r="S219" s="229"/>
      <c r="T219" s="230"/>
      <c r="AT219" s="231" t="s">
        <v>159</v>
      </c>
      <c r="AU219" s="231" t="s">
        <v>83</v>
      </c>
      <c r="AV219" s="14" t="s">
        <v>83</v>
      </c>
      <c r="AW219" s="14" t="s">
        <v>30</v>
      </c>
      <c r="AX219" s="14" t="s">
        <v>81</v>
      </c>
      <c r="AY219" s="231" t="s">
        <v>142</v>
      </c>
    </row>
    <row r="220" spans="1:65" s="2" customFormat="1" ht="24.2" customHeight="1">
      <c r="A220" s="34"/>
      <c r="B220" s="35"/>
      <c r="C220" s="191" t="s">
        <v>249</v>
      </c>
      <c r="D220" s="191" t="s">
        <v>145</v>
      </c>
      <c r="E220" s="192" t="s">
        <v>426</v>
      </c>
      <c r="F220" s="193" t="s">
        <v>427</v>
      </c>
      <c r="G220" s="194" t="s">
        <v>379</v>
      </c>
      <c r="H220" s="195">
        <v>621.35</v>
      </c>
      <c r="I220" s="196"/>
      <c r="J220" s="197">
        <f>ROUND(I220*H220,2)</f>
        <v>0</v>
      </c>
      <c r="K220" s="193" t="s">
        <v>149</v>
      </c>
      <c r="L220" s="39"/>
      <c r="M220" s="198" t="s">
        <v>1</v>
      </c>
      <c r="N220" s="199" t="s">
        <v>38</v>
      </c>
      <c r="O220" s="71"/>
      <c r="P220" s="200">
        <f>O220*H220</f>
        <v>0</v>
      </c>
      <c r="Q220" s="200">
        <v>0</v>
      </c>
      <c r="R220" s="200">
        <f>Q220*H220</f>
        <v>0</v>
      </c>
      <c r="S220" s="200">
        <v>0</v>
      </c>
      <c r="T220" s="201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202" t="s">
        <v>168</v>
      </c>
      <c r="AT220" s="202" t="s">
        <v>145</v>
      </c>
      <c r="AU220" s="202" t="s">
        <v>83</v>
      </c>
      <c r="AY220" s="17" t="s">
        <v>142</v>
      </c>
      <c r="BE220" s="203">
        <f>IF(N220="základní",J220,0)</f>
        <v>0</v>
      </c>
      <c r="BF220" s="203">
        <f>IF(N220="snížená",J220,0)</f>
        <v>0</v>
      </c>
      <c r="BG220" s="203">
        <f>IF(N220="zákl. přenesená",J220,0)</f>
        <v>0</v>
      </c>
      <c r="BH220" s="203">
        <f>IF(N220="sníž. přenesená",J220,0)</f>
        <v>0</v>
      </c>
      <c r="BI220" s="203">
        <f>IF(N220="nulová",J220,0)</f>
        <v>0</v>
      </c>
      <c r="BJ220" s="17" t="s">
        <v>81</v>
      </c>
      <c r="BK220" s="203">
        <f>ROUND(I220*H220,2)</f>
        <v>0</v>
      </c>
      <c r="BL220" s="17" t="s">
        <v>168</v>
      </c>
      <c r="BM220" s="202" t="s">
        <v>428</v>
      </c>
    </row>
    <row r="221" spans="1:47" s="2" customFormat="1" ht="29.25">
      <c r="A221" s="34"/>
      <c r="B221" s="35"/>
      <c r="C221" s="36"/>
      <c r="D221" s="204" t="s">
        <v>152</v>
      </c>
      <c r="E221" s="36"/>
      <c r="F221" s="205" t="s">
        <v>429</v>
      </c>
      <c r="G221" s="36"/>
      <c r="H221" s="36"/>
      <c r="I221" s="206"/>
      <c r="J221" s="36"/>
      <c r="K221" s="36"/>
      <c r="L221" s="39"/>
      <c r="M221" s="207"/>
      <c r="N221" s="208"/>
      <c r="O221" s="71"/>
      <c r="P221" s="71"/>
      <c r="Q221" s="71"/>
      <c r="R221" s="71"/>
      <c r="S221" s="71"/>
      <c r="T221" s="72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T221" s="17" t="s">
        <v>152</v>
      </c>
      <c r="AU221" s="17" t="s">
        <v>83</v>
      </c>
    </row>
    <row r="222" spans="1:47" s="2" customFormat="1" ht="11.25">
      <c r="A222" s="34"/>
      <c r="B222" s="35"/>
      <c r="C222" s="36"/>
      <c r="D222" s="209" t="s">
        <v>153</v>
      </c>
      <c r="E222" s="36"/>
      <c r="F222" s="210" t="s">
        <v>430</v>
      </c>
      <c r="G222" s="36"/>
      <c r="H222" s="36"/>
      <c r="I222" s="206"/>
      <c r="J222" s="36"/>
      <c r="K222" s="36"/>
      <c r="L222" s="39"/>
      <c r="M222" s="207"/>
      <c r="N222" s="208"/>
      <c r="O222" s="71"/>
      <c r="P222" s="71"/>
      <c r="Q222" s="71"/>
      <c r="R222" s="71"/>
      <c r="S222" s="71"/>
      <c r="T222" s="72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T222" s="17" t="s">
        <v>153</v>
      </c>
      <c r="AU222" s="17" t="s">
        <v>83</v>
      </c>
    </row>
    <row r="223" spans="2:51" s="14" customFormat="1" ht="11.25">
      <c r="B223" s="221"/>
      <c r="C223" s="222"/>
      <c r="D223" s="204" t="s">
        <v>159</v>
      </c>
      <c r="E223" s="223" t="s">
        <v>1</v>
      </c>
      <c r="F223" s="224" t="s">
        <v>431</v>
      </c>
      <c r="G223" s="222"/>
      <c r="H223" s="225">
        <v>621.35</v>
      </c>
      <c r="I223" s="226"/>
      <c r="J223" s="222"/>
      <c r="K223" s="222"/>
      <c r="L223" s="227"/>
      <c r="M223" s="228"/>
      <c r="N223" s="229"/>
      <c r="O223" s="229"/>
      <c r="P223" s="229"/>
      <c r="Q223" s="229"/>
      <c r="R223" s="229"/>
      <c r="S223" s="229"/>
      <c r="T223" s="230"/>
      <c r="AT223" s="231" t="s">
        <v>159</v>
      </c>
      <c r="AU223" s="231" t="s">
        <v>83</v>
      </c>
      <c r="AV223" s="14" t="s">
        <v>83</v>
      </c>
      <c r="AW223" s="14" t="s">
        <v>30</v>
      </c>
      <c r="AX223" s="14" t="s">
        <v>81</v>
      </c>
      <c r="AY223" s="231" t="s">
        <v>142</v>
      </c>
    </row>
    <row r="224" spans="1:65" s="2" customFormat="1" ht="16.5" customHeight="1">
      <c r="A224" s="34"/>
      <c r="B224" s="35"/>
      <c r="C224" s="191" t="s">
        <v>254</v>
      </c>
      <c r="D224" s="191" t="s">
        <v>145</v>
      </c>
      <c r="E224" s="192" t="s">
        <v>432</v>
      </c>
      <c r="F224" s="193" t="s">
        <v>433</v>
      </c>
      <c r="G224" s="194" t="s">
        <v>352</v>
      </c>
      <c r="H224" s="195">
        <v>365.5</v>
      </c>
      <c r="I224" s="196"/>
      <c r="J224" s="197">
        <f>ROUND(I224*H224,2)</f>
        <v>0</v>
      </c>
      <c r="K224" s="193" t="s">
        <v>149</v>
      </c>
      <c r="L224" s="39"/>
      <c r="M224" s="198" t="s">
        <v>1</v>
      </c>
      <c r="N224" s="199" t="s">
        <v>38</v>
      </c>
      <c r="O224" s="71"/>
      <c r="P224" s="200">
        <f>O224*H224</f>
        <v>0</v>
      </c>
      <c r="Q224" s="200">
        <v>0</v>
      </c>
      <c r="R224" s="200">
        <f>Q224*H224</f>
        <v>0</v>
      </c>
      <c r="S224" s="200">
        <v>0</v>
      </c>
      <c r="T224" s="201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202" t="s">
        <v>168</v>
      </c>
      <c r="AT224" s="202" t="s">
        <v>145</v>
      </c>
      <c r="AU224" s="202" t="s">
        <v>83</v>
      </c>
      <c r="AY224" s="17" t="s">
        <v>142</v>
      </c>
      <c r="BE224" s="203">
        <f>IF(N224="základní",J224,0)</f>
        <v>0</v>
      </c>
      <c r="BF224" s="203">
        <f>IF(N224="snížená",J224,0)</f>
        <v>0</v>
      </c>
      <c r="BG224" s="203">
        <f>IF(N224="zákl. přenesená",J224,0)</f>
        <v>0</v>
      </c>
      <c r="BH224" s="203">
        <f>IF(N224="sníž. přenesená",J224,0)</f>
        <v>0</v>
      </c>
      <c r="BI224" s="203">
        <f>IF(N224="nulová",J224,0)</f>
        <v>0</v>
      </c>
      <c r="BJ224" s="17" t="s">
        <v>81</v>
      </c>
      <c r="BK224" s="203">
        <f>ROUND(I224*H224,2)</f>
        <v>0</v>
      </c>
      <c r="BL224" s="17" t="s">
        <v>168</v>
      </c>
      <c r="BM224" s="202" t="s">
        <v>434</v>
      </c>
    </row>
    <row r="225" spans="1:47" s="2" customFormat="1" ht="19.5">
      <c r="A225" s="34"/>
      <c r="B225" s="35"/>
      <c r="C225" s="36"/>
      <c r="D225" s="204" t="s">
        <v>152</v>
      </c>
      <c r="E225" s="36"/>
      <c r="F225" s="205" t="s">
        <v>435</v>
      </c>
      <c r="G225" s="36"/>
      <c r="H225" s="36"/>
      <c r="I225" s="206"/>
      <c r="J225" s="36"/>
      <c r="K225" s="36"/>
      <c r="L225" s="39"/>
      <c r="M225" s="207"/>
      <c r="N225" s="208"/>
      <c r="O225" s="71"/>
      <c r="P225" s="71"/>
      <c r="Q225" s="71"/>
      <c r="R225" s="71"/>
      <c r="S225" s="71"/>
      <c r="T225" s="72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T225" s="17" t="s">
        <v>152</v>
      </c>
      <c r="AU225" s="17" t="s">
        <v>83</v>
      </c>
    </row>
    <row r="226" spans="1:47" s="2" customFormat="1" ht="11.25">
      <c r="A226" s="34"/>
      <c r="B226" s="35"/>
      <c r="C226" s="36"/>
      <c r="D226" s="209" t="s">
        <v>153</v>
      </c>
      <c r="E226" s="36"/>
      <c r="F226" s="210" t="s">
        <v>436</v>
      </c>
      <c r="G226" s="36"/>
      <c r="H226" s="36"/>
      <c r="I226" s="206"/>
      <c r="J226" s="36"/>
      <c r="K226" s="36"/>
      <c r="L226" s="39"/>
      <c r="M226" s="207"/>
      <c r="N226" s="208"/>
      <c r="O226" s="71"/>
      <c r="P226" s="71"/>
      <c r="Q226" s="71"/>
      <c r="R226" s="71"/>
      <c r="S226" s="71"/>
      <c r="T226" s="72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T226" s="17" t="s">
        <v>153</v>
      </c>
      <c r="AU226" s="17" t="s">
        <v>83</v>
      </c>
    </row>
    <row r="227" spans="2:51" s="13" customFormat="1" ht="11.25">
      <c r="B227" s="211"/>
      <c r="C227" s="212"/>
      <c r="D227" s="204" t="s">
        <v>159</v>
      </c>
      <c r="E227" s="213" t="s">
        <v>1</v>
      </c>
      <c r="F227" s="214" t="s">
        <v>323</v>
      </c>
      <c r="G227" s="212"/>
      <c r="H227" s="213" t="s">
        <v>1</v>
      </c>
      <c r="I227" s="215"/>
      <c r="J227" s="212"/>
      <c r="K227" s="212"/>
      <c r="L227" s="216"/>
      <c r="M227" s="217"/>
      <c r="N227" s="218"/>
      <c r="O227" s="218"/>
      <c r="P227" s="218"/>
      <c r="Q227" s="218"/>
      <c r="R227" s="218"/>
      <c r="S227" s="218"/>
      <c r="T227" s="219"/>
      <c r="AT227" s="220" t="s">
        <v>159</v>
      </c>
      <c r="AU227" s="220" t="s">
        <v>83</v>
      </c>
      <c r="AV227" s="13" t="s">
        <v>81</v>
      </c>
      <c r="AW227" s="13" t="s">
        <v>30</v>
      </c>
      <c r="AX227" s="13" t="s">
        <v>73</v>
      </c>
      <c r="AY227" s="220" t="s">
        <v>142</v>
      </c>
    </row>
    <row r="228" spans="2:51" s="14" customFormat="1" ht="11.25">
      <c r="B228" s="221"/>
      <c r="C228" s="222"/>
      <c r="D228" s="204" t="s">
        <v>159</v>
      </c>
      <c r="E228" s="223" t="s">
        <v>1</v>
      </c>
      <c r="F228" s="224" t="s">
        <v>437</v>
      </c>
      <c r="G228" s="222"/>
      <c r="H228" s="225">
        <v>365.5</v>
      </c>
      <c r="I228" s="226"/>
      <c r="J228" s="222"/>
      <c r="K228" s="222"/>
      <c r="L228" s="227"/>
      <c r="M228" s="228"/>
      <c r="N228" s="229"/>
      <c r="O228" s="229"/>
      <c r="P228" s="229"/>
      <c r="Q228" s="229"/>
      <c r="R228" s="229"/>
      <c r="S228" s="229"/>
      <c r="T228" s="230"/>
      <c r="AT228" s="231" t="s">
        <v>159</v>
      </c>
      <c r="AU228" s="231" t="s">
        <v>83</v>
      </c>
      <c r="AV228" s="14" t="s">
        <v>83</v>
      </c>
      <c r="AW228" s="14" t="s">
        <v>30</v>
      </c>
      <c r="AX228" s="14" t="s">
        <v>81</v>
      </c>
      <c r="AY228" s="231" t="s">
        <v>142</v>
      </c>
    </row>
    <row r="229" spans="1:65" s="2" customFormat="1" ht="24.2" customHeight="1">
      <c r="A229" s="34"/>
      <c r="B229" s="35"/>
      <c r="C229" s="191" t="s">
        <v>263</v>
      </c>
      <c r="D229" s="191" t="s">
        <v>145</v>
      </c>
      <c r="E229" s="192" t="s">
        <v>438</v>
      </c>
      <c r="F229" s="193" t="s">
        <v>439</v>
      </c>
      <c r="G229" s="194" t="s">
        <v>352</v>
      </c>
      <c r="H229" s="195">
        <v>325.8</v>
      </c>
      <c r="I229" s="196"/>
      <c r="J229" s="197">
        <f>ROUND(I229*H229,2)</f>
        <v>0</v>
      </c>
      <c r="K229" s="193" t="s">
        <v>149</v>
      </c>
      <c r="L229" s="39"/>
      <c r="M229" s="198" t="s">
        <v>1</v>
      </c>
      <c r="N229" s="199" t="s">
        <v>38</v>
      </c>
      <c r="O229" s="71"/>
      <c r="P229" s="200">
        <f>O229*H229</f>
        <v>0</v>
      </c>
      <c r="Q229" s="200">
        <v>0</v>
      </c>
      <c r="R229" s="200">
        <f>Q229*H229</f>
        <v>0</v>
      </c>
      <c r="S229" s="200">
        <v>0</v>
      </c>
      <c r="T229" s="201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202" t="s">
        <v>168</v>
      </c>
      <c r="AT229" s="202" t="s">
        <v>145</v>
      </c>
      <c r="AU229" s="202" t="s">
        <v>83</v>
      </c>
      <c r="AY229" s="17" t="s">
        <v>142</v>
      </c>
      <c r="BE229" s="203">
        <f>IF(N229="základní",J229,0)</f>
        <v>0</v>
      </c>
      <c r="BF229" s="203">
        <f>IF(N229="snížená",J229,0)</f>
        <v>0</v>
      </c>
      <c r="BG229" s="203">
        <f>IF(N229="zákl. přenesená",J229,0)</f>
        <v>0</v>
      </c>
      <c r="BH229" s="203">
        <f>IF(N229="sníž. přenesená",J229,0)</f>
        <v>0</v>
      </c>
      <c r="BI229" s="203">
        <f>IF(N229="nulová",J229,0)</f>
        <v>0</v>
      </c>
      <c r="BJ229" s="17" t="s">
        <v>81</v>
      </c>
      <c r="BK229" s="203">
        <f>ROUND(I229*H229,2)</f>
        <v>0</v>
      </c>
      <c r="BL229" s="17" t="s">
        <v>168</v>
      </c>
      <c r="BM229" s="202" t="s">
        <v>440</v>
      </c>
    </row>
    <row r="230" spans="1:47" s="2" customFormat="1" ht="29.25">
      <c r="A230" s="34"/>
      <c r="B230" s="35"/>
      <c r="C230" s="36"/>
      <c r="D230" s="204" t="s">
        <v>152</v>
      </c>
      <c r="E230" s="36"/>
      <c r="F230" s="205" t="s">
        <v>441</v>
      </c>
      <c r="G230" s="36"/>
      <c r="H230" s="36"/>
      <c r="I230" s="206"/>
      <c r="J230" s="36"/>
      <c r="K230" s="36"/>
      <c r="L230" s="39"/>
      <c r="M230" s="207"/>
      <c r="N230" s="208"/>
      <c r="O230" s="71"/>
      <c r="P230" s="71"/>
      <c r="Q230" s="71"/>
      <c r="R230" s="71"/>
      <c r="S230" s="71"/>
      <c r="T230" s="72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T230" s="17" t="s">
        <v>152</v>
      </c>
      <c r="AU230" s="17" t="s">
        <v>83</v>
      </c>
    </row>
    <row r="231" spans="1:47" s="2" customFormat="1" ht="11.25">
      <c r="A231" s="34"/>
      <c r="B231" s="35"/>
      <c r="C231" s="36"/>
      <c r="D231" s="209" t="s">
        <v>153</v>
      </c>
      <c r="E231" s="36"/>
      <c r="F231" s="210" t="s">
        <v>442</v>
      </c>
      <c r="G231" s="36"/>
      <c r="H231" s="36"/>
      <c r="I231" s="206"/>
      <c r="J231" s="36"/>
      <c r="K231" s="36"/>
      <c r="L231" s="39"/>
      <c r="M231" s="207"/>
      <c r="N231" s="208"/>
      <c r="O231" s="71"/>
      <c r="P231" s="71"/>
      <c r="Q231" s="71"/>
      <c r="R231" s="71"/>
      <c r="S231" s="71"/>
      <c r="T231" s="72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T231" s="17" t="s">
        <v>153</v>
      </c>
      <c r="AU231" s="17" t="s">
        <v>83</v>
      </c>
    </row>
    <row r="232" spans="2:51" s="13" customFormat="1" ht="11.25">
      <c r="B232" s="211"/>
      <c r="C232" s="212"/>
      <c r="D232" s="204" t="s">
        <v>159</v>
      </c>
      <c r="E232" s="213" t="s">
        <v>1</v>
      </c>
      <c r="F232" s="214" t="s">
        <v>323</v>
      </c>
      <c r="G232" s="212"/>
      <c r="H232" s="213" t="s">
        <v>1</v>
      </c>
      <c r="I232" s="215"/>
      <c r="J232" s="212"/>
      <c r="K232" s="212"/>
      <c r="L232" s="216"/>
      <c r="M232" s="217"/>
      <c r="N232" s="218"/>
      <c r="O232" s="218"/>
      <c r="P232" s="218"/>
      <c r="Q232" s="218"/>
      <c r="R232" s="218"/>
      <c r="S232" s="218"/>
      <c r="T232" s="219"/>
      <c r="AT232" s="220" t="s">
        <v>159</v>
      </c>
      <c r="AU232" s="220" t="s">
        <v>83</v>
      </c>
      <c r="AV232" s="13" t="s">
        <v>81</v>
      </c>
      <c r="AW232" s="13" t="s">
        <v>30</v>
      </c>
      <c r="AX232" s="13" t="s">
        <v>73</v>
      </c>
      <c r="AY232" s="220" t="s">
        <v>142</v>
      </c>
    </row>
    <row r="233" spans="2:51" s="14" customFormat="1" ht="11.25">
      <c r="B233" s="221"/>
      <c r="C233" s="222"/>
      <c r="D233" s="204" t="s">
        <v>159</v>
      </c>
      <c r="E233" s="223" t="s">
        <v>297</v>
      </c>
      <c r="F233" s="224" t="s">
        <v>298</v>
      </c>
      <c r="G233" s="222"/>
      <c r="H233" s="225">
        <v>163.8</v>
      </c>
      <c r="I233" s="226"/>
      <c r="J233" s="222"/>
      <c r="K233" s="222"/>
      <c r="L233" s="227"/>
      <c r="M233" s="228"/>
      <c r="N233" s="229"/>
      <c r="O233" s="229"/>
      <c r="P233" s="229"/>
      <c r="Q233" s="229"/>
      <c r="R233" s="229"/>
      <c r="S233" s="229"/>
      <c r="T233" s="230"/>
      <c r="AT233" s="231" t="s">
        <v>159</v>
      </c>
      <c r="AU233" s="231" t="s">
        <v>83</v>
      </c>
      <c r="AV233" s="14" t="s">
        <v>83</v>
      </c>
      <c r="AW233" s="14" t="s">
        <v>30</v>
      </c>
      <c r="AX233" s="14" t="s">
        <v>73</v>
      </c>
      <c r="AY233" s="231" t="s">
        <v>142</v>
      </c>
    </row>
    <row r="234" spans="2:51" s="14" customFormat="1" ht="11.25">
      <c r="B234" s="221"/>
      <c r="C234" s="222"/>
      <c r="D234" s="204" t="s">
        <v>159</v>
      </c>
      <c r="E234" s="223" t="s">
        <v>294</v>
      </c>
      <c r="F234" s="224" t="s">
        <v>295</v>
      </c>
      <c r="G234" s="222"/>
      <c r="H234" s="225">
        <v>162</v>
      </c>
      <c r="I234" s="226"/>
      <c r="J234" s="222"/>
      <c r="K234" s="222"/>
      <c r="L234" s="227"/>
      <c r="M234" s="228"/>
      <c r="N234" s="229"/>
      <c r="O234" s="229"/>
      <c r="P234" s="229"/>
      <c r="Q234" s="229"/>
      <c r="R234" s="229"/>
      <c r="S234" s="229"/>
      <c r="T234" s="230"/>
      <c r="AT234" s="231" t="s">
        <v>159</v>
      </c>
      <c r="AU234" s="231" t="s">
        <v>83</v>
      </c>
      <c r="AV234" s="14" t="s">
        <v>83</v>
      </c>
      <c r="AW234" s="14" t="s">
        <v>30</v>
      </c>
      <c r="AX234" s="14" t="s">
        <v>73</v>
      </c>
      <c r="AY234" s="231" t="s">
        <v>142</v>
      </c>
    </row>
    <row r="235" spans="2:51" s="15" customFormat="1" ht="11.25">
      <c r="B235" s="236"/>
      <c r="C235" s="237"/>
      <c r="D235" s="204" t="s">
        <v>159</v>
      </c>
      <c r="E235" s="238" t="s">
        <v>1</v>
      </c>
      <c r="F235" s="239" t="s">
        <v>374</v>
      </c>
      <c r="G235" s="237"/>
      <c r="H235" s="240">
        <v>325.8</v>
      </c>
      <c r="I235" s="241"/>
      <c r="J235" s="237"/>
      <c r="K235" s="237"/>
      <c r="L235" s="242"/>
      <c r="M235" s="243"/>
      <c r="N235" s="244"/>
      <c r="O235" s="244"/>
      <c r="P235" s="244"/>
      <c r="Q235" s="244"/>
      <c r="R235" s="244"/>
      <c r="S235" s="244"/>
      <c r="T235" s="245"/>
      <c r="AT235" s="246" t="s">
        <v>159</v>
      </c>
      <c r="AU235" s="246" t="s">
        <v>83</v>
      </c>
      <c r="AV235" s="15" t="s">
        <v>168</v>
      </c>
      <c r="AW235" s="15" t="s">
        <v>30</v>
      </c>
      <c r="AX235" s="15" t="s">
        <v>81</v>
      </c>
      <c r="AY235" s="246" t="s">
        <v>142</v>
      </c>
    </row>
    <row r="236" spans="1:65" s="2" customFormat="1" ht="16.5" customHeight="1">
      <c r="A236" s="34"/>
      <c r="B236" s="35"/>
      <c r="C236" s="247" t="s">
        <v>269</v>
      </c>
      <c r="D236" s="247" t="s">
        <v>376</v>
      </c>
      <c r="E236" s="248" t="s">
        <v>443</v>
      </c>
      <c r="F236" s="249" t="s">
        <v>444</v>
      </c>
      <c r="G236" s="250" t="s">
        <v>379</v>
      </c>
      <c r="H236" s="251">
        <v>294.84</v>
      </c>
      <c r="I236" s="252"/>
      <c r="J236" s="253">
        <f>ROUND(I236*H236,2)</f>
        <v>0</v>
      </c>
      <c r="K236" s="249" t="s">
        <v>149</v>
      </c>
      <c r="L236" s="254"/>
      <c r="M236" s="255" t="s">
        <v>1</v>
      </c>
      <c r="N236" s="256" t="s">
        <v>38</v>
      </c>
      <c r="O236" s="71"/>
      <c r="P236" s="200">
        <f>O236*H236</f>
        <v>0</v>
      </c>
      <c r="Q236" s="200">
        <v>1</v>
      </c>
      <c r="R236" s="200">
        <f>Q236*H236</f>
        <v>294.84</v>
      </c>
      <c r="S236" s="200">
        <v>0</v>
      </c>
      <c r="T236" s="201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202" t="s">
        <v>198</v>
      </c>
      <c r="AT236" s="202" t="s">
        <v>376</v>
      </c>
      <c r="AU236" s="202" t="s">
        <v>83</v>
      </c>
      <c r="AY236" s="17" t="s">
        <v>142</v>
      </c>
      <c r="BE236" s="203">
        <f>IF(N236="základní",J236,0)</f>
        <v>0</v>
      </c>
      <c r="BF236" s="203">
        <f>IF(N236="snížená",J236,0)</f>
        <v>0</v>
      </c>
      <c r="BG236" s="203">
        <f>IF(N236="zákl. přenesená",J236,0)</f>
        <v>0</v>
      </c>
      <c r="BH236" s="203">
        <f>IF(N236="sníž. přenesená",J236,0)</f>
        <v>0</v>
      </c>
      <c r="BI236" s="203">
        <f>IF(N236="nulová",J236,0)</f>
        <v>0</v>
      </c>
      <c r="BJ236" s="17" t="s">
        <v>81</v>
      </c>
      <c r="BK236" s="203">
        <f>ROUND(I236*H236,2)</f>
        <v>0</v>
      </c>
      <c r="BL236" s="17" t="s">
        <v>168</v>
      </c>
      <c r="BM236" s="202" t="s">
        <v>445</v>
      </c>
    </row>
    <row r="237" spans="1:47" s="2" customFormat="1" ht="11.25">
      <c r="A237" s="34"/>
      <c r="B237" s="35"/>
      <c r="C237" s="36"/>
      <c r="D237" s="204" t="s">
        <v>152</v>
      </c>
      <c r="E237" s="36"/>
      <c r="F237" s="205" t="s">
        <v>444</v>
      </c>
      <c r="G237" s="36"/>
      <c r="H237" s="36"/>
      <c r="I237" s="206"/>
      <c r="J237" s="36"/>
      <c r="K237" s="36"/>
      <c r="L237" s="39"/>
      <c r="M237" s="207"/>
      <c r="N237" s="208"/>
      <c r="O237" s="71"/>
      <c r="P237" s="71"/>
      <c r="Q237" s="71"/>
      <c r="R237" s="71"/>
      <c r="S237" s="71"/>
      <c r="T237" s="72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T237" s="17" t="s">
        <v>152</v>
      </c>
      <c r="AU237" s="17" t="s">
        <v>83</v>
      </c>
    </row>
    <row r="238" spans="2:51" s="14" customFormat="1" ht="11.25">
      <c r="B238" s="221"/>
      <c r="C238" s="222"/>
      <c r="D238" s="204" t="s">
        <v>159</v>
      </c>
      <c r="E238" s="223" t="s">
        <v>1</v>
      </c>
      <c r="F238" s="224" t="s">
        <v>446</v>
      </c>
      <c r="G238" s="222"/>
      <c r="H238" s="225">
        <v>294.84</v>
      </c>
      <c r="I238" s="226"/>
      <c r="J238" s="222"/>
      <c r="K238" s="222"/>
      <c r="L238" s="227"/>
      <c r="M238" s="228"/>
      <c r="N238" s="229"/>
      <c r="O238" s="229"/>
      <c r="P238" s="229"/>
      <c r="Q238" s="229"/>
      <c r="R238" s="229"/>
      <c r="S238" s="229"/>
      <c r="T238" s="230"/>
      <c r="AT238" s="231" t="s">
        <v>159</v>
      </c>
      <c r="AU238" s="231" t="s">
        <v>83</v>
      </c>
      <c r="AV238" s="14" t="s">
        <v>83</v>
      </c>
      <c r="AW238" s="14" t="s">
        <v>30</v>
      </c>
      <c r="AX238" s="14" t="s">
        <v>81</v>
      </c>
      <c r="AY238" s="231" t="s">
        <v>142</v>
      </c>
    </row>
    <row r="239" spans="1:65" s="2" customFormat="1" ht="24.2" customHeight="1">
      <c r="A239" s="34"/>
      <c r="B239" s="35"/>
      <c r="C239" s="191" t="s">
        <v>275</v>
      </c>
      <c r="D239" s="191" t="s">
        <v>145</v>
      </c>
      <c r="E239" s="192" t="s">
        <v>447</v>
      </c>
      <c r="F239" s="193" t="s">
        <v>448</v>
      </c>
      <c r="G239" s="194" t="s">
        <v>319</v>
      </c>
      <c r="H239" s="195">
        <v>35</v>
      </c>
      <c r="I239" s="196"/>
      <c r="J239" s="197">
        <f>ROUND(I239*H239,2)</f>
        <v>0</v>
      </c>
      <c r="K239" s="193" t="s">
        <v>149</v>
      </c>
      <c r="L239" s="39"/>
      <c r="M239" s="198" t="s">
        <v>1</v>
      </c>
      <c r="N239" s="199" t="s">
        <v>38</v>
      </c>
      <c r="O239" s="71"/>
      <c r="P239" s="200">
        <f>O239*H239</f>
        <v>0</v>
      </c>
      <c r="Q239" s="200">
        <v>0</v>
      </c>
      <c r="R239" s="200">
        <f>Q239*H239</f>
        <v>0</v>
      </c>
      <c r="S239" s="200">
        <v>0</v>
      </c>
      <c r="T239" s="201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202" t="s">
        <v>168</v>
      </c>
      <c r="AT239" s="202" t="s">
        <v>145</v>
      </c>
      <c r="AU239" s="202" t="s">
        <v>83</v>
      </c>
      <c r="AY239" s="17" t="s">
        <v>142</v>
      </c>
      <c r="BE239" s="203">
        <f>IF(N239="základní",J239,0)</f>
        <v>0</v>
      </c>
      <c r="BF239" s="203">
        <f>IF(N239="snížená",J239,0)</f>
        <v>0</v>
      </c>
      <c r="BG239" s="203">
        <f>IF(N239="zákl. přenesená",J239,0)</f>
        <v>0</v>
      </c>
      <c r="BH239" s="203">
        <f>IF(N239="sníž. přenesená",J239,0)</f>
        <v>0</v>
      </c>
      <c r="BI239" s="203">
        <f>IF(N239="nulová",J239,0)</f>
        <v>0</v>
      </c>
      <c r="BJ239" s="17" t="s">
        <v>81</v>
      </c>
      <c r="BK239" s="203">
        <f>ROUND(I239*H239,2)</f>
        <v>0</v>
      </c>
      <c r="BL239" s="17" t="s">
        <v>168</v>
      </c>
      <c r="BM239" s="202" t="s">
        <v>449</v>
      </c>
    </row>
    <row r="240" spans="1:47" s="2" customFormat="1" ht="19.5">
      <c r="A240" s="34"/>
      <c r="B240" s="35"/>
      <c r="C240" s="36"/>
      <c r="D240" s="204" t="s">
        <v>152</v>
      </c>
      <c r="E240" s="36"/>
      <c r="F240" s="205" t="s">
        <v>450</v>
      </c>
      <c r="G240" s="36"/>
      <c r="H240" s="36"/>
      <c r="I240" s="206"/>
      <c r="J240" s="36"/>
      <c r="K240" s="36"/>
      <c r="L240" s="39"/>
      <c r="M240" s="207"/>
      <c r="N240" s="208"/>
      <c r="O240" s="71"/>
      <c r="P240" s="71"/>
      <c r="Q240" s="71"/>
      <c r="R240" s="71"/>
      <c r="S240" s="71"/>
      <c r="T240" s="72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T240" s="17" t="s">
        <v>152</v>
      </c>
      <c r="AU240" s="17" t="s">
        <v>83</v>
      </c>
    </row>
    <row r="241" spans="1:47" s="2" customFormat="1" ht="11.25">
      <c r="A241" s="34"/>
      <c r="B241" s="35"/>
      <c r="C241" s="36"/>
      <c r="D241" s="209" t="s">
        <v>153</v>
      </c>
      <c r="E241" s="36"/>
      <c r="F241" s="210" t="s">
        <v>451</v>
      </c>
      <c r="G241" s="36"/>
      <c r="H241" s="36"/>
      <c r="I241" s="206"/>
      <c r="J241" s="36"/>
      <c r="K241" s="36"/>
      <c r="L241" s="39"/>
      <c r="M241" s="207"/>
      <c r="N241" s="208"/>
      <c r="O241" s="71"/>
      <c r="P241" s="71"/>
      <c r="Q241" s="71"/>
      <c r="R241" s="71"/>
      <c r="S241" s="71"/>
      <c r="T241" s="72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T241" s="17" t="s">
        <v>153</v>
      </c>
      <c r="AU241" s="17" t="s">
        <v>83</v>
      </c>
    </row>
    <row r="242" spans="2:51" s="13" customFormat="1" ht="11.25">
      <c r="B242" s="211"/>
      <c r="C242" s="212"/>
      <c r="D242" s="204" t="s">
        <v>159</v>
      </c>
      <c r="E242" s="213" t="s">
        <v>1</v>
      </c>
      <c r="F242" s="214" t="s">
        <v>323</v>
      </c>
      <c r="G242" s="212"/>
      <c r="H242" s="213" t="s">
        <v>1</v>
      </c>
      <c r="I242" s="215"/>
      <c r="J242" s="212"/>
      <c r="K242" s="212"/>
      <c r="L242" s="216"/>
      <c r="M242" s="217"/>
      <c r="N242" s="218"/>
      <c r="O242" s="218"/>
      <c r="P242" s="218"/>
      <c r="Q242" s="218"/>
      <c r="R242" s="218"/>
      <c r="S242" s="218"/>
      <c r="T242" s="219"/>
      <c r="AT242" s="220" t="s">
        <v>159</v>
      </c>
      <c r="AU242" s="220" t="s">
        <v>83</v>
      </c>
      <c r="AV242" s="13" t="s">
        <v>81</v>
      </c>
      <c r="AW242" s="13" t="s">
        <v>30</v>
      </c>
      <c r="AX242" s="13" t="s">
        <v>73</v>
      </c>
      <c r="AY242" s="220" t="s">
        <v>142</v>
      </c>
    </row>
    <row r="243" spans="2:51" s="14" customFormat="1" ht="11.25">
      <c r="B243" s="221"/>
      <c r="C243" s="222"/>
      <c r="D243" s="204" t="s">
        <v>159</v>
      </c>
      <c r="E243" s="223" t="s">
        <v>1</v>
      </c>
      <c r="F243" s="224" t="s">
        <v>452</v>
      </c>
      <c r="G243" s="222"/>
      <c r="H243" s="225">
        <v>35</v>
      </c>
      <c r="I243" s="226"/>
      <c r="J243" s="222"/>
      <c r="K243" s="222"/>
      <c r="L243" s="227"/>
      <c r="M243" s="228"/>
      <c r="N243" s="229"/>
      <c r="O243" s="229"/>
      <c r="P243" s="229"/>
      <c r="Q243" s="229"/>
      <c r="R243" s="229"/>
      <c r="S243" s="229"/>
      <c r="T243" s="230"/>
      <c r="AT243" s="231" t="s">
        <v>159</v>
      </c>
      <c r="AU243" s="231" t="s">
        <v>83</v>
      </c>
      <c r="AV243" s="14" t="s">
        <v>83</v>
      </c>
      <c r="AW243" s="14" t="s">
        <v>30</v>
      </c>
      <c r="AX243" s="14" t="s">
        <v>81</v>
      </c>
      <c r="AY243" s="231" t="s">
        <v>142</v>
      </c>
    </row>
    <row r="244" spans="1:65" s="2" customFormat="1" ht="16.5" customHeight="1">
      <c r="A244" s="34"/>
      <c r="B244" s="35"/>
      <c r="C244" s="247" t="s">
        <v>7</v>
      </c>
      <c r="D244" s="247" t="s">
        <v>376</v>
      </c>
      <c r="E244" s="248" t="s">
        <v>453</v>
      </c>
      <c r="F244" s="249" t="s">
        <v>454</v>
      </c>
      <c r="G244" s="250" t="s">
        <v>455</v>
      </c>
      <c r="H244" s="251">
        <v>0.875</v>
      </c>
      <c r="I244" s="252"/>
      <c r="J244" s="253">
        <f>ROUND(I244*H244,2)</f>
        <v>0</v>
      </c>
      <c r="K244" s="249" t="s">
        <v>149</v>
      </c>
      <c r="L244" s="254"/>
      <c r="M244" s="255" t="s">
        <v>1</v>
      </c>
      <c r="N244" s="256" t="s">
        <v>38</v>
      </c>
      <c r="O244" s="71"/>
      <c r="P244" s="200">
        <f>O244*H244</f>
        <v>0</v>
      </c>
      <c r="Q244" s="200">
        <v>0.001</v>
      </c>
      <c r="R244" s="200">
        <f>Q244*H244</f>
        <v>0.000875</v>
      </c>
      <c r="S244" s="200">
        <v>0</v>
      </c>
      <c r="T244" s="201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202" t="s">
        <v>198</v>
      </c>
      <c r="AT244" s="202" t="s">
        <v>376</v>
      </c>
      <c r="AU244" s="202" t="s">
        <v>83</v>
      </c>
      <c r="AY244" s="17" t="s">
        <v>142</v>
      </c>
      <c r="BE244" s="203">
        <f>IF(N244="základní",J244,0)</f>
        <v>0</v>
      </c>
      <c r="BF244" s="203">
        <f>IF(N244="snížená",J244,0)</f>
        <v>0</v>
      </c>
      <c r="BG244" s="203">
        <f>IF(N244="zákl. přenesená",J244,0)</f>
        <v>0</v>
      </c>
      <c r="BH244" s="203">
        <f>IF(N244="sníž. přenesená",J244,0)</f>
        <v>0</v>
      </c>
      <c r="BI244" s="203">
        <f>IF(N244="nulová",J244,0)</f>
        <v>0</v>
      </c>
      <c r="BJ244" s="17" t="s">
        <v>81</v>
      </c>
      <c r="BK244" s="203">
        <f>ROUND(I244*H244,2)</f>
        <v>0</v>
      </c>
      <c r="BL244" s="17" t="s">
        <v>168</v>
      </c>
      <c r="BM244" s="202" t="s">
        <v>456</v>
      </c>
    </row>
    <row r="245" spans="1:47" s="2" customFormat="1" ht="11.25">
      <c r="A245" s="34"/>
      <c r="B245" s="35"/>
      <c r="C245" s="36"/>
      <c r="D245" s="204" t="s">
        <v>152</v>
      </c>
      <c r="E245" s="36"/>
      <c r="F245" s="205" t="s">
        <v>454</v>
      </c>
      <c r="G245" s="36"/>
      <c r="H245" s="36"/>
      <c r="I245" s="206"/>
      <c r="J245" s="36"/>
      <c r="K245" s="36"/>
      <c r="L245" s="39"/>
      <c r="M245" s="207"/>
      <c r="N245" s="208"/>
      <c r="O245" s="71"/>
      <c r="P245" s="71"/>
      <c r="Q245" s="71"/>
      <c r="R245" s="71"/>
      <c r="S245" s="71"/>
      <c r="T245" s="72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T245" s="17" t="s">
        <v>152</v>
      </c>
      <c r="AU245" s="17" t="s">
        <v>83</v>
      </c>
    </row>
    <row r="246" spans="2:51" s="14" customFormat="1" ht="11.25">
      <c r="B246" s="221"/>
      <c r="C246" s="222"/>
      <c r="D246" s="204" t="s">
        <v>159</v>
      </c>
      <c r="E246" s="223" t="s">
        <v>1</v>
      </c>
      <c r="F246" s="224" t="s">
        <v>457</v>
      </c>
      <c r="G246" s="222"/>
      <c r="H246" s="225">
        <v>0.875</v>
      </c>
      <c r="I246" s="226"/>
      <c r="J246" s="222"/>
      <c r="K246" s="222"/>
      <c r="L246" s="227"/>
      <c r="M246" s="228"/>
      <c r="N246" s="229"/>
      <c r="O246" s="229"/>
      <c r="P246" s="229"/>
      <c r="Q246" s="229"/>
      <c r="R246" s="229"/>
      <c r="S246" s="229"/>
      <c r="T246" s="230"/>
      <c r="AT246" s="231" t="s">
        <v>159</v>
      </c>
      <c r="AU246" s="231" t="s">
        <v>83</v>
      </c>
      <c r="AV246" s="14" t="s">
        <v>83</v>
      </c>
      <c r="AW246" s="14" t="s">
        <v>30</v>
      </c>
      <c r="AX246" s="14" t="s">
        <v>81</v>
      </c>
      <c r="AY246" s="231" t="s">
        <v>142</v>
      </c>
    </row>
    <row r="247" spans="1:65" s="2" customFormat="1" ht="24.2" customHeight="1">
      <c r="A247" s="34"/>
      <c r="B247" s="35"/>
      <c r="C247" s="191" t="s">
        <v>458</v>
      </c>
      <c r="D247" s="191" t="s">
        <v>145</v>
      </c>
      <c r="E247" s="192" t="s">
        <v>459</v>
      </c>
      <c r="F247" s="193" t="s">
        <v>460</v>
      </c>
      <c r="G247" s="194" t="s">
        <v>319</v>
      </c>
      <c r="H247" s="195">
        <v>35</v>
      </c>
      <c r="I247" s="196"/>
      <c r="J247" s="197">
        <f>ROUND(I247*H247,2)</f>
        <v>0</v>
      </c>
      <c r="K247" s="193" t="s">
        <v>149</v>
      </c>
      <c r="L247" s="39"/>
      <c r="M247" s="198" t="s">
        <v>1</v>
      </c>
      <c r="N247" s="199" t="s">
        <v>38</v>
      </c>
      <c r="O247" s="71"/>
      <c r="P247" s="200">
        <f>O247*H247</f>
        <v>0</v>
      </c>
      <c r="Q247" s="200">
        <v>0</v>
      </c>
      <c r="R247" s="200">
        <f>Q247*H247</f>
        <v>0</v>
      </c>
      <c r="S247" s="200">
        <v>0</v>
      </c>
      <c r="T247" s="201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202" t="s">
        <v>168</v>
      </c>
      <c r="AT247" s="202" t="s">
        <v>145</v>
      </c>
      <c r="AU247" s="202" t="s">
        <v>83</v>
      </c>
      <c r="AY247" s="17" t="s">
        <v>142</v>
      </c>
      <c r="BE247" s="203">
        <f>IF(N247="základní",J247,0)</f>
        <v>0</v>
      </c>
      <c r="BF247" s="203">
        <f>IF(N247="snížená",J247,0)</f>
        <v>0</v>
      </c>
      <c r="BG247" s="203">
        <f>IF(N247="zákl. přenesená",J247,0)</f>
        <v>0</v>
      </c>
      <c r="BH247" s="203">
        <f>IF(N247="sníž. přenesená",J247,0)</f>
        <v>0</v>
      </c>
      <c r="BI247" s="203">
        <f>IF(N247="nulová",J247,0)</f>
        <v>0</v>
      </c>
      <c r="BJ247" s="17" t="s">
        <v>81</v>
      </c>
      <c r="BK247" s="203">
        <f>ROUND(I247*H247,2)</f>
        <v>0</v>
      </c>
      <c r="BL247" s="17" t="s">
        <v>168</v>
      </c>
      <c r="BM247" s="202" t="s">
        <v>461</v>
      </c>
    </row>
    <row r="248" spans="1:47" s="2" customFormat="1" ht="29.25">
      <c r="A248" s="34"/>
      <c r="B248" s="35"/>
      <c r="C248" s="36"/>
      <c r="D248" s="204" t="s">
        <v>152</v>
      </c>
      <c r="E248" s="36"/>
      <c r="F248" s="205" t="s">
        <v>462</v>
      </c>
      <c r="G248" s="36"/>
      <c r="H248" s="36"/>
      <c r="I248" s="206"/>
      <c r="J248" s="36"/>
      <c r="K248" s="36"/>
      <c r="L248" s="39"/>
      <c r="M248" s="207"/>
      <c r="N248" s="208"/>
      <c r="O248" s="71"/>
      <c r="P248" s="71"/>
      <c r="Q248" s="71"/>
      <c r="R248" s="71"/>
      <c r="S248" s="71"/>
      <c r="T248" s="72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T248" s="17" t="s">
        <v>152</v>
      </c>
      <c r="AU248" s="17" t="s">
        <v>83</v>
      </c>
    </row>
    <row r="249" spans="1:47" s="2" customFormat="1" ht="11.25">
      <c r="A249" s="34"/>
      <c r="B249" s="35"/>
      <c r="C249" s="36"/>
      <c r="D249" s="209" t="s">
        <v>153</v>
      </c>
      <c r="E249" s="36"/>
      <c r="F249" s="210" t="s">
        <v>463</v>
      </c>
      <c r="G249" s="36"/>
      <c r="H249" s="36"/>
      <c r="I249" s="206"/>
      <c r="J249" s="36"/>
      <c r="K249" s="36"/>
      <c r="L249" s="39"/>
      <c r="M249" s="207"/>
      <c r="N249" s="208"/>
      <c r="O249" s="71"/>
      <c r="P249" s="71"/>
      <c r="Q249" s="71"/>
      <c r="R249" s="71"/>
      <c r="S249" s="71"/>
      <c r="T249" s="72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T249" s="17" t="s">
        <v>153</v>
      </c>
      <c r="AU249" s="17" t="s">
        <v>83</v>
      </c>
    </row>
    <row r="250" spans="2:51" s="13" customFormat="1" ht="11.25">
      <c r="B250" s="211"/>
      <c r="C250" s="212"/>
      <c r="D250" s="204" t="s">
        <v>159</v>
      </c>
      <c r="E250" s="213" t="s">
        <v>1</v>
      </c>
      <c r="F250" s="214" t="s">
        <v>323</v>
      </c>
      <c r="G250" s="212"/>
      <c r="H250" s="213" t="s">
        <v>1</v>
      </c>
      <c r="I250" s="215"/>
      <c r="J250" s="212"/>
      <c r="K250" s="212"/>
      <c r="L250" s="216"/>
      <c r="M250" s="217"/>
      <c r="N250" s="218"/>
      <c r="O250" s="218"/>
      <c r="P250" s="218"/>
      <c r="Q250" s="218"/>
      <c r="R250" s="218"/>
      <c r="S250" s="218"/>
      <c r="T250" s="219"/>
      <c r="AT250" s="220" t="s">
        <v>159</v>
      </c>
      <c r="AU250" s="220" t="s">
        <v>83</v>
      </c>
      <c r="AV250" s="13" t="s">
        <v>81</v>
      </c>
      <c r="AW250" s="13" t="s">
        <v>30</v>
      </c>
      <c r="AX250" s="13" t="s">
        <v>73</v>
      </c>
      <c r="AY250" s="220" t="s">
        <v>142</v>
      </c>
    </row>
    <row r="251" spans="2:51" s="14" customFormat="1" ht="11.25">
      <c r="B251" s="221"/>
      <c r="C251" s="222"/>
      <c r="D251" s="204" t="s">
        <v>159</v>
      </c>
      <c r="E251" s="223" t="s">
        <v>1</v>
      </c>
      <c r="F251" s="224" t="s">
        <v>452</v>
      </c>
      <c r="G251" s="222"/>
      <c r="H251" s="225">
        <v>35</v>
      </c>
      <c r="I251" s="226"/>
      <c r="J251" s="222"/>
      <c r="K251" s="222"/>
      <c r="L251" s="227"/>
      <c r="M251" s="228"/>
      <c r="N251" s="229"/>
      <c r="O251" s="229"/>
      <c r="P251" s="229"/>
      <c r="Q251" s="229"/>
      <c r="R251" s="229"/>
      <c r="S251" s="229"/>
      <c r="T251" s="230"/>
      <c r="AT251" s="231" t="s">
        <v>159</v>
      </c>
      <c r="AU251" s="231" t="s">
        <v>83</v>
      </c>
      <c r="AV251" s="14" t="s">
        <v>83</v>
      </c>
      <c r="AW251" s="14" t="s">
        <v>30</v>
      </c>
      <c r="AX251" s="14" t="s">
        <v>81</v>
      </c>
      <c r="AY251" s="231" t="s">
        <v>142</v>
      </c>
    </row>
    <row r="252" spans="1:65" s="2" customFormat="1" ht="24.2" customHeight="1">
      <c r="A252" s="34"/>
      <c r="B252" s="35"/>
      <c r="C252" s="191" t="s">
        <v>464</v>
      </c>
      <c r="D252" s="191" t="s">
        <v>145</v>
      </c>
      <c r="E252" s="192" t="s">
        <v>465</v>
      </c>
      <c r="F252" s="193" t="s">
        <v>466</v>
      </c>
      <c r="G252" s="194" t="s">
        <v>319</v>
      </c>
      <c r="H252" s="195">
        <v>35</v>
      </c>
      <c r="I252" s="196"/>
      <c r="J252" s="197">
        <f>ROUND(I252*H252,2)</f>
        <v>0</v>
      </c>
      <c r="K252" s="193" t="s">
        <v>149</v>
      </c>
      <c r="L252" s="39"/>
      <c r="M252" s="198" t="s">
        <v>1</v>
      </c>
      <c r="N252" s="199" t="s">
        <v>38</v>
      </c>
      <c r="O252" s="71"/>
      <c r="P252" s="200">
        <f>O252*H252</f>
        <v>0</v>
      </c>
      <c r="Q252" s="200">
        <v>0</v>
      </c>
      <c r="R252" s="200">
        <f>Q252*H252</f>
        <v>0</v>
      </c>
      <c r="S252" s="200">
        <v>0</v>
      </c>
      <c r="T252" s="201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202" t="s">
        <v>168</v>
      </c>
      <c r="AT252" s="202" t="s">
        <v>145</v>
      </c>
      <c r="AU252" s="202" t="s">
        <v>83</v>
      </c>
      <c r="AY252" s="17" t="s">
        <v>142</v>
      </c>
      <c r="BE252" s="203">
        <f>IF(N252="základní",J252,0)</f>
        <v>0</v>
      </c>
      <c r="BF252" s="203">
        <f>IF(N252="snížená",J252,0)</f>
        <v>0</v>
      </c>
      <c r="BG252" s="203">
        <f>IF(N252="zákl. přenesená",J252,0)</f>
        <v>0</v>
      </c>
      <c r="BH252" s="203">
        <f>IF(N252="sníž. přenesená",J252,0)</f>
        <v>0</v>
      </c>
      <c r="BI252" s="203">
        <f>IF(N252="nulová",J252,0)</f>
        <v>0</v>
      </c>
      <c r="BJ252" s="17" t="s">
        <v>81</v>
      </c>
      <c r="BK252" s="203">
        <f>ROUND(I252*H252,2)</f>
        <v>0</v>
      </c>
      <c r="BL252" s="17" t="s">
        <v>168</v>
      </c>
      <c r="BM252" s="202" t="s">
        <v>467</v>
      </c>
    </row>
    <row r="253" spans="1:47" s="2" customFormat="1" ht="19.5">
      <c r="A253" s="34"/>
      <c r="B253" s="35"/>
      <c r="C253" s="36"/>
      <c r="D253" s="204" t="s">
        <v>152</v>
      </c>
      <c r="E253" s="36"/>
      <c r="F253" s="205" t="s">
        <v>468</v>
      </c>
      <c r="G253" s="36"/>
      <c r="H253" s="36"/>
      <c r="I253" s="206"/>
      <c r="J253" s="36"/>
      <c r="K253" s="36"/>
      <c r="L253" s="39"/>
      <c r="M253" s="207"/>
      <c r="N253" s="208"/>
      <c r="O253" s="71"/>
      <c r="P253" s="71"/>
      <c r="Q253" s="71"/>
      <c r="R253" s="71"/>
      <c r="S253" s="71"/>
      <c r="T253" s="72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T253" s="17" t="s">
        <v>152</v>
      </c>
      <c r="AU253" s="17" t="s">
        <v>83</v>
      </c>
    </row>
    <row r="254" spans="1:47" s="2" customFormat="1" ht="11.25">
      <c r="A254" s="34"/>
      <c r="B254" s="35"/>
      <c r="C254" s="36"/>
      <c r="D254" s="209" t="s">
        <v>153</v>
      </c>
      <c r="E254" s="36"/>
      <c r="F254" s="210" t="s">
        <v>469</v>
      </c>
      <c r="G254" s="36"/>
      <c r="H254" s="36"/>
      <c r="I254" s="206"/>
      <c r="J254" s="36"/>
      <c r="K254" s="36"/>
      <c r="L254" s="39"/>
      <c r="M254" s="207"/>
      <c r="N254" s="208"/>
      <c r="O254" s="71"/>
      <c r="P254" s="71"/>
      <c r="Q254" s="71"/>
      <c r="R254" s="71"/>
      <c r="S254" s="71"/>
      <c r="T254" s="72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T254" s="17" t="s">
        <v>153</v>
      </c>
      <c r="AU254" s="17" t="s">
        <v>83</v>
      </c>
    </row>
    <row r="255" spans="2:51" s="13" customFormat="1" ht="11.25">
      <c r="B255" s="211"/>
      <c r="C255" s="212"/>
      <c r="D255" s="204" t="s">
        <v>159</v>
      </c>
      <c r="E255" s="213" t="s">
        <v>1</v>
      </c>
      <c r="F255" s="214" t="s">
        <v>323</v>
      </c>
      <c r="G255" s="212"/>
      <c r="H255" s="213" t="s">
        <v>1</v>
      </c>
      <c r="I255" s="215"/>
      <c r="J255" s="212"/>
      <c r="K255" s="212"/>
      <c r="L255" s="216"/>
      <c r="M255" s="217"/>
      <c r="N255" s="218"/>
      <c r="O255" s="218"/>
      <c r="P255" s="218"/>
      <c r="Q255" s="218"/>
      <c r="R255" s="218"/>
      <c r="S255" s="218"/>
      <c r="T255" s="219"/>
      <c r="AT255" s="220" t="s">
        <v>159</v>
      </c>
      <c r="AU255" s="220" t="s">
        <v>83</v>
      </c>
      <c r="AV255" s="13" t="s">
        <v>81</v>
      </c>
      <c r="AW255" s="13" t="s">
        <v>30</v>
      </c>
      <c r="AX255" s="13" t="s">
        <v>73</v>
      </c>
      <c r="AY255" s="220" t="s">
        <v>142</v>
      </c>
    </row>
    <row r="256" spans="2:51" s="14" customFormat="1" ht="11.25">
      <c r="B256" s="221"/>
      <c r="C256" s="222"/>
      <c r="D256" s="204" t="s">
        <v>159</v>
      </c>
      <c r="E256" s="223" t="s">
        <v>1</v>
      </c>
      <c r="F256" s="224" t="s">
        <v>452</v>
      </c>
      <c r="G256" s="222"/>
      <c r="H256" s="225">
        <v>35</v>
      </c>
      <c r="I256" s="226"/>
      <c r="J256" s="222"/>
      <c r="K256" s="222"/>
      <c r="L256" s="227"/>
      <c r="M256" s="228"/>
      <c r="N256" s="229"/>
      <c r="O256" s="229"/>
      <c r="P256" s="229"/>
      <c r="Q256" s="229"/>
      <c r="R256" s="229"/>
      <c r="S256" s="229"/>
      <c r="T256" s="230"/>
      <c r="AT256" s="231" t="s">
        <v>159</v>
      </c>
      <c r="AU256" s="231" t="s">
        <v>83</v>
      </c>
      <c r="AV256" s="14" t="s">
        <v>83</v>
      </c>
      <c r="AW256" s="14" t="s">
        <v>30</v>
      </c>
      <c r="AX256" s="14" t="s">
        <v>81</v>
      </c>
      <c r="AY256" s="231" t="s">
        <v>142</v>
      </c>
    </row>
    <row r="257" spans="2:63" s="12" customFormat="1" ht="22.9" customHeight="1">
      <c r="B257" s="175"/>
      <c r="C257" s="176"/>
      <c r="D257" s="177" t="s">
        <v>72</v>
      </c>
      <c r="E257" s="189" t="s">
        <v>83</v>
      </c>
      <c r="F257" s="189" t="s">
        <v>470</v>
      </c>
      <c r="G257" s="176"/>
      <c r="H257" s="176"/>
      <c r="I257" s="179"/>
      <c r="J257" s="190">
        <f>BK257</f>
        <v>0</v>
      </c>
      <c r="K257" s="176"/>
      <c r="L257" s="181"/>
      <c r="M257" s="182"/>
      <c r="N257" s="183"/>
      <c r="O257" s="183"/>
      <c r="P257" s="184">
        <f>SUM(P258:P283)</f>
        <v>0</v>
      </c>
      <c r="Q257" s="183"/>
      <c r="R257" s="184">
        <f>SUM(R258:R283)</f>
        <v>549.46743</v>
      </c>
      <c r="S257" s="183"/>
      <c r="T257" s="185">
        <f>SUM(T258:T283)</f>
        <v>0</v>
      </c>
      <c r="AR257" s="186" t="s">
        <v>81</v>
      </c>
      <c r="AT257" s="187" t="s">
        <v>72</v>
      </c>
      <c r="AU257" s="187" t="s">
        <v>81</v>
      </c>
      <c r="AY257" s="186" t="s">
        <v>142</v>
      </c>
      <c r="BK257" s="188">
        <f>SUM(BK258:BK283)</f>
        <v>0</v>
      </c>
    </row>
    <row r="258" spans="1:65" s="2" customFormat="1" ht="24.2" customHeight="1">
      <c r="A258" s="34"/>
      <c r="B258" s="35"/>
      <c r="C258" s="191" t="s">
        <v>471</v>
      </c>
      <c r="D258" s="191" t="s">
        <v>145</v>
      </c>
      <c r="E258" s="192" t="s">
        <v>472</v>
      </c>
      <c r="F258" s="193" t="s">
        <v>473</v>
      </c>
      <c r="G258" s="194" t="s">
        <v>352</v>
      </c>
      <c r="H258" s="195">
        <v>211</v>
      </c>
      <c r="I258" s="196"/>
      <c r="J258" s="197">
        <f>ROUND(I258*H258,2)</f>
        <v>0</v>
      </c>
      <c r="K258" s="193" t="s">
        <v>149</v>
      </c>
      <c r="L258" s="39"/>
      <c r="M258" s="198" t="s">
        <v>1</v>
      </c>
      <c r="N258" s="199" t="s">
        <v>38</v>
      </c>
      <c r="O258" s="71"/>
      <c r="P258" s="200">
        <f>O258*H258</f>
        <v>0</v>
      </c>
      <c r="Q258" s="200">
        <v>2.16</v>
      </c>
      <c r="R258" s="200">
        <f>Q258*H258</f>
        <v>455.76000000000005</v>
      </c>
      <c r="S258" s="200">
        <v>0</v>
      </c>
      <c r="T258" s="201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202" t="s">
        <v>168</v>
      </c>
      <c r="AT258" s="202" t="s">
        <v>145</v>
      </c>
      <c r="AU258" s="202" t="s">
        <v>83</v>
      </c>
      <c r="AY258" s="17" t="s">
        <v>142</v>
      </c>
      <c r="BE258" s="203">
        <f>IF(N258="základní",J258,0)</f>
        <v>0</v>
      </c>
      <c r="BF258" s="203">
        <f>IF(N258="snížená",J258,0)</f>
        <v>0</v>
      </c>
      <c r="BG258" s="203">
        <f>IF(N258="zákl. přenesená",J258,0)</f>
        <v>0</v>
      </c>
      <c r="BH258" s="203">
        <f>IF(N258="sníž. přenesená",J258,0)</f>
        <v>0</v>
      </c>
      <c r="BI258" s="203">
        <f>IF(N258="nulová",J258,0)</f>
        <v>0</v>
      </c>
      <c r="BJ258" s="17" t="s">
        <v>81</v>
      </c>
      <c r="BK258" s="203">
        <f>ROUND(I258*H258,2)</f>
        <v>0</v>
      </c>
      <c r="BL258" s="17" t="s">
        <v>168</v>
      </c>
      <c r="BM258" s="202" t="s">
        <v>474</v>
      </c>
    </row>
    <row r="259" spans="1:47" s="2" customFormat="1" ht="11.25">
      <c r="A259" s="34"/>
      <c r="B259" s="35"/>
      <c r="C259" s="36"/>
      <c r="D259" s="204" t="s">
        <v>152</v>
      </c>
      <c r="E259" s="36"/>
      <c r="F259" s="205" t="s">
        <v>475</v>
      </c>
      <c r="G259" s="36"/>
      <c r="H259" s="36"/>
      <c r="I259" s="206"/>
      <c r="J259" s="36"/>
      <c r="K259" s="36"/>
      <c r="L259" s="39"/>
      <c r="M259" s="207"/>
      <c r="N259" s="208"/>
      <c r="O259" s="71"/>
      <c r="P259" s="71"/>
      <c r="Q259" s="71"/>
      <c r="R259" s="71"/>
      <c r="S259" s="71"/>
      <c r="T259" s="72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T259" s="17" t="s">
        <v>152</v>
      </c>
      <c r="AU259" s="17" t="s">
        <v>83</v>
      </c>
    </row>
    <row r="260" spans="1:47" s="2" customFormat="1" ht="11.25">
      <c r="A260" s="34"/>
      <c r="B260" s="35"/>
      <c r="C260" s="36"/>
      <c r="D260" s="209" t="s">
        <v>153</v>
      </c>
      <c r="E260" s="36"/>
      <c r="F260" s="210" t="s">
        <v>476</v>
      </c>
      <c r="G260" s="36"/>
      <c r="H260" s="36"/>
      <c r="I260" s="206"/>
      <c r="J260" s="36"/>
      <c r="K260" s="36"/>
      <c r="L260" s="39"/>
      <c r="M260" s="207"/>
      <c r="N260" s="208"/>
      <c r="O260" s="71"/>
      <c r="P260" s="71"/>
      <c r="Q260" s="71"/>
      <c r="R260" s="71"/>
      <c r="S260" s="71"/>
      <c r="T260" s="72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T260" s="17" t="s">
        <v>153</v>
      </c>
      <c r="AU260" s="17" t="s">
        <v>83</v>
      </c>
    </row>
    <row r="261" spans="2:51" s="13" customFormat="1" ht="11.25">
      <c r="B261" s="211"/>
      <c r="C261" s="212"/>
      <c r="D261" s="204" t="s">
        <v>159</v>
      </c>
      <c r="E261" s="213" t="s">
        <v>1</v>
      </c>
      <c r="F261" s="214" t="s">
        <v>370</v>
      </c>
      <c r="G261" s="212"/>
      <c r="H261" s="213" t="s">
        <v>1</v>
      </c>
      <c r="I261" s="215"/>
      <c r="J261" s="212"/>
      <c r="K261" s="212"/>
      <c r="L261" s="216"/>
      <c r="M261" s="217"/>
      <c r="N261" s="218"/>
      <c r="O261" s="218"/>
      <c r="P261" s="218"/>
      <c r="Q261" s="218"/>
      <c r="R261" s="218"/>
      <c r="S261" s="218"/>
      <c r="T261" s="219"/>
      <c r="AT261" s="220" t="s">
        <v>159</v>
      </c>
      <c r="AU261" s="220" t="s">
        <v>83</v>
      </c>
      <c r="AV261" s="13" t="s">
        <v>81</v>
      </c>
      <c r="AW261" s="13" t="s">
        <v>30</v>
      </c>
      <c r="AX261" s="13" t="s">
        <v>73</v>
      </c>
      <c r="AY261" s="220" t="s">
        <v>142</v>
      </c>
    </row>
    <row r="262" spans="2:51" s="14" customFormat="1" ht="11.25">
      <c r="B262" s="221"/>
      <c r="C262" s="222"/>
      <c r="D262" s="204" t="s">
        <v>159</v>
      </c>
      <c r="E262" s="223" t="s">
        <v>1</v>
      </c>
      <c r="F262" s="224" t="s">
        <v>477</v>
      </c>
      <c r="G262" s="222"/>
      <c r="H262" s="225">
        <v>209</v>
      </c>
      <c r="I262" s="226"/>
      <c r="J262" s="222"/>
      <c r="K262" s="222"/>
      <c r="L262" s="227"/>
      <c r="M262" s="228"/>
      <c r="N262" s="229"/>
      <c r="O262" s="229"/>
      <c r="P262" s="229"/>
      <c r="Q262" s="229"/>
      <c r="R262" s="229"/>
      <c r="S262" s="229"/>
      <c r="T262" s="230"/>
      <c r="AT262" s="231" t="s">
        <v>159</v>
      </c>
      <c r="AU262" s="231" t="s">
        <v>83</v>
      </c>
      <c r="AV262" s="14" t="s">
        <v>83</v>
      </c>
      <c r="AW262" s="14" t="s">
        <v>30</v>
      </c>
      <c r="AX262" s="14" t="s">
        <v>73</v>
      </c>
      <c r="AY262" s="231" t="s">
        <v>142</v>
      </c>
    </row>
    <row r="263" spans="2:51" s="14" customFormat="1" ht="11.25">
      <c r="B263" s="221"/>
      <c r="C263" s="222"/>
      <c r="D263" s="204" t="s">
        <v>159</v>
      </c>
      <c r="E263" s="223" t="s">
        <v>1</v>
      </c>
      <c r="F263" s="224" t="s">
        <v>478</v>
      </c>
      <c r="G263" s="222"/>
      <c r="H263" s="225">
        <v>2</v>
      </c>
      <c r="I263" s="226"/>
      <c r="J263" s="222"/>
      <c r="K263" s="222"/>
      <c r="L263" s="227"/>
      <c r="M263" s="228"/>
      <c r="N263" s="229"/>
      <c r="O263" s="229"/>
      <c r="P263" s="229"/>
      <c r="Q263" s="229"/>
      <c r="R263" s="229"/>
      <c r="S263" s="229"/>
      <c r="T263" s="230"/>
      <c r="AT263" s="231" t="s">
        <v>159</v>
      </c>
      <c r="AU263" s="231" t="s">
        <v>83</v>
      </c>
      <c r="AV263" s="14" t="s">
        <v>83</v>
      </c>
      <c r="AW263" s="14" t="s">
        <v>30</v>
      </c>
      <c r="AX263" s="14" t="s">
        <v>73</v>
      </c>
      <c r="AY263" s="231" t="s">
        <v>142</v>
      </c>
    </row>
    <row r="264" spans="2:51" s="15" customFormat="1" ht="11.25">
      <c r="B264" s="236"/>
      <c r="C264" s="237"/>
      <c r="D264" s="204" t="s">
        <v>159</v>
      </c>
      <c r="E264" s="238" t="s">
        <v>1</v>
      </c>
      <c r="F264" s="239" t="s">
        <v>374</v>
      </c>
      <c r="G264" s="237"/>
      <c r="H264" s="240">
        <v>211</v>
      </c>
      <c r="I264" s="241"/>
      <c r="J264" s="237"/>
      <c r="K264" s="237"/>
      <c r="L264" s="242"/>
      <c r="M264" s="243"/>
      <c r="N264" s="244"/>
      <c r="O264" s="244"/>
      <c r="P264" s="244"/>
      <c r="Q264" s="244"/>
      <c r="R264" s="244"/>
      <c r="S264" s="244"/>
      <c r="T264" s="245"/>
      <c r="AT264" s="246" t="s">
        <v>159</v>
      </c>
      <c r="AU264" s="246" t="s">
        <v>83</v>
      </c>
      <c r="AV264" s="15" t="s">
        <v>168</v>
      </c>
      <c r="AW264" s="15" t="s">
        <v>30</v>
      </c>
      <c r="AX264" s="15" t="s">
        <v>81</v>
      </c>
      <c r="AY264" s="246" t="s">
        <v>142</v>
      </c>
    </row>
    <row r="265" spans="1:65" s="2" customFormat="1" ht="24.2" customHeight="1">
      <c r="A265" s="34"/>
      <c r="B265" s="35"/>
      <c r="C265" s="191" t="s">
        <v>479</v>
      </c>
      <c r="D265" s="191" t="s">
        <v>145</v>
      </c>
      <c r="E265" s="192" t="s">
        <v>480</v>
      </c>
      <c r="F265" s="193" t="s">
        <v>481</v>
      </c>
      <c r="G265" s="194" t="s">
        <v>290</v>
      </c>
      <c r="H265" s="195">
        <v>340.5</v>
      </c>
      <c r="I265" s="196"/>
      <c r="J265" s="197">
        <f>ROUND(I265*H265,2)</f>
        <v>0</v>
      </c>
      <c r="K265" s="193" t="s">
        <v>149</v>
      </c>
      <c r="L265" s="39"/>
      <c r="M265" s="198" t="s">
        <v>1</v>
      </c>
      <c r="N265" s="199" t="s">
        <v>38</v>
      </c>
      <c r="O265" s="71"/>
      <c r="P265" s="200">
        <f>O265*H265</f>
        <v>0</v>
      </c>
      <c r="Q265" s="200">
        <v>0.00058</v>
      </c>
      <c r="R265" s="200">
        <f>Q265*H265</f>
        <v>0.19749</v>
      </c>
      <c r="S265" s="200">
        <v>0</v>
      </c>
      <c r="T265" s="201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202" t="s">
        <v>168</v>
      </c>
      <c r="AT265" s="202" t="s">
        <v>145</v>
      </c>
      <c r="AU265" s="202" t="s">
        <v>83</v>
      </c>
      <c r="AY265" s="17" t="s">
        <v>142</v>
      </c>
      <c r="BE265" s="203">
        <f>IF(N265="základní",J265,0)</f>
        <v>0</v>
      </c>
      <c r="BF265" s="203">
        <f>IF(N265="snížená",J265,0)</f>
        <v>0</v>
      </c>
      <c r="BG265" s="203">
        <f>IF(N265="zákl. přenesená",J265,0)</f>
        <v>0</v>
      </c>
      <c r="BH265" s="203">
        <f>IF(N265="sníž. přenesená",J265,0)</f>
        <v>0</v>
      </c>
      <c r="BI265" s="203">
        <f>IF(N265="nulová",J265,0)</f>
        <v>0</v>
      </c>
      <c r="BJ265" s="17" t="s">
        <v>81</v>
      </c>
      <c r="BK265" s="203">
        <f>ROUND(I265*H265,2)</f>
        <v>0</v>
      </c>
      <c r="BL265" s="17" t="s">
        <v>168</v>
      </c>
      <c r="BM265" s="202" t="s">
        <v>482</v>
      </c>
    </row>
    <row r="266" spans="1:47" s="2" customFormat="1" ht="19.5">
      <c r="A266" s="34"/>
      <c r="B266" s="35"/>
      <c r="C266" s="36"/>
      <c r="D266" s="204" t="s">
        <v>152</v>
      </c>
      <c r="E266" s="36"/>
      <c r="F266" s="205" t="s">
        <v>483</v>
      </c>
      <c r="G266" s="36"/>
      <c r="H266" s="36"/>
      <c r="I266" s="206"/>
      <c r="J266" s="36"/>
      <c r="K266" s="36"/>
      <c r="L266" s="39"/>
      <c r="M266" s="207"/>
      <c r="N266" s="208"/>
      <c r="O266" s="71"/>
      <c r="P266" s="71"/>
      <c r="Q266" s="71"/>
      <c r="R266" s="71"/>
      <c r="S266" s="71"/>
      <c r="T266" s="72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T266" s="17" t="s">
        <v>152</v>
      </c>
      <c r="AU266" s="17" t="s">
        <v>83</v>
      </c>
    </row>
    <row r="267" spans="1:47" s="2" customFormat="1" ht="11.25">
      <c r="A267" s="34"/>
      <c r="B267" s="35"/>
      <c r="C267" s="36"/>
      <c r="D267" s="209" t="s">
        <v>153</v>
      </c>
      <c r="E267" s="36"/>
      <c r="F267" s="210" t="s">
        <v>484</v>
      </c>
      <c r="G267" s="36"/>
      <c r="H267" s="36"/>
      <c r="I267" s="206"/>
      <c r="J267" s="36"/>
      <c r="K267" s="36"/>
      <c r="L267" s="39"/>
      <c r="M267" s="207"/>
      <c r="N267" s="208"/>
      <c r="O267" s="71"/>
      <c r="P267" s="71"/>
      <c r="Q267" s="71"/>
      <c r="R267" s="71"/>
      <c r="S267" s="71"/>
      <c r="T267" s="72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T267" s="17" t="s">
        <v>153</v>
      </c>
      <c r="AU267" s="17" t="s">
        <v>83</v>
      </c>
    </row>
    <row r="268" spans="2:51" s="13" customFormat="1" ht="11.25">
      <c r="B268" s="211"/>
      <c r="C268" s="212"/>
      <c r="D268" s="204" t="s">
        <v>159</v>
      </c>
      <c r="E268" s="213" t="s">
        <v>1</v>
      </c>
      <c r="F268" s="214" t="s">
        <v>370</v>
      </c>
      <c r="G268" s="212"/>
      <c r="H268" s="213" t="s">
        <v>1</v>
      </c>
      <c r="I268" s="215"/>
      <c r="J268" s="212"/>
      <c r="K268" s="212"/>
      <c r="L268" s="216"/>
      <c r="M268" s="217"/>
      <c r="N268" s="218"/>
      <c r="O268" s="218"/>
      <c r="P268" s="218"/>
      <c r="Q268" s="218"/>
      <c r="R268" s="218"/>
      <c r="S268" s="218"/>
      <c r="T268" s="219"/>
      <c r="AT268" s="220" t="s">
        <v>159</v>
      </c>
      <c r="AU268" s="220" t="s">
        <v>83</v>
      </c>
      <c r="AV268" s="13" t="s">
        <v>81</v>
      </c>
      <c r="AW268" s="13" t="s">
        <v>30</v>
      </c>
      <c r="AX268" s="13" t="s">
        <v>73</v>
      </c>
      <c r="AY268" s="220" t="s">
        <v>142</v>
      </c>
    </row>
    <row r="269" spans="2:51" s="14" customFormat="1" ht="11.25">
      <c r="B269" s="221"/>
      <c r="C269" s="222"/>
      <c r="D269" s="204" t="s">
        <v>159</v>
      </c>
      <c r="E269" s="223" t="s">
        <v>1</v>
      </c>
      <c r="F269" s="224" t="s">
        <v>485</v>
      </c>
      <c r="G269" s="222"/>
      <c r="H269" s="225">
        <v>6</v>
      </c>
      <c r="I269" s="226"/>
      <c r="J269" s="222"/>
      <c r="K269" s="222"/>
      <c r="L269" s="227"/>
      <c r="M269" s="228"/>
      <c r="N269" s="229"/>
      <c r="O269" s="229"/>
      <c r="P269" s="229"/>
      <c r="Q269" s="229"/>
      <c r="R269" s="229"/>
      <c r="S269" s="229"/>
      <c r="T269" s="230"/>
      <c r="AT269" s="231" t="s">
        <v>159</v>
      </c>
      <c r="AU269" s="231" t="s">
        <v>83</v>
      </c>
      <c r="AV269" s="14" t="s">
        <v>83</v>
      </c>
      <c r="AW269" s="14" t="s">
        <v>30</v>
      </c>
      <c r="AX269" s="14" t="s">
        <v>73</v>
      </c>
      <c r="AY269" s="231" t="s">
        <v>142</v>
      </c>
    </row>
    <row r="270" spans="2:51" s="14" customFormat="1" ht="22.5">
      <c r="B270" s="221"/>
      <c r="C270" s="222"/>
      <c r="D270" s="204" t="s">
        <v>159</v>
      </c>
      <c r="E270" s="223" t="s">
        <v>1</v>
      </c>
      <c r="F270" s="224" t="s">
        <v>486</v>
      </c>
      <c r="G270" s="222"/>
      <c r="H270" s="225">
        <v>334.5</v>
      </c>
      <c r="I270" s="226"/>
      <c r="J270" s="222"/>
      <c r="K270" s="222"/>
      <c r="L270" s="227"/>
      <c r="M270" s="228"/>
      <c r="N270" s="229"/>
      <c r="O270" s="229"/>
      <c r="P270" s="229"/>
      <c r="Q270" s="229"/>
      <c r="R270" s="229"/>
      <c r="S270" s="229"/>
      <c r="T270" s="230"/>
      <c r="AT270" s="231" t="s">
        <v>159</v>
      </c>
      <c r="AU270" s="231" t="s">
        <v>83</v>
      </c>
      <c r="AV270" s="14" t="s">
        <v>83</v>
      </c>
      <c r="AW270" s="14" t="s">
        <v>30</v>
      </c>
      <c r="AX270" s="14" t="s">
        <v>73</v>
      </c>
      <c r="AY270" s="231" t="s">
        <v>142</v>
      </c>
    </row>
    <row r="271" spans="2:51" s="15" customFormat="1" ht="11.25">
      <c r="B271" s="236"/>
      <c r="C271" s="237"/>
      <c r="D271" s="204" t="s">
        <v>159</v>
      </c>
      <c r="E271" s="238" t="s">
        <v>1</v>
      </c>
      <c r="F271" s="239" t="s">
        <v>374</v>
      </c>
      <c r="G271" s="237"/>
      <c r="H271" s="240">
        <v>340.5</v>
      </c>
      <c r="I271" s="241"/>
      <c r="J271" s="237"/>
      <c r="K271" s="237"/>
      <c r="L271" s="242"/>
      <c r="M271" s="243"/>
      <c r="N271" s="244"/>
      <c r="O271" s="244"/>
      <c r="P271" s="244"/>
      <c r="Q271" s="244"/>
      <c r="R271" s="244"/>
      <c r="S271" s="244"/>
      <c r="T271" s="245"/>
      <c r="AT271" s="246" t="s">
        <v>159</v>
      </c>
      <c r="AU271" s="246" t="s">
        <v>83</v>
      </c>
      <c r="AV271" s="15" t="s">
        <v>168</v>
      </c>
      <c r="AW271" s="15" t="s">
        <v>30</v>
      </c>
      <c r="AX271" s="15" t="s">
        <v>81</v>
      </c>
      <c r="AY271" s="246" t="s">
        <v>142</v>
      </c>
    </row>
    <row r="272" spans="1:65" s="2" customFormat="1" ht="16.5" customHeight="1">
      <c r="A272" s="34"/>
      <c r="B272" s="35"/>
      <c r="C272" s="191" t="s">
        <v>487</v>
      </c>
      <c r="D272" s="191" t="s">
        <v>145</v>
      </c>
      <c r="E272" s="192" t="s">
        <v>488</v>
      </c>
      <c r="F272" s="193" t="s">
        <v>489</v>
      </c>
      <c r="G272" s="194" t="s">
        <v>352</v>
      </c>
      <c r="H272" s="195">
        <v>41</v>
      </c>
      <c r="I272" s="196"/>
      <c r="J272" s="197">
        <f>ROUND(I272*H272,2)</f>
        <v>0</v>
      </c>
      <c r="K272" s="193" t="s">
        <v>149</v>
      </c>
      <c r="L272" s="39"/>
      <c r="M272" s="198" t="s">
        <v>1</v>
      </c>
      <c r="N272" s="199" t="s">
        <v>38</v>
      </c>
      <c r="O272" s="71"/>
      <c r="P272" s="200">
        <f>O272*H272</f>
        <v>0</v>
      </c>
      <c r="Q272" s="200">
        <v>2.25634</v>
      </c>
      <c r="R272" s="200">
        <f>Q272*H272</f>
        <v>92.50993999999999</v>
      </c>
      <c r="S272" s="200">
        <v>0</v>
      </c>
      <c r="T272" s="201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202" t="s">
        <v>168</v>
      </c>
      <c r="AT272" s="202" t="s">
        <v>145</v>
      </c>
      <c r="AU272" s="202" t="s">
        <v>83</v>
      </c>
      <c r="AY272" s="17" t="s">
        <v>142</v>
      </c>
      <c r="BE272" s="203">
        <f>IF(N272="základní",J272,0)</f>
        <v>0</v>
      </c>
      <c r="BF272" s="203">
        <f>IF(N272="snížená",J272,0)</f>
        <v>0</v>
      </c>
      <c r="BG272" s="203">
        <f>IF(N272="zákl. přenesená",J272,0)</f>
        <v>0</v>
      </c>
      <c r="BH272" s="203">
        <f>IF(N272="sníž. přenesená",J272,0)</f>
        <v>0</v>
      </c>
      <c r="BI272" s="203">
        <f>IF(N272="nulová",J272,0)</f>
        <v>0</v>
      </c>
      <c r="BJ272" s="17" t="s">
        <v>81</v>
      </c>
      <c r="BK272" s="203">
        <f>ROUND(I272*H272,2)</f>
        <v>0</v>
      </c>
      <c r="BL272" s="17" t="s">
        <v>168</v>
      </c>
      <c r="BM272" s="202" t="s">
        <v>490</v>
      </c>
    </row>
    <row r="273" spans="1:47" s="2" customFormat="1" ht="19.5">
      <c r="A273" s="34"/>
      <c r="B273" s="35"/>
      <c r="C273" s="36"/>
      <c r="D273" s="204" t="s">
        <v>152</v>
      </c>
      <c r="E273" s="36"/>
      <c r="F273" s="205" t="s">
        <v>491</v>
      </c>
      <c r="G273" s="36"/>
      <c r="H273" s="36"/>
      <c r="I273" s="206"/>
      <c r="J273" s="36"/>
      <c r="K273" s="36"/>
      <c r="L273" s="39"/>
      <c r="M273" s="207"/>
      <c r="N273" s="208"/>
      <c r="O273" s="71"/>
      <c r="P273" s="71"/>
      <c r="Q273" s="71"/>
      <c r="R273" s="71"/>
      <c r="S273" s="71"/>
      <c r="T273" s="72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T273" s="17" t="s">
        <v>152</v>
      </c>
      <c r="AU273" s="17" t="s">
        <v>83</v>
      </c>
    </row>
    <row r="274" spans="1:47" s="2" customFormat="1" ht="11.25">
      <c r="A274" s="34"/>
      <c r="B274" s="35"/>
      <c r="C274" s="36"/>
      <c r="D274" s="209" t="s">
        <v>153</v>
      </c>
      <c r="E274" s="36"/>
      <c r="F274" s="210" t="s">
        <v>492</v>
      </c>
      <c r="G274" s="36"/>
      <c r="H274" s="36"/>
      <c r="I274" s="206"/>
      <c r="J274" s="36"/>
      <c r="K274" s="36"/>
      <c r="L274" s="39"/>
      <c r="M274" s="207"/>
      <c r="N274" s="208"/>
      <c r="O274" s="71"/>
      <c r="P274" s="71"/>
      <c r="Q274" s="71"/>
      <c r="R274" s="71"/>
      <c r="S274" s="71"/>
      <c r="T274" s="72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T274" s="17" t="s">
        <v>153</v>
      </c>
      <c r="AU274" s="17" t="s">
        <v>83</v>
      </c>
    </row>
    <row r="275" spans="2:51" s="13" customFormat="1" ht="11.25">
      <c r="B275" s="211"/>
      <c r="C275" s="212"/>
      <c r="D275" s="204" t="s">
        <v>159</v>
      </c>
      <c r="E275" s="213" t="s">
        <v>1</v>
      </c>
      <c r="F275" s="214" t="s">
        <v>323</v>
      </c>
      <c r="G275" s="212"/>
      <c r="H275" s="213" t="s">
        <v>1</v>
      </c>
      <c r="I275" s="215"/>
      <c r="J275" s="212"/>
      <c r="K275" s="212"/>
      <c r="L275" s="216"/>
      <c r="M275" s="217"/>
      <c r="N275" s="218"/>
      <c r="O275" s="218"/>
      <c r="P275" s="218"/>
      <c r="Q275" s="218"/>
      <c r="R275" s="218"/>
      <c r="S275" s="218"/>
      <c r="T275" s="219"/>
      <c r="AT275" s="220" t="s">
        <v>159</v>
      </c>
      <c r="AU275" s="220" t="s">
        <v>83</v>
      </c>
      <c r="AV275" s="13" t="s">
        <v>81</v>
      </c>
      <c r="AW275" s="13" t="s">
        <v>30</v>
      </c>
      <c r="AX275" s="13" t="s">
        <v>73</v>
      </c>
      <c r="AY275" s="220" t="s">
        <v>142</v>
      </c>
    </row>
    <row r="276" spans="2:51" s="14" customFormat="1" ht="11.25">
      <c r="B276" s="221"/>
      <c r="C276" s="222"/>
      <c r="D276" s="204" t="s">
        <v>159</v>
      </c>
      <c r="E276" s="223" t="s">
        <v>1</v>
      </c>
      <c r="F276" s="224" t="s">
        <v>493</v>
      </c>
      <c r="G276" s="222"/>
      <c r="H276" s="225">
        <v>40</v>
      </c>
      <c r="I276" s="226"/>
      <c r="J276" s="222"/>
      <c r="K276" s="222"/>
      <c r="L276" s="227"/>
      <c r="M276" s="228"/>
      <c r="N276" s="229"/>
      <c r="O276" s="229"/>
      <c r="P276" s="229"/>
      <c r="Q276" s="229"/>
      <c r="R276" s="229"/>
      <c r="S276" s="229"/>
      <c r="T276" s="230"/>
      <c r="AT276" s="231" t="s">
        <v>159</v>
      </c>
      <c r="AU276" s="231" t="s">
        <v>83</v>
      </c>
      <c r="AV276" s="14" t="s">
        <v>83</v>
      </c>
      <c r="AW276" s="14" t="s">
        <v>30</v>
      </c>
      <c r="AX276" s="14" t="s">
        <v>73</v>
      </c>
      <c r="AY276" s="231" t="s">
        <v>142</v>
      </c>
    </row>
    <row r="277" spans="2:51" s="14" customFormat="1" ht="11.25">
      <c r="B277" s="221"/>
      <c r="C277" s="222"/>
      <c r="D277" s="204" t="s">
        <v>159</v>
      </c>
      <c r="E277" s="223" t="s">
        <v>1</v>
      </c>
      <c r="F277" s="224" t="s">
        <v>494</v>
      </c>
      <c r="G277" s="222"/>
      <c r="H277" s="225">
        <v>1</v>
      </c>
      <c r="I277" s="226"/>
      <c r="J277" s="222"/>
      <c r="K277" s="222"/>
      <c r="L277" s="227"/>
      <c r="M277" s="228"/>
      <c r="N277" s="229"/>
      <c r="O277" s="229"/>
      <c r="P277" s="229"/>
      <c r="Q277" s="229"/>
      <c r="R277" s="229"/>
      <c r="S277" s="229"/>
      <c r="T277" s="230"/>
      <c r="AT277" s="231" t="s">
        <v>159</v>
      </c>
      <c r="AU277" s="231" t="s">
        <v>83</v>
      </c>
      <c r="AV277" s="14" t="s">
        <v>83</v>
      </c>
      <c r="AW277" s="14" t="s">
        <v>30</v>
      </c>
      <c r="AX277" s="14" t="s">
        <v>73</v>
      </c>
      <c r="AY277" s="231" t="s">
        <v>142</v>
      </c>
    </row>
    <row r="278" spans="2:51" s="15" customFormat="1" ht="11.25">
      <c r="B278" s="236"/>
      <c r="C278" s="237"/>
      <c r="D278" s="204" t="s">
        <v>159</v>
      </c>
      <c r="E278" s="238" t="s">
        <v>1</v>
      </c>
      <c r="F278" s="239" t="s">
        <v>374</v>
      </c>
      <c r="G278" s="237"/>
      <c r="H278" s="240">
        <v>41</v>
      </c>
      <c r="I278" s="241"/>
      <c r="J278" s="237"/>
      <c r="K278" s="237"/>
      <c r="L278" s="242"/>
      <c r="M278" s="243"/>
      <c r="N278" s="244"/>
      <c r="O278" s="244"/>
      <c r="P278" s="244"/>
      <c r="Q278" s="244"/>
      <c r="R278" s="244"/>
      <c r="S278" s="244"/>
      <c r="T278" s="245"/>
      <c r="AT278" s="246" t="s">
        <v>159</v>
      </c>
      <c r="AU278" s="246" t="s">
        <v>83</v>
      </c>
      <c r="AV278" s="15" t="s">
        <v>168</v>
      </c>
      <c r="AW278" s="15" t="s">
        <v>30</v>
      </c>
      <c r="AX278" s="15" t="s">
        <v>81</v>
      </c>
      <c r="AY278" s="246" t="s">
        <v>142</v>
      </c>
    </row>
    <row r="279" spans="1:65" s="2" customFormat="1" ht="16.5" customHeight="1">
      <c r="A279" s="34"/>
      <c r="B279" s="35"/>
      <c r="C279" s="191" t="s">
        <v>495</v>
      </c>
      <c r="D279" s="191" t="s">
        <v>145</v>
      </c>
      <c r="E279" s="192" t="s">
        <v>496</v>
      </c>
      <c r="F279" s="193" t="s">
        <v>497</v>
      </c>
      <c r="G279" s="194" t="s">
        <v>148</v>
      </c>
      <c r="H279" s="195">
        <v>1</v>
      </c>
      <c r="I279" s="196"/>
      <c r="J279" s="197">
        <f>ROUND(I279*H279,2)</f>
        <v>0</v>
      </c>
      <c r="K279" s="193" t="s">
        <v>1</v>
      </c>
      <c r="L279" s="39"/>
      <c r="M279" s="198" t="s">
        <v>1</v>
      </c>
      <c r="N279" s="199" t="s">
        <v>38</v>
      </c>
      <c r="O279" s="71"/>
      <c r="P279" s="200">
        <f>O279*H279</f>
        <v>0</v>
      </c>
      <c r="Q279" s="200">
        <v>1</v>
      </c>
      <c r="R279" s="200">
        <f>Q279*H279</f>
        <v>1</v>
      </c>
      <c r="S279" s="200">
        <v>0</v>
      </c>
      <c r="T279" s="201">
        <f>S279*H279</f>
        <v>0</v>
      </c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R279" s="202" t="s">
        <v>168</v>
      </c>
      <c r="AT279" s="202" t="s">
        <v>145</v>
      </c>
      <c r="AU279" s="202" t="s">
        <v>83</v>
      </c>
      <c r="AY279" s="17" t="s">
        <v>142</v>
      </c>
      <c r="BE279" s="203">
        <f>IF(N279="základní",J279,0)</f>
        <v>0</v>
      </c>
      <c r="BF279" s="203">
        <f>IF(N279="snížená",J279,0)</f>
        <v>0</v>
      </c>
      <c r="BG279" s="203">
        <f>IF(N279="zákl. přenesená",J279,0)</f>
        <v>0</v>
      </c>
      <c r="BH279" s="203">
        <f>IF(N279="sníž. přenesená",J279,0)</f>
        <v>0</v>
      </c>
      <c r="BI279" s="203">
        <f>IF(N279="nulová",J279,0)</f>
        <v>0</v>
      </c>
      <c r="BJ279" s="17" t="s">
        <v>81</v>
      </c>
      <c r="BK279" s="203">
        <f>ROUND(I279*H279,2)</f>
        <v>0</v>
      </c>
      <c r="BL279" s="17" t="s">
        <v>168</v>
      </c>
      <c r="BM279" s="202" t="s">
        <v>498</v>
      </c>
    </row>
    <row r="280" spans="1:47" s="2" customFormat="1" ht="11.25">
      <c r="A280" s="34"/>
      <c r="B280" s="35"/>
      <c r="C280" s="36"/>
      <c r="D280" s="204" t="s">
        <v>152</v>
      </c>
      <c r="E280" s="36"/>
      <c r="F280" s="205" t="s">
        <v>497</v>
      </c>
      <c r="G280" s="36"/>
      <c r="H280" s="36"/>
      <c r="I280" s="206"/>
      <c r="J280" s="36"/>
      <c r="K280" s="36"/>
      <c r="L280" s="39"/>
      <c r="M280" s="207"/>
      <c r="N280" s="208"/>
      <c r="O280" s="71"/>
      <c r="P280" s="71"/>
      <c r="Q280" s="71"/>
      <c r="R280" s="71"/>
      <c r="S280" s="71"/>
      <c r="T280" s="72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T280" s="17" t="s">
        <v>152</v>
      </c>
      <c r="AU280" s="17" t="s">
        <v>83</v>
      </c>
    </row>
    <row r="281" spans="2:51" s="13" customFormat="1" ht="33.75">
      <c r="B281" s="211"/>
      <c r="C281" s="212"/>
      <c r="D281" s="204" t="s">
        <v>159</v>
      </c>
      <c r="E281" s="213" t="s">
        <v>1</v>
      </c>
      <c r="F281" s="214" t="s">
        <v>499</v>
      </c>
      <c r="G281" s="212"/>
      <c r="H281" s="213" t="s">
        <v>1</v>
      </c>
      <c r="I281" s="215"/>
      <c r="J281" s="212"/>
      <c r="K281" s="212"/>
      <c r="L281" s="216"/>
      <c r="M281" s="217"/>
      <c r="N281" s="218"/>
      <c r="O281" s="218"/>
      <c r="P281" s="218"/>
      <c r="Q281" s="218"/>
      <c r="R281" s="218"/>
      <c r="S281" s="218"/>
      <c r="T281" s="219"/>
      <c r="AT281" s="220" t="s">
        <v>159</v>
      </c>
      <c r="AU281" s="220" t="s">
        <v>83</v>
      </c>
      <c r="AV281" s="13" t="s">
        <v>81</v>
      </c>
      <c r="AW281" s="13" t="s">
        <v>30</v>
      </c>
      <c r="AX281" s="13" t="s">
        <v>73</v>
      </c>
      <c r="AY281" s="220" t="s">
        <v>142</v>
      </c>
    </row>
    <row r="282" spans="2:51" s="13" customFormat="1" ht="22.5">
      <c r="B282" s="211"/>
      <c r="C282" s="212"/>
      <c r="D282" s="204" t="s">
        <v>159</v>
      </c>
      <c r="E282" s="213" t="s">
        <v>1</v>
      </c>
      <c r="F282" s="214" t="s">
        <v>500</v>
      </c>
      <c r="G282" s="212"/>
      <c r="H282" s="213" t="s">
        <v>1</v>
      </c>
      <c r="I282" s="215"/>
      <c r="J282" s="212"/>
      <c r="K282" s="212"/>
      <c r="L282" s="216"/>
      <c r="M282" s="217"/>
      <c r="N282" s="218"/>
      <c r="O282" s="218"/>
      <c r="P282" s="218"/>
      <c r="Q282" s="218"/>
      <c r="R282" s="218"/>
      <c r="S282" s="218"/>
      <c r="T282" s="219"/>
      <c r="AT282" s="220" t="s">
        <v>159</v>
      </c>
      <c r="AU282" s="220" t="s">
        <v>83</v>
      </c>
      <c r="AV282" s="13" t="s">
        <v>81</v>
      </c>
      <c r="AW282" s="13" t="s">
        <v>30</v>
      </c>
      <c r="AX282" s="13" t="s">
        <v>73</v>
      </c>
      <c r="AY282" s="220" t="s">
        <v>142</v>
      </c>
    </row>
    <row r="283" spans="2:51" s="14" customFormat="1" ht="11.25">
      <c r="B283" s="221"/>
      <c r="C283" s="222"/>
      <c r="D283" s="204" t="s">
        <v>159</v>
      </c>
      <c r="E283" s="223" t="s">
        <v>1</v>
      </c>
      <c r="F283" s="224" t="s">
        <v>81</v>
      </c>
      <c r="G283" s="222"/>
      <c r="H283" s="225">
        <v>1</v>
      </c>
      <c r="I283" s="226"/>
      <c r="J283" s="222"/>
      <c r="K283" s="222"/>
      <c r="L283" s="227"/>
      <c r="M283" s="228"/>
      <c r="N283" s="229"/>
      <c r="O283" s="229"/>
      <c r="P283" s="229"/>
      <c r="Q283" s="229"/>
      <c r="R283" s="229"/>
      <c r="S283" s="229"/>
      <c r="T283" s="230"/>
      <c r="AT283" s="231" t="s">
        <v>159</v>
      </c>
      <c r="AU283" s="231" t="s">
        <v>83</v>
      </c>
      <c r="AV283" s="14" t="s">
        <v>83</v>
      </c>
      <c r="AW283" s="14" t="s">
        <v>30</v>
      </c>
      <c r="AX283" s="14" t="s">
        <v>81</v>
      </c>
      <c r="AY283" s="231" t="s">
        <v>142</v>
      </c>
    </row>
    <row r="284" spans="2:63" s="12" customFormat="1" ht="22.9" customHeight="1">
      <c r="B284" s="175"/>
      <c r="C284" s="176"/>
      <c r="D284" s="177" t="s">
        <v>72</v>
      </c>
      <c r="E284" s="189" t="s">
        <v>162</v>
      </c>
      <c r="F284" s="189" t="s">
        <v>501</v>
      </c>
      <c r="G284" s="176"/>
      <c r="H284" s="176"/>
      <c r="I284" s="179"/>
      <c r="J284" s="190">
        <f>BK284</f>
        <v>0</v>
      </c>
      <c r="K284" s="176"/>
      <c r="L284" s="181"/>
      <c r="M284" s="182"/>
      <c r="N284" s="183"/>
      <c r="O284" s="183"/>
      <c r="P284" s="184">
        <f>SUM(P285:P392)</f>
        <v>0</v>
      </c>
      <c r="Q284" s="183"/>
      <c r="R284" s="184">
        <f>SUM(R285:R392)</f>
        <v>434.2700198</v>
      </c>
      <c r="S284" s="183"/>
      <c r="T284" s="185">
        <f>SUM(T285:T392)</f>
        <v>0</v>
      </c>
      <c r="AR284" s="186" t="s">
        <v>81</v>
      </c>
      <c r="AT284" s="187" t="s">
        <v>72</v>
      </c>
      <c r="AU284" s="187" t="s">
        <v>81</v>
      </c>
      <c r="AY284" s="186" t="s">
        <v>142</v>
      </c>
      <c r="BK284" s="188">
        <f>SUM(BK285:BK392)</f>
        <v>0</v>
      </c>
    </row>
    <row r="285" spans="1:65" s="2" customFormat="1" ht="24.2" customHeight="1">
      <c r="A285" s="34"/>
      <c r="B285" s="35"/>
      <c r="C285" s="191" t="s">
        <v>502</v>
      </c>
      <c r="D285" s="191" t="s">
        <v>145</v>
      </c>
      <c r="E285" s="192" t="s">
        <v>503</v>
      </c>
      <c r="F285" s="193" t="s">
        <v>504</v>
      </c>
      <c r="G285" s="194" t="s">
        <v>290</v>
      </c>
      <c r="H285" s="195">
        <v>4.5</v>
      </c>
      <c r="I285" s="196"/>
      <c r="J285" s="197">
        <f>ROUND(I285*H285,2)</f>
        <v>0</v>
      </c>
      <c r="K285" s="193" t="s">
        <v>149</v>
      </c>
      <c r="L285" s="39"/>
      <c r="M285" s="198" t="s">
        <v>1</v>
      </c>
      <c r="N285" s="199" t="s">
        <v>38</v>
      </c>
      <c r="O285" s="71"/>
      <c r="P285" s="200">
        <f>O285*H285</f>
        <v>0</v>
      </c>
      <c r="Q285" s="200">
        <v>0</v>
      </c>
      <c r="R285" s="200">
        <f>Q285*H285</f>
        <v>0</v>
      </c>
      <c r="S285" s="200">
        <v>0</v>
      </c>
      <c r="T285" s="201">
        <f>S285*H285</f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202" t="s">
        <v>168</v>
      </c>
      <c r="AT285" s="202" t="s">
        <v>145</v>
      </c>
      <c r="AU285" s="202" t="s">
        <v>83</v>
      </c>
      <c r="AY285" s="17" t="s">
        <v>142</v>
      </c>
      <c r="BE285" s="203">
        <f>IF(N285="základní",J285,0)</f>
        <v>0</v>
      </c>
      <c r="BF285" s="203">
        <f>IF(N285="snížená",J285,0)</f>
        <v>0</v>
      </c>
      <c r="BG285" s="203">
        <f>IF(N285="zákl. přenesená",J285,0)</f>
        <v>0</v>
      </c>
      <c r="BH285" s="203">
        <f>IF(N285="sníž. přenesená",J285,0)</f>
        <v>0</v>
      </c>
      <c r="BI285" s="203">
        <f>IF(N285="nulová",J285,0)</f>
        <v>0</v>
      </c>
      <c r="BJ285" s="17" t="s">
        <v>81</v>
      </c>
      <c r="BK285" s="203">
        <f>ROUND(I285*H285,2)</f>
        <v>0</v>
      </c>
      <c r="BL285" s="17" t="s">
        <v>168</v>
      </c>
      <c r="BM285" s="202" t="s">
        <v>505</v>
      </c>
    </row>
    <row r="286" spans="1:47" s="2" customFormat="1" ht="58.5">
      <c r="A286" s="34"/>
      <c r="B286" s="35"/>
      <c r="C286" s="36"/>
      <c r="D286" s="204" t="s">
        <v>152</v>
      </c>
      <c r="E286" s="36"/>
      <c r="F286" s="205" t="s">
        <v>506</v>
      </c>
      <c r="G286" s="36"/>
      <c r="H286" s="36"/>
      <c r="I286" s="206"/>
      <c r="J286" s="36"/>
      <c r="K286" s="36"/>
      <c r="L286" s="39"/>
      <c r="M286" s="207"/>
      <c r="N286" s="208"/>
      <c r="O286" s="71"/>
      <c r="P286" s="71"/>
      <c r="Q286" s="71"/>
      <c r="R286" s="71"/>
      <c r="S286" s="71"/>
      <c r="T286" s="72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T286" s="17" t="s">
        <v>152</v>
      </c>
      <c r="AU286" s="17" t="s">
        <v>83</v>
      </c>
    </row>
    <row r="287" spans="1:47" s="2" customFormat="1" ht="11.25">
      <c r="A287" s="34"/>
      <c r="B287" s="35"/>
      <c r="C287" s="36"/>
      <c r="D287" s="209" t="s">
        <v>153</v>
      </c>
      <c r="E287" s="36"/>
      <c r="F287" s="210" t="s">
        <v>507</v>
      </c>
      <c r="G287" s="36"/>
      <c r="H287" s="36"/>
      <c r="I287" s="206"/>
      <c r="J287" s="36"/>
      <c r="K287" s="36"/>
      <c r="L287" s="39"/>
      <c r="M287" s="207"/>
      <c r="N287" s="208"/>
      <c r="O287" s="71"/>
      <c r="P287" s="71"/>
      <c r="Q287" s="71"/>
      <c r="R287" s="71"/>
      <c r="S287" s="71"/>
      <c r="T287" s="72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T287" s="17" t="s">
        <v>153</v>
      </c>
      <c r="AU287" s="17" t="s">
        <v>83</v>
      </c>
    </row>
    <row r="288" spans="2:51" s="13" customFormat="1" ht="11.25">
      <c r="B288" s="211"/>
      <c r="C288" s="212"/>
      <c r="D288" s="204" t="s">
        <v>159</v>
      </c>
      <c r="E288" s="213" t="s">
        <v>1</v>
      </c>
      <c r="F288" s="214" t="s">
        <v>508</v>
      </c>
      <c r="G288" s="212"/>
      <c r="H288" s="213" t="s">
        <v>1</v>
      </c>
      <c r="I288" s="215"/>
      <c r="J288" s="212"/>
      <c r="K288" s="212"/>
      <c r="L288" s="216"/>
      <c r="M288" s="217"/>
      <c r="N288" s="218"/>
      <c r="O288" s="218"/>
      <c r="P288" s="218"/>
      <c r="Q288" s="218"/>
      <c r="R288" s="218"/>
      <c r="S288" s="218"/>
      <c r="T288" s="219"/>
      <c r="AT288" s="220" t="s">
        <v>159</v>
      </c>
      <c r="AU288" s="220" t="s">
        <v>83</v>
      </c>
      <c r="AV288" s="13" t="s">
        <v>81</v>
      </c>
      <c r="AW288" s="13" t="s">
        <v>30</v>
      </c>
      <c r="AX288" s="13" t="s">
        <v>73</v>
      </c>
      <c r="AY288" s="220" t="s">
        <v>142</v>
      </c>
    </row>
    <row r="289" spans="2:51" s="14" customFormat="1" ht="11.25">
      <c r="B289" s="221"/>
      <c r="C289" s="222"/>
      <c r="D289" s="204" t="s">
        <v>159</v>
      </c>
      <c r="E289" s="223" t="s">
        <v>1</v>
      </c>
      <c r="F289" s="224" t="s">
        <v>509</v>
      </c>
      <c r="G289" s="222"/>
      <c r="H289" s="225">
        <v>4.5</v>
      </c>
      <c r="I289" s="226"/>
      <c r="J289" s="222"/>
      <c r="K289" s="222"/>
      <c r="L289" s="227"/>
      <c r="M289" s="228"/>
      <c r="N289" s="229"/>
      <c r="O289" s="229"/>
      <c r="P289" s="229"/>
      <c r="Q289" s="229"/>
      <c r="R289" s="229"/>
      <c r="S289" s="229"/>
      <c r="T289" s="230"/>
      <c r="AT289" s="231" t="s">
        <v>159</v>
      </c>
      <c r="AU289" s="231" t="s">
        <v>83</v>
      </c>
      <c r="AV289" s="14" t="s">
        <v>83</v>
      </c>
      <c r="AW289" s="14" t="s">
        <v>30</v>
      </c>
      <c r="AX289" s="14" t="s">
        <v>81</v>
      </c>
      <c r="AY289" s="231" t="s">
        <v>142</v>
      </c>
    </row>
    <row r="290" spans="1:65" s="2" customFormat="1" ht="16.5" customHeight="1">
      <c r="A290" s="34"/>
      <c r="B290" s="35"/>
      <c r="C290" s="247" t="s">
        <v>510</v>
      </c>
      <c r="D290" s="247" t="s">
        <v>376</v>
      </c>
      <c r="E290" s="248" t="s">
        <v>511</v>
      </c>
      <c r="F290" s="249" t="s">
        <v>512</v>
      </c>
      <c r="G290" s="250" t="s">
        <v>290</v>
      </c>
      <c r="H290" s="251">
        <v>4.5</v>
      </c>
      <c r="I290" s="252"/>
      <c r="J290" s="253">
        <f>ROUND(I290*H290,2)</f>
        <v>0</v>
      </c>
      <c r="K290" s="249" t="s">
        <v>149</v>
      </c>
      <c r="L290" s="254"/>
      <c r="M290" s="255" t="s">
        <v>1</v>
      </c>
      <c r="N290" s="256" t="s">
        <v>38</v>
      </c>
      <c r="O290" s="71"/>
      <c r="P290" s="200">
        <f>O290*H290</f>
        <v>0</v>
      </c>
      <c r="Q290" s="200">
        <v>0.00358</v>
      </c>
      <c r="R290" s="200">
        <f>Q290*H290</f>
        <v>0.01611</v>
      </c>
      <c r="S290" s="200">
        <v>0</v>
      </c>
      <c r="T290" s="201">
        <f>S290*H290</f>
        <v>0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202" t="s">
        <v>198</v>
      </c>
      <c r="AT290" s="202" t="s">
        <v>376</v>
      </c>
      <c r="AU290" s="202" t="s">
        <v>83</v>
      </c>
      <c r="AY290" s="17" t="s">
        <v>142</v>
      </c>
      <c r="BE290" s="203">
        <f>IF(N290="základní",J290,0)</f>
        <v>0</v>
      </c>
      <c r="BF290" s="203">
        <f>IF(N290="snížená",J290,0)</f>
        <v>0</v>
      </c>
      <c r="BG290" s="203">
        <f>IF(N290="zákl. přenesená",J290,0)</f>
        <v>0</v>
      </c>
      <c r="BH290" s="203">
        <f>IF(N290="sníž. přenesená",J290,0)</f>
        <v>0</v>
      </c>
      <c r="BI290" s="203">
        <f>IF(N290="nulová",J290,0)</f>
        <v>0</v>
      </c>
      <c r="BJ290" s="17" t="s">
        <v>81</v>
      </c>
      <c r="BK290" s="203">
        <f>ROUND(I290*H290,2)</f>
        <v>0</v>
      </c>
      <c r="BL290" s="17" t="s">
        <v>168</v>
      </c>
      <c r="BM290" s="202" t="s">
        <v>513</v>
      </c>
    </row>
    <row r="291" spans="1:47" s="2" customFormat="1" ht="11.25">
      <c r="A291" s="34"/>
      <c r="B291" s="35"/>
      <c r="C291" s="36"/>
      <c r="D291" s="204" t="s">
        <v>152</v>
      </c>
      <c r="E291" s="36"/>
      <c r="F291" s="205" t="s">
        <v>512</v>
      </c>
      <c r="G291" s="36"/>
      <c r="H291" s="36"/>
      <c r="I291" s="206"/>
      <c r="J291" s="36"/>
      <c r="K291" s="36"/>
      <c r="L291" s="39"/>
      <c r="M291" s="207"/>
      <c r="N291" s="208"/>
      <c r="O291" s="71"/>
      <c r="P291" s="71"/>
      <c r="Q291" s="71"/>
      <c r="R291" s="71"/>
      <c r="S291" s="71"/>
      <c r="T291" s="72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T291" s="17" t="s">
        <v>152</v>
      </c>
      <c r="AU291" s="17" t="s">
        <v>83</v>
      </c>
    </row>
    <row r="292" spans="2:51" s="13" customFormat="1" ht="11.25">
      <c r="B292" s="211"/>
      <c r="C292" s="212"/>
      <c r="D292" s="204" t="s">
        <v>159</v>
      </c>
      <c r="E292" s="213" t="s">
        <v>1</v>
      </c>
      <c r="F292" s="214" t="s">
        <v>508</v>
      </c>
      <c r="G292" s="212"/>
      <c r="H292" s="213" t="s">
        <v>1</v>
      </c>
      <c r="I292" s="215"/>
      <c r="J292" s="212"/>
      <c r="K292" s="212"/>
      <c r="L292" s="216"/>
      <c r="M292" s="217"/>
      <c r="N292" s="218"/>
      <c r="O292" s="218"/>
      <c r="P292" s="218"/>
      <c r="Q292" s="218"/>
      <c r="R292" s="218"/>
      <c r="S292" s="218"/>
      <c r="T292" s="219"/>
      <c r="AT292" s="220" t="s">
        <v>159</v>
      </c>
      <c r="AU292" s="220" t="s">
        <v>83</v>
      </c>
      <c r="AV292" s="13" t="s">
        <v>81</v>
      </c>
      <c r="AW292" s="13" t="s">
        <v>30</v>
      </c>
      <c r="AX292" s="13" t="s">
        <v>73</v>
      </c>
      <c r="AY292" s="220" t="s">
        <v>142</v>
      </c>
    </row>
    <row r="293" spans="2:51" s="13" customFormat="1" ht="11.25">
      <c r="B293" s="211"/>
      <c r="C293" s="212"/>
      <c r="D293" s="204" t="s">
        <v>159</v>
      </c>
      <c r="E293" s="213" t="s">
        <v>1</v>
      </c>
      <c r="F293" s="214" t="s">
        <v>514</v>
      </c>
      <c r="G293" s="212"/>
      <c r="H293" s="213" t="s">
        <v>1</v>
      </c>
      <c r="I293" s="215"/>
      <c r="J293" s="212"/>
      <c r="K293" s="212"/>
      <c r="L293" s="216"/>
      <c r="M293" s="217"/>
      <c r="N293" s="218"/>
      <c r="O293" s="218"/>
      <c r="P293" s="218"/>
      <c r="Q293" s="218"/>
      <c r="R293" s="218"/>
      <c r="S293" s="218"/>
      <c r="T293" s="219"/>
      <c r="AT293" s="220" t="s">
        <v>159</v>
      </c>
      <c r="AU293" s="220" t="s">
        <v>83</v>
      </c>
      <c r="AV293" s="13" t="s">
        <v>81</v>
      </c>
      <c r="AW293" s="13" t="s">
        <v>30</v>
      </c>
      <c r="AX293" s="13" t="s">
        <v>73</v>
      </c>
      <c r="AY293" s="220" t="s">
        <v>142</v>
      </c>
    </row>
    <row r="294" spans="2:51" s="14" customFormat="1" ht="11.25">
      <c r="B294" s="221"/>
      <c r="C294" s="222"/>
      <c r="D294" s="204" t="s">
        <v>159</v>
      </c>
      <c r="E294" s="223" t="s">
        <v>1</v>
      </c>
      <c r="F294" s="224" t="s">
        <v>509</v>
      </c>
      <c r="G294" s="222"/>
      <c r="H294" s="225">
        <v>4.5</v>
      </c>
      <c r="I294" s="226"/>
      <c r="J294" s="222"/>
      <c r="K294" s="222"/>
      <c r="L294" s="227"/>
      <c r="M294" s="228"/>
      <c r="N294" s="229"/>
      <c r="O294" s="229"/>
      <c r="P294" s="229"/>
      <c r="Q294" s="229"/>
      <c r="R294" s="229"/>
      <c r="S294" s="229"/>
      <c r="T294" s="230"/>
      <c r="AT294" s="231" t="s">
        <v>159</v>
      </c>
      <c r="AU294" s="231" t="s">
        <v>83</v>
      </c>
      <c r="AV294" s="14" t="s">
        <v>83</v>
      </c>
      <c r="AW294" s="14" t="s">
        <v>30</v>
      </c>
      <c r="AX294" s="14" t="s">
        <v>81</v>
      </c>
      <c r="AY294" s="231" t="s">
        <v>142</v>
      </c>
    </row>
    <row r="295" spans="1:65" s="2" customFormat="1" ht="24.2" customHeight="1">
      <c r="A295" s="34"/>
      <c r="B295" s="35"/>
      <c r="C295" s="191" t="s">
        <v>515</v>
      </c>
      <c r="D295" s="191" t="s">
        <v>145</v>
      </c>
      <c r="E295" s="192" t="s">
        <v>516</v>
      </c>
      <c r="F295" s="193" t="s">
        <v>517</v>
      </c>
      <c r="G295" s="194" t="s">
        <v>352</v>
      </c>
      <c r="H295" s="195">
        <v>20.72</v>
      </c>
      <c r="I295" s="196"/>
      <c r="J295" s="197">
        <f>ROUND(I295*H295,2)</f>
        <v>0</v>
      </c>
      <c r="K295" s="193" t="s">
        <v>149</v>
      </c>
      <c r="L295" s="39"/>
      <c r="M295" s="198" t="s">
        <v>1</v>
      </c>
      <c r="N295" s="199" t="s">
        <v>38</v>
      </c>
      <c r="O295" s="71"/>
      <c r="P295" s="200">
        <f>O295*H295</f>
        <v>0</v>
      </c>
      <c r="Q295" s="200">
        <v>2.64766</v>
      </c>
      <c r="R295" s="200">
        <f>Q295*H295</f>
        <v>54.8595152</v>
      </c>
      <c r="S295" s="200">
        <v>0</v>
      </c>
      <c r="T295" s="201">
        <f>S295*H295</f>
        <v>0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202" t="s">
        <v>168</v>
      </c>
      <c r="AT295" s="202" t="s">
        <v>145</v>
      </c>
      <c r="AU295" s="202" t="s">
        <v>83</v>
      </c>
      <c r="AY295" s="17" t="s">
        <v>142</v>
      </c>
      <c r="BE295" s="203">
        <f>IF(N295="základní",J295,0)</f>
        <v>0</v>
      </c>
      <c r="BF295" s="203">
        <f>IF(N295="snížená",J295,0)</f>
        <v>0</v>
      </c>
      <c r="BG295" s="203">
        <f>IF(N295="zákl. přenesená",J295,0)</f>
        <v>0</v>
      </c>
      <c r="BH295" s="203">
        <f>IF(N295="sníž. přenesená",J295,0)</f>
        <v>0</v>
      </c>
      <c r="BI295" s="203">
        <f>IF(N295="nulová",J295,0)</f>
        <v>0</v>
      </c>
      <c r="BJ295" s="17" t="s">
        <v>81</v>
      </c>
      <c r="BK295" s="203">
        <f>ROUND(I295*H295,2)</f>
        <v>0</v>
      </c>
      <c r="BL295" s="17" t="s">
        <v>168</v>
      </c>
      <c r="BM295" s="202" t="s">
        <v>518</v>
      </c>
    </row>
    <row r="296" spans="1:47" s="2" customFormat="1" ht="19.5">
      <c r="A296" s="34"/>
      <c r="B296" s="35"/>
      <c r="C296" s="36"/>
      <c r="D296" s="204" t="s">
        <v>152</v>
      </c>
      <c r="E296" s="36"/>
      <c r="F296" s="205" t="s">
        <v>519</v>
      </c>
      <c r="G296" s="36"/>
      <c r="H296" s="36"/>
      <c r="I296" s="206"/>
      <c r="J296" s="36"/>
      <c r="K296" s="36"/>
      <c r="L296" s="39"/>
      <c r="M296" s="207"/>
      <c r="N296" s="208"/>
      <c r="O296" s="71"/>
      <c r="P296" s="71"/>
      <c r="Q296" s="71"/>
      <c r="R296" s="71"/>
      <c r="S296" s="71"/>
      <c r="T296" s="72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T296" s="17" t="s">
        <v>152</v>
      </c>
      <c r="AU296" s="17" t="s">
        <v>83</v>
      </c>
    </row>
    <row r="297" spans="1:47" s="2" customFormat="1" ht="11.25">
      <c r="A297" s="34"/>
      <c r="B297" s="35"/>
      <c r="C297" s="36"/>
      <c r="D297" s="209" t="s">
        <v>153</v>
      </c>
      <c r="E297" s="36"/>
      <c r="F297" s="210" t="s">
        <v>520</v>
      </c>
      <c r="G297" s="36"/>
      <c r="H297" s="36"/>
      <c r="I297" s="206"/>
      <c r="J297" s="36"/>
      <c r="K297" s="36"/>
      <c r="L297" s="39"/>
      <c r="M297" s="207"/>
      <c r="N297" s="208"/>
      <c r="O297" s="71"/>
      <c r="P297" s="71"/>
      <c r="Q297" s="71"/>
      <c r="R297" s="71"/>
      <c r="S297" s="71"/>
      <c r="T297" s="72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T297" s="17" t="s">
        <v>153</v>
      </c>
      <c r="AU297" s="17" t="s">
        <v>83</v>
      </c>
    </row>
    <row r="298" spans="2:51" s="13" customFormat="1" ht="11.25">
      <c r="B298" s="211"/>
      <c r="C298" s="212"/>
      <c r="D298" s="204" t="s">
        <v>159</v>
      </c>
      <c r="E298" s="213" t="s">
        <v>1</v>
      </c>
      <c r="F298" s="214" t="s">
        <v>323</v>
      </c>
      <c r="G298" s="212"/>
      <c r="H298" s="213" t="s">
        <v>1</v>
      </c>
      <c r="I298" s="215"/>
      <c r="J298" s="212"/>
      <c r="K298" s="212"/>
      <c r="L298" s="216"/>
      <c r="M298" s="217"/>
      <c r="N298" s="218"/>
      <c r="O298" s="218"/>
      <c r="P298" s="218"/>
      <c r="Q298" s="218"/>
      <c r="R298" s="218"/>
      <c r="S298" s="218"/>
      <c r="T298" s="219"/>
      <c r="AT298" s="220" t="s">
        <v>159</v>
      </c>
      <c r="AU298" s="220" t="s">
        <v>83</v>
      </c>
      <c r="AV298" s="13" t="s">
        <v>81</v>
      </c>
      <c r="AW298" s="13" t="s">
        <v>30</v>
      </c>
      <c r="AX298" s="13" t="s">
        <v>73</v>
      </c>
      <c r="AY298" s="220" t="s">
        <v>142</v>
      </c>
    </row>
    <row r="299" spans="2:51" s="14" customFormat="1" ht="11.25">
      <c r="B299" s="221"/>
      <c r="C299" s="222"/>
      <c r="D299" s="204" t="s">
        <v>159</v>
      </c>
      <c r="E299" s="223" t="s">
        <v>1</v>
      </c>
      <c r="F299" s="224" t="s">
        <v>521</v>
      </c>
      <c r="G299" s="222"/>
      <c r="H299" s="225">
        <v>20.72</v>
      </c>
      <c r="I299" s="226"/>
      <c r="J299" s="222"/>
      <c r="K299" s="222"/>
      <c r="L299" s="227"/>
      <c r="M299" s="228"/>
      <c r="N299" s="229"/>
      <c r="O299" s="229"/>
      <c r="P299" s="229"/>
      <c r="Q299" s="229"/>
      <c r="R299" s="229"/>
      <c r="S299" s="229"/>
      <c r="T299" s="230"/>
      <c r="AT299" s="231" t="s">
        <v>159</v>
      </c>
      <c r="AU299" s="231" t="s">
        <v>83</v>
      </c>
      <c r="AV299" s="14" t="s">
        <v>83</v>
      </c>
      <c r="AW299" s="14" t="s">
        <v>30</v>
      </c>
      <c r="AX299" s="14" t="s">
        <v>81</v>
      </c>
      <c r="AY299" s="231" t="s">
        <v>142</v>
      </c>
    </row>
    <row r="300" spans="1:65" s="2" customFormat="1" ht="16.5" customHeight="1">
      <c r="A300" s="34"/>
      <c r="B300" s="35"/>
      <c r="C300" s="191" t="s">
        <v>522</v>
      </c>
      <c r="D300" s="191" t="s">
        <v>145</v>
      </c>
      <c r="E300" s="192" t="s">
        <v>523</v>
      </c>
      <c r="F300" s="193" t="s">
        <v>524</v>
      </c>
      <c r="G300" s="194" t="s">
        <v>352</v>
      </c>
      <c r="H300" s="195">
        <v>12.61</v>
      </c>
      <c r="I300" s="196"/>
      <c r="J300" s="197">
        <f>ROUND(I300*H300,2)</f>
        <v>0</v>
      </c>
      <c r="K300" s="193" t="s">
        <v>149</v>
      </c>
      <c r="L300" s="39"/>
      <c r="M300" s="198" t="s">
        <v>1</v>
      </c>
      <c r="N300" s="199" t="s">
        <v>38</v>
      </c>
      <c r="O300" s="71"/>
      <c r="P300" s="200">
        <f>O300*H300</f>
        <v>0</v>
      </c>
      <c r="Q300" s="200">
        <v>2.47057</v>
      </c>
      <c r="R300" s="200">
        <f>Q300*H300</f>
        <v>31.1538877</v>
      </c>
      <c r="S300" s="200">
        <v>0</v>
      </c>
      <c r="T300" s="201">
        <f>S300*H300</f>
        <v>0</v>
      </c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R300" s="202" t="s">
        <v>168</v>
      </c>
      <c r="AT300" s="202" t="s">
        <v>145</v>
      </c>
      <c r="AU300" s="202" t="s">
        <v>83</v>
      </c>
      <c r="AY300" s="17" t="s">
        <v>142</v>
      </c>
      <c r="BE300" s="203">
        <f>IF(N300="základní",J300,0)</f>
        <v>0</v>
      </c>
      <c r="BF300" s="203">
        <f>IF(N300="snížená",J300,0)</f>
        <v>0</v>
      </c>
      <c r="BG300" s="203">
        <f>IF(N300="zákl. přenesená",J300,0)</f>
        <v>0</v>
      </c>
      <c r="BH300" s="203">
        <f>IF(N300="sníž. přenesená",J300,0)</f>
        <v>0</v>
      </c>
      <c r="BI300" s="203">
        <f>IF(N300="nulová",J300,0)</f>
        <v>0</v>
      </c>
      <c r="BJ300" s="17" t="s">
        <v>81</v>
      </c>
      <c r="BK300" s="203">
        <f>ROUND(I300*H300,2)</f>
        <v>0</v>
      </c>
      <c r="BL300" s="17" t="s">
        <v>168</v>
      </c>
      <c r="BM300" s="202" t="s">
        <v>525</v>
      </c>
    </row>
    <row r="301" spans="1:47" s="2" customFormat="1" ht="11.25">
      <c r="A301" s="34"/>
      <c r="B301" s="35"/>
      <c r="C301" s="36"/>
      <c r="D301" s="204" t="s">
        <v>152</v>
      </c>
      <c r="E301" s="36"/>
      <c r="F301" s="205" t="s">
        <v>526</v>
      </c>
      <c r="G301" s="36"/>
      <c r="H301" s="36"/>
      <c r="I301" s="206"/>
      <c r="J301" s="36"/>
      <c r="K301" s="36"/>
      <c r="L301" s="39"/>
      <c r="M301" s="207"/>
      <c r="N301" s="208"/>
      <c r="O301" s="71"/>
      <c r="P301" s="71"/>
      <c r="Q301" s="71"/>
      <c r="R301" s="71"/>
      <c r="S301" s="71"/>
      <c r="T301" s="72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T301" s="17" t="s">
        <v>152</v>
      </c>
      <c r="AU301" s="17" t="s">
        <v>83</v>
      </c>
    </row>
    <row r="302" spans="1:47" s="2" customFormat="1" ht="11.25">
      <c r="A302" s="34"/>
      <c r="B302" s="35"/>
      <c r="C302" s="36"/>
      <c r="D302" s="209" t="s">
        <v>153</v>
      </c>
      <c r="E302" s="36"/>
      <c r="F302" s="210" t="s">
        <v>527</v>
      </c>
      <c r="G302" s="36"/>
      <c r="H302" s="36"/>
      <c r="I302" s="206"/>
      <c r="J302" s="36"/>
      <c r="K302" s="36"/>
      <c r="L302" s="39"/>
      <c r="M302" s="207"/>
      <c r="N302" s="208"/>
      <c r="O302" s="71"/>
      <c r="P302" s="71"/>
      <c r="Q302" s="71"/>
      <c r="R302" s="71"/>
      <c r="S302" s="71"/>
      <c r="T302" s="72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T302" s="17" t="s">
        <v>153</v>
      </c>
      <c r="AU302" s="17" t="s">
        <v>83</v>
      </c>
    </row>
    <row r="303" spans="2:51" s="13" customFormat="1" ht="11.25">
      <c r="B303" s="211"/>
      <c r="C303" s="212"/>
      <c r="D303" s="204" t="s">
        <v>159</v>
      </c>
      <c r="E303" s="213" t="s">
        <v>1</v>
      </c>
      <c r="F303" s="214" t="s">
        <v>508</v>
      </c>
      <c r="G303" s="212"/>
      <c r="H303" s="213" t="s">
        <v>1</v>
      </c>
      <c r="I303" s="215"/>
      <c r="J303" s="212"/>
      <c r="K303" s="212"/>
      <c r="L303" s="216"/>
      <c r="M303" s="217"/>
      <c r="N303" s="218"/>
      <c r="O303" s="218"/>
      <c r="P303" s="218"/>
      <c r="Q303" s="218"/>
      <c r="R303" s="218"/>
      <c r="S303" s="218"/>
      <c r="T303" s="219"/>
      <c r="AT303" s="220" t="s">
        <v>159</v>
      </c>
      <c r="AU303" s="220" t="s">
        <v>83</v>
      </c>
      <c r="AV303" s="13" t="s">
        <v>81</v>
      </c>
      <c r="AW303" s="13" t="s">
        <v>30</v>
      </c>
      <c r="AX303" s="13" t="s">
        <v>73</v>
      </c>
      <c r="AY303" s="220" t="s">
        <v>142</v>
      </c>
    </row>
    <row r="304" spans="2:51" s="14" customFormat="1" ht="11.25">
      <c r="B304" s="221"/>
      <c r="C304" s="222"/>
      <c r="D304" s="204" t="s">
        <v>159</v>
      </c>
      <c r="E304" s="223" t="s">
        <v>1</v>
      </c>
      <c r="F304" s="224" t="s">
        <v>528</v>
      </c>
      <c r="G304" s="222"/>
      <c r="H304" s="225">
        <v>12.61</v>
      </c>
      <c r="I304" s="226"/>
      <c r="J304" s="222"/>
      <c r="K304" s="222"/>
      <c r="L304" s="227"/>
      <c r="M304" s="228"/>
      <c r="N304" s="229"/>
      <c r="O304" s="229"/>
      <c r="P304" s="229"/>
      <c r="Q304" s="229"/>
      <c r="R304" s="229"/>
      <c r="S304" s="229"/>
      <c r="T304" s="230"/>
      <c r="AT304" s="231" t="s">
        <v>159</v>
      </c>
      <c r="AU304" s="231" t="s">
        <v>83</v>
      </c>
      <c r="AV304" s="14" t="s">
        <v>83</v>
      </c>
      <c r="AW304" s="14" t="s">
        <v>30</v>
      </c>
      <c r="AX304" s="14" t="s">
        <v>81</v>
      </c>
      <c r="AY304" s="231" t="s">
        <v>142</v>
      </c>
    </row>
    <row r="305" spans="1:65" s="2" customFormat="1" ht="24.2" customHeight="1">
      <c r="A305" s="34"/>
      <c r="B305" s="35"/>
      <c r="C305" s="191" t="s">
        <v>529</v>
      </c>
      <c r="D305" s="191" t="s">
        <v>145</v>
      </c>
      <c r="E305" s="192" t="s">
        <v>530</v>
      </c>
      <c r="F305" s="193" t="s">
        <v>531</v>
      </c>
      <c r="G305" s="194" t="s">
        <v>319</v>
      </c>
      <c r="H305" s="195">
        <v>224.4</v>
      </c>
      <c r="I305" s="196"/>
      <c r="J305" s="197">
        <f>ROUND(I305*H305,2)</f>
        <v>0</v>
      </c>
      <c r="K305" s="193" t="s">
        <v>149</v>
      </c>
      <c r="L305" s="39"/>
      <c r="M305" s="198" t="s">
        <v>1</v>
      </c>
      <c r="N305" s="199" t="s">
        <v>38</v>
      </c>
      <c r="O305" s="71"/>
      <c r="P305" s="200">
        <f>O305*H305</f>
        <v>0</v>
      </c>
      <c r="Q305" s="200">
        <v>0.02519</v>
      </c>
      <c r="R305" s="200">
        <f>Q305*H305</f>
        <v>5.652636</v>
      </c>
      <c r="S305" s="200">
        <v>0</v>
      </c>
      <c r="T305" s="201">
        <f>S305*H305</f>
        <v>0</v>
      </c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R305" s="202" t="s">
        <v>168</v>
      </c>
      <c r="AT305" s="202" t="s">
        <v>145</v>
      </c>
      <c r="AU305" s="202" t="s">
        <v>83</v>
      </c>
      <c r="AY305" s="17" t="s">
        <v>142</v>
      </c>
      <c r="BE305" s="203">
        <f>IF(N305="základní",J305,0)</f>
        <v>0</v>
      </c>
      <c r="BF305" s="203">
        <f>IF(N305="snížená",J305,0)</f>
        <v>0</v>
      </c>
      <c r="BG305" s="203">
        <f>IF(N305="zákl. přenesená",J305,0)</f>
        <v>0</v>
      </c>
      <c r="BH305" s="203">
        <f>IF(N305="sníž. přenesená",J305,0)</f>
        <v>0</v>
      </c>
      <c r="BI305" s="203">
        <f>IF(N305="nulová",J305,0)</f>
        <v>0</v>
      </c>
      <c r="BJ305" s="17" t="s">
        <v>81</v>
      </c>
      <c r="BK305" s="203">
        <f>ROUND(I305*H305,2)</f>
        <v>0</v>
      </c>
      <c r="BL305" s="17" t="s">
        <v>168</v>
      </c>
      <c r="BM305" s="202" t="s">
        <v>532</v>
      </c>
    </row>
    <row r="306" spans="1:47" s="2" customFormat="1" ht="19.5">
      <c r="A306" s="34"/>
      <c r="B306" s="35"/>
      <c r="C306" s="36"/>
      <c r="D306" s="204" t="s">
        <v>152</v>
      </c>
      <c r="E306" s="36"/>
      <c r="F306" s="205" t="s">
        <v>533</v>
      </c>
      <c r="G306" s="36"/>
      <c r="H306" s="36"/>
      <c r="I306" s="206"/>
      <c r="J306" s="36"/>
      <c r="K306" s="36"/>
      <c r="L306" s="39"/>
      <c r="M306" s="207"/>
      <c r="N306" s="208"/>
      <c r="O306" s="71"/>
      <c r="P306" s="71"/>
      <c r="Q306" s="71"/>
      <c r="R306" s="71"/>
      <c r="S306" s="71"/>
      <c r="T306" s="72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T306" s="17" t="s">
        <v>152</v>
      </c>
      <c r="AU306" s="17" t="s">
        <v>83</v>
      </c>
    </row>
    <row r="307" spans="1:47" s="2" customFormat="1" ht="11.25">
      <c r="A307" s="34"/>
      <c r="B307" s="35"/>
      <c r="C307" s="36"/>
      <c r="D307" s="209" t="s">
        <v>153</v>
      </c>
      <c r="E307" s="36"/>
      <c r="F307" s="210" t="s">
        <v>534</v>
      </c>
      <c r="G307" s="36"/>
      <c r="H307" s="36"/>
      <c r="I307" s="206"/>
      <c r="J307" s="36"/>
      <c r="K307" s="36"/>
      <c r="L307" s="39"/>
      <c r="M307" s="207"/>
      <c r="N307" s="208"/>
      <c r="O307" s="71"/>
      <c r="P307" s="71"/>
      <c r="Q307" s="71"/>
      <c r="R307" s="71"/>
      <c r="S307" s="71"/>
      <c r="T307" s="72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T307" s="17" t="s">
        <v>153</v>
      </c>
      <c r="AU307" s="17" t="s">
        <v>83</v>
      </c>
    </row>
    <row r="308" spans="2:51" s="13" customFormat="1" ht="11.25">
      <c r="B308" s="211"/>
      <c r="C308" s="212"/>
      <c r="D308" s="204" t="s">
        <v>159</v>
      </c>
      <c r="E308" s="213" t="s">
        <v>1</v>
      </c>
      <c r="F308" s="214" t="s">
        <v>323</v>
      </c>
      <c r="G308" s="212"/>
      <c r="H308" s="213" t="s">
        <v>1</v>
      </c>
      <c r="I308" s="215"/>
      <c r="J308" s="212"/>
      <c r="K308" s="212"/>
      <c r="L308" s="216"/>
      <c r="M308" s="217"/>
      <c r="N308" s="218"/>
      <c r="O308" s="218"/>
      <c r="P308" s="218"/>
      <c r="Q308" s="218"/>
      <c r="R308" s="218"/>
      <c r="S308" s="218"/>
      <c r="T308" s="219"/>
      <c r="AT308" s="220" t="s">
        <v>159</v>
      </c>
      <c r="AU308" s="220" t="s">
        <v>83</v>
      </c>
      <c r="AV308" s="13" t="s">
        <v>81</v>
      </c>
      <c r="AW308" s="13" t="s">
        <v>30</v>
      </c>
      <c r="AX308" s="13" t="s">
        <v>73</v>
      </c>
      <c r="AY308" s="220" t="s">
        <v>142</v>
      </c>
    </row>
    <row r="309" spans="2:51" s="13" customFormat="1" ht="33.75">
      <c r="B309" s="211"/>
      <c r="C309" s="212"/>
      <c r="D309" s="204" t="s">
        <v>159</v>
      </c>
      <c r="E309" s="213" t="s">
        <v>1</v>
      </c>
      <c r="F309" s="214" t="s">
        <v>535</v>
      </c>
      <c r="G309" s="212"/>
      <c r="H309" s="213" t="s">
        <v>1</v>
      </c>
      <c r="I309" s="215"/>
      <c r="J309" s="212"/>
      <c r="K309" s="212"/>
      <c r="L309" s="216"/>
      <c r="M309" s="217"/>
      <c r="N309" s="218"/>
      <c r="O309" s="218"/>
      <c r="P309" s="218"/>
      <c r="Q309" s="218"/>
      <c r="R309" s="218"/>
      <c r="S309" s="218"/>
      <c r="T309" s="219"/>
      <c r="AT309" s="220" t="s">
        <v>159</v>
      </c>
      <c r="AU309" s="220" t="s">
        <v>83</v>
      </c>
      <c r="AV309" s="13" t="s">
        <v>81</v>
      </c>
      <c r="AW309" s="13" t="s">
        <v>30</v>
      </c>
      <c r="AX309" s="13" t="s">
        <v>73</v>
      </c>
      <c r="AY309" s="220" t="s">
        <v>142</v>
      </c>
    </row>
    <row r="310" spans="2:51" s="14" customFormat="1" ht="11.25">
      <c r="B310" s="221"/>
      <c r="C310" s="222"/>
      <c r="D310" s="204" t="s">
        <v>159</v>
      </c>
      <c r="E310" s="223" t="s">
        <v>283</v>
      </c>
      <c r="F310" s="224" t="s">
        <v>284</v>
      </c>
      <c r="G310" s="222"/>
      <c r="H310" s="225">
        <v>224.4</v>
      </c>
      <c r="I310" s="226"/>
      <c r="J310" s="222"/>
      <c r="K310" s="222"/>
      <c r="L310" s="227"/>
      <c r="M310" s="228"/>
      <c r="N310" s="229"/>
      <c r="O310" s="229"/>
      <c r="P310" s="229"/>
      <c r="Q310" s="229"/>
      <c r="R310" s="229"/>
      <c r="S310" s="229"/>
      <c r="T310" s="230"/>
      <c r="AT310" s="231" t="s">
        <v>159</v>
      </c>
      <c r="AU310" s="231" t="s">
        <v>83</v>
      </c>
      <c r="AV310" s="14" t="s">
        <v>83</v>
      </c>
      <c r="AW310" s="14" t="s">
        <v>30</v>
      </c>
      <c r="AX310" s="14" t="s">
        <v>81</v>
      </c>
      <c r="AY310" s="231" t="s">
        <v>142</v>
      </c>
    </row>
    <row r="311" spans="1:65" s="2" customFormat="1" ht="24.2" customHeight="1">
      <c r="A311" s="34"/>
      <c r="B311" s="35"/>
      <c r="C311" s="191" t="s">
        <v>536</v>
      </c>
      <c r="D311" s="191" t="s">
        <v>145</v>
      </c>
      <c r="E311" s="192" t="s">
        <v>537</v>
      </c>
      <c r="F311" s="193" t="s">
        <v>538</v>
      </c>
      <c r="G311" s="194" t="s">
        <v>319</v>
      </c>
      <c r="H311" s="195">
        <v>224.4</v>
      </c>
      <c r="I311" s="196"/>
      <c r="J311" s="197">
        <f>ROUND(I311*H311,2)</f>
        <v>0</v>
      </c>
      <c r="K311" s="193" t="s">
        <v>149</v>
      </c>
      <c r="L311" s="39"/>
      <c r="M311" s="198" t="s">
        <v>1</v>
      </c>
      <c r="N311" s="199" t="s">
        <v>38</v>
      </c>
      <c r="O311" s="71"/>
      <c r="P311" s="200">
        <f>O311*H311</f>
        <v>0</v>
      </c>
      <c r="Q311" s="200">
        <v>0</v>
      </c>
      <c r="R311" s="200">
        <f>Q311*H311</f>
        <v>0</v>
      </c>
      <c r="S311" s="200">
        <v>0</v>
      </c>
      <c r="T311" s="201">
        <f>S311*H311</f>
        <v>0</v>
      </c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R311" s="202" t="s">
        <v>168</v>
      </c>
      <c r="AT311" s="202" t="s">
        <v>145</v>
      </c>
      <c r="AU311" s="202" t="s">
        <v>83</v>
      </c>
      <c r="AY311" s="17" t="s">
        <v>142</v>
      </c>
      <c r="BE311" s="203">
        <f>IF(N311="základní",J311,0)</f>
        <v>0</v>
      </c>
      <c r="BF311" s="203">
        <f>IF(N311="snížená",J311,0)</f>
        <v>0</v>
      </c>
      <c r="BG311" s="203">
        <f>IF(N311="zákl. přenesená",J311,0)</f>
        <v>0</v>
      </c>
      <c r="BH311" s="203">
        <f>IF(N311="sníž. přenesená",J311,0)</f>
        <v>0</v>
      </c>
      <c r="BI311" s="203">
        <f>IF(N311="nulová",J311,0)</f>
        <v>0</v>
      </c>
      <c r="BJ311" s="17" t="s">
        <v>81</v>
      </c>
      <c r="BK311" s="203">
        <f>ROUND(I311*H311,2)</f>
        <v>0</v>
      </c>
      <c r="BL311" s="17" t="s">
        <v>168</v>
      </c>
      <c r="BM311" s="202" t="s">
        <v>539</v>
      </c>
    </row>
    <row r="312" spans="1:47" s="2" customFormat="1" ht="19.5">
      <c r="A312" s="34"/>
      <c r="B312" s="35"/>
      <c r="C312" s="36"/>
      <c r="D312" s="204" t="s">
        <v>152</v>
      </c>
      <c r="E312" s="36"/>
      <c r="F312" s="205" t="s">
        <v>540</v>
      </c>
      <c r="G312" s="36"/>
      <c r="H312" s="36"/>
      <c r="I312" s="206"/>
      <c r="J312" s="36"/>
      <c r="K312" s="36"/>
      <c r="L312" s="39"/>
      <c r="M312" s="207"/>
      <c r="N312" s="208"/>
      <c r="O312" s="71"/>
      <c r="P312" s="71"/>
      <c r="Q312" s="71"/>
      <c r="R312" s="71"/>
      <c r="S312" s="71"/>
      <c r="T312" s="72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T312" s="17" t="s">
        <v>152</v>
      </c>
      <c r="AU312" s="17" t="s">
        <v>83</v>
      </c>
    </row>
    <row r="313" spans="1:47" s="2" customFormat="1" ht="11.25">
      <c r="A313" s="34"/>
      <c r="B313" s="35"/>
      <c r="C313" s="36"/>
      <c r="D313" s="209" t="s">
        <v>153</v>
      </c>
      <c r="E313" s="36"/>
      <c r="F313" s="210" t="s">
        <v>541</v>
      </c>
      <c r="G313" s="36"/>
      <c r="H313" s="36"/>
      <c r="I313" s="206"/>
      <c r="J313" s="36"/>
      <c r="K313" s="36"/>
      <c r="L313" s="39"/>
      <c r="M313" s="207"/>
      <c r="N313" s="208"/>
      <c r="O313" s="71"/>
      <c r="P313" s="71"/>
      <c r="Q313" s="71"/>
      <c r="R313" s="71"/>
      <c r="S313" s="71"/>
      <c r="T313" s="72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T313" s="17" t="s">
        <v>153</v>
      </c>
      <c r="AU313" s="17" t="s">
        <v>83</v>
      </c>
    </row>
    <row r="314" spans="2:51" s="14" customFormat="1" ht="11.25">
      <c r="B314" s="221"/>
      <c r="C314" s="222"/>
      <c r="D314" s="204" t="s">
        <v>159</v>
      </c>
      <c r="E314" s="223" t="s">
        <v>1</v>
      </c>
      <c r="F314" s="224" t="s">
        <v>283</v>
      </c>
      <c r="G314" s="222"/>
      <c r="H314" s="225">
        <v>224.4</v>
      </c>
      <c r="I314" s="226"/>
      <c r="J314" s="222"/>
      <c r="K314" s="222"/>
      <c r="L314" s="227"/>
      <c r="M314" s="228"/>
      <c r="N314" s="229"/>
      <c r="O314" s="229"/>
      <c r="P314" s="229"/>
      <c r="Q314" s="229"/>
      <c r="R314" s="229"/>
      <c r="S314" s="229"/>
      <c r="T314" s="230"/>
      <c r="AT314" s="231" t="s">
        <v>159</v>
      </c>
      <c r="AU314" s="231" t="s">
        <v>83</v>
      </c>
      <c r="AV314" s="14" t="s">
        <v>83</v>
      </c>
      <c r="AW314" s="14" t="s">
        <v>30</v>
      </c>
      <c r="AX314" s="14" t="s">
        <v>81</v>
      </c>
      <c r="AY314" s="231" t="s">
        <v>142</v>
      </c>
    </row>
    <row r="315" spans="1:65" s="2" customFormat="1" ht="24.2" customHeight="1">
      <c r="A315" s="34"/>
      <c r="B315" s="35"/>
      <c r="C315" s="191" t="s">
        <v>542</v>
      </c>
      <c r="D315" s="191" t="s">
        <v>145</v>
      </c>
      <c r="E315" s="192" t="s">
        <v>543</v>
      </c>
      <c r="F315" s="193" t="s">
        <v>544</v>
      </c>
      <c r="G315" s="194" t="s">
        <v>379</v>
      </c>
      <c r="H315" s="195">
        <v>2.318</v>
      </c>
      <c r="I315" s="196"/>
      <c r="J315" s="197">
        <f>ROUND(I315*H315,2)</f>
        <v>0</v>
      </c>
      <c r="K315" s="193" t="s">
        <v>149</v>
      </c>
      <c r="L315" s="39"/>
      <c r="M315" s="198" t="s">
        <v>1</v>
      </c>
      <c r="N315" s="199" t="s">
        <v>38</v>
      </c>
      <c r="O315" s="71"/>
      <c r="P315" s="200">
        <f>O315*H315</f>
        <v>0</v>
      </c>
      <c r="Q315" s="200">
        <v>1.04741</v>
      </c>
      <c r="R315" s="200">
        <f>Q315*H315</f>
        <v>2.42789638</v>
      </c>
      <c r="S315" s="200">
        <v>0</v>
      </c>
      <c r="T315" s="201">
        <f>S315*H315</f>
        <v>0</v>
      </c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R315" s="202" t="s">
        <v>168</v>
      </c>
      <c r="AT315" s="202" t="s">
        <v>145</v>
      </c>
      <c r="AU315" s="202" t="s">
        <v>83</v>
      </c>
      <c r="AY315" s="17" t="s">
        <v>142</v>
      </c>
      <c r="BE315" s="203">
        <f>IF(N315="základní",J315,0)</f>
        <v>0</v>
      </c>
      <c r="BF315" s="203">
        <f>IF(N315="snížená",J315,0)</f>
        <v>0</v>
      </c>
      <c r="BG315" s="203">
        <f>IF(N315="zákl. přenesená",J315,0)</f>
        <v>0</v>
      </c>
      <c r="BH315" s="203">
        <f>IF(N315="sníž. přenesená",J315,0)</f>
        <v>0</v>
      </c>
      <c r="BI315" s="203">
        <f>IF(N315="nulová",J315,0)</f>
        <v>0</v>
      </c>
      <c r="BJ315" s="17" t="s">
        <v>81</v>
      </c>
      <c r="BK315" s="203">
        <f>ROUND(I315*H315,2)</f>
        <v>0</v>
      </c>
      <c r="BL315" s="17" t="s">
        <v>168</v>
      </c>
      <c r="BM315" s="202" t="s">
        <v>545</v>
      </c>
    </row>
    <row r="316" spans="1:47" s="2" customFormat="1" ht="11.25">
      <c r="A316" s="34"/>
      <c r="B316" s="35"/>
      <c r="C316" s="36"/>
      <c r="D316" s="204" t="s">
        <v>152</v>
      </c>
      <c r="E316" s="36"/>
      <c r="F316" s="205" t="s">
        <v>546</v>
      </c>
      <c r="G316" s="36"/>
      <c r="H316" s="36"/>
      <c r="I316" s="206"/>
      <c r="J316" s="36"/>
      <c r="K316" s="36"/>
      <c r="L316" s="39"/>
      <c r="M316" s="207"/>
      <c r="N316" s="208"/>
      <c r="O316" s="71"/>
      <c r="P316" s="71"/>
      <c r="Q316" s="71"/>
      <c r="R316" s="71"/>
      <c r="S316" s="71"/>
      <c r="T316" s="72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T316" s="17" t="s">
        <v>152</v>
      </c>
      <c r="AU316" s="17" t="s">
        <v>83</v>
      </c>
    </row>
    <row r="317" spans="1:47" s="2" customFormat="1" ht="11.25">
      <c r="A317" s="34"/>
      <c r="B317" s="35"/>
      <c r="C317" s="36"/>
      <c r="D317" s="209" t="s">
        <v>153</v>
      </c>
      <c r="E317" s="36"/>
      <c r="F317" s="210" t="s">
        <v>547</v>
      </c>
      <c r="G317" s="36"/>
      <c r="H317" s="36"/>
      <c r="I317" s="206"/>
      <c r="J317" s="36"/>
      <c r="K317" s="36"/>
      <c r="L317" s="39"/>
      <c r="M317" s="207"/>
      <c r="N317" s="208"/>
      <c r="O317" s="71"/>
      <c r="P317" s="71"/>
      <c r="Q317" s="71"/>
      <c r="R317" s="71"/>
      <c r="S317" s="71"/>
      <c r="T317" s="72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T317" s="17" t="s">
        <v>153</v>
      </c>
      <c r="AU317" s="17" t="s">
        <v>83</v>
      </c>
    </row>
    <row r="318" spans="2:51" s="13" customFormat="1" ht="11.25">
      <c r="B318" s="211"/>
      <c r="C318" s="212"/>
      <c r="D318" s="204" t="s">
        <v>159</v>
      </c>
      <c r="E318" s="213" t="s">
        <v>1</v>
      </c>
      <c r="F318" s="214" t="s">
        <v>370</v>
      </c>
      <c r="G318" s="212"/>
      <c r="H318" s="213" t="s">
        <v>1</v>
      </c>
      <c r="I318" s="215"/>
      <c r="J318" s="212"/>
      <c r="K318" s="212"/>
      <c r="L318" s="216"/>
      <c r="M318" s="217"/>
      <c r="N318" s="218"/>
      <c r="O318" s="218"/>
      <c r="P318" s="218"/>
      <c r="Q318" s="218"/>
      <c r="R318" s="218"/>
      <c r="S318" s="218"/>
      <c r="T318" s="219"/>
      <c r="AT318" s="220" t="s">
        <v>159</v>
      </c>
      <c r="AU318" s="220" t="s">
        <v>83</v>
      </c>
      <c r="AV318" s="13" t="s">
        <v>81</v>
      </c>
      <c r="AW318" s="13" t="s">
        <v>30</v>
      </c>
      <c r="AX318" s="13" t="s">
        <v>73</v>
      </c>
      <c r="AY318" s="220" t="s">
        <v>142</v>
      </c>
    </row>
    <row r="319" spans="2:51" s="14" customFormat="1" ht="11.25">
      <c r="B319" s="221"/>
      <c r="C319" s="222"/>
      <c r="D319" s="204" t="s">
        <v>159</v>
      </c>
      <c r="E319" s="223" t="s">
        <v>1</v>
      </c>
      <c r="F319" s="224" t="s">
        <v>548</v>
      </c>
      <c r="G319" s="222"/>
      <c r="H319" s="225">
        <v>1.626</v>
      </c>
      <c r="I319" s="226"/>
      <c r="J319" s="222"/>
      <c r="K319" s="222"/>
      <c r="L319" s="227"/>
      <c r="M319" s="228"/>
      <c r="N319" s="229"/>
      <c r="O319" s="229"/>
      <c r="P319" s="229"/>
      <c r="Q319" s="229"/>
      <c r="R319" s="229"/>
      <c r="S319" s="229"/>
      <c r="T319" s="230"/>
      <c r="AT319" s="231" t="s">
        <v>159</v>
      </c>
      <c r="AU319" s="231" t="s">
        <v>83</v>
      </c>
      <c r="AV319" s="14" t="s">
        <v>83</v>
      </c>
      <c r="AW319" s="14" t="s">
        <v>30</v>
      </c>
      <c r="AX319" s="14" t="s">
        <v>73</v>
      </c>
      <c r="AY319" s="231" t="s">
        <v>142</v>
      </c>
    </row>
    <row r="320" spans="2:51" s="14" customFormat="1" ht="11.25">
      <c r="B320" s="221"/>
      <c r="C320" s="222"/>
      <c r="D320" s="204" t="s">
        <v>159</v>
      </c>
      <c r="E320" s="223" t="s">
        <v>1</v>
      </c>
      <c r="F320" s="224" t="s">
        <v>549</v>
      </c>
      <c r="G320" s="222"/>
      <c r="H320" s="225">
        <v>0.692</v>
      </c>
      <c r="I320" s="226"/>
      <c r="J320" s="222"/>
      <c r="K320" s="222"/>
      <c r="L320" s="227"/>
      <c r="M320" s="228"/>
      <c r="N320" s="229"/>
      <c r="O320" s="229"/>
      <c r="P320" s="229"/>
      <c r="Q320" s="229"/>
      <c r="R320" s="229"/>
      <c r="S320" s="229"/>
      <c r="T320" s="230"/>
      <c r="AT320" s="231" t="s">
        <v>159</v>
      </c>
      <c r="AU320" s="231" t="s">
        <v>83</v>
      </c>
      <c r="AV320" s="14" t="s">
        <v>83</v>
      </c>
      <c r="AW320" s="14" t="s">
        <v>30</v>
      </c>
      <c r="AX320" s="14" t="s">
        <v>73</v>
      </c>
      <c r="AY320" s="231" t="s">
        <v>142</v>
      </c>
    </row>
    <row r="321" spans="2:51" s="15" customFormat="1" ht="11.25">
      <c r="B321" s="236"/>
      <c r="C321" s="237"/>
      <c r="D321" s="204" t="s">
        <v>159</v>
      </c>
      <c r="E321" s="238" t="s">
        <v>1</v>
      </c>
      <c r="F321" s="239" t="s">
        <v>374</v>
      </c>
      <c r="G321" s="237"/>
      <c r="H321" s="240">
        <v>2.318</v>
      </c>
      <c r="I321" s="241"/>
      <c r="J321" s="237"/>
      <c r="K321" s="237"/>
      <c r="L321" s="242"/>
      <c r="M321" s="243"/>
      <c r="N321" s="244"/>
      <c r="O321" s="244"/>
      <c r="P321" s="244"/>
      <c r="Q321" s="244"/>
      <c r="R321" s="244"/>
      <c r="S321" s="244"/>
      <c r="T321" s="245"/>
      <c r="AT321" s="246" t="s">
        <v>159</v>
      </c>
      <c r="AU321" s="246" t="s">
        <v>83</v>
      </c>
      <c r="AV321" s="15" t="s">
        <v>168</v>
      </c>
      <c r="AW321" s="15" t="s">
        <v>30</v>
      </c>
      <c r="AX321" s="15" t="s">
        <v>81</v>
      </c>
      <c r="AY321" s="246" t="s">
        <v>142</v>
      </c>
    </row>
    <row r="322" spans="1:65" s="2" customFormat="1" ht="24.2" customHeight="1">
      <c r="A322" s="34"/>
      <c r="B322" s="35"/>
      <c r="C322" s="191" t="s">
        <v>452</v>
      </c>
      <c r="D322" s="191" t="s">
        <v>145</v>
      </c>
      <c r="E322" s="192" t="s">
        <v>550</v>
      </c>
      <c r="F322" s="193" t="s">
        <v>551</v>
      </c>
      <c r="G322" s="194" t="s">
        <v>352</v>
      </c>
      <c r="H322" s="195">
        <v>36.3</v>
      </c>
      <c r="I322" s="196"/>
      <c r="J322" s="197">
        <f>ROUND(I322*H322,2)</f>
        <v>0</v>
      </c>
      <c r="K322" s="193" t="s">
        <v>149</v>
      </c>
      <c r="L322" s="39"/>
      <c r="M322" s="198" t="s">
        <v>1</v>
      </c>
      <c r="N322" s="199" t="s">
        <v>38</v>
      </c>
      <c r="O322" s="71"/>
      <c r="P322" s="200">
        <f>O322*H322</f>
        <v>0</v>
      </c>
      <c r="Q322" s="200">
        <v>0.36038</v>
      </c>
      <c r="R322" s="200">
        <f>Q322*H322</f>
        <v>13.081793999999999</v>
      </c>
      <c r="S322" s="200">
        <v>0</v>
      </c>
      <c r="T322" s="201">
        <f>S322*H322</f>
        <v>0</v>
      </c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R322" s="202" t="s">
        <v>168</v>
      </c>
      <c r="AT322" s="202" t="s">
        <v>145</v>
      </c>
      <c r="AU322" s="202" t="s">
        <v>83</v>
      </c>
      <c r="AY322" s="17" t="s">
        <v>142</v>
      </c>
      <c r="BE322" s="203">
        <f>IF(N322="základní",J322,0)</f>
        <v>0</v>
      </c>
      <c r="BF322" s="203">
        <f>IF(N322="snížená",J322,0)</f>
        <v>0</v>
      </c>
      <c r="BG322" s="203">
        <f>IF(N322="zákl. přenesená",J322,0)</f>
        <v>0</v>
      </c>
      <c r="BH322" s="203">
        <f>IF(N322="sníž. přenesená",J322,0)</f>
        <v>0</v>
      </c>
      <c r="BI322" s="203">
        <f>IF(N322="nulová",J322,0)</f>
        <v>0</v>
      </c>
      <c r="BJ322" s="17" t="s">
        <v>81</v>
      </c>
      <c r="BK322" s="203">
        <f>ROUND(I322*H322,2)</f>
        <v>0</v>
      </c>
      <c r="BL322" s="17" t="s">
        <v>168</v>
      </c>
      <c r="BM322" s="202" t="s">
        <v>552</v>
      </c>
    </row>
    <row r="323" spans="1:47" s="2" customFormat="1" ht="48.75">
      <c r="A323" s="34"/>
      <c r="B323" s="35"/>
      <c r="C323" s="36"/>
      <c r="D323" s="204" t="s">
        <v>152</v>
      </c>
      <c r="E323" s="36"/>
      <c r="F323" s="205" t="s">
        <v>553</v>
      </c>
      <c r="G323" s="36"/>
      <c r="H323" s="36"/>
      <c r="I323" s="206"/>
      <c r="J323" s="36"/>
      <c r="K323" s="36"/>
      <c r="L323" s="39"/>
      <c r="M323" s="207"/>
      <c r="N323" s="208"/>
      <c r="O323" s="71"/>
      <c r="P323" s="71"/>
      <c r="Q323" s="71"/>
      <c r="R323" s="71"/>
      <c r="S323" s="71"/>
      <c r="T323" s="72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T323" s="17" t="s">
        <v>152</v>
      </c>
      <c r="AU323" s="17" t="s">
        <v>83</v>
      </c>
    </row>
    <row r="324" spans="1:47" s="2" customFormat="1" ht="11.25">
      <c r="A324" s="34"/>
      <c r="B324" s="35"/>
      <c r="C324" s="36"/>
      <c r="D324" s="209" t="s">
        <v>153</v>
      </c>
      <c r="E324" s="36"/>
      <c r="F324" s="210" t="s">
        <v>554</v>
      </c>
      <c r="G324" s="36"/>
      <c r="H324" s="36"/>
      <c r="I324" s="206"/>
      <c r="J324" s="36"/>
      <c r="K324" s="36"/>
      <c r="L324" s="39"/>
      <c r="M324" s="207"/>
      <c r="N324" s="208"/>
      <c r="O324" s="71"/>
      <c r="P324" s="71"/>
      <c r="Q324" s="71"/>
      <c r="R324" s="71"/>
      <c r="S324" s="71"/>
      <c r="T324" s="72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T324" s="17" t="s">
        <v>153</v>
      </c>
      <c r="AU324" s="17" t="s">
        <v>83</v>
      </c>
    </row>
    <row r="325" spans="2:51" s="13" customFormat="1" ht="11.25">
      <c r="B325" s="211"/>
      <c r="C325" s="212"/>
      <c r="D325" s="204" t="s">
        <v>159</v>
      </c>
      <c r="E325" s="213" t="s">
        <v>1</v>
      </c>
      <c r="F325" s="214" t="s">
        <v>323</v>
      </c>
      <c r="G325" s="212"/>
      <c r="H325" s="213" t="s">
        <v>1</v>
      </c>
      <c r="I325" s="215"/>
      <c r="J325" s="212"/>
      <c r="K325" s="212"/>
      <c r="L325" s="216"/>
      <c r="M325" s="217"/>
      <c r="N325" s="218"/>
      <c r="O325" s="218"/>
      <c r="P325" s="218"/>
      <c r="Q325" s="218"/>
      <c r="R325" s="218"/>
      <c r="S325" s="218"/>
      <c r="T325" s="219"/>
      <c r="AT325" s="220" t="s">
        <v>159</v>
      </c>
      <c r="AU325" s="220" t="s">
        <v>83</v>
      </c>
      <c r="AV325" s="13" t="s">
        <v>81</v>
      </c>
      <c r="AW325" s="13" t="s">
        <v>30</v>
      </c>
      <c r="AX325" s="13" t="s">
        <v>73</v>
      </c>
      <c r="AY325" s="220" t="s">
        <v>142</v>
      </c>
    </row>
    <row r="326" spans="2:51" s="14" customFormat="1" ht="11.25">
      <c r="B326" s="221"/>
      <c r="C326" s="222"/>
      <c r="D326" s="204" t="s">
        <v>159</v>
      </c>
      <c r="E326" s="223" t="s">
        <v>1</v>
      </c>
      <c r="F326" s="224" t="s">
        <v>555</v>
      </c>
      <c r="G326" s="222"/>
      <c r="H326" s="225">
        <v>36.3</v>
      </c>
      <c r="I326" s="226"/>
      <c r="J326" s="222"/>
      <c r="K326" s="222"/>
      <c r="L326" s="227"/>
      <c r="M326" s="228"/>
      <c r="N326" s="229"/>
      <c r="O326" s="229"/>
      <c r="P326" s="229"/>
      <c r="Q326" s="229"/>
      <c r="R326" s="229"/>
      <c r="S326" s="229"/>
      <c r="T326" s="230"/>
      <c r="AT326" s="231" t="s">
        <v>159</v>
      </c>
      <c r="AU326" s="231" t="s">
        <v>83</v>
      </c>
      <c r="AV326" s="14" t="s">
        <v>83</v>
      </c>
      <c r="AW326" s="14" t="s">
        <v>30</v>
      </c>
      <c r="AX326" s="14" t="s">
        <v>81</v>
      </c>
      <c r="AY326" s="231" t="s">
        <v>142</v>
      </c>
    </row>
    <row r="327" spans="1:65" s="2" customFormat="1" ht="24.2" customHeight="1">
      <c r="A327" s="34"/>
      <c r="B327" s="35"/>
      <c r="C327" s="247" t="s">
        <v>556</v>
      </c>
      <c r="D327" s="247" t="s">
        <v>376</v>
      </c>
      <c r="E327" s="248" t="s">
        <v>557</v>
      </c>
      <c r="F327" s="249" t="s">
        <v>558</v>
      </c>
      <c r="G327" s="250" t="s">
        <v>379</v>
      </c>
      <c r="H327" s="251">
        <v>106.323</v>
      </c>
      <c r="I327" s="252"/>
      <c r="J327" s="253">
        <f>ROUND(I327*H327,2)</f>
        <v>0</v>
      </c>
      <c r="K327" s="249" t="s">
        <v>149</v>
      </c>
      <c r="L327" s="254"/>
      <c r="M327" s="255" t="s">
        <v>1</v>
      </c>
      <c r="N327" s="256" t="s">
        <v>38</v>
      </c>
      <c r="O327" s="71"/>
      <c r="P327" s="200">
        <f>O327*H327</f>
        <v>0</v>
      </c>
      <c r="Q327" s="200">
        <v>1</v>
      </c>
      <c r="R327" s="200">
        <f>Q327*H327</f>
        <v>106.323</v>
      </c>
      <c r="S327" s="200">
        <v>0</v>
      </c>
      <c r="T327" s="201">
        <f>S327*H327</f>
        <v>0</v>
      </c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R327" s="202" t="s">
        <v>198</v>
      </c>
      <c r="AT327" s="202" t="s">
        <v>376</v>
      </c>
      <c r="AU327" s="202" t="s">
        <v>83</v>
      </c>
      <c r="AY327" s="17" t="s">
        <v>142</v>
      </c>
      <c r="BE327" s="203">
        <f>IF(N327="základní",J327,0)</f>
        <v>0</v>
      </c>
      <c r="BF327" s="203">
        <f>IF(N327="snížená",J327,0)</f>
        <v>0</v>
      </c>
      <c r="BG327" s="203">
        <f>IF(N327="zákl. přenesená",J327,0)</f>
        <v>0</v>
      </c>
      <c r="BH327" s="203">
        <f>IF(N327="sníž. přenesená",J327,0)</f>
        <v>0</v>
      </c>
      <c r="BI327" s="203">
        <f>IF(N327="nulová",J327,0)</f>
        <v>0</v>
      </c>
      <c r="BJ327" s="17" t="s">
        <v>81</v>
      </c>
      <c r="BK327" s="203">
        <f>ROUND(I327*H327,2)</f>
        <v>0</v>
      </c>
      <c r="BL327" s="17" t="s">
        <v>168</v>
      </c>
      <c r="BM327" s="202" t="s">
        <v>559</v>
      </c>
    </row>
    <row r="328" spans="1:47" s="2" customFormat="1" ht="11.25">
      <c r="A328" s="34"/>
      <c r="B328" s="35"/>
      <c r="C328" s="36"/>
      <c r="D328" s="204" t="s">
        <v>152</v>
      </c>
      <c r="E328" s="36"/>
      <c r="F328" s="205" t="s">
        <v>558</v>
      </c>
      <c r="G328" s="36"/>
      <c r="H328" s="36"/>
      <c r="I328" s="206"/>
      <c r="J328" s="36"/>
      <c r="K328" s="36"/>
      <c r="L328" s="39"/>
      <c r="M328" s="207"/>
      <c r="N328" s="208"/>
      <c r="O328" s="71"/>
      <c r="P328" s="71"/>
      <c r="Q328" s="71"/>
      <c r="R328" s="71"/>
      <c r="S328" s="71"/>
      <c r="T328" s="72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T328" s="17" t="s">
        <v>152</v>
      </c>
      <c r="AU328" s="17" t="s">
        <v>83</v>
      </c>
    </row>
    <row r="329" spans="2:51" s="14" customFormat="1" ht="11.25">
      <c r="B329" s="221"/>
      <c r="C329" s="222"/>
      <c r="D329" s="204" t="s">
        <v>159</v>
      </c>
      <c r="E329" s="223" t="s">
        <v>1</v>
      </c>
      <c r="F329" s="224" t="s">
        <v>560</v>
      </c>
      <c r="G329" s="222"/>
      <c r="H329" s="225">
        <v>105.27</v>
      </c>
      <c r="I329" s="226"/>
      <c r="J329" s="222"/>
      <c r="K329" s="222"/>
      <c r="L329" s="227"/>
      <c r="M329" s="228"/>
      <c r="N329" s="229"/>
      <c r="O329" s="229"/>
      <c r="P329" s="229"/>
      <c r="Q329" s="229"/>
      <c r="R329" s="229"/>
      <c r="S329" s="229"/>
      <c r="T329" s="230"/>
      <c r="AT329" s="231" t="s">
        <v>159</v>
      </c>
      <c r="AU329" s="231" t="s">
        <v>83</v>
      </c>
      <c r="AV329" s="14" t="s">
        <v>83</v>
      </c>
      <c r="AW329" s="14" t="s">
        <v>30</v>
      </c>
      <c r="AX329" s="14" t="s">
        <v>73</v>
      </c>
      <c r="AY329" s="231" t="s">
        <v>142</v>
      </c>
    </row>
    <row r="330" spans="2:51" s="14" customFormat="1" ht="11.25">
      <c r="B330" s="221"/>
      <c r="C330" s="222"/>
      <c r="D330" s="204" t="s">
        <v>159</v>
      </c>
      <c r="E330" s="223" t="s">
        <v>1</v>
      </c>
      <c r="F330" s="224" t="s">
        <v>561</v>
      </c>
      <c r="G330" s="222"/>
      <c r="H330" s="225">
        <v>1.053</v>
      </c>
      <c r="I330" s="226"/>
      <c r="J330" s="222"/>
      <c r="K330" s="222"/>
      <c r="L330" s="227"/>
      <c r="M330" s="228"/>
      <c r="N330" s="229"/>
      <c r="O330" s="229"/>
      <c r="P330" s="229"/>
      <c r="Q330" s="229"/>
      <c r="R330" s="229"/>
      <c r="S330" s="229"/>
      <c r="T330" s="230"/>
      <c r="AT330" s="231" t="s">
        <v>159</v>
      </c>
      <c r="AU330" s="231" t="s">
        <v>83</v>
      </c>
      <c r="AV330" s="14" t="s">
        <v>83</v>
      </c>
      <c r="AW330" s="14" t="s">
        <v>30</v>
      </c>
      <c r="AX330" s="14" t="s">
        <v>73</v>
      </c>
      <c r="AY330" s="231" t="s">
        <v>142</v>
      </c>
    </row>
    <row r="331" spans="2:51" s="15" customFormat="1" ht="11.25">
      <c r="B331" s="236"/>
      <c r="C331" s="237"/>
      <c r="D331" s="204" t="s">
        <v>159</v>
      </c>
      <c r="E331" s="238" t="s">
        <v>1</v>
      </c>
      <c r="F331" s="239" t="s">
        <v>374</v>
      </c>
      <c r="G331" s="237"/>
      <c r="H331" s="240">
        <v>106.323</v>
      </c>
      <c r="I331" s="241"/>
      <c r="J331" s="237"/>
      <c r="K331" s="237"/>
      <c r="L331" s="242"/>
      <c r="M331" s="243"/>
      <c r="N331" s="244"/>
      <c r="O331" s="244"/>
      <c r="P331" s="244"/>
      <c r="Q331" s="244"/>
      <c r="R331" s="244"/>
      <c r="S331" s="244"/>
      <c r="T331" s="245"/>
      <c r="AT331" s="246" t="s">
        <v>159</v>
      </c>
      <c r="AU331" s="246" t="s">
        <v>83</v>
      </c>
      <c r="AV331" s="15" t="s">
        <v>168</v>
      </c>
      <c r="AW331" s="15" t="s">
        <v>30</v>
      </c>
      <c r="AX331" s="15" t="s">
        <v>81</v>
      </c>
      <c r="AY331" s="246" t="s">
        <v>142</v>
      </c>
    </row>
    <row r="332" spans="1:65" s="2" customFormat="1" ht="24.2" customHeight="1">
      <c r="A332" s="34"/>
      <c r="B332" s="35"/>
      <c r="C332" s="191" t="s">
        <v>562</v>
      </c>
      <c r="D332" s="191" t="s">
        <v>145</v>
      </c>
      <c r="E332" s="192" t="s">
        <v>563</v>
      </c>
      <c r="F332" s="193" t="s">
        <v>564</v>
      </c>
      <c r="G332" s="194" t="s">
        <v>352</v>
      </c>
      <c r="H332" s="195">
        <v>72.21</v>
      </c>
      <c r="I332" s="196"/>
      <c r="J332" s="197">
        <f>ROUND(I332*H332,2)</f>
        <v>0</v>
      </c>
      <c r="K332" s="193" t="s">
        <v>149</v>
      </c>
      <c r="L332" s="39"/>
      <c r="M332" s="198" t="s">
        <v>1</v>
      </c>
      <c r="N332" s="199" t="s">
        <v>38</v>
      </c>
      <c r="O332" s="71"/>
      <c r="P332" s="200">
        <f>O332*H332</f>
        <v>0</v>
      </c>
      <c r="Q332" s="200">
        <v>2.80894</v>
      </c>
      <c r="R332" s="200">
        <f>Q332*H332</f>
        <v>202.8335574</v>
      </c>
      <c r="S332" s="200">
        <v>0</v>
      </c>
      <c r="T332" s="201">
        <f>S332*H332</f>
        <v>0</v>
      </c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R332" s="202" t="s">
        <v>168</v>
      </c>
      <c r="AT332" s="202" t="s">
        <v>145</v>
      </c>
      <c r="AU332" s="202" t="s">
        <v>83</v>
      </c>
      <c r="AY332" s="17" t="s">
        <v>142</v>
      </c>
      <c r="BE332" s="203">
        <f>IF(N332="základní",J332,0)</f>
        <v>0</v>
      </c>
      <c r="BF332" s="203">
        <f>IF(N332="snížená",J332,0)</f>
        <v>0</v>
      </c>
      <c r="BG332" s="203">
        <f>IF(N332="zákl. přenesená",J332,0)</f>
        <v>0</v>
      </c>
      <c r="BH332" s="203">
        <f>IF(N332="sníž. přenesená",J332,0)</f>
        <v>0</v>
      </c>
      <c r="BI332" s="203">
        <f>IF(N332="nulová",J332,0)</f>
        <v>0</v>
      </c>
      <c r="BJ332" s="17" t="s">
        <v>81</v>
      </c>
      <c r="BK332" s="203">
        <f>ROUND(I332*H332,2)</f>
        <v>0</v>
      </c>
      <c r="BL332" s="17" t="s">
        <v>168</v>
      </c>
      <c r="BM332" s="202" t="s">
        <v>565</v>
      </c>
    </row>
    <row r="333" spans="1:47" s="2" customFormat="1" ht="48.75">
      <c r="A333" s="34"/>
      <c r="B333" s="35"/>
      <c r="C333" s="36"/>
      <c r="D333" s="204" t="s">
        <v>152</v>
      </c>
      <c r="E333" s="36"/>
      <c r="F333" s="205" t="s">
        <v>566</v>
      </c>
      <c r="G333" s="36"/>
      <c r="H333" s="36"/>
      <c r="I333" s="206"/>
      <c r="J333" s="36"/>
      <c r="K333" s="36"/>
      <c r="L333" s="39"/>
      <c r="M333" s="207"/>
      <c r="N333" s="208"/>
      <c r="O333" s="71"/>
      <c r="P333" s="71"/>
      <c r="Q333" s="71"/>
      <c r="R333" s="71"/>
      <c r="S333" s="71"/>
      <c r="T333" s="72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T333" s="17" t="s">
        <v>152</v>
      </c>
      <c r="AU333" s="17" t="s">
        <v>83</v>
      </c>
    </row>
    <row r="334" spans="1:47" s="2" customFormat="1" ht="11.25">
      <c r="A334" s="34"/>
      <c r="B334" s="35"/>
      <c r="C334" s="36"/>
      <c r="D334" s="209" t="s">
        <v>153</v>
      </c>
      <c r="E334" s="36"/>
      <c r="F334" s="210" t="s">
        <v>567</v>
      </c>
      <c r="G334" s="36"/>
      <c r="H334" s="36"/>
      <c r="I334" s="206"/>
      <c r="J334" s="36"/>
      <c r="K334" s="36"/>
      <c r="L334" s="39"/>
      <c r="M334" s="207"/>
      <c r="N334" s="208"/>
      <c r="O334" s="71"/>
      <c r="P334" s="71"/>
      <c r="Q334" s="71"/>
      <c r="R334" s="71"/>
      <c r="S334" s="71"/>
      <c r="T334" s="72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T334" s="17" t="s">
        <v>153</v>
      </c>
      <c r="AU334" s="17" t="s">
        <v>83</v>
      </c>
    </row>
    <row r="335" spans="2:51" s="13" customFormat="1" ht="11.25">
      <c r="B335" s="211"/>
      <c r="C335" s="212"/>
      <c r="D335" s="204" t="s">
        <v>159</v>
      </c>
      <c r="E335" s="213" t="s">
        <v>1</v>
      </c>
      <c r="F335" s="214" t="s">
        <v>370</v>
      </c>
      <c r="G335" s="212"/>
      <c r="H335" s="213" t="s">
        <v>1</v>
      </c>
      <c r="I335" s="215"/>
      <c r="J335" s="212"/>
      <c r="K335" s="212"/>
      <c r="L335" s="216"/>
      <c r="M335" s="217"/>
      <c r="N335" s="218"/>
      <c r="O335" s="218"/>
      <c r="P335" s="218"/>
      <c r="Q335" s="218"/>
      <c r="R335" s="218"/>
      <c r="S335" s="218"/>
      <c r="T335" s="219"/>
      <c r="AT335" s="220" t="s">
        <v>159</v>
      </c>
      <c r="AU335" s="220" t="s">
        <v>83</v>
      </c>
      <c r="AV335" s="13" t="s">
        <v>81</v>
      </c>
      <c r="AW335" s="13" t="s">
        <v>30</v>
      </c>
      <c r="AX335" s="13" t="s">
        <v>73</v>
      </c>
      <c r="AY335" s="220" t="s">
        <v>142</v>
      </c>
    </row>
    <row r="336" spans="2:51" s="13" customFormat="1" ht="11.25">
      <c r="B336" s="211"/>
      <c r="C336" s="212"/>
      <c r="D336" s="204" t="s">
        <v>159</v>
      </c>
      <c r="E336" s="213" t="s">
        <v>1</v>
      </c>
      <c r="F336" s="214" t="s">
        <v>568</v>
      </c>
      <c r="G336" s="212"/>
      <c r="H336" s="213" t="s">
        <v>1</v>
      </c>
      <c r="I336" s="215"/>
      <c r="J336" s="212"/>
      <c r="K336" s="212"/>
      <c r="L336" s="216"/>
      <c r="M336" s="217"/>
      <c r="N336" s="218"/>
      <c r="O336" s="218"/>
      <c r="P336" s="218"/>
      <c r="Q336" s="218"/>
      <c r="R336" s="218"/>
      <c r="S336" s="218"/>
      <c r="T336" s="219"/>
      <c r="AT336" s="220" t="s">
        <v>159</v>
      </c>
      <c r="AU336" s="220" t="s">
        <v>83</v>
      </c>
      <c r="AV336" s="13" t="s">
        <v>81</v>
      </c>
      <c r="AW336" s="13" t="s">
        <v>30</v>
      </c>
      <c r="AX336" s="13" t="s">
        <v>73</v>
      </c>
      <c r="AY336" s="220" t="s">
        <v>142</v>
      </c>
    </row>
    <row r="337" spans="2:51" s="14" customFormat="1" ht="11.25">
      <c r="B337" s="221"/>
      <c r="C337" s="222"/>
      <c r="D337" s="204" t="s">
        <v>159</v>
      </c>
      <c r="E337" s="223" t="s">
        <v>1</v>
      </c>
      <c r="F337" s="224" t="s">
        <v>569</v>
      </c>
      <c r="G337" s="222"/>
      <c r="H337" s="225">
        <v>31.05</v>
      </c>
      <c r="I337" s="226"/>
      <c r="J337" s="222"/>
      <c r="K337" s="222"/>
      <c r="L337" s="227"/>
      <c r="M337" s="228"/>
      <c r="N337" s="229"/>
      <c r="O337" s="229"/>
      <c r="P337" s="229"/>
      <c r="Q337" s="229"/>
      <c r="R337" s="229"/>
      <c r="S337" s="229"/>
      <c r="T337" s="230"/>
      <c r="AT337" s="231" t="s">
        <v>159</v>
      </c>
      <c r="AU337" s="231" t="s">
        <v>83</v>
      </c>
      <c r="AV337" s="14" t="s">
        <v>83</v>
      </c>
      <c r="AW337" s="14" t="s">
        <v>30</v>
      </c>
      <c r="AX337" s="14" t="s">
        <v>73</v>
      </c>
      <c r="AY337" s="231" t="s">
        <v>142</v>
      </c>
    </row>
    <row r="338" spans="2:51" s="14" customFormat="1" ht="11.25">
      <c r="B338" s="221"/>
      <c r="C338" s="222"/>
      <c r="D338" s="204" t="s">
        <v>159</v>
      </c>
      <c r="E338" s="223" t="s">
        <v>1</v>
      </c>
      <c r="F338" s="224" t="s">
        <v>570</v>
      </c>
      <c r="G338" s="222"/>
      <c r="H338" s="225">
        <v>41.16</v>
      </c>
      <c r="I338" s="226"/>
      <c r="J338" s="222"/>
      <c r="K338" s="222"/>
      <c r="L338" s="227"/>
      <c r="M338" s="228"/>
      <c r="N338" s="229"/>
      <c r="O338" s="229"/>
      <c r="P338" s="229"/>
      <c r="Q338" s="229"/>
      <c r="R338" s="229"/>
      <c r="S338" s="229"/>
      <c r="T338" s="230"/>
      <c r="AT338" s="231" t="s">
        <v>159</v>
      </c>
      <c r="AU338" s="231" t="s">
        <v>83</v>
      </c>
      <c r="AV338" s="14" t="s">
        <v>83</v>
      </c>
      <c r="AW338" s="14" t="s">
        <v>30</v>
      </c>
      <c r="AX338" s="14" t="s">
        <v>73</v>
      </c>
      <c r="AY338" s="231" t="s">
        <v>142</v>
      </c>
    </row>
    <row r="339" spans="2:51" s="15" customFormat="1" ht="11.25">
      <c r="B339" s="236"/>
      <c r="C339" s="237"/>
      <c r="D339" s="204" t="s">
        <v>159</v>
      </c>
      <c r="E339" s="238" t="s">
        <v>1</v>
      </c>
      <c r="F339" s="239" t="s">
        <v>374</v>
      </c>
      <c r="G339" s="237"/>
      <c r="H339" s="240">
        <v>72.21</v>
      </c>
      <c r="I339" s="241"/>
      <c r="J339" s="237"/>
      <c r="K339" s="237"/>
      <c r="L339" s="242"/>
      <c r="M339" s="243"/>
      <c r="N339" s="244"/>
      <c r="O339" s="244"/>
      <c r="P339" s="244"/>
      <c r="Q339" s="244"/>
      <c r="R339" s="244"/>
      <c r="S339" s="244"/>
      <c r="T339" s="245"/>
      <c r="AT339" s="246" t="s">
        <v>159</v>
      </c>
      <c r="AU339" s="246" t="s">
        <v>83</v>
      </c>
      <c r="AV339" s="15" t="s">
        <v>168</v>
      </c>
      <c r="AW339" s="15" t="s">
        <v>30</v>
      </c>
      <c r="AX339" s="15" t="s">
        <v>81</v>
      </c>
      <c r="AY339" s="246" t="s">
        <v>142</v>
      </c>
    </row>
    <row r="340" spans="1:65" s="2" customFormat="1" ht="21.75" customHeight="1">
      <c r="A340" s="34"/>
      <c r="B340" s="35"/>
      <c r="C340" s="191" t="s">
        <v>571</v>
      </c>
      <c r="D340" s="191" t="s">
        <v>145</v>
      </c>
      <c r="E340" s="192" t="s">
        <v>572</v>
      </c>
      <c r="F340" s="193" t="s">
        <v>573</v>
      </c>
      <c r="G340" s="194" t="s">
        <v>319</v>
      </c>
      <c r="H340" s="195">
        <v>506.8</v>
      </c>
      <c r="I340" s="196"/>
      <c r="J340" s="197">
        <f>ROUND(I340*H340,2)</f>
        <v>0</v>
      </c>
      <c r="K340" s="193" t="s">
        <v>149</v>
      </c>
      <c r="L340" s="39"/>
      <c r="M340" s="198" t="s">
        <v>1</v>
      </c>
      <c r="N340" s="199" t="s">
        <v>38</v>
      </c>
      <c r="O340" s="71"/>
      <c r="P340" s="200">
        <f>O340*H340</f>
        <v>0</v>
      </c>
      <c r="Q340" s="200">
        <v>0.00726</v>
      </c>
      <c r="R340" s="200">
        <f>Q340*H340</f>
        <v>3.679368</v>
      </c>
      <c r="S340" s="200">
        <v>0</v>
      </c>
      <c r="T340" s="201">
        <f>S340*H340</f>
        <v>0</v>
      </c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R340" s="202" t="s">
        <v>168</v>
      </c>
      <c r="AT340" s="202" t="s">
        <v>145</v>
      </c>
      <c r="AU340" s="202" t="s">
        <v>83</v>
      </c>
      <c r="AY340" s="17" t="s">
        <v>142</v>
      </c>
      <c r="BE340" s="203">
        <f>IF(N340="základní",J340,0)</f>
        <v>0</v>
      </c>
      <c r="BF340" s="203">
        <f>IF(N340="snížená",J340,0)</f>
        <v>0</v>
      </c>
      <c r="BG340" s="203">
        <f>IF(N340="zákl. přenesená",J340,0)</f>
        <v>0</v>
      </c>
      <c r="BH340" s="203">
        <f>IF(N340="sníž. přenesená",J340,0)</f>
        <v>0</v>
      </c>
      <c r="BI340" s="203">
        <f>IF(N340="nulová",J340,0)</f>
        <v>0</v>
      </c>
      <c r="BJ340" s="17" t="s">
        <v>81</v>
      </c>
      <c r="BK340" s="203">
        <f>ROUND(I340*H340,2)</f>
        <v>0</v>
      </c>
      <c r="BL340" s="17" t="s">
        <v>168</v>
      </c>
      <c r="BM340" s="202" t="s">
        <v>574</v>
      </c>
    </row>
    <row r="341" spans="1:47" s="2" customFormat="1" ht="48.75">
      <c r="A341" s="34"/>
      <c r="B341" s="35"/>
      <c r="C341" s="36"/>
      <c r="D341" s="204" t="s">
        <v>152</v>
      </c>
      <c r="E341" s="36"/>
      <c r="F341" s="205" t="s">
        <v>575</v>
      </c>
      <c r="G341" s="36"/>
      <c r="H341" s="36"/>
      <c r="I341" s="206"/>
      <c r="J341" s="36"/>
      <c r="K341" s="36"/>
      <c r="L341" s="39"/>
      <c r="M341" s="207"/>
      <c r="N341" s="208"/>
      <c r="O341" s="71"/>
      <c r="P341" s="71"/>
      <c r="Q341" s="71"/>
      <c r="R341" s="71"/>
      <c r="S341" s="71"/>
      <c r="T341" s="72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T341" s="17" t="s">
        <v>152</v>
      </c>
      <c r="AU341" s="17" t="s">
        <v>83</v>
      </c>
    </row>
    <row r="342" spans="1:47" s="2" customFormat="1" ht="11.25">
      <c r="A342" s="34"/>
      <c r="B342" s="35"/>
      <c r="C342" s="36"/>
      <c r="D342" s="209" t="s">
        <v>153</v>
      </c>
      <c r="E342" s="36"/>
      <c r="F342" s="210" t="s">
        <v>576</v>
      </c>
      <c r="G342" s="36"/>
      <c r="H342" s="36"/>
      <c r="I342" s="206"/>
      <c r="J342" s="36"/>
      <c r="K342" s="36"/>
      <c r="L342" s="39"/>
      <c r="M342" s="207"/>
      <c r="N342" s="208"/>
      <c r="O342" s="71"/>
      <c r="P342" s="71"/>
      <c r="Q342" s="71"/>
      <c r="R342" s="71"/>
      <c r="S342" s="71"/>
      <c r="T342" s="72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T342" s="17" t="s">
        <v>153</v>
      </c>
      <c r="AU342" s="17" t="s">
        <v>83</v>
      </c>
    </row>
    <row r="343" spans="2:51" s="13" customFormat="1" ht="11.25">
      <c r="B343" s="211"/>
      <c r="C343" s="212"/>
      <c r="D343" s="204" t="s">
        <v>159</v>
      </c>
      <c r="E343" s="213" t="s">
        <v>1</v>
      </c>
      <c r="F343" s="214" t="s">
        <v>323</v>
      </c>
      <c r="G343" s="212"/>
      <c r="H343" s="213" t="s">
        <v>1</v>
      </c>
      <c r="I343" s="215"/>
      <c r="J343" s="212"/>
      <c r="K343" s="212"/>
      <c r="L343" s="216"/>
      <c r="M343" s="217"/>
      <c r="N343" s="218"/>
      <c r="O343" s="218"/>
      <c r="P343" s="218"/>
      <c r="Q343" s="218"/>
      <c r="R343" s="218"/>
      <c r="S343" s="218"/>
      <c r="T343" s="219"/>
      <c r="AT343" s="220" t="s">
        <v>159</v>
      </c>
      <c r="AU343" s="220" t="s">
        <v>83</v>
      </c>
      <c r="AV343" s="13" t="s">
        <v>81</v>
      </c>
      <c r="AW343" s="13" t="s">
        <v>30</v>
      </c>
      <c r="AX343" s="13" t="s">
        <v>73</v>
      </c>
      <c r="AY343" s="220" t="s">
        <v>142</v>
      </c>
    </row>
    <row r="344" spans="2:51" s="14" customFormat="1" ht="11.25">
      <c r="B344" s="221"/>
      <c r="C344" s="222"/>
      <c r="D344" s="204" t="s">
        <v>159</v>
      </c>
      <c r="E344" s="223" t="s">
        <v>281</v>
      </c>
      <c r="F344" s="224" t="s">
        <v>577</v>
      </c>
      <c r="G344" s="222"/>
      <c r="H344" s="225">
        <v>506.8</v>
      </c>
      <c r="I344" s="226"/>
      <c r="J344" s="222"/>
      <c r="K344" s="222"/>
      <c r="L344" s="227"/>
      <c r="M344" s="228"/>
      <c r="N344" s="229"/>
      <c r="O344" s="229"/>
      <c r="P344" s="229"/>
      <c r="Q344" s="229"/>
      <c r="R344" s="229"/>
      <c r="S344" s="229"/>
      <c r="T344" s="230"/>
      <c r="AT344" s="231" t="s">
        <v>159</v>
      </c>
      <c r="AU344" s="231" t="s">
        <v>83</v>
      </c>
      <c r="AV344" s="14" t="s">
        <v>83</v>
      </c>
      <c r="AW344" s="14" t="s">
        <v>30</v>
      </c>
      <c r="AX344" s="14" t="s">
        <v>81</v>
      </c>
      <c r="AY344" s="231" t="s">
        <v>142</v>
      </c>
    </row>
    <row r="345" spans="1:65" s="2" customFormat="1" ht="21.75" customHeight="1">
      <c r="A345" s="34"/>
      <c r="B345" s="35"/>
      <c r="C345" s="191" t="s">
        <v>578</v>
      </c>
      <c r="D345" s="191" t="s">
        <v>145</v>
      </c>
      <c r="E345" s="192" t="s">
        <v>579</v>
      </c>
      <c r="F345" s="193" t="s">
        <v>580</v>
      </c>
      <c r="G345" s="194" t="s">
        <v>319</v>
      </c>
      <c r="H345" s="195">
        <v>506.8</v>
      </c>
      <c r="I345" s="196"/>
      <c r="J345" s="197">
        <f>ROUND(I345*H345,2)</f>
        <v>0</v>
      </c>
      <c r="K345" s="193" t="s">
        <v>149</v>
      </c>
      <c r="L345" s="39"/>
      <c r="M345" s="198" t="s">
        <v>1</v>
      </c>
      <c r="N345" s="199" t="s">
        <v>38</v>
      </c>
      <c r="O345" s="71"/>
      <c r="P345" s="200">
        <f>O345*H345</f>
        <v>0</v>
      </c>
      <c r="Q345" s="200">
        <v>0.00086</v>
      </c>
      <c r="R345" s="200">
        <f>Q345*H345</f>
        <v>0.435848</v>
      </c>
      <c r="S345" s="200">
        <v>0</v>
      </c>
      <c r="T345" s="201">
        <f>S345*H345</f>
        <v>0</v>
      </c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R345" s="202" t="s">
        <v>168</v>
      </c>
      <c r="AT345" s="202" t="s">
        <v>145</v>
      </c>
      <c r="AU345" s="202" t="s">
        <v>83</v>
      </c>
      <c r="AY345" s="17" t="s">
        <v>142</v>
      </c>
      <c r="BE345" s="203">
        <f>IF(N345="základní",J345,0)</f>
        <v>0</v>
      </c>
      <c r="BF345" s="203">
        <f>IF(N345="snížená",J345,0)</f>
        <v>0</v>
      </c>
      <c r="BG345" s="203">
        <f>IF(N345="zákl. přenesená",J345,0)</f>
        <v>0</v>
      </c>
      <c r="BH345" s="203">
        <f>IF(N345="sníž. přenesená",J345,0)</f>
        <v>0</v>
      </c>
      <c r="BI345" s="203">
        <f>IF(N345="nulová",J345,0)</f>
        <v>0</v>
      </c>
      <c r="BJ345" s="17" t="s">
        <v>81</v>
      </c>
      <c r="BK345" s="203">
        <f>ROUND(I345*H345,2)</f>
        <v>0</v>
      </c>
      <c r="BL345" s="17" t="s">
        <v>168</v>
      </c>
      <c r="BM345" s="202" t="s">
        <v>581</v>
      </c>
    </row>
    <row r="346" spans="1:47" s="2" customFormat="1" ht="48.75">
      <c r="A346" s="34"/>
      <c r="B346" s="35"/>
      <c r="C346" s="36"/>
      <c r="D346" s="204" t="s">
        <v>152</v>
      </c>
      <c r="E346" s="36"/>
      <c r="F346" s="205" t="s">
        <v>582</v>
      </c>
      <c r="G346" s="36"/>
      <c r="H346" s="36"/>
      <c r="I346" s="206"/>
      <c r="J346" s="36"/>
      <c r="K346" s="36"/>
      <c r="L346" s="39"/>
      <c r="M346" s="207"/>
      <c r="N346" s="208"/>
      <c r="O346" s="71"/>
      <c r="P346" s="71"/>
      <c r="Q346" s="71"/>
      <c r="R346" s="71"/>
      <c r="S346" s="71"/>
      <c r="T346" s="72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T346" s="17" t="s">
        <v>152</v>
      </c>
      <c r="AU346" s="17" t="s">
        <v>83</v>
      </c>
    </row>
    <row r="347" spans="1:47" s="2" customFormat="1" ht="11.25">
      <c r="A347" s="34"/>
      <c r="B347" s="35"/>
      <c r="C347" s="36"/>
      <c r="D347" s="209" t="s">
        <v>153</v>
      </c>
      <c r="E347" s="36"/>
      <c r="F347" s="210" t="s">
        <v>583</v>
      </c>
      <c r="G347" s="36"/>
      <c r="H347" s="36"/>
      <c r="I347" s="206"/>
      <c r="J347" s="36"/>
      <c r="K347" s="36"/>
      <c r="L347" s="39"/>
      <c r="M347" s="207"/>
      <c r="N347" s="208"/>
      <c r="O347" s="71"/>
      <c r="P347" s="71"/>
      <c r="Q347" s="71"/>
      <c r="R347" s="71"/>
      <c r="S347" s="71"/>
      <c r="T347" s="72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T347" s="17" t="s">
        <v>153</v>
      </c>
      <c r="AU347" s="17" t="s">
        <v>83</v>
      </c>
    </row>
    <row r="348" spans="2:51" s="14" customFormat="1" ht="11.25">
      <c r="B348" s="221"/>
      <c r="C348" s="222"/>
      <c r="D348" s="204" t="s">
        <v>159</v>
      </c>
      <c r="E348" s="223" t="s">
        <v>1</v>
      </c>
      <c r="F348" s="224" t="s">
        <v>281</v>
      </c>
      <c r="G348" s="222"/>
      <c r="H348" s="225">
        <v>506.8</v>
      </c>
      <c r="I348" s="226"/>
      <c r="J348" s="222"/>
      <c r="K348" s="222"/>
      <c r="L348" s="227"/>
      <c r="M348" s="228"/>
      <c r="N348" s="229"/>
      <c r="O348" s="229"/>
      <c r="P348" s="229"/>
      <c r="Q348" s="229"/>
      <c r="R348" s="229"/>
      <c r="S348" s="229"/>
      <c r="T348" s="230"/>
      <c r="AT348" s="231" t="s">
        <v>159</v>
      </c>
      <c r="AU348" s="231" t="s">
        <v>83</v>
      </c>
      <c r="AV348" s="14" t="s">
        <v>83</v>
      </c>
      <c r="AW348" s="14" t="s">
        <v>30</v>
      </c>
      <c r="AX348" s="14" t="s">
        <v>81</v>
      </c>
      <c r="AY348" s="231" t="s">
        <v>142</v>
      </c>
    </row>
    <row r="349" spans="1:65" s="2" customFormat="1" ht="24.2" customHeight="1">
      <c r="A349" s="34"/>
      <c r="B349" s="35"/>
      <c r="C349" s="191" t="s">
        <v>584</v>
      </c>
      <c r="D349" s="191" t="s">
        <v>145</v>
      </c>
      <c r="E349" s="192" t="s">
        <v>585</v>
      </c>
      <c r="F349" s="193" t="s">
        <v>586</v>
      </c>
      <c r="G349" s="194" t="s">
        <v>379</v>
      </c>
      <c r="H349" s="195">
        <v>9.604</v>
      </c>
      <c r="I349" s="196"/>
      <c r="J349" s="197">
        <f>ROUND(I349*H349,2)</f>
        <v>0</v>
      </c>
      <c r="K349" s="193" t="s">
        <v>149</v>
      </c>
      <c r="L349" s="39"/>
      <c r="M349" s="198" t="s">
        <v>1</v>
      </c>
      <c r="N349" s="199" t="s">
        <v>38</v>
      </c>
      <c r="O349" s="71"/>
      <c r="P349" s="200">
        <f>O349*H349</f>
        <v>0</v>
      </c>
      <c r="Q349" s="200">
        <v>1.09528</v>
      </c>
      <c r="R349" s="200">
        <f>Q349*H349</f>
        <v>10.51906912</v>
      </c>
      <c r="S349" s="200">
        <v>0</v>
      </c>
      <c r="T349" s="201">
        <f>S349*H349</f>
        <v>0</v>
      </c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R349" s="202" t="s">
        <v>168</v>
      </c>
      <c r="AT349" s="202" t="s">
        <v>145</v>
      </c>
      <c r="AU349" s="202" t="s">
        <v>83</v>
      </c>
      <c r="AY349" s="17" t="s">
        <v>142</v>
      </c>
      <c r="BE349" s="203">
        <f>IF(N349="základní",J349,0)</f>
        <v>0</v>
      </c>
      <c r="BF349" s="203">
        <f>IF(N349="snížená",J349,0)</f>
        <v>0</v>
      </c>
      <c r="BG349" s="203">
        <f>IF(N349="zákl. přenesená",J349,0)</f>
        <v>0</v>
      </c>
      <c r="BH349" s="203">
        <f>IF(N349="sníž. přenesená",J349,0)</f>
        <v>0</v>
      </c>
      <c r="BI349" s="203">
        <f>IF(N349="nulová",J349,0)</f>
        <v>0</v>
      </c>
      <c r="BJ349" s="17" t="s">
        <v>81</v>
      </c>
      <c r="BK349" s="203">
        <f>ROUND(I349*H349,2)</f>
        <v>0</v>
      </c>
      <c r="BL349" s="17" t="s">
        <v>168</v>
      </c>
      <c r="BM349" s="202" t="s">
        <v>587</v>
      </c>
    </row>
    <row r="350" spans="1:47" s="2" customFormat="1" ht="48.75">
      <c r="A350" s="34"/>
      <c r="B350" s="35"/>
      <c r="C350" s="36"/>
      <c r="D350" s="204" t="s">
        <v>152</v>
      </c>
      <c r="E350" s="36"/>
      <c r="F350" s="205" t="s">
        <v>588</v>
      </c>
      <c r="G350" s="36"/>
      <c r="H350" s="36"/>
      <c r="I350" s="206"/>
      <c r="J350" s="36"/>
      <c r="K350" s="36"/>
      <c r="L350" s="39"/>
      <c r="M350" s="207"/>
      <c r="N350" s="208"/>
      <c r="O350" s="71"/>
      <c r="P350" s="71"/>
      <c r="Q350" s="71"/>
      <c r="R350" s="71"/>
      <c r="S350" s="71"/>
      <c r="T350" s="72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T350" s="17" t="s">
        <v>152</v>
      </c>
      <c r="AU350" s="17" t="s">
        <v>83</v>
      </c>
    </row>
    <row r="351" spans="1:47" s="2" customFormat="1" ht="11.25">
      <c r="A351" s="34"/>
      <c r="B351" s="35"/>
      <c r="C351" s="36"/>
      <c r="D351" s="209" t="s">
        <v>153</v>
      </c>
      <c r="E351" s="36"/>
      <c r="F351" s="210" t="s">
        <v>589</v>
      </c>
      <c r="G351" s="36"/>
      <c r="H351" s="36"/>
      <c r="I351" s="206"/>
      <c r="J351" s="36"/>
      <c r="K351" s="36"/>
      <c r="L351" s="39"/>
      <c r="M351" s="207"/>
      <c r="N351" s="208"/>
      <c r="O351" s="71"/>
      <c r="P351" s="71"/>
      <c r="Q351" s="71"/>
      <c r="R351" s="71"/>
      <c r="S351" s="71"/>
      <c r="T351" s="72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T351" s="17" t="s">
        <v>153</v>
      </c>
      <c r="AU351" s="17" t="s">
        <v>83</v>
      </c>
    </row>
    <row r="352" spans="2:51" s="13" customFormat="1" ht="11.25">
      <c r="B352" s="211"/>
      <c r="C352" s="212"/>
      <c r="D352" s="204" t="s">
        <v>159</v>
      </c>
      <c r="E352" s="213" t="s">
        <v>1</v>
      </c>
      <c r="F352" s="214" t="s">
        <v>370</v>
      </c>
      <c r="G352" s="212"/>
      <c r="H352" s="213" t="s">
        <v>1</v>
      </c>
      <c r="I352" s="215"/>
      <c r="J352" s="212"/>
      <c r="K352" s="212"/>
      <c r="L352" s="216"/>
      <c r="M352" s="217"/>
      <c r="N352" s="218"/>
      <c r="O352" s="218"/>
      <c r="P352" s="218"/>
      <c r="Q352" s="218"/>
      <c r="R352" s="218"/>
      <c r="S352" s="218"/>
      <c r="T352" s="219"/>
      <c r="AT352" s="220" t="s">
        <v>159</v>
      </c>
      <c r="AU352" s="220" t="s">
        <v>83</v>
      </c>
      <c r="AV352" s="13" t="s">
        <v>81</v>
      </c>
      <c r="AW352" s="13" t="s">
        <v>30</v>
      </c>
      <c r="AX352" s="13" t="s">
        <v>73</v>
      </c>
      <c r="AY352" s="220" t="s">
        <v>142</v>
      </c>
    </row>
    <row r="353" spans="2:51" s="13" customFormat="1" ht="11.25">
      <c r="B353" s="211"/>
      <c r="C353" s="212"/>
      <c r="D353" s="204" t="s">
        <v>159</v>
      </c>
      <c r="E353" s="213" t="s">
        <v>1</v>
      </c>
      <c r="F353" s="214" t="s">
        <v>590</v>
      </c>
      <c r="G353" s="212"/>
      <c r="H353" s="213" t="s">
        <v>1</v>
      </c>
      <c r="I353" s="215"/>
      <c r="J353" s="212"/>
      <c r="K353" s="212"/>
      <c r="L353" s="216"/>
      <c r="M353" s="217"/>
      <c r="N353" s="218"/>
      <c r="O353" s="218"/>
      <c r="P353" s="218"/>
      <c r="Q353" s="218"/>
      <c r="R353" s="218"/>
      <c r="S353" s="218"/>
      <c r="T353" s="219"/>
      <c r="AT353" s="220" t="s">
        <v>159</v>
      </c>
      <c r="AU353" s="220" t="s">
        <v>83</v>
      </c>
      <c r="AV353" s="13" t="s">
        <v>81</v>
      </c>
      <c r="AW353" s="13" t="s">
        <v>30</v>
      </c>
      <c r="AX353" s="13" t="s">
        <v>73</v>
      </c>
      <c r="AY353" s="220" t="s">
        <v>142</v>
      </c>
    </row>
    <row r="354" spans="2:51" s="14" customFormat="1" ht="11.25">
      <c r="B354" s="221"/>
      <c r="C354" s="222"/>
      <c r="D354" s="204" t="s">
        <v>159</v>
      </c>
      <c r="E354" s="223" t="s">
        <v>1</v>
      </c>
      <c r="F354" s="224" t="s">
        <v>591</v>
      </c>
      <c r="G354" s="222"/>
      <c r="H354" s="225">
        <v>9.575</v>
      </c>
      <c r="I354" s="226"/>
      <c r="J354" s="222"/>
      <c r="K354" s="222"/>
      <c r="L354" s="227"/>
      <c r="M354" s="228"/>
      <c r="N354" s="229"/>
      <c r="O354" s="229"/>
      <c r="P354" s="229"/>
      <c r="Q354" s="229"/>
      <c r="R354" s="229"/>
      <c r="S354" s="229"/>
      <c r="T354" s="230"/>
      <c r="AT354" s="231" t="s">
        <v>159</v>
      </c>
      <c r="AU354" s="231" t="s">
        <v>83</v>
      </c>
      <c r="AV354" s="14" t="s">
        <v>83</v>
      </c>
      <c r="AW354" s="14" t="s">
        <v>30</v>
      </c>
      <c r="AX354" s="14" t="s">
        <v>73</v>
      </c>
      <c r="AY354" s="231" t="s">
        <v>142</v>
      </c>
    </row>
    <row r="355" spans="2:51" s="14" customFormat="1" ht="11.25">
      <c r="B355" s="221"/>
      <c r="C355" s="222"/>
      <c r="D355" s="204" t="s">
        <v>159</v>
      </c>
      <c r="E355" s="223" t="s">
        <v>1</v>
      </c>
      <c r="F355" s="224" t="s">
        <v>592</v>
      </c>
      <c r="G355" s="222"/>
      <c r="H355" s="225">
        <v>0.029</v>
      </c>
      <c r="I355" s="226"/>
      <c r="J355" s="222"/>
      <c r="K355" s="222"/>
      <c r="L355" s="227"/>
      <c r="M355" s="228"/>
      <c r="N355" s="229"/>
      <c r="O355" s="229"/>
      <c r="P355" s="229"/>
      <c r="Q355" s="229"/>
      <c r="R355" s="229"/>
      <c r="S355" s="229"/>
      <c r="T355" s="230"/>
      <c r="AT355" s="231" t="s">
        <v>159</v>
      </c>
      <c r="AU355" s="231" t="s">
        <v>83</v>
      </c>
      <c r="AV355" s="14" t="s">
        <v>83</v>
      </c>
      <c r="AW355" s="14" t="s">
        <v>30</v>
      </c>
      <c r="AX355" s="14" t="s">
        <v>73</v>
      </c>
      <c r="AY355" s="231" t="s">
        <v>142</v>
      </c>
    </row>
    <row r="356" spans="2:51" s="15" customFormat="1" ht="11.25">
      <c r="B356" s="236"/>
      <c r="C356" s="237"/>
      <c r="D356" s="204" t="s">
        <v>159</v>
      </c>
      <c r="E356" s="238" t="s">
        <v>1</v>
      </c>
      <c r="F356" s="239" t="s">
        <v>374</v>
      </c>
      <c r="G356" s="237"/>
      <c r="H356" s="240">
        <v>9.604</v>
      </c>
      <c r="I356" s="241"/>
      <c r="J356" s="237"/>
      <c r="K356" s="237"/>
      <c r="L356" s="242"/>
      <c r="M356" s="243"/>
      <c r="N356" s="244"/>
      <c r="O356" s="244"/>
      <c r="P356" s="244"/>
      <c r="Q356" s="244"/>
      <c r="R356" s="244"/>
      <c r="S356" s="244"/>
      <c r="T356" s="245"/>
      <c r="AT356" s="246" t="s">
        <v>159</v>
      </c>
      <c r="AU356" s="246" t="s">
        <v>83</v>
      </c>
      <c r="AV356" s="15" t="s">
        <v>168</v>
      </c>
      <c r="AW356" s="15" t="s">
        <v>30</v>
      </c>
      <c r="AX356" s="15" t="s">
        <v>81</v>
      </c>
      <c r="AY356" s="246" t="s">
        <v>142</v>
      </c>
    </row>
    <row r="357" spans="1:65" s="2" customFormat="1" ht="24.2" customHeight="1">
      <c r="A357" s="34"/>
      <c r="B357" s="35"/>
      <c r="C357" s="191" t="s">
        <v>593</v>
      </c>
      <c r="D357" s="191" t="s">
        <v>145</v>
      </c>
      <c r="E357" s="192" t="s">
        <v>594</v>
      </c>
      <c r="F357" s="193" t="s">
        <v>595</v>
      </c>
      <c r="G357" s="194" t="s">
        <v>379</v>
      </c>
      <c r="H357" s="195">
        <v>0.835</v>
      </c>
      <c r="I357" s="196"/>
      <c r="J357" s="197">
        <f>ROUND(I357*H357,2)</f>
        <v>0</v>
      </c>
      <c r="K357" s="193" t="s">
        <v>149</v>
      </c>
      <c r="L357" s="39"/>
      <c r="M357" s="198" t="s">
        <v>1</v>
      </c>
      <c r="N357" s="199" t="s">
        <v>38</v>
      </c>
      <c r="O357" s="71"/>
      <c r="P357" s="200">
        <f>O357*H357</f>
        <v>0</v>
      </c>
      <c r="Q357" s="200">
        <v>1.0556</v>
      </c>
      <c r="R357" s="200">
        <f>Q357*H357</f>
        <v>0.881426</v>
      </c>
      <c r="S357" s="200">
        <v>0</v>
      </c>
      <c r="T357" s="201">
        <f>S357*H357</f>
        <v>0</v>
      </c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R357" s="202" t="s">
        <v>168</v>
      </c>
      <c r="AT357" s="202" t="s">
        <v>145</v>
      </c>
      <c r="AU357" s="202" t="s">
        <v>83</v>
      </c>
      <c r="AY357" s="17" t="s">
        <v>142</v>
      </c>
      <c r="BE357" s="203">
        <f>IF(N357="základní",J357,0)</f>
        <v>0</v>
      </c>
      <c r="BF357" s="203">
        <f>IF(N357="snížená",J357,0)</f>
        <v>0</v>
      </c>
      <c r="BG357" s="203">
        <f>IF(N357="zákl. přenesená",J357,0)</f>
        <v>0</v>
      </c>
      <c r="BH357" s="203">
        <f>IF(N357="sníž. přenesená",J357,0)</f>
        <v>0</v>
      </c>
      <c r="BI357" s="203">
        <f>IF(N357="nulová",J357,0)</f>
        <v>0</v>
      </c>
      <c r="BJ357" s="17" t="s">
        <v>81</v>
      </c>
      <c r="BK357" s="203">
        <f>ROUND(I357*H357,2)</f>
        <v>0</v>
      </c>
      <c r="BL357" s="17" t="s">
        <v>168</v>
      </c>
      <c r="BM357" s="202" t="s">
        <v>596</v>
      </c>
    </row>
    <row r="358" spans="1:47" s="2" customFormat="1" ht="48.75">
      <c r="A358" s="34"/>
      <c r="B358" s="35"/>
      <c r="C358" s="36"/>
      <c r="D358" s="204" t="s">
        <v>152</v>
      </c>
      <c r="E358" s="36"/>
      <c r="F358" s="205" t="s">
        <v>597</v>
      </c>
      <c r="G358" s="36"/>
      <c r="H358" s="36"/>
      <c r="I358" s="206"/>
      <c r="J358" s="36"/>
      <c r="K358" s="36"/>
      <c r="L358" s="39"/>
      <c r="M358" s="207"/>
      <c r="N358" s="208"/>
      <c r="O358" s="71"/>
      <c r="P358" s="71"/>
      <c r="Q358" s="71"/>
      <c r="R358" s="71"/>
      <c r="S358" s="71"/>
      <c r="T358" s="72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T358" s="17" t="s">
        <v>152</v>
      </c>
      <c r="AU358" s="17" t="s">
        <v>83</v>
      </c>
    </row>
    <row r="359" spans="1:47" s="2" customFormat="1" ht="11.25">
      <c r="A359" s="34"/>
      <c r="B359" s="35"/>
      <c r="C359" s="36"/>
      <c r="D359" s="209" t="s">
        <v>153</v>
      </c>
      <c r="E359" s="36"/>
      <c r="F359" s="210" t="s">
        <v>598</v>
      </c>
      <c r="G359" s="36"/>
      <c r="H359" s="36"/>
      <c r="I359" s="206"/>
      <c r="J359" s="36"/>
      <c r="K359" s="36"/>
      <c r="L359" s="39"/>
      <c r="M359" s="207"/>
      <c r="N359" s="208"/>
      <c r="O359" s="71"/>
      <c r="P359" s="71"/>
      <c r="Q359" s="71"/>
      <c r="R359" s="71"/>
      <c r="S359" s="71"/>
      <c r="T359" s="72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T359" s="17" t="s">
        <v>153</v>
      </c>
      <c r="AU359" s="17" t="s">
        <v>83</v>
      </c>
    </row>
    <row r="360" spans="2:51" s="13" customFormat="1" ht="11.25">
      <c r="B360" s="211"/>
      <c r="C360" s="212"/>
      <c r="D360" s="204" t="s">
        <v>159</v>
      </c>
      <c r="E360" s="213" t="s">
        <v>1</v>
      </c>
      <c r="F360" s="214" t="s">
        <v>370</v>
      </c>
      <c r="G360" s="212"/>
      <c r="H360" s="213" t="s">
        <v>1</v>
      </c>
      <c r="I360" s="215"/>
      <c r="J360" s="212"/>
      <c r="K360" s="212"/>
      <c r="L360" s="216"/>
      <c r="M360" s="217"/>
      <c r="N360" s="218"/>
      <c r="O360" s="218"/>
      <c r="P360" s="218"/>
      <c r="Q360" s="218"/>
      <c r="R360" s="218"/>
      <c r="S360" s="218"/>
      <c r="T360" s="219"/>
      <c r="AT360" s="220" t="s">
        <v>159</v>
      </c>
      <c r="AU360" s="220" t="s">
        <v>83</v>
      </c>
      <c r="AV360" s="13" t="s">
        <v>81</v>
      </c>
      <c r="AW360" s="13" t="s">
        <v>30</v>
      </c>
      <c r="AX360" s="13" t="s">
        <v>73</v>
      </c>
      <c r="AY360" s="220" t="s">
        <v>142</v>
      </c>
    </row>
    <row r="361" spans="2:51" s="13" customFormat="1" ht="11.25">
      <c r="B361" s="211"/>
      <c r="C361" s="212"/>
      <c r="D361" s="204" t="s">
        <v>159</v>
      </c>
      <c r="E361" s="213" t="s">
        <v>1</v>
      </c>
      <c r="F361" s="214" t="s">
        <v>590</v>
      </c>
      <c r="G361" s="212"/>
      <c r="H361" s="213" t="s">
        <v>1</v>
      </c>
      <c r="I361" s="215"/>
      <c r="J361" s="212"/>
      <c r="K361" s="212"/>
      <c r="L361" s="216"/>
      <c r="M361" s="217"/>
      <c r="N361" s="218"/>
      <c r="O361" s="218"/>
      <c r="P361" s="218"/>
      <c r="Q361" s="218"/>
      <c r="R361" s="218"/>
      <c r="S361" s="218"/>
      <c r="T361" s="219"/>
      <c r="AT361" s="220" t="s">
        <v>159</v>
      </c>
      <c r="AU361" s="220" t="s">
        <v>83</v>
      </c>
      <c r="AV361" s="13" t="s">
        <v>81</v>
      </c>
      <c r="AW361" s="13" t="s">
        <v>30</v>
      </c>
      <c r="AX361" s="13" t="s">
        <v>73</v>
      </c>
      <c r="AY361" s="220" t="s">
        <v>142</v>
      </c>
    </row>
    <row r="362" spans="2:51" s="14" customFormat="1" ht="11.25">
      <c r="B362" s="221"/>
      <c r="C362" s="222"/>
      <c r="D362" s="204" t="s">
        <v>159</v>
      </c>
      <c r="E362" s="223" t="s">
        <v>1</v>
      </c>
      <c r="F362" s="224" t="s">
        <v>599</v>
      </c>
      <c r="G362" s="222"/>
      <c r="H362" s="225">
        <v>0.835</v>
      </c>
      <c r="I362" s="226"/>
      <c r="J362" s="222"/>
      <c r="K362" s="222"/>
      <c r="L362" s="227"/>
      <c r="M362" s="228"/>
      <c r="N362" s="229"/>
      <c r="O362" s="229"/>
      <c r="P362" s="229"/>
      <c r="Q362" s="229"/>
      <c r="R362" s="229"/>
      <c r="S362" s="229"/>
      <c r="T362" s="230"/>
      <c r="AT362" s="231" t="s">
        <v>159</v>
      </c>
      <c r="AU362" s="231" t="s">
        <v>83</v>
      </c>
      <c r="AV362" s="14" t="s">
        <v>83</v>
      </c>
      <c r="AW362" s="14" t="s">
        <v>30</v>
      </c>
      <c r="AX362" s="14" t="s">
        <v>81</v>
      </c>
      <c r="AY362" s="231" t="s">
        <v>142</v>
      </c>
    </row>
    <row r="363" spans="1:65" s="2" customFormat="1" ht="24.2" customHeight="1">
      <c r="A363" s="34"/>
      <c r="B363" s="35"/>
      <c r="C363" s="191" t="s">
        <v>600</v>
      </c>
      <c r="D363" s="191" t="s">
        <v>145</v>
      </c>
      <c r="E363" s="192" t="s">
        <v>601</v>
      </c>
      <c r="F363" s="193" t="s">
        <v>602</v>
      </c>
      <c r="G363" s="194" t="s">
        <v>379</v>
      </c>
      <c r="H363" s="195">
        <v>0.32</v>
      </c>
      <c r="I363" s="196"/>
      <c r="J363" s="197">
        <f>ROUND(I363*H363,2)</f>
        <v>0</v>
      </c>
      <c r="K363" s="193" t="s">
        <v>149</v>
      </c>
      <c r="L363" s="39"/>
      <c r="M363" s="198" t="s">
        <v>1</v>
      </c>
      <c r="N363" s="199" t="s">
        <v>38</v>
      </c>
      <c r="O363" s="71"/>
      <c r="P363" s="200">
        <f>O363*H363</f>
        <v>0</v>
      </c>
      <c r="Q363" s="200">
        <v>1.03955</v>
      </c>
      <c r="R363" s="200">
        <f>Q363*H363</f>
        <v>0.332656</v>
      </c>
      <c r="S363" s="200">
        <v>0</v>
      </c>
      <c r="T363" s="201">
        <f>S363*H363</f>
        <v>0</v>
      </c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R363" s="202" t="s">
        <v>168</v>
      </c>
      <c r="AT363" s="202" t="s">
        <v>145</v>
      </c>
      <c r="AU363" s="202" t="s">
        <v>83</v>
      </c>
      <c r="AY363" s="17" t="s">
        <v>142</v>
      </c>
      <c r="BE363" s="203">
        <f>IF(N363="základní",J363,0)</f>
        <v>0</v>
      </c>
      <c r="BF363" s="203">
        <f>IF(N363="snížená",J363,0)</f>
        <v>0</v>
      </c>
      <c r="BG363" s="203">
        <f>IF(N363="zákl. přenesená",J363,0)</f>
        <v>0</v>
      </c>
      <c r="BH363" s="203">
        <f>IF(N363="sníž. přenesená",J363,0)</f>
        <v>0</v>
      </c>
      <c r="BI363" s="203">
        <f>IF(N363="nulová",J363,0)</f>
        <v>0</v>
      </c>
      <c r="BJ363" s="17" t="s">
        <v>81</v>
      </c>
      <c r="BK363" s="203">
        <f>ROUND(I363*H363,2)</f>
        <v>0</v>
      </c>
      <c r="BL363" s="17" t="s">
        <v>168</v>
      </c>
      <c r="BM363" s="202" t="s">
        <v>603</v>
      </c>
    </row>
    <row r="364" spans="1:47" s="2" customFormat="1" ht="48.75">
      <c r="A364" s="34"/>
      <c r="B364" s="35"/>
      <c r="C364" s="36"/>
      <c r="D364" s="204" t="s">
        <v>152</v>
      </c>
      <c r="E364" s="36"/>
      <c r="F364" s="205" t="s">
        <v>604</v>
      </c>
      <c r="G364" s="36"/>
      <c r="H364" s="36"/>
      <c r="I364" s="206"/>
      <c r="J364" s="36"/>
      <c r="K364" s="36"/>
      <c r="L364" s="39"/>
      <c r="M364" s="207"/>
      <c r="N364" s="208"/>
      <c r="O364" s="71"/>
      <c r="P364" s="71"/>
      <c r="Q364" s="71"/>
      <c r="R364" s="71"/>
      <c r="S364" s="71"/>
      <c r="T364" s="72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T364" s="17" t="s">
        <v>152</v>
      </c>
      <c r="AU364" s="17" t="s">
        <v>83</v>
      </c>
    </row>
    <row r="365" spans="1:47" s="2" customFormat="1" ht="11.25">
      <c r="A365" s="34"/>
      <c r="B365" s="35"/>
      <c r="C365" s="36"/>
      <c r="D365" s="209" t="s">
        <v>153</v>
      </c>
      <c r="E365" s="36"/>
      <c r="F365" s="210" t="s">
        <v>605</v>
      </c>
      <c r="G365" s="36"/>
      <c r="H365" s="36"/>
      <c r="I365" s="206"/>
      <c r="J365" s="36"/>
      <c r="K365" s="36"/>
      <c r="L365" s="39"/>
      <c r="M365" s="207"/>
      <c r="N365" s="208"/>
      <c r="O365" s="71"/>
      <c r="P365" s="71"/>
      <c r="Q365" s="71"/>
      <c r="R365" s="71"/>
      <c r="S365" s="71"/>
      <c r="T365" s="72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T365" s="17" t="s">
        <v>153</v>
      </c>
      <c r="AU365" s="17" t="s">
        <v>83</v>
      </c>
    </row>
    <row r="366" spans="2:51" s="13" customFormat="1" ht="11.25">
      <c r="B366" s="211"/>
      <c r="C366" s="212"/>
      <c r="D366" s="204" t="s">
        <v>159</v>
      </c>
      <c r="E366" s="213" t="s">
        <v>1</v>
      </c>
      <c r="F366" s="214" t="s">
        <v>370</v>
      </c>
      <c r="G366" s="212"/>
      <c r="H366" s="213" t="s">
        <v>1</v>
      </c>
      <c r="I366" s="215"/>
      <c r="J366" s="212"/>
      <c r="K366" s="212"/>
      <c r="L366" s="216"/>
      <c r="M366" s="217"/>
      <c r="N366" s="218"/>
      <c r="O366" s="218"/>
      <c r="P366" s="218"/>
      <c r="Q366" s="218"/>
      <c r="R366" s="218"/>
      <c r="S366" s="218"/>
      <c r="T366" s="219"/>
      <c r="AT366" s="220" t="s">
        <v>159</v>
      </c>
      <c r="AU366" s="220" t="s">
        <v>83</v>
      </c>
      <c r="AV366" s="13" t="s">
        <v>81</v>
      </c>
      <c r="AW366" s="13" t="s">
        <v>30</v>
      </c>
      <c r="AX366" s="13" t="s">
        <v>73</v>
      </c>
      <c r="AY366" s="220" t="s">
        <v>142</v>
      </c>
    </row>
    <row r="367" spans="2:51" s="13" customFormat="1" ht="11.25">
      <c r="B367" s="211"/>
      <c r="C367" s="212"/>
      <c r="D367" s="204" t="s">
        <v>159</v>
      </c>
      <c r="E367" s="213" t="s">
        <v>1</v>
      </c>
      <c r="F367" s="214" t="s">
        <v>590</v>
      </c>
      <c r="G367" s="212"/>
      <c r="H367" s="213" t="s">
        <v>1</v>
      </c>
      <c r="I367" s="215"/>
      <c r="J367" s="212"/>
      <c r="K367" s="212"/>
      <c r="L367" s="216"/>
      <c r="M367" s="217"/>
      <c r="N367" s="218"/>
      <c r="O367" s="218"/>
      <c r="P367" s="218"/>
      <c r="Q367" s="218"/>
      <c r="R367" s="218"/>
      <c r="S367" s="218"/>
      <c r="T367" s="219"/>
      <c r="AT367" s="220" t="s">
        <v>159</v>
      </c>
      <c r="AU367" s="220" t="s">
        <v>83</v>
      </c>
      <c r="AV367" s="13" t="s">
        <v>81</v>
      </c>
      <c r="AW367" s="13" t="s">
        <v>30</v>
      </c>
      <c r="AX367" s="13" t="s">
        <v>73</v>
      </c>
      <c r="AY367" s="220" t="s">
        <v>142</v>
      </c>
    </row>
    <row r="368" spans="2:51" s="14" customFormat="1" ht="11.25">
      <c r="B368" s="221"/>
      <c r="C368" s="222"/>
      <c r="D368" s="204" t="s">
        <v>159</v>
      </c>
      <c r="E368" s="223" t="s">
        <v>1</v>
      </c>
      <c r="F368" s="224" t="s">
        <v>606</v>
      </c>
      <c r="G368" s="222"/>
      <c r="H368" s="225">
        <v>0.32</v>
      </c>
      <c r="I368" s="226"/>
      <c r="J368" s="222"/>
      <c r="K368" s="222"/>
      <c r="L368" s="227"/>
      <c r="M368" s="228"/>
      <c r="N368" s="229"/>
      <c r="O368" s="229"/>
      <c r="P368" s="229"/>
      <c r="Q368" s="229"/>
      <c r="R368" s="229"/>
      <c r="S368" s="229"/>
      <c r="T368" s="230"/>
      <c r="AT368" s="231" t="s">
        <v>159</v>
      </c>
      <c r="AU368" s="231" t="s">
        <v>83</v>
      </c>
      <c r="AV368" s="14" t="s">
        <v>83</v>
      </c>
      <c r="AW368" s="14" t="s">
        <v>30</v>
      </c>
      <c r="AX368" s="14" t="s">
        <v>81</v>
      </c>
      <c r="AY368" s="231" t="s">
        <v>142</v>
      </c>
    </row>
    <row r="369" spans="1:65" s="2" customFormat="1" ht="24.2" customHeight="1">
      <c r="A369" s="34"/>
      <c r="B369" s="35"/>
      <c r="C369" s="191" t="s">
        <v>607</v>
      </c>
      <c r="D369" s="191" t="s">
        <v>145</v>
      </c>
      <c r="E369" s="192" t="s">
        <v>608</v>
      </c>
      <c r="F369" s="193" t="s">
        <v>609</v>
      </c>
      <c r="G369" s="194" t="s">
        <v>319</v>
      </c>
      <c r="H369" s="195">
        <v>9.2</v>
      </c>
      <c r="I369" s="196"/>
      <c r="J369" s="197">
        <f>ROUND(I369*H369,2)</f>
        <v>0</v>
      </c>
      <c r="K369" s="193" t="s">
        <v>149</v>
      </c>
      <c r="L369" s="39"/>
      <c r="M369" s="198" t="s">
        <v>1</v>
      </c>
      <c r="N369" s="199" t="s">
        <v>38</v>
      </c>
      <c r="O369" s="71"/>
      <c r="P369" s="200">
        <f>O369*H369</f>
        <v>0</v>
      </c>
      <c r="Q369" s="200">
        <v>0.00748</v>
      </c>
      <c r="R369" s="200">
        <f>Q369*H369</f>
        <v>0.06881599999999999</v>
      </c>
      <c r="S369" s="200">
        <v>0</v>
      </c>
      <c r="T369" s="201">
        <f>S369*H369</f>
        <v>0</v>
      </c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R369" s="202" t="s">
        <v>168</v>
      </c>
      <c r="AT369" s="202" t="s">
        <v>145</v>
      </c>
      <c r="AU369" s="202" t="s">
        <v>83</v>
      </c>
      <c r="AY369" s="17" t="s">
        <v>142</v>
      </c>
      <c r="BE369" s="203">
        <f>IF(N369="základní",J369,0)</f>
        <v>0</v>
      </c>
      <c r="BF369" s="203">
        <f>IF(N369="snížená",J369,0)</f>
        <v>0</v>
      </c>
      <c r="BG369" s="203">
        <f>IF(N369="zákl. přenesená",J369,0)</f>
        <v>0</v>
      </c>
      <c r="BH369" s="203">
        <f>IF(N369="sníž. přenesená",J369,0)</f>
        <v>0</v>
      </c>
      <c r="BI369" s="203">
        <f>IF(N369="nulová",J369,0)</f>
        <v>0</v>
      </c>
      <c r="BJ369" s="17" t="s">
        <v>81</v>
      </c>
      <c r="BK369" s="203">
        <f>ROUND(I369*H369,2)</f>
        <v>0</v>
      </c>
      <c r="BL369" s="17" t="s">
        <v>168</v>
      </c>
      <c r="BM369" s="202" t="s">
        <v>610</v>
      </c>
    </row>
    <row r="370" spans="1:47" s="2" customFormat="1" ht="29.25">
      <c r="A370" s="34"/>
      <c r="B370" s="35"/>
      <c r="C370" s="36"/>
      <c r="D370" s="204" t="s">
        <v>152</v>
      </c>
      <c r="E370" s="36"/>
      <c r="F370" s="205" t="s">
        <v>611</v>
      </c>
      <c r="G370" s="36"/>
      <c r="H370" s="36"/>
      <c r="I370" s="206"/>
      <c r="J370" s="36"/>
      <c r="K370" s="36"/>
      <c r="L370" s="39"/>
      <c r="M370" s="207"/>
      <c r="N370" s="208"/>
      <c r="O370" s="71"/>
      <c r="P370" s="71"/>
      <c r="Q370" s="71"/>
      <c r="R370" s="71"/>
      <c r="S370" s="71"/>
      <c r="T370" s="72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T370" s="17" t="s">
        <v>152</v>
      </c>
      <c r="AU370" s="17" t="s">
        <v>83</v>
      </c>
    </row>
    <row r="371" spans="1:47" s="2" customFormat="1" ht="11.25">
      <c r="A371" s="34"/>
      <c r="B371" s="35"/>
      <c r="C371" s="36"/>
      <c r="D371" s="209" t="s">
        <v>153</v>
      </c>
      <c r="E371" s="36"/>
      <c r="F371" s="210" t="s">
        <v>612</v>
      </c>
      <c r="G371" s="36"/>
      <c r="H371" s="36"/>
      <c r="I371" s="206"/>
      <c r="J371" s="36"/>
      <c r="K371" s="36"/>
      <c r="L371" s="39"/>
      <c r="M371" s="207"/>
      <c r="N371" s="208"/>
      <c r="O371" s="71"/>
      <c r="P371" s="71"/>
      <c r="Q371" s="71"/>
      <c r="R371" s="71"/>
      <c r="S371" s="71"/>
      <c r="T371" s="72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T371" s="17" t="s">
        <v>153</v>
      </c>
      <c r="AU371" s="17" t="s">
        <v>83</v>
      </c>
    </row>
    <row r="372" spans="2:51" s="13" customFormat="1" ht="11.25">
      <c r="B372" s="211"/>
      <c r="C372" s="212"/>
      <c r="D372" s="204" t="s">
        <v>159</v>
      </c>
      <c r="E372" s="213" t="s">
        <v>1</v>
      </c>
      <c r="F372" s="214" t="s">
        <v>370</v>
      </c>
      <c r="G372" s="212"/>
      <c r="H372" s="213" t="s">
        <v>1</v>
      </c>
      <c r="I372" s="215"/>
      <c r="J372" s="212"/>
      <c r="K372" s="212"/>
      <c r="L372" s="216"/>
      <c r="M372" s="217"/>
      <c r="N372" s="218"/>
      <c r="O372" s="218"/>
      <c r="P372" s="218"/>
      <c r="Q372" s="218"/>
      <c r="R372" s="218"/>
      <c r="S372" s="218"/>
      <c r="T372" s="219"/>
      <c r="AT372" s="220" t="s">
        <v>159</v>
      </c>
      <c r="AU372" s="220" t="s">
        <v>83</v>
      </c>
      <c r="AV372" s="13" t="s">
        <v>81</v>
      </c>
      <c r="AW372" s="13" t="s">
        <v>30</v>
      </c>
      <c r="AX372" s="13" t="s">
        <v>73</v>
      </c>
      <c r="AY372" s="220" t="s">
        <v>142</v>
      </c>
    </row>
    <row r="373" spans="2:51" s="13" customFormat="1" ht="11.25">
      <c r="B373" s="211"/>
      <c r="C373" s="212"/>
      <c r="D373" s="204" t="s">
        <v>159</v>
      </c>
      <c r="E373" s="213" t="s">
        <v>1</v>
      </c>
      <c r="F373" s="214" t="s">
        <v>613</v>
      </c>
      <c r="G373" s="212"/>
      <c r="H373" s="213" t="s">
        <v>1</v>
      </c>
      <c r="I373" s="215"/>
      <c r="J373" s="212"/>
      <c r="K373" s="212"/>
      <c r="L373" s="216"/>
      <c r="M373" s="217"/>
      <c r="N373" s="218"/>
      <c r="O373" s="218"/>
      <c r="P373" s="218"/>
      <c r="Q373" s="218"/>
      <c r="R373" s="218"/>
      <c r="S373" s="218"/>
      <c r="T373" s="219"/>
      <c r="AT373" s="220" t="s">
        <v>159</v>
      </c>
      <c r="AU373" s="220" t="s">
        <v>83</v>
      </c>
      <c r="AV373" s="13" t="s">
        <v>81</v>
      </c>
      <c r="AW373" s="13" t="s">
        <v>30</v>
      </c>
      <c r="AX373" s="13" t="s">
        <v>73</v>
      </c>
      <c r="AY373" s="220" t="s">
        <v>142</v>
      </c>
    </row>
    <row r="374" spans="2:51" s="14" customFormat="1" ht="11.25">
      <c r="B374" s="221"/>
      <c r="C374" s="222"/>
      <c r="D374" s="204" t="s">
        <v>159</v>
      </c>
      <c r="E374" s="223" t="s">
        <v>1</v>
      </c>
      <c r="F374" s="224" t="s">
        <v>614</v>
      </c>
      <c r="G374" s="222"/>
      <c r="H374" s="225">
        <v>9.2</v>
      </c>
      <c r="I374" s="226"/>
      <c r="J374" s="222"/>
      <c r="K374" s="222"/>
      <c r="L374" s="227"/>
      <c r="M374" s="228"/>
      <c r="N374" s="229"/>
      <c r="O374" s="229"/>
      <c r="P374" s="229"/>
      <c r="Q374" s="229"/>
      <c r="R374" s="229"/>
      <c r="S374" s="229"/>
      <c r="T374" s="230"/>
      <c r="AT374" s="231" t="s">
        <v>159</v>
      </c>
      <c r="AU374" s="231" t="s">
        <v>83</v>
      </c>
      <c r="AV374" s="14" t="s">
        <v>83</v>
      </c>
      <c r="AW374" s="14" t="s">
        <v>30</v>
      </c>
      <c r="AX374" s="14" t="s">
        <v>81</v>
      </c>
      <c r="AY374" s="231" t="s">
        <v>142</v>
      </c>
    </row>
    <row r="375" spans="1:65" s="2" customFormat="1" ht="24.2" customHeight="1">
      <c r="A375" s="34"/>
      <c r="B375" s="35"/>
      <c r="C375" s="191" t="s">
        <v>615</v>
      </c>
      <c r="D375" s="191" t="s">
        <v>145</v>
      </c>
      <c r="E375" s="192" t="s">
        <v>616</v>
      </c>
      <c r="F375" s="193" t="s">
        <v>617</v>
      </c>
      <c r="G375" s="194" t="s">
        <v>408</v>
      </c>
      <c r="H375" s="195">
        <v>48</v>
      </c>
      <c r="I375" s="196"/>
      <c r="J375" s="197">
        <f>ROUND(I375*H375,2)</f>
        <v>0</v>
      </c>
      <c r="K375" s="193" t="s">
        <v>149</v>
      </c>
      <c r="L375" s="39"/>
      <c r="M375" s="198" t="s">
        <v>1</v>
      </c>
      <c r="N375" s="199" t="s">
        <v>38</v>
      </c>
      <c r="O375" s="71"/>
      <c r="P375" s="200">
        <f>O375*H375</f>
        <v>0</v>
      </c>
      <c r="Q375" s="200">
        <v>0.0084</v>
      </c>
      <c r="R375" s="200">
        <f>Q375*H375</f>
        <v>0.4032</v>
      </c>
      <c r="S375" s="200">
        <v>0</v>
      </c>
      <c r="T375" s="201">
        <f>S375*H375</f>
        <v>0</v>
      </c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R375" s="202" t="s">
        <v>168</v>
      </c>
      <c r="AT375" s="202" t="s">
        <v>145</v>
      </c>
      <c r="AU375" s="202" t="s">
        <v>83</v>
      </c>
      <c r="AY375" s="17" t="s">
        <v>142</v>
      </c>
      <c r="BE375" s="203">
        <f>IF(N375="základní",J375,0)</f>
        <v>0</v>
      </c>
      <c r="BF375" s="203">
        <f>IF(N375="snížená",J375,0)</f>
        <v>0</v>
      </c>
      <c r="BG375" s="203">
        <f>IF(N375="zákl. přenesená",J375,0)</f>
        <v>0</v>
      </c>
      <c r="BH375" s="203">
        <f>IF(N375="sníž. přenesená",J375,0)</f>
        <v>0</v>
      </c>
      <c r="BI375" s="203">
        <f>IF(N375="nulová",J375,0)</f>
        <v>0</v>
      </c>
      <c r="BJ375" s="17" t="s">
        <v>81</v>
      </c>
      <c r="BK375" s="203">
        <f>ROUND(I375*H375,2)</f>
        <v>0</v>
      </c>
      <c r="BL375" s="17" t="s">
        <v>168</v>
      </c>
      <c r="BM375" s="202" t="s">
        <v>618</v>
      </c>
    </row>
    <row r="376" spans="1:47" s="2" customFormat="1" ht="11.25">
      <c r="A376" s="34"/>
      <c r="B376" s="35"/>
      <c r="C376" s="36"/>
      <c r="D376" s="204" t="s">
        <v>152</v>
      </c>
      <c r="E376" s="36"/>
      <c r="F376" s="205" t="s">
        <v>619</v>
      </c>
      <c r="G376" s="36"/>
      <c r="H376" s="36"/>
      <c r="I376" s="206"/>
      <c r="J376" s="36"/>
      <c r="K376" s="36"/>
      <c r="L376" s="39"/>
      <c r="M376" s="207"/>
      <c r="N376" s="208"/>
      <c r="O376" s="71"/>
      <c r="P376" s="71"/>
      <c r="Q376" s="71"/>
      <c r="R376" s="71"/>
      <c r="S376" s="71"/>
      <c r="T376" s="72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T376" s="17" t="s">
        <v>152</v>
      </c>
      <c r="AU376" s="17" t="s">
        <v>83</v>
      </c>
    </row>
    <row r="377" spans="1:47" s="2" customFormat="1" ht="11.25">
      <c r="A377" s="34"/>
      <c r="B377" s="35"/>
      <c r="C377" s="36"/>
      <c r="D377" s="209" t="s">
        <v>153</v>
      </c>
      <c r="E377" s="36"/>
      <c r="F377" s="210" t="s">
        <v>620</v>
      </c>
      <c r="G377" s="36"/>
      <c r="H377" s="36"/>
      <c r="I377" s="206"/>
      <c r="J377" s="36"/>
      <c r="K377" s="36"/>
      <c r="L377" s="39"/>
      <c r="M377" s="207"/>
      <c r="N377" s="208"/>
      <c r="O377" s="71"/>
      <c r="P377" s="71"/>
      <c r="Q377" s="71"/>
      <c r="R377" s="71"/>
      <c r="S377" s="71"/>
      <c r="T377" s="72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T377" s="17" t="s">
        <v>153</v>
      </c>
      <c r="AU377" s="17" t="s">
        <v>83</v>
      </c>
    </row>
    <row r="378" spans="2:51" s="13" customFormat="1" ht="11.25">
      <c r="B378" s="211"/>
      <c r="C378" s="212"/>
      <c r="D378" s="204" t="s">
        <v>159</v>
      </c>
      <c r="E378" s="213" t="s">
        <v>1</v>
      </c>
      <c r="F378" s="214" t="s">
        <v>370</v>
      </c>
      <c r="G378" s="212"/>
      <c r="H378" s="213" t="s">
        <v>1</v>
      </c>
      <c r="I378" s="215"/>
      <c r="J378" s="212"/>
      <c r="K378" s="212"/>
      <c r="L378" s="216"/>
      <c r="M378" s="217"/>
      <c r="N378" s="218"/>
      <c r="O378" s="218"/>
      <c r="P378" s="218"/>
      <c r="Q378" s="218"/>
      <c r="R378" s="218"/>
      <c r="S378" s="218"/>
      <c r="T378" s="219"/>
      <c r="AT378" s="220" t="s">
        <v>159</v>
      </c>
      <c r="AU378" s="220" t="s">
        <v>83</v>
      </c>
      <c r="AV378" s="13" t="s">
        <v>81</v>
      </c>
      <c r="AW378" s="13" t="s">
        <v>30</v>
      </c>
      <c r="AX378" s="13" t="s">
        <v>73</v>
      </c>
      <c r="AY378" s="220" t="s">
        <v>142</v>
      </c>
    </row>
    <row r="379" spans="2:51" s="14" customFormat="1" ht="11.25">
      <c r="B379" s="221"/>
      <c r="C379" s="222"/>
      <c r="D379" s="204" t="s">
        <v>159</v>
      </c>
      <c r="E379" s="223" t="s">
        <v>1</v>
      </c>
      <c r="F379" s="224" t="s">
        <v>621</v>
      </c>
      <c r="G379" s="222"/>
      <c r="H379" s="225">
        <v>48</v>
      </c>
      <c r="I379" s="226"/>
      <c r="J379" s="222"/>
      <c r="K379" s="222"/>
      <c r="L379" s="227"/>
      <c r="M379" s="228"/>
      <c r="N379" s="229"/>
      <c r="O379" s="229"/>
      <c r="P379" s="229"/>
      <c r="Q379" s="229"/>
      <c r="R379" s="229"/>
      <c r="S379" s="229"/>
      <c r="T379" s="230"/>
      <c r="AT379" s="231" t="s">
        <v>159</v>
      </c>
      <c r="AU379" s="231" t="s">
        <v>83</v>
      </c>
      <c r="AV379" s="14" t="s">
        <v>83</v>
      </c>
      <c r="AW379" s="14" t="s">
        <v>30</v>
      </c>
      <c r="AX379" s="14" t="s">
        <v>81</v>
      </c>
      <c r="AY379" s="231" t="s">
        <v>142</v>
      </c>
    </row>
    <row r="380" spans="1:65" s="2" customFormat="1" ht="24.2" customHeight="1">
      <c r="A380" s="34"/>
      <c r="B380" s="35"/>
      <c r="C380" s="191" t="s">
        <v>622</v>
      </c>
      <c r="D380" s="191" t="s">
        <v>145</v>
      </c>
      <c r="E380" s="192" t="s">
        <v>623</v>
      </c>
      <c r="F380" s="193" t="s">
        <v>624</v>
      </c>
      <c r="G380" s="194" t="s">
        <v>408</v>
      </c>
      <c r="H380" s="195">
        <v>38</v>
      </c>
      <c r="I380" s="196"/>
      <c r="J380" s="197">
        <f>ROUND(I380*H380,2)</f>
        <v>0</v>
      </c>
      <c r="K380" s="193" t="s">
        <v>149</v>
      </c>
      <c r="L380" s="39"/>
      <c r="M380" s="198" t="s">
        <v>1</v>
      </c>
      <c r="N380" s="199" t="s">
        <v>38</v>
      </c>
      <c r="O380" s="71"/>
      <c r="P380" s="200">
        <f>O380*H380</f>
        <v>0</v>
      </c>
      <c r="Q380" s="200">
        <v>0.0084</v>
      </c>
      <c r="R380" s="200">
        <f>Q380*H380</f>
        <v>0.3192</v>
      </c>
      <c r="S380" s="200">
        <v>0</v>
      </c>
      <c r="T380" s="201">
        <f>S380*H380</f>
        <v>0</v>
      </c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R380" s="202" t="s">
        <v>168</v>
      </c>
      <c r="AT380" s="202" t="s">
        <v>145</v>
      </c>
      <c r="AU380" s="202" t="s">
        <v>83</v>
      </c>
      <c r="AY380" s="17" t="s">
        <v>142</v>
      </c>
      <c r="BE380" s="203">
        <f>IF(N380="základní",J380,0)</f>
        <v>0</v>
      </c>
      <c r="BF380" s="203">
        <f>IF(N380="snížená",J380,0)</f>
        <v>0</v>
      </c>
      <c r="BG380" s="203">
        <f>IF(N380="zákl. přenesená",J380,0)</f>
        <v>0</v>
      </c>
      <c r="BH380" s="203">
        <f>IF(N380="sníž. přenesená",J380,0)</f>
        <v>0</v>
      </c>
      <c r="BI380" s="203">
        <f>IF(N380="nulová",J380,0)</f>
        <v>0</v>
      </c>
      <c r="BJ380" s="17" t="s">
        <v>81</v>
      </c>
      <c r="BK380" s="203">
        <f>ROUND(I380*H380,2)</f>
        <v>0</v>
      </c>
      <c r="BL380" s="17" t="s">
        <v>168</v>
      </c>
      <c r="BM380" s="202" t="s">
        <v>625</v>
      </c>
    </row>
    <row r="381" spans="1:47" s="2" customFormat="1" ht="11.25">
      <c r="A381" s="34"/>
      <c r="B381" s="35"/>
      <c r="C381" s="36"/>
      <c r="D381" s="204" t="s">
        <v>152</v>
      </c>
      <c r="E381" s="36"/>
      <c r="F381" s="205" t="s">
        <v>626</v>
      </c>
      <c r="G381" s="36"/>
      <c r="H381" s="36"/>
      <c r="I381" s="206"/>
      <c r="J381" s="36"/>
      <c r="K381" s="36"/>
      <c r="L381" s="39"/>
      <c r="M381" s="207"/>
      <c r="N381" s="208"/>
      <c r="O381" s="71"/>
      <c r="P381" s="71"/>
      <c r="Q381" s="71"/>
      <c r="R381" s="71"/>
      <c r="S381" s="71"/>
      <c r="T381" s="72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T381" s="17" t="s">
        <v>152</v>
      </c>
      <c r="AU381" s="17" t="s">
        <v>83</v>
      </c>
    </row>
    <row r="382" spans="1:47" s="2" customFormat="1" ht="11.25">
      <c r="A382" s="34"/>
      <c r="B382" s="35"/>
      <c r="C382" s="36"/>
      <c r="D382" s="209" t="s">
        <v>153</v>
      </c>
      <c r="E382" s="36"/>
      <c r="F382" s="210" t="s">
        <v>627</v>
      </c>
      <c r="G382" s="36"/>
      <c r="H382" s="36"/>
      <c r="I382" s="206"/>
      <c r="J382" s="36"/>
      <c r="K382" s="36"/>
      <c r="L382" s="39"/>
      <c r="M382" s="207"/>
      <c r="N382" s="208"/>
      <c r="O382" s="71"/>
      <c r="P382" s="71"/>
      <c r="Q382" s="71"/>
      <c r="R382" s="71"/>
      <c r="S382" s="71"/>
      <c r="T382" s="72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T382" s="17" t="s">
        <v>153</v>
      </c>
      <c r="AU382" s="17" t="s">
        <v>83</v>
      </c>
    </row>
    <row r="383" spans="2:51" s="13" customFormat="1" ht="11.25">
      <c r="B383" s="211"/>
      <c r="C383" s="212"/>
      <c r="D383" s="204" t="s">
        <v>159</v>
      </c>
      <c r="E383" s="213" t="s">
        <v>1</v>
      </c>
      <c r="F383" s="214" t="s">
        <v>370</v>
      </c>
      <c r="G383" s="212"/>
      <c r="H383" s="213" t="s">
        <v>1</v>
      </c>
      <c r="I383" s="215"/>
      <c r="J383" s="212"/>
      <c r="K383" s="212"/>
      <c r="L383" s="216"/>
      <c r="M383" s="217"/>
      <c r="N383" s="218"/>
      <c r="O383" s="218"/>
      <c r="P383" s="218"/>
      <c r="Q383" s="218"/>
      <c r="R383" s="218"/>
      <c r="S383" s="218"/>
      <c r="T383" s="219"/>
      <c r="AT383" s="220" t="s">
        <v>159</v>
      </c>
      <c r="AU383" s="220" t="s">
        <v>83</v>
      </c>
      <c r="AV383" s="13" t="s">
        <v>81</v>
      </c>
      <c r="AW383" s="13" t="s">
        <v>30</v>
      </c>
      <c r="AX383" s="13" t="s">
        <v>73</v>
      </c>
      <c r="AY383" s="220" t="s">
        <v>142</v>
      </c>
    </row>
    <row r="384" spans="2:51" s="14" customFormat="1" ht="11.25">
      <c r="B384" s="221"/>
      <c r="C384" s="222"/>
      <c r="D384" s="204" t="s">
        <v>159</v>
      </c>
      <c r="E384" s="223" t="s">
        <v>1</v>
      </c>
      <c r="F384" s="224" t="s">
        <v>628</v>
      </c>
      <c r="G384" s="222"/>
      <c r="H384" s="225">
        <v>38</v>
      </c>
      <c r="I384" s="226"/>
      <c r="J384" s="222"/>
      <c r="K384" s="222"/>
      <c r="L384" s="227"/>
      <c r="M384" s="228"/>
      <c r="N384" s="229"/>
      <c r="O384" s="229"/>
      <c r="P384" s="229"/>
      <c r="Q384" s="229"/>
      <c r="R384" s="229"/>
      <c r="S384" s="229"/>
      <c r="T384" s="230"/>
      <c r="AT384" s="231" t="s">
        <v>159</v>
      </c>
      <c r="AU384" s="231" t="s">
        <v>83</v>
      </c>
      <c r="AV384" s="14" t="s">
        <v>83</v>
      </c>
      <c r="AW384" s="14" t="s">
        <v>30</v>
      </c>
      <c r="AX384" s="14" t="s">
        <v>81</v>
      </c>
      <c r="AY384" s="231" t="s">
        <v>142</v>
      </c>
    </row>
    <row r="385" spans="1:65" s="2" customFormat="1" ht="24.2" customHeight="1">
      <c r="A385" s="34"/>
      <c r="B385" s="35"/>
      <c r="C385" s="191" t="s">
        <v>629</v>
      </c>
      <c r="D385" s="191" t="s">
        <v>145</v>
      </c>
      <c r="E385" s="192" t="s">
        <v>630</v>
      </c>
      <c r="F385" s="193" t="s">
        <v>631</v>
      </c>
      <c r="G385" s="194" t="s">
        <v>290</v>
      </c>
      <c r="H385" s="195">
        <v>2</v>
      </c>
      <c r="I385" s="196"/>
      <c r="J385" s="197">
        <f>ROUND(I385*H385,2)</f>
        <v>0</v>
      </c>
      <c r="K385" s="193" t="s">
        <v>149</v>
      </c>
      <c r="L385" s="39"/>
      <c r="M385" s="198" t="s">
        <v>1</v>
      </c>
      <c r="N385" s="199" t="s">
        <v>38</v>
      </c>
      <c r="O385" s="71"/>
      <c r="P385" s="200">
        <f>O385*H385</f>
        <v>0</v>
      </c>
      <c r="Q385" s="200">
        <v>0.24127</v>
      </c>
      <c r="R385" s="200">
        <f>Q385*H385</f>
        <v>0.48254</v>
      </c>
      <c r="S385" s="200">
        <v>0</v>
      </c>
      <c r="T385" s="201">
        <f>S385*H385</f>
        <v>0</v>
      </c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R385" s="202" t="s">
        <v>168</v>
      </c>
      <c r="AT385" s="202" t="s">
        <v>145</v>
      </c>
      <c r="AU385" s="202" t="s">
        <v>83</v>
      </c>
      <c r="AY385" s="17" t="s">
        <v>142</v>
      </c>
      <c r="BE385" s="203">
        <f>IF(N385="základní",J385,0)</f>
        <v>0</v>
      </c>
      <c r="BF385" s="203">
        <f>IF(N385="snížená",J385,0)</f>
        <v>0</v>
      </c>
      <c r="BG385" s="203">
        <f>IF(N385="zákl. přenesená",J385,0)</f>
        <v>0</v>
      </c>
      <c r="BH385" s="203">
        <f>IF(N385="sníž. přenesená",J385,0)</f>
        <v>0</v>
      </c>
      <c r="BI385" s="203">
        <f>IF(N385="nulová",J385,0)</f>
        <v>0</v>
      </c>
      <c r="BJ385" s="17" t="s">
        <v>81</v>
      </c>
      <c r="BK385" s="203">
        <f>ROUND(I385*H385,2)</f>
        <v>0</v>
      </c>
      <c r="BL385" s="17" t="s">
        <v>168</v>
      </c>
      <c r="BM385" s="202" t="s">
        <v>632</v>
      </c>
    </row>
    <row r="386" spans="1:47" s="2" customFormat="1" ht="19.5">
      <c r="A386" s="34"/>
      <c r="B386" s="35"/>
      <c r="C386" s="36"/>
      <c r="D386" s="204" t="s">
        <v>152</v>
      </c>
      <c r="E386" s="36"/>
      <c r="F386" s="205" t="s">
        <v>633</v>
      </c>
      <c r="G386" s="36"/>
      <c r="H386" s="36"/>
      <c r="I386" s="206"/>
      <c r="J386" s="36"/>
      <c r="K386" s="36"/>
      <c r="L386" s="39"/>
      <c r="M386" s="207"/>
      <c r="N386" s="208"/>
      <c r="O386" s="71"/>
      <c r="P386" s="71"/>
      <c r="Q386" s="71"/>
      <c r="R386" s="71"/>
      <c r="S386" s="71"/>
      <c r="T386" s="72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T386" s="17" t="s">
        <v>152</v>
      </c>
      <c r="AU386" s="17" t="s">
        <v>83</v>
      </c>
    </row>
    <row r="387" spans="1:47" s="2" customFormat="1" ht="11.25">
      <c r="A387" s="34"/>
      <c r="B387" s="35"/>
      <c r="C387" s="36"/>
      <c r="D387" s="209" t="s">
        <v>153</v>
      </c>
      <c r="E387" s="36"/>
      <c r="F387" s="210" t="s">
        <v>634</v>
      </c>
      <c r="G387" s="36"/>
      <c r="H387" s="36"/>
      <c r="I387" s="206"/>
      <c r="J387" s="36"/>
      <c r="K387" s="36"/>
      <c r="L387" s="39"/>
      <c r="M387" s="207"/>
      <c r="N387" s="208"/>
      <c r="O387" s="71"/>
      <c r="P387" s="71"/>
      <c r="Q387" s="71"/>
      <c r="R387" s="71"/>
      <c r="S387" s="71"/>
      <c r="T387" s="72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T387" s="17" t="s">
        <v>153</v>
      </c>
      <c r="AU387" s="17" t="s">
        <v>83</v>
      </c>
    </row>
    <row r="388" spans="2:51" s="13" customFormat="1" ht="11.25">
      <c r="B388" s="211"/>
      <c r="C388" s="212"/>
      <c r="D388" s="204" t="s">
        <v>159</v>
      </c>
      <c r="E388" s="213" t="s">
        <v>1</v>
      </c>
      <c r="F388" s="214" t="s">
        <v>508</v>
      </c>
      <c r="G388" s="212"/>
      <c r="H388" s="213" t="s">
        <v>1</v>
      </c>
      <c r="I388" s="215"/>
      <c r="J388" s="212"/>
      <c r="K388" s="212"/>
      <c r="L388" s="216"/>
      <c r="M388" s="217"/>
      <c r="N388" s="218"/>
      <c r="O388" s="218"/>
      <c r="P388" s="218"/>
      <c r="Q388" s="218"/>
      <c r="R388" s="218"/>
      <c r="S388" s="218"/>
      <c r="T388" s="219"/>
      <c r="AT388" s="220" t="s">
        <v>159</v>
      </c>
      <c r="AU388" s="220" t="s">
        <v>83</v>
      </c>
      <c r="AV388" s="13" t="s">
        <v>81</v>
      </c>
      <c r="AW388" s="13" t="s">
        <v>30</v>
      </c>
      <c r="AX388" s="13" t="s">
        <v>73</v>
      </c>
      <c r="AY388" s="220" t="s">
        <v>142</v>
      </c>
    </row>
    <row r="389" spans="2:51" s="14" customFormat="1" ht="11.25">
      <c r="B389" s="221"/>
      <c r="C389" s="222"/>
      <c r="D389" s="204" t="s">
        <v>159</v>
      </c>
      <c r="E389" s="223" t="s">
        <v>1</v>
      </c>
      <c r="F389" s="224" t="s">
        <v>83</v>
      </c>
      <c r="G389" s="222"/>
      <c r="H389" s="225">
        <v>2</v>
      </c>
      <c r="I389" s="226"/>
      <c r="J389" s="222"/>
      <c r="K389" s="222"/>
      <c r="L389" s="227"/>
      <c r="M389" s="228"/>
      <c r="N389" s="229"/>
      <c r="O389" s="229"/>
      <c r="P389" s="229"/>
      <c r="Q389" s="229"/>
      <c r="R389" s="229"/>
      <c r="S389" s="229"/>
      <c r="T389" s="230"/>
      <c r="AT389" s="231" t="s">
        <v>159</v>
      </c>
      <c r="AU389" s="231" t="s">
        <v>83</v>
      </c>
      <c r="AV389" s="14" t="s">
        <v>83</v>
      </c>
      <c r="AW389" s="14" t="s">
        <v>30</v>
      </c>
      <c r="AX389" s="14" t="s">
        <v>81</v>
      </c>
      <c r="AY389" s="231" t="s">
        <v>142</v>
      </c>
    </row>
    <row r="390" spans="1:65" s="2" customFormat="1" ht="24.2" customHeight="1">
      <c r="A390" s="34"/>
      <c r="B390" s="35"/>
      <c r="C390" s="247" t="s">
        <v>635</v>
      </c>
      <c r="D390" s="247" t="s">
        <v>376</v>
      </c>
      <c r="E390" s="248" t="s">
        <v>636</v>
      </c>
      <c r="F390" s="249" t="s">
        <v>637</v>
      </c>
      <c r="G390" s="250" t="s">
        <v>408</v>
      </c>
      <c r="H390" s="251">
        <v>13</v>
      </c>
      <c r="I390" s="252"/>
      <c r="J390" s="253">
        <f>ROUND(I390*H390,2)</f>
        <v>0</v>
      </c>
      <c r="K390" s="249" t="s">
        <v>149</v>
      </c>
      <c r="L390" s="254"/>
      <c r="M390" s="255" t="s">
        <v>1</v>
      </c>
      <c r="N390" s="256" t="s">
        <v>38</v>
      </c>
      <c r="O390" s="71"/>
      <c r="P390" s="200">
        <f>O390*H390</f>
        <v>0</v>
      </c>
      <c r="Q390" s="200">
        <v>0.0615</v>
      </c>
      <c r="R390" s="200">
        <f>Q390*H390</f>
        <v>0.7995</v>
      </c>
      <c r="S390" s="200">
        <v>0</v>
      </c>
      <c r="T390" s="201">
        <f>S390*H390</f>
        <v>0</v>
      </c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R390" s="202" t="s">
        <v>198</v>
      </c>
      <c r="AT390" s="202" t="s">
        <v>376</v>
      </c>
      <c r="AU390" s="202" t="s">
        <v>83</v>
      </c>
      <c r="AY390" s="17" t="s">
        <v>142</v>
      </c>
      <c r="BE390" s="203">
        <f>IF(N390="základní",J390,0)</f>
        <v>0</v>
      </c>
      <c r="BF390" s="203">
        <f>IF(N390="snížená",J390,0)</f>
        <v>0</v>
      </c>
      <c r="BG390" s="203">
        <f>IF(N390="zákl. přenesená",J390,0)</f>
        <v>0</v>
      </c>
      <c r="BH390" s="203">
        <f>IF(N390="sníž. přenesená",J390,0)</f>
        <v>0</v>
      </c>
      <c r="BI390" s="203">
        <f>IF(N390="nulová",J390,0)</f>
        <v>0</v>
      </c>
      <c r="BJ390" s="17" t="s">
        <v>81</v>
      </c>
      <c r="BK390" s="203">
        <f>ROUND(I390*H390,2)</f>
        <v>0</v>
      </c>
      <c r="BL390" s="17" t="s">
        <v>168</v>
      </c>
      <c r="BM390" s="202" t="s">
        <v>638</v>
      </c>
    </row>
    <row r="391" spans="1:47" s="2" customFormat="1" ht="11.25">
      <c r="A391" s="34"/>
      <c r="B391" s="35"/>
      <c r="C391" s="36"/>
      <c r="D391" s="204" t="s">
        <v>152</v>
      </c>
      <c r="E391" s="36"/>
      <c r="F391" s="205" t="s">
        <v>637</v>
      </c>
      <c r="G391" s="36"/>
      <c r="H391" s="36"/>
      <c r="I391" s="206"/>
      <c r="J391" s="36"/>
      <c r="K391" s="36"/>
      <c r="L391" s="39"/>
      <c r="M391" s="207"/>
      <c r="N391" s="208"/>
      <c r="O391" s="71"/>
      <c r="P391" s="71"/>
      <c r="Q391" s="71"/>
      <c r="R391" s="71"/>
      <c r="S391" s="71"/>
      <c r="T391" s="72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T391" s="17" t="s">
        <v>152</v>
      </c>
      <c r="AU391" s="17" t="s">
        <v>83</v>
      </c>
    </row>
    <row r="392" spans="2:51" s="14" customFormat="1" ht="11.25">
      <c r="B392" s="221"/>
      <c r="C392" s="222"/>
      <c r="D392" s="204" t="s">
        <v>159</v>
      </c>
      <c r="E392" s="223" t="s">
        <v>1</v>
      </c>
      <c r="F392" s="224" t="s">
        <v>230</v>
      </c>
      <c r="G392" s="222"/>
      <c r="H392" s="225">
        <v>13</v>
      </c>
      <c r="I392" s="226"/>
      <c r="J392" s="222"/>
      <c r="K392" s="222"/>
      <c r="L392" s="227"/>
      <c r="M392" s="228"/>
      <c r="N392" s="229"/>
      <c r="O392" s="229"/>
      <c r="P392" s="229"/>
      <c r="Q392" s="229"/>
      <c r="R392" s="229"/>
      <c r="S392" s="229"/>
      <c r="T392" s="230"/>
      <c r="AT392" s="231" t="s">
        <v>159</v>
      </c>
      <c r="AU392" s="231" t="s">
        <v>83</v>
      </c>
      <c r="AV392" s="14" t="s">
        <v>83</v>
      </c>
      <c r="AW392" s="14" t="s">
        <v>30</v>
      </c>
      <c r="AX392" s="14" t="s">
        <v>81</v>
      </c>
      <c r="AY392" s="231" t="s">
        <v>142</v>
      </c>
    </row>
    <row r="393" spans="2:63" s="12" customFormat="1" ht="22.9" customHeight="1">
      <c r="B393" s="175"/>
      <c r="C393" s="176"/>
      <c r="D393" s="177" t="s">
        <v>72</v>
      </c>
      <c r="E393" s="189" t="s">
        <v>168</v>
      </c>
      <c r="F393" s="189" t="s">
        <v>639</v>
      </c>
      <c r="G393" s="176"/>
      <c r="H393" s="176"/>
      <c r="I393" s="179"/>
      <c r="J393" s="190">
        <f>BK393</f>
        <v>0</v>
      </c>
      <c r="K393" s="176"/>
      <c r="L393" s="181"/>
      <c r="M393" s="182"/>
      <c r="N393" s="183"/>
      <c r="O393" s="183"/>
      <c r="P393" s="184">
        <f>SUM(P394:P458)</f>
        <v>0</v>
      </c>
      <c r="Q393" s="183"/>
      <c r="R393" s="184">
        <f>SUM(R394:R458)</f>
        <v>60.78641248</v>
      </c>
      <c r="S393" s="183"/>
      <c r="T393" s="185">
        <f>SUM(T394:T458)</f>
        <v>0</v>
      </c>
      <c r="AR393" s="186" t="s">
        <v>81</v>
      </c>
      <c r="AT393" s="187" t="s">
        <v>72</v>
      </c>
      <c r="AU393" s="187" t="s">
        <v>81</v>
      </c>
      <c r="AY393" s="186" t="s">
        <v>142</v>
      </c>
      <c r="BK393" s="188">
        <f>SUM(BK394:BK458)</f>
        <v>0</v>
      </c>
    </row>
    <row r="394" spans="1:65" s="2" customFormat="1" ht="24.2" customHeight="1">
      <c r="A394" s="34"/>
      <c r="B394" s="35"/>
      <c r="C394" s="191" t="s">
        <v>640</v>
      </c>
      <c r="D394" s="191" t="s">
        <v>145</v>
      </c>
      <c r="E394" s="192" t="s">
        <v>641</v>
      </c>
      <c r="F394" s="193" t="s">
        <v>642</v>
      </c>
      <c r="G394" s="194" t="s">
        <v>319</v>
      </c>
      <c r="H394" s="195">
        <v>47.1</v>
      </c>
      <c r="I394" s="196"/>
      <c r="J394" s="197">
        <f>ROUND(I394*H394,2)</f>
        <v>0</v>
      </c>
      <c r="K394" s="193" t="s">
        <v>149</v>
      </c>
      <c r="L394" s="39"/>
      <c r="M394" s="198" t="s">
        <v>1</v>
      </c>
      <c r="N394" s="199" t="s">
        <v>38</v>
      </c>
      <c r="O394" s="71"/>
      <c r="P394" s="200">
        <f>O394*H394</f>
        <v>0</v>
      </c>
      <c r="Q394" s="200">
        <v>0.00455</v>
      </c>
      <c r="R394" s="200">
        <f>Q394*H394</f>
        <v>0.21430500000000002</v>
      </c>
      <c r="S394" s="200">
        <v>0</v>
      </c>
      <c r="T394" s="201">
        <f>S394*H394</f>
        <v>0</v>
      </c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R394" s="202" t="s">
        <v>168</v>
      </c>
      <c r="AT394" s="202" t="s">
        <v>145</v>
      </c>
      <c r="AU394" s="202" t="s">
        <v>83</v>
      </c>
      <c r="AY394" s="17" t="s">
        <v>142</v>
      </c>
      <c r="BE394" s="203">
        <f>IF(N394="základní",J394,0)</f>
        <v>0</v>
      </c>
      <c r="BF394" s="203">
        <f>IF(N394="snížená",J394,0)</f>
        <v>0</v>
      </c>
      <c r="BG394" s="203">
        <f>IF(N394="zákl. přenesená",J394,0)</f>
        <v>0</v>
      </c>
      <c r="BH394" s="203">
        <f>IF(N394="sníž. přenesená",J394,0)</f>
        <v>0</v>
      </c>
      <c r="BI394" s="203">
        <f>IF(N394="nulová",J394,0)</f>
        <v>0</v>
      </c>
      <c r="BJ394" s="17" t="s">
        <v>81</v>
      </c>
      <c r="BK394" s="203">
        <f>ROUND(I394*H394,2)</f>
        <v>0</v>
      </c>
      <c r="BL394" s="17" t="s">
        <v>168</v>
      </c>
      <c r="BM394" s="202" t="s">
        <v>643</v>
      </c>
    </row>
    <row r="395" spans="1:47" s="2" customFormat="1" ht="19.5">
      <c r="A395" s="34"/>
      <c r="B395" s="35"/>
      <c r="C395" s="36"/>
      <c r="D395" s="204" t="s">
        <v>152</v>
      </c>
      <c r="E395" s="36"/>
      <c r="F395" s="205" t="s">
        <v>644</v>
      </c>
      <c r="G395" s="36"/>
      <c r="H395" s="36"/>
      <c r="I395" s="206"/>
      <c r="J395" s="36"/>
      <c r="K395" s="36"/>
      <c r="L395" s="39"/>
      <c r="M395" s="207"/>
      <c r="N395" s="208"/>
      <c r="O395" s="71"/>
      <c r="P395" s="71"/>
      <c r="Q395" s="71"/>
      <c r="R395" s="71"/>
      <c r="S395" s="71"/>
      <c r="T395" s="72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T395" s="17" t="s">
        <v>152</v>
      </c>
      <c r="AU395" s="17" t="s">
        <v>83</v>
      </c>
    </row>
    <row r="396" spans="1:47" s="2" customFormat="1" ht="11.25">
      <c r="A396" s="34"/>
      <c r="B396" s="35"/>
      <c r="C396" s="36"/>
      <c r="D396" s="209" t="s">
        <v>153</v>
      </c>
      <c r="E396" s="36"/>
      <c r="F396" s="210" t="s">
        <v>645</v>
      </c>
      <c r="G396" s="36"/>
      <c r="H396" s="36"/>
      <c r="I396" s="206"/>
      <c r="J396" s="36"/>
      <c r="K396" s="36"/>
      <c r="L396" s="39"/>
      <c r="M396" s="207"/>
      <c r="N396" s="208"/>
      <c r="O396" s="71"/>
      <c r="P396" s="71"/>
      <c r="Q396" s="71"/>
      <c r="R396" s="71"/>
      <c r="S396" s="71"/>
      <c r="T396" s="72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T396" s="17" t="s">
        <v>153</v>
      </c>
      <c r="AU396" s="17" t="s">
        <v>83</v>
      </c>
    </row>
    <row r="397" spans="2:51" s="13" customFormat="1" ht="11.25">
      <c r="B397" s="211"/>
      <c r="C397" s="212"/>
      <c r="D397" s="204" t="s">
        <v>159</v>
      </c>
      <c r="E397" s="213" t="s">
        <v>1</v>
      </c>
      <c r="F397" s="214" t="s">
        <v>370</v>
      </c>
      <c r="G397" s="212"/>
      <c r="H397" s="213" t="s">
        <v>1</v>
      </c>
      <c r="I397" s="215"/>
      <c r="J397" s="212"/>
      <c r="K397" s="212"/>
      <c r="L397" s="216"/>
      <c r="M397" s="217"/>
      <c r="N397" s="218"/>
      <c r="O397" s="218"/>
      <c r="P397" s="218"/>
      <c r="Q397" s="218"/>
      <c r="R397" s="218"/>
      <c r="S397" s="218"/>
      <c r="T397" s="219"/>
      <c r="AT397" s="220" t="s">
        <v>159</v>
      </c>
      <c r="AU397" s="220" t="s">
        <v>83</v>
      </c>
      <c r="AV397" s="13" t="s">
        <v>81</v>
      </c>
      <c r="AW397" s="13" t="s">
        <v>30</v>
      </c>
      <c r="AX397" s="13" t="s">
        <v>73</v>
      </c>
      <c r="AY397" s="220" t="s">
        <v>142</v>
      </c>
    </row>
    <row r="398" spans="2:51" s="13" customFormat="1" ht="11.25">
      <c r="B398" s="211"/>
      <c r="C398" s="212"/>
      <c r="D398" s="204" t="s">
        <v>159</v>
      </c>
      <c r="E398" s="213" t="s">
        <v>1</v>
      </c>
      <c r="F398" s="214" t="s">
        <v>646</v>
      </c>
      <c r="G398" s="212"/>
      <c r="H398" s="213" t="s">
        <v>1</v>
      </c>
      <c r="I398" s="215"/>
      <c r="J398" s="212"/>
      <c r="K398" s="212"/>
      <c r="L398" s="216"/>
      <c r="M398" s="217"/>
      <c r="N398" s="218"/>
      <c r="O398" s="218"/>
      <c r="P398" s="218"/>
      <c r="Q398" s="218"/>
      <c r="R398" s="218"/>
      <c r="S398" s="218"/>
      <c r="T398" s="219"/>
      <c r="AT398" s="220" t="s">
        <v>159</v>
      </c>
      <c r="AU398" s="220" t="s">
        <v>83</v>
      </c>
      <c r="AV398" s="13" t="s">
        <v>81</v>
      </c>
      <c r="AW398" s="13" t="s">
        <v>30</v>
      </c>
      <c r="AX398" s="13" t="s">
        <v>73</v>
      </c>
      <c r="AY398" s="220" t="s">
        <v>142</v>
      </c>
    </row>
    <row r="399" spans="2:51" s="14" customFormat="1" ht="11.25">
      <c r="B399" s="221"/>
      <c r="C399" s="222"/>
      <c r="D399" s="204" t="s">
        <v>159</v>
      </c>
      <c r="E399" s="223" t="s">
        <v>1</v>
      </c>
      <c r="F399" s="224" t="s">
        <v>647</v>
      </c>
      <c r="G399" s="222"/>
      <c r="H399" s="225">
        <v>47.1</v>
      </c>
      <c r="I399" s="226"/>
      <c r="J399" s="222"/>
      <c r="K399" s="222"/>
      <c r="L399" s="227"/>
      <c r="M399" s="228"/>
      <c r="N399" s="229"/>
      <c r="O399" s="229"/>
      <c r="P399" s="229"/>
      <c r="Q399" s="229"/>
      <c r="R399" s="229"/>
      <c r="S399" s="229"/>
      <c r="T399" s="230"/>
      <c r="AT399" s="231" t="s">
        <v>159</v>
      </c>
      <c r="AU399" s="231" t="s">
        <v>83</v>
      </c>
      <c r="AV399" s="14" t="s">
        <v>83</v>
      </c>
      <c r="AW399" s="14" t="s">
        <v>30</v>
      </c>
      <c r="AX399" s="14" t="s">
        <v>81</v>
      </c>
      <c r="AY399" s="231" t="s">
        <v>142</v>
      </c>
    </row>
    <row r="400" spans="1:65" s="2" customFormat="1" ht="21.75" customHeight="1">
      <c r="A400" s="34"/>
      <c r="B400" s="35"/>
      <c r="C400" s="191" t="s">
        <v>648</v>
      </c>
      <c r="D400" s="191" t="s">
        <v>145</v>
      </c>
      <c r="E400" s="192" t="s">
        <v>649</v>
      </c>
      <c r="F400" s="193" t="s">
        <v>650</v>
      </c>
      <c r="G400" s="194" t="s">
        <v>352</v>
      </c>
      <c r="H400" s="195">
        <v>11.5</v>
      </c>
      <c r="I400" s="196"/>
      <c r="J400" s="197">
        <f>ROUND(I400*H400,2)</f>
        <v>0</v>
      </c>
      <c r="K400" s="193" t="s">
        <v>149</v>
      </c>
      <c r="L400" s="39"/>
      <c r="M400" s="198" t="s">
        <v>1</v>
      </c>
      <c r="N400" s="199" t="s">
        <v>38</v>
      </c>
      <c r="O400" s="71"/>
      <c r="P400" s="200">
        <f>O400*H400</f>
        <v>0</v>
      </c>
      <c r="Q400" s="200">
        <v>2.45337</v>
      </c>
      <c r="R400" s="200">
        <f>Q400*H400</f>
        <v>28.213755</v>
      </c>
      <c r="S400" s="200">
        <v>0</v>
      </c>
      <c r="T400" s="201">
        <f>S400*H400</f>
        <v>0</v>
      </c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R400" s="202" t="s">
        <v>168</v>
      </c>
      <c r="AT400" s="202" t="s">
        <v>145</v>
      </c>
      <c r="AU400" s="202" t="s">
        <v>83</v>
      </c>
      <c r="AY400" s="17" t="s">
        <v>142</v>
      </c>
      <c r="BE400" s="203">
        <f>IF(N400="základní",J400,0)</f>
        <v>0</v>
      </c>
      <c r="BF400" s="203">
        <f>IF(N400="snížená",J400,0)</f>
        <v>0</v>
      </c>
      <c r="BG400" s="203">
        <f>IF(N400="zákl. přenesená",J400,0)</f>
        <v>0</v>
      </c>
      <c r="BH400" s="203">
        <f>IF(N400="sníž. přenesená",J400,0)</f>
        <v>0</v>
      </c>
      <c r="BI400" s="203">
        <f>IF(N400="nulová",J400,0)</f>
        <v>0</v>
      </c>
      <c r="BJ400" s="17" t="s">
        <v>81</v>
      </c>
      <c r="BK400" s="203">
        <f>ROUND(I400*H400,2)</f>
        <v>0</v>
      </c>
      <c r="BL400" s="17" t="s">
        <v>168</v>
      </c>
      <c r="BM400" s="202" t="s">
        <v>651</v>
      </c>
    </row>
    <row r="401" spans="1:47" s="2" customFormat="1" ht="19.5">
      <c r="A401" s="34"/>
      <c r="B401" s="35"/>
      <c r="C401" s="36"/>
      <c r="D401" s="204" t="s">
        <v>152</v>
      </c>
      <c r="E401" s="36"/>
      <c r="F401" s="205" t="s">
        <v>652</v>
      </c>
      <c r="G401" s="36"/>
      <c r="H401" s="36"/>
      <c r="I401" s="206"/>
      <c r="J401" s="36"/>
      <c r="K401" s="36"/>
      <c r="L401" s="39"/>
      <c r="M401" s="207"/>
      <c r="N401" s="208"/>
      <c r="O401" s="71"/>
      <c r="P401" s="71"/>
      <c r="Q401" s="71"/>
      <c r="R401" s="71"/>
      <c r="S401" s="71"/>
      <c r="T401" s="72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T401" s="17" t="s">
        <v>152</v>
      </c>
      <c r="AU401" s="17" t="s">
        <v>83</v>
      </c>
    </row>
    <row r="402" spans="1:47" s="2" customFormat="1" ht="11.25">
      <c r="A402" s="34"/>
      <c r="B402" s="35"/>
      <c r="C402" s="36"/>
      <c r="D402" s="209" t="s">
        <v>153</v>
      </c>
      <c r="E402" s="36"/>
      <c r="F402" s="210" t="s">
        <v>653</v>
      </c>
      <c r="G402" s="36"/>
      <c r="H402" s="36"/>
      <c r="I402" s="206"/>
      <c r="J402" s="36"/>
      <c r="K402" s="36"/>
      <c r="L402" s="39"/>
      <c r="M402" s="207"/>
      <c r="N402" s="208"/>
      <c r="O402" s="71"/>
      <c r="P402" s="71"/>
      <c r="Q402" s="71"/>
      <c r="R402" s="71"/>
      <c r="S402" s="71"/>
      <c r="T402" s="72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T402" s="17" t="s">
        <v>153</v>
      </c>
      <c r="AU402" s="17" t="s">
        <v>83</v>
      </c>
    </row>
    <row r="403" spans="2:51" s="13" customFormat="1" ht="11.25">
      <c r="B403" s="211"/>
      <c r="C403" s="212"/>
      <c r="D403" s="204" t="s">
        <v>159</v>
      </c>
      <c r="E403" s="213" t="s">
        <v>1</v>
      </c>
      <c r="F403" s="214" t="s">
        <v>370</v>
      </c>
      <c r="G403" s="212"/>
      <c r="H403" s="213" t="s">
        <v>1</v>
      </c>
      <c r="I403" s="215"/>
      <c r="J403" s="212"/>
      <c r="K403" s="212"/>
      <c r="L403" s="216"/>
      <c r="M403" s="217"/>
      <c r="N403" s="218"/>
      <c r="O403" s="218"/>
      <c r="P403" s="218"/>
      <c r="Q403" s="218"/>
      <c r="R403" s="218"/>
      <c r="S403" s="218"/>
      <c r="T403" s="219"/>
      <c r="AT403" s="220" t="s">
        <v>159</v>
      </c>
      <c r="AU403" s="220" t="s">
        <v>83</v>
      </c>
      <c r="AV403" s="13" t="s">
        <v>81</v>
      </c>
      <c r="AW403" s="13" t="s">
        <v>30</v>
      </c>
      <c r="AX403" s="13" t="s">
        <v>73</v>
      </c>
      <c r="AY403" s="220" t="s">
        <v>142</v>
      </c>
    </row>
    <row r="404" spans="2:51" s="14" customFormat="1" ht="11.25">
      <c r="B404" s="221"/>
      <c r="C404" s="222"/>
      <c r="D404" s="204" t="s">
        <v>159</v>
      </c>
      <c r="E404" s="223" t="s">
        <v>1</v>
      </c>
      <c r="F404" s="224" t="s">
        <v>654</v>
      </c>
      <c r="G404" s="222"/>
      <c r="H404" s="225">
        <v>11.5</v>
      </c>
      <c r="I404" s="226"/>
      <c r="J404" s="222"/>
      <c r="K404" s="222"/>
      <c r="L404" s="227"/>
      <c r="M404" s="228"/>
      <c r="N404" s="229"/>
      <c r="O404" s="229"/>
      <c r="P404" s="229"/>
      <c r="Q404" s="229"/>
      <c r="R404" s="229"/>
      <c r="S404" s="229"/>
      <c r="T404" s="230"/>
      <c r="AT404" s="231" t="s">
        <v>159</v>
      </c>
      <c r="AU404" s="231" t="s">
        <v>83</v>
      </c>
      <c r="AV404" s="14" t="s">
        <v>83</v>
      </c>
      <c r="AW404" s="14" t="s">
        <v>30</v>
      </c>
      <c r="AX404" s="14" t="s">
        <v>81</v>
      </c>
      <c r="AY404" s="231" t="s">
        <v>142</v>
      </c>
    </row>
    <row r="405" spans="1:65" s="2" customFormat="1" ht="24.2" customHeight="1">
      <c r="A405" s="34"/>
      <c r="B405" s="35"/>
      <c r="C405" s="191" t="s">
        <v>655</v>
      </c>
      <c r="D405" s="191" t="s">
        <v>145</v>
      </c>
      <c r="E405" s="192" t="s">
        <v>656</v>
      </c>
      <c r="F405" s="193" t="s">
        <v>657</v>
      </c>
      <c r="G405" s="194" t="s">
        <v>379</v>
      </c>
      <c r="H405" s="195">
        <v>0.664</v>
      </c>
      <c r="I405" s="196"/>
      <c r="J405" s="197">
        <f>ROUND(I405*H405,2)</f>
        <v>0</v>
      </c>
      <c r="K405" s="193" t="s">
        <v>149</v>
      </c>
      <c r="L405" s="39"/>
      <c r="M405" s="198" t="s">
        <v>1</v>
      </c>
      <c r="N405" s="199" t="s">
        <v>38</v>
      </c>
      <c r="O405" s="71"/>
      <c r="P405" s="200">
        <f>O405*H405</f>
        <v>0</v>
      </c>
      <c r="Q405" s="200">
        <v>1.04927</v>
      </c>
      <c r="R405" s="200">
        <f>Q405*H405</f>
        <v>0.6967152799999999</v>
      </c>
      <c r="S405" s="200">
        <v>0</v>
      </c>
      <c r="T405" s="201">
        <f>S405*H405</f>
        <v>0</v>
      </c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R405" s="202" t="s">
        <v>168</v>
      </c>
      <c r="AT405" s="202" t="s">
        <v>145</v>
      </c>
      <c r="AU405" s="202" t="s">
        <v>83</v>
      </c>
      <c r="AY405" s="17" t="s">
        <v>142</v>
      </c>
      <c r="BE405" s="203">
        <f>IF(N405="základní",J405,0)</f>
        <v>0</v>
      </c>
      <c r="BF405" s="203">
        <f>IF(N405="snížená",J405,0)</f>
        <v>0</v>
      </c>
      <c r="BG405" s="203">
        <f>IF(N405="zákl. přenesená",J405,0)</f>
        <v>0</v>
      </c>
      <c r="BH405" s="203">
        <f>IF(N405="sníž. přenesená",J405,0)</f>
        <v>0</v>
      </c>
      <c r="BI405" s="203">
        <f>IF(N405="nulová",J405,0)</f>
        <v>0</v>
      </c>
      <c r="BJ405" s="17" t="s">
        <v>81</v>
      </c>
      <c r="BK405" s="203">
        <f>ROUND(I405*H405,2)</f>
        <v>0</v>
      </c>
      <c r="BL405" s="17" t="s">
        <v>168</v>
      </c>
      <c r="BM405" s="202" t="s">
        <v>658</v>
      </c>
    </row>
    <row r="406" spans="1:47" s="2" customFormat="1" ht="19.5">
      <c r="A406" s="34"/>
      <c r="B406" s="35"/>
      <c r="C406" s="36"/>
      <c r="D406" s="204" t="s">
        <v>152</v>
      </c>
      <c r="E406" s="36"/>
      <c r="F406" s="205" t="s">
        <v>659</v>
      </c>
      <c r="G406" s="36"/>
      <c r="H406" s="36"/>
      <c r="I406" s="206"/>
      <c r="J406" s="36"/>
      <c r="K406" s="36"/>
      <c r="L406" s="39"/>
      <c r="M406" s="207"/>
      <c r="N406" s="208"/>
      <c r="O406" s="71"/>
      <c r="P406" s="71"/>
      <c r="Q406" s="71"/>
      <c r="R406" s="71"/>
      <c r="S406" s="71"/>
      <c r="T406" s="72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T406" s="17" t="s">
        <v>152</v>
      </c>
      <c r="AU406" s="17" t="s">
        <v>83</v>
      </c>
    </row>
    <row r="407" spans="1:47" s="2" customFormat="1" ht="11.25">
      <c r="A407" s="34"/>
      <c r="B407" s="35"/>
      <c r="C407" s="36"/>
      <c r="D407" s="209" t="s">
        <v>153</v>
      </c>
      <c r="E407" s="36"/>
      <c r="F407" s="210" t="s">
        <v>660</v>
      </c>
      <c r="G407" s="36"/>
      <c r="H407" s="36"/>
      <c r="I407" s="206"/>
      <c r="J407" s="36"/>
      <c r="K407" s="36"/>
      <c r="L407" s="39"/>
      <c r="M407" s="207"/>
      <c r="N407" s="208"/>
      <c r="O407" s="71"/>
      <c r="P407" s="71"/>
      <c r="Q407" s="71"/>
      <c r="R407" s="71"/>
      <c r="S407" s="71"/>
      <c r="T407" s="72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T407" s="17" t="s">
        <v>153</v>
      </c>
      <c r="AU407" s="17" t="s">
        <v>83</v>
      </c>
    </row>
    <row r="408" spans="2:51" s="13" customFormat="1" ht="11.25">
      <c r="B408" s="211"/>
      <c r="C408" s="212"/>
      <c r="D408" s="204" t="s">
        <v>159</v>
      </c>
      <c r="E408" s="213" t="s">
        <v>1</v>
      </c>
      <c r="F408" s="214" t="s">
        <v>370</v>
      </c>
      <c r="G408" s="212"/>
      <c r="H408" s="213" t="s">
        <v>1</v>
      </c>
      <c r="I408" s="215"/>
      <c r="J408" s="212"/>
      <c r="K408" s="212"/>
      <c r="L408" s="216"/>
      <c r="M408" s="217"/>
      <c r="N408" s="218"/>
      <c r="O408" s="218"/>
      <c r="P408" s="218"/>
      <c r="Q408" s="218"/>
      <c r="R408" s="218"/>
      <c r="S408" s="218"/>
      <c r="T408" s="219"/>
      <c r="AT408" s="220" t="s">
        <v>159</v>
      </c>
      <c r="AU408" s="220" t="s">
        <v>83</v>
      </c>
      <c r="AV408" s="13" t="s">
        <v>81</v>
      </c>
      <c r="AW408" s="13" t="s">
        <v>30</v>
      </c>
      <c r="AX408" s="13" t="s">
        <v>73</v>
      </c>
      <c r="AY408" s="220" t="s">
        <v>142</v>
      </c>
    </row>
    <row r="409" spans="2:51" s="14" customFormat="1" ht="11.25">
      <c r="B409" s="221"/>
      <c r="C409" s="222"/>
      <c r="D409" s="204" t="s">
        <v>159</v>
      </c>
      <c r="E409" s="223" t="s">
        <v>1</v>
      </c>
      <c r="F409" s="224" t="s">
        <v>661</v>
      </c>
      <c r="G409" s="222"/>
      <c r="H409" s="225">
        <v>0.664</v>
      </c>
      <c r="I409" s="226"/>
      <c r="J409" s="222"/>
      <c r="K409" s="222"/>
      <c r="L409" s="227"/>
      <c r="M409" s="228"/>
      <c r="N409" s="229"/>
      <c r="O409" s="229"/>
      <c r="P409" s="229"/>
      <c r="Q409" s="229"/>
      <c r="R409" s="229"/>
      <c r="S409" s="229"/>
      <c r="T409" s="230"/>
      <c r="AT409" s="231" t="s">
        <v>159</v>
      </c>
      <c r="AU409" s="231" t="s">
        <v>83</v>
      </c>
      <c r="AV409" s="14" t="s">
        <v>83</v>
      </c>
      <c r="AW409" s="14" t="s">
        <v>30</v>
      </c>
      <c r="AX409" s="14" t="s">
        <v>81</v>
      </c>
      <c r="AY409" s="231" t="s">
        <v>142</v>
      </c>
    </row>
    <row r="410" spans="1:65" s="2" customFormat="1" ht="24.2" customHeight="1">
      <c r="A410" s="34"/>
      <c r="B410" s="35"/>
      <c r="C410" s="191" t="s">
        <v>662</v>
      </c>
      <c r="D410" s="191" t="s">
        <v>145</v>
      </c>
      <c r="E410" s="192" t="s">
        <v>663</v>
      </c>
      <c r="F410" s="193" t="s">
        <v>664</v>
      </c>
      <c r="G410" s="194" t="s">
        <v>379</v>
      </c>
      <c r="H410" s="195">
        <v>0.16</v>
      </c>
      <c r="I410" s="196"/>
      <c r="J410" s="197">
        <f>ROUND(I410*H410,2)</f>
        <v>0</v>
      </c>
      <c r="K410" s="193" t="s">
        <v>149</v>
      </c>
      <c r="L410" s="39"/>
      <c r="M410" s="198" t="s">
        <v>1</v>
      </c>
      <c r="N410" s="199" t="s">
        <v>38</v>
      </c>
      <c r="O410" s="71"/>
      <c r="P410" s="200">
        <f>O410*H410</f>
        <v>0</v>
      </c>
      <c r="Q410" s="200">
        <v>1.06277</v>
      </c>
      <c r="R410" s="200">
        <f>Q410*H410</f>
        <v>0.1700432</v>
      </c>
      <c r="S410" s="200">
        <v>0</v>
      </c>
      <c r="T410" s="201">
        <f>S410*H410</f>
        <v>0</v>
      </c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R410" s="202" t="s">
        <v>168</v>
      </c>
      <c r="AT410" s="202" t="s">
        <v>145</v>
      </c>
      <c r="AU410" s="202" t="s">
        <v>83</v>
      </c>
      <c r="AY410" s="17" t="s">
        <v>142</v>
      </c>
      <c r="BE410" s="203">
        <f>IF(N410="základní",J410,0)</f>
        <v>0</v>
      </c>
      <c r="BF410" s="203">
        <f>IF(N410="snížená",J410,0)</f>
        <v>0</v>
      </c>
      <c r="BG410" s="203">
        <f>IF(N410="zákl. přenesená",J410,0)</f>
        <v>0</v>
      </c>
      <c r="BH410" s="203">
        <f>IF(N410="sníž. přenesená",J410,0)</f>
        <v>0</v>
      </c>
      <c r="BI410" s="203">
        <f>IF(N410="nulová",J410,0)</f>
        <v>0</v>
      </c>
      <c r="BJ410" s="17" t="s">
        <v>81</v>
      </c>
      <c r="BK410" s="203">
        <f>ROUND(I410*H410,2)</f>
        <v>0</v>
      </c>
      <c r="BL410" s="17" t="s">
        <v>168</v>
      </c>
      <c r="BM410" s="202" t="s">
        <v>665</v>
      </c>
    </row>
    <row r="411" spans="1:47" s="2" customFormat="1" ht="19.5">
      <c r="A411" s="34"/>
      <c r="B411" s="35"/>
      <c r="C411" s="36"/>
      <c r="D411" s="204" t="s">
        <v>152</v>
      </c>
      <c r="E411" s="36"/>
      <c r="F411" s="205" t="s">
        <v>666</v>
      </c>
      <c r="G411" s="36"/>
      <c r="H411" s="36"/>
      <c r="I411" s="206"/>
      <c r="J411" s="36"/>
      <c r="K411" s="36"/>
      <c r="L411" s="39"/>
      <c r="M411" s="207"/>
      <c r="N411" s="208"/>
      <c r="O411" s="71"/>
      <c r="P411" s="71"/>
      <c r="Q411" s="71"/>
      <c r="R411" s="71"/>
      <c r="S411" s="71"/>
      <c r="T411" s="72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T411" s="17" t="s">
        <v>152</v>
      </c>
      <c r="AU411" s="17" t="s">
        <v>83</v>
      </c>
    </row>
    <row r="412" spans="1:47" s="2" customFormat="1" ht="11.25">
      <c r="A412" s="34"/>
      <c r="B412" s="35"/>
      <c r="C412" s="36"/>
      <c r="D412" s="209" t="s">
        <v>153</v>
      </c>
      <c r="E412" s="36"/>
      <c r="F412" s="210" t="s">
        <v>667</v>
      </c>
      <c r="G412" s="36"/>
      <c r="H412" s="36"/>
      <c r="I412" s="206"/>
      <c r="J412" s="36"/>
      <c r="K412" s="36"/>
      <c r="L412" s="39"/>
      <c r="M412" s="207"/>
      <c r="N412" s="208"/>
      <c r="O412" s="71"/>
      <c r="P412" s="71"/>
      <c r="Q412" s="71"/>
      <c r="R412" s="71"/>
      <c r="S412" s="71"/>
      <c r="T412" s="72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T412" s="17" t="s">
        <v>153</v>
      </c>
      <c r="AU412" s="17" t="s">
        <v>83</v>
      </c>
    </row>
    <row r="413" spans="2:51" s="13" customFormat="1" ht="11.25">
      <c r="B413" s="211"/>
      <c r="C413" s="212"/>
      <c r="D413" s="204" t="s">
        <v>159</v>
      </c>
      <c r="E413" s="213" t="s">
        <v>1</v>
      </c>
      <c r="F413" s="214" t="s">
        <v>370</v>
      </c>
      <c r="G413" s="212"/>
      <c r="H413" s="213" t="s">
        <v>1</v>
      </c>
      <c r="I413" s="215"/>
      <c r="J413" s="212"/>
      <c r="K413" s="212"/>
      <c r="L413" s="216"/>
      <c r="M413" s="217"/>
      <c r="N413" s="218"/>
      <c r="O413" s="218"/>
      <c r="P413" s="218"/>
      <c r="Q413" s="218"/>
      <c r="R413" s="218"/>
      <c r="S413" s="218"/>
      <c r="T413" s="219"/>
      <c r="AT413" s="220" t="s">
        <v>159</v>
      </c>
      <c r="AU413" s="220" t="s">
        <v>83</v>
      </c>
      <c r="AV413" s="13" t="s">
        <v>81</v>
      </c>
      <c r="AW413" s="13" t="s">
        <v>30</v>
      </c>
      <c r="AX413" s="13" t="s">
        <v>73</v>
      </c>
      <c r="AY413" s="220" t="s">
        <v>142</v>
      </c>
    </row>
    <row r="414" spans="2:51" s="14" customFormat="1" ht="11.25">
      <c r="B414" s="221"/>
      <c r="C414" s="222"/>
      <c r="D414" s="204" t="s">
        <v>159</v>
      </c>
      <c r="E414" s="223" t="s">
        <v>1</v>
      </c>
      <c r="F414" s="224" t="s">
        <v>668</v>
      </c>
      <c r="G414" s="222"/>
      <c r="H414" s="225">
        <v>0.16</v>
      </c>
      <c r="I414" s="226"/>
      <c r="J414" s="222"/>
      <c r="K414" s="222"/>
      <c r="L414" s="227"/>
      <c r="M414" s="228"/>
      <c r="N414" s="229"/>
      <c r="O414" s="229"/>
      <c r="P414" s="229"/>
      <c r="Q414" s="229"/>
      <c r="R414" s="229"/>
      <c r="S414" s="229"/>
      <c r="T414" s="230"/>
      <c r="AT414" s="231" t="s">
        <v>159</v>
      </c>
      <c r="AU414" s="231" t="s">
        <v>83</v>
      </c>
      <c r="AV414" s="14" t="s">
        <v>83</v>
      </c>
      <c r="AW414" s="14" t="s">
        <v>30</v>
      </c>
      <c r="AX414" s="14" t="s">
        <v>81</v>
      </c>
      <c r="AY414" s="231" t="s">
        <v>142</v>
      </c>
    </row>
    <row r="415" spans="1:65" s="2" customFormat="1" ht="21.75" customHeight="1">
      <c r="A415" s="34"/>
      <c r="B415" s="35"/>
      <c r="C415" s="191" t="s">
        <v>669</v>
      </c>
      <c r="D415" s="191" t="s">
        <v>145</v>
      </c>
      <c r="E415" s="192" t="s">
        <v>670</v>
      </c>
      <c r="F415" s="193" t="s">
        <v>671</v>
      </c>
      <c r="G415" s="194" t="s">
        <v>290</v>
      </c>
      <c r="H415" s="195">
        <v>110.45</v>
      </c>
      <c r="I415" s="196"/>
      <c r="J415" s="197">
        <f>ROUND(I415*H415,2)</f>
        <v>0</v>
      </c>
      <c r="K415" s="193" t="s">
        <v>149</v>
      </c>
      <c r="L415" s="39"/>
      <c r="M415" s="198" t="s">
        <v>1</v>
      </c>
      <c r="N415" s="199" t="s">
        <v>38</v>
      </c>
      <c r="O415" s="71"/>
      <c r="P415" s="200">
        <f>O415*H415</f>
        <v>0</v>
      </c>
      <c r="Q415" s="200">
        <v>0.03465</v>
      </c>
      <c r="R415" s="200">
        <f>Q415*H415</f>
        <v>3.8270925</v>
      </c>
      <c r="S415" s="200">
        <v>0</v>
      </c>
      <c r="T415" s="201">
        <f>S415*H415</f>
        <v>0</v>
      </c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R415" s="202" t="s">
        <v>168</v>
      </c>
      <c r="AT415" s="202" t="s">
        <v>145</v>
      </c>
      <c r="AU415" s="202" t="s">
        <v>83</v>
      </c>
      <c r="AY415" s="17" t="s">
        <v>142</v>
      </c>
      <c r="BE415" s="203">
        <f>IF(N415="základní",J415,0)</f>
        <v>0</v>
      </c>
      <c r="BF415" s="203">
        <f>IF(N415="snížená",J415,0)</f>
        <v>0</v>
      </c>
      <c r="BG415" s="203">
        <f>IF(N415="zákl. přenesená",J415,0)</f>
        <v>0</v>
      </c>
      <c r="BH415" s="203">
        <f>IF(N415="sníž. přenesená",J415,0)</f>
        <v>0</v>
      </c>
      <c r="BI415" s="203">
        <f>IF(N415="nulová",J415,0)</f>
        <v>0</v>
      </c>
      <c r="BJ415" s="17" t="s">
        <v>81</v>
      </c>
      <c r="BK415" s="203">
        <f>ROUND(I415*H415,2)</f>
        <v>0</v>
      </c>
      <c r="BL415" s="17" t="s">
        <v>168</v>
      </c>
      <c r="BM415" s="202" t="s">
        <v>672</v>
      </c>
    </row>
    <row r="416" spans="1:47" s="2" customFormat="1" ht="29.25">
      <c r="A416" s="34"/>
      <c r="B416" s="35"/>
      <c r="C416" s="36"/>
      <c r="D416" s="204" t="s">
        <v>152</v>
      </c>
      <c r="E416" s="36"/>
      <c r="F416" s="205" t="s">
        <v>673</v>
      </c>
      <c r="G416" s="36"/>
      <c r="H416" s="36"/>
      <c r="I416" s="206"/>
      <c r="J416" s="36"/>
      <c r="K416" s="36"/>
      <c r="L416" s="39"/>
      <c r="M416" s="207"/>
      <c r="N416" s="208"/>
      <c r="O416" s="71"/>
      <c r="P416" s="71"/>
      <c r="Q416" s="71"/>
      <c r="R416" s="71"/>
      <c r="S416" s="71"/>
      <c r="T416" s="72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T416" s="17" t="s">
        <v>152</v>
      </c>
      <c r="AU416" s="17" t="s">
        <v>83</v>
      </c>
    </row>
    <row r="417" spans="1:47" s="2" customFormat="1" ht="11.25">
      <c r="A417" s="34"/>
      <c r="B417" s="35"/>
      <c r="C417" s="36"/>
      <c r="D417" s="209" t="s">
        <v>153</v>
      </c>
      <c r="E417" s="36"/>
      <c r="F417" s="210" t="s">
        <v>674</v>
      </c>
      <c r="G417" s="36"/>
      <c r="H417" s="36"/>
      <c r="I417" s="206"/>
      <c r="J417" s="36"/>
      <c r="K417" s="36"/>
      <c r="L417" s="39"/>
      <c r="M417" s="207"/>
      <c r="N417" s="208"/>
      <c r="O417" s="71"/>
      <c r="P417" s="71"/>
      <c r="Q417" s="71"/>
      <c r="R417" s="71"/>
      <c r="S417" s="71"/>
      <c r="T417" s="72"/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T417" s="17" t="s">
        <v>153</v>
      </c>
      <c r="AU417" s="17" t="s">
        <v>83</v>
      </c>
    </row>
    <row r="418" spans="2:51" s="13" customFormat="1" ht="11.25">
      <c r="B418" s="211"/>
      <c r="C418" s="212"/>
      <c r="D418" s="204" t="s">
        <v>159</v>
      </c>
      <c r="E418" s="213" t="s">
        <v>1</v>
      </c>
      <c r="F418" s="214" t="s">
        <v>370</v>
      </c>
      <c r="G418" s="212"/>
      <c r="H418" s="213" t="s">
        <v>1</v>
      </c>
      <c r="I418" s="215"/>
      <c r="J418" s="212"/>
      <c r="K418" s="212"/>
      <c r="L418" s="216"/>
      <c r="M418" s="217"/>
      <c r="N418" s="218"/>
      <c r="O418" s="218"/>
      <c r="P418" s="218"/>
      <c r="Q418" s="218"/>
      <c r="R418" s="218"/>
      <c r="S418" s="218"/>
      <c r="T418" s="219"/>
      <c r="AT418" s="220" t="s">
        <v>159</v>
      </c>
      <c r="AU418" s="220" t="s">
        <v>83</v>
      </c>
      <c r="AV418" s="13" t="s">
        <v>81</v>
      </c>
      <c r="AW418" s="13" t="s">
        <v>30</v>
      </c>
      <c r="AX418" s="13" t="s">
        <v>73</v>
      </c>
      <c r="AY418" s="220" t="s">
        <v>142</v>
      </c>
    </row>
    <row r="419" spans="2:51" s="14" customFormat="1" ht="11.25">
      <c r="B419" s="221"/>
      <c r="C419" s="222"/>
      <c r="D419" s="204" t="s">
        <v>159</v>
      </c>
      <c r="E419" s="223" t="s">
        <v>1</v>
      </c>
      <c r="F419" s="224" t="s">
        <v>675</v>
      </c>
      <c r="G419" s="222"/>
      <c r="H419" s="225">
        <v>110.45</v>
      </c>
      <c r="I419" s="226"/>
      <c r="J419" s="222"/>
      <c r="K419" s="222"/>
      <c r="L419" s="227"/>
      <c r="M419" s="228"/>
      <c r="N419" s="229"/>
      <c r="O419" s="229"/>
      <c r="P419" s="229"/>
      <c r="Q419" s="229"/>
      <c r="R419" s="229"/>
      <c r="S419" s="229"/>
      <c r="T419" s="230"/>
      <c r="AT419" s="231" t="s">
        <v>159</v>
      </c>
      <c r="AU419" s="231" t="s">
        <v>83</v>
      </c>
      <c r="AV419" s="14" t="s">
        <v>83</v>
      </c>
      <c r="AW419" s="14" t="s">
        <v>30</v>
      </c>
      <c r="AX419" s="14" t="s">
        <v>81</v>
      </c>
      <c r="AY419" s="231" t="s">
        <v>142</v>
      </c>
    </row>
    <row r="420" spans="1:65" s="2" customFormat="1" ht="24.2" customHeight="1">
      <c r="A420" s="34"/>
      <c r="B420" s="35"/>
      <c r="C420" s="247" t="s">
        <v>676</v>
      </c>
      <c r="D420" s="247" t="s">
        <v>376</v>
      </c>
      <c r="E420" s="248" t="s">
        <v>677</v>
      </c>
      <c r="F420" s="249" t="s">
        <v>678</v>
      </c>
      <c r="G420" s="250" t="s">
        <v>408</v>
      </c>
      <c r="H420" s="251">
        <v>63</v>
      </c>
      <c r="I420" s="252"/>
      <c r="J420" s="253">
        <f>ROUND(I420*H420,2)</f>
        <v>0</v>
      </c>
      <c r="K420" s="249" t="s">
        <v>149</v>
      </c>
      <c r="L420" s="254"/>
      <c r="M420" s="255" t="s">
        <v>1</v>
      </c>
      <c r="N420" s="256" t="s">
        <v>38</v>
      </c>
      <c r="O420" s="71"/>
      <c r="P420" s="200">
        <f>O420*H420</f>
        <v>0</v>
      </c>
      <c r="Q420" s="200">
        <v>0.09</v>
      </c>
      <c r="R420" s="200">
        <f>Q420*H420</f>
        <v>5.67</v>
      </c>
      <c r="S420" s="200">
        <v>0</v>
      </c>
      <c r="T420" s="201">
        <f>S420*H420</f>
        <v>0</v>
      </c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R420" s="202" t="s">
        <v>198</v>
      </c>
      <c r="AT420" s="202" t="s">
        <v>376</v>
      </c>
      <c r="AU420" s="202" t="s">
        <v>83</v>
      </c>
      <c r="AY420" s="17" t="s">
        <v>142</v>
      </c>
      <c r="BE420" s="203">
        <f>IF(N420="základní",J420,0)</f>
        <v>0</v>
      </c>
      <c r="BF420" s="203">
        <f>IF(N420="snížená",J420,0)</f>
        <v>0</v>
      </c>
      <c r="BG420" s="203">
        <f>IF(N420="zákl. přenesená",J420,0)</f>
        <v>0</v>
      </c>
      <c r="BH420" s="203">
        <f>IF(N420="sníž. přenesená",J420,0)</f>
        <v>0</v>
      </c>
      <c r="BI420" s="203">
        <f>IF(N420="nulová",J420,0)</f>
        <v>0</v>
      </c>
      <c r="BJ420" s="17" t="s">
        <v>81</v>
      </c>
      <c r="BK420" s="203">
        <f>ROUND(I420*H420,2)</f>
        <v>0</v>
      </c>
      <c r="BL420" s="17" t="s">
        <v>168</v>
      </c>
      <c r="BM420" s="202" t="s">
        <v>679</v>
      </c>
    </row>
    <row r="421" spans="1:47" s="2" customFormat="1" ht="19.5">
      <c r="A421" s="34"/>
      <c r="B421" s="35"/>
      <c r="C421" s="36"/>
      <c r="D421" s="204" t="s">
        <v>152</v>
      </c>
      <c r="E421" s="36"/>
      <c r="F421" s="205" t="s">
        <v>678</v>
      </c>
      <c r="G421" s="36"/>
      <c r="H421" s="36"/>
      <c r="I421" s="206"/>
      <c r="J421" s="36"/>
      <c r="K421" s="36"/>
      <c r="L421" s="39"/>
      <c r="M421" s="207"/>
      <c r="N421" s="208"/>
      <c r="O421" s="71"/>
      <c r="P421" s="71"/>
      <c r="Q421" s="71"/>
      <c r="R421" s="71"/>
      <c r="S421" s="71"/>
      <c r="T421" s="72"/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T421" s="17" t="s">
        <v>152</v>
      </c>
      <c r="AU421" s="17" t="s">
        <v>83</v>
      </c>
    </row>
    <row r="422" spans="2:51" s="13" customFormat="1" ht="11.25">
      <c r="B422" s="211"/>
      <c r="C422" s="212"/>
      <c r="D422" s="204" t="s">
        <v>159</v>
      </c>
      <c r="E422" s="213" t="s">
        <v>1</v>
      </c>
      <c r="F422" s="214" t="s">
        <v>370</v>
      </c>
      <c r="G422" s="212"/>
      <c r="H422" s="213" t="s">
        <v>1</v>
      </c>
      <c r="I422" s="215"/>
      <c r="J422" s="212"/>
      <c r="K422" s="212"/>
      <c r="L422" s="216"/>
      <c r="M422" s="217"/>
      <c r="N422" s="218"/>
      <c r="O422" s="218"/>
      <c r="P422" s="218"/>
      <c r="Q422" s="218"/>
      <c r="R422" s="218"/>
      <c r="S422" s="218"/>
      <c r="T422" s="219"/>
      <c r="AT422" s="220" t="s">
        <v>159</v>
      </c>
      <c r="AU422" s="220" t="s">
        <v>83</v>
      </c>
      <c r="AV422" s="13" t="s">
        <v>81</v>
      </c>
      <c r="AW422" s="13" t="s">
        <v>30</v>
      </c>
      <c r="AX422" s="13" t="s">
        <v>73</v>
      </c>
      <c r="AY422" s="220" t="s">
        <v>142</v>
      </c>
    </row>
    <row r="423" spans="2:51" s="14" customFormat="1" ht="11.25">
      <c r="B423" s="221"/>
      <c r="C423" s="222"/>
      <c r="D423" s="204" t="s">
        <v>159</v>
      </c>
      <c r="E423" s="223" t="s">
        <v>1</v>
      </c>
      <c r="F423" s="224" t="s">
        <v>680</v>
      </c>
      <c r="G423" s="222"/>
      <c r="H423" s="225">
        <v>63</v>
      </c>
      <c r="I423" s="226"/>
      <c r="J423" s="222"/>
      <c r="K423" s="222"/>
      <c r="L423" s="227"/>
      <c r="M423" s="228"/>
      <c r="N423" s="229"/>
      <c r="O423" s="229"/>
      <c r="P423" s="229"/>
      <c r="Q423" s="229"/>
      <c r="R423" s="229"/>
      <c r="S423" s="229"/>
      <c r="T423" s="230"/>
      <c r="AT423" s="231" t="s">
        <v>159</v>
      </c>
      <c r="AU423" s="231" t="s">
        <v>83</v>
      </c>
      <c r="AV423" s="14" t="s">
        <v>83</v>
      </c>
      <c r="AW423" s="14" t="s">
        <v>30</v>
      </c>
      <c r="AX423" s="14" t="s">
        <v>81</v>
      </c>
      <c r="AY423" s="231" t="s">
        <v>142</v>
      </c>
    </row>
    <row r="424" spans="1:65" s="2" customFormat="1" ht="24.2" customHeight="1">
      <c r="A424" s="34"/>
      <c r="B424" s="35"/>
      <c r="C424" s="247" t="s">
        <v>681</v>
      </c>
      <c r="D424" s="247" t="s">
        <v>376</v>
      </c>
      <c r="E424" s="248" t="s">
        <v>682</v>
      </c>
      <c r="F424" s="249" t="s">
        <v>683</v>
      </c>
      <c r="G424" s="250" t="s">
        <v>408</v>
      </c>
      <c r="H424" s="251">
        <v>24</v>
      </c>
      <c r="I424" s="252"/>
      <c r="J424" s="253">
        <f>ROUND(I424*H424,2)</f>
        <v>0</v>
      </c>
      <c r="K424" s="249" t="s">
        <v>1</v>
      </c>
      <c r="L424" s="254"/>
      <c r="M424" s="255" t="s">
        <v>1</v>
      </c>
      <c r="N424" s="256" t="s">
        <v>38</v>
      </c>
      <c r="O424" s="71"/>
      <c r="P424" s="200">
        <f>O424*H424</f>
        <v>0</v>
      </c>
      <c r="Q424" s="200">
        <v>0.09</v>
      </c>
      <c r="R424" s="200">
        <f>Q424*H424</f>
        <v>2.16</v>
      </c>
      <c r="S424" s="200">
        <v>0</v>
      </c>
      <c r="T424" s="201">
        <f>S424*H424</f>
        <v>0</v>
      </c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R424" s="202" t="s">
        <v>198</v>
      </c>
      <c r="AT424" s="202" t="s">
        <v>376</v>
      </c>
      <c r="AU424" s="202" t="s">
        <v>83</v>
      </c>
      <c r="AY424" s="17" t="s">
        <v>142</v>
      </c>
      <c r="BE424" s="203">
        <f>IF(N424="základní",J424,0)</f>
        <v>0</v>
      </c>
      <c r="BF424" s="203">
        <f>IF(N424="snížená",J424,0)</f>
        <v>0</v>
      </c>
      <c r="BG424" s="203">
        <f>IF(N424="zákl. přenesená",J424,0)</f>
        <v>0</v>
      </c>
      <c r="BH424" s="203">
        <f>IF(N424="sníž. přenesená",J424,0)</f>
        <v>0</v>
      </c>
      <c r="BI424" s="203">
        <f>IF(N424="nulová",J424,0)</f>
        <v>0</v>
      </c>
      <c r="BJ424" s="17" t="s">
        <v>81</v>
      </c>
      <c r="BK424" s="203">
        <f>ROUND(I424*H424,2)</f>
        <v>0</v>
      </c>
      <c r="BL424" s="17" t="s">
        <v>168</v>
      </c>
      <c r="BM424" s="202" t="s">
        <v>684</v>
      </c>
    </row>
    <row r="425" spans="1:47" s="2" customFormat="1" ht="19.5">
      <c r="A425" s="34"/>
      <c r="B425" s="35"/>
      <c r="C425" s="36"/>
      <c r="D425" s="204" t="s">
        <v>152</v>
      </c>
      <c r="E425" s="36"/>
      <c r="F425" s="205" t="s">
        <v>683</v>
      </c>
      <c r="G425" s="36"/>
      <c r="H425" s="36"/>
      <c r="I425" s="206"/>
      <c r="J425" s="36"/>
      <c r="K425" s="36"/>
      <c r="L425" s="39"/>
      <c r="M425" s="207"/>
      <c r="N425" s="208"/>
      <c r="O425" s="71"/>
      <c r="P425" s="71"/>
      <c r="Q425" s="71"/>
      <c r="R425" s="71"/>
      <c r="S425" s="71"/>
      <c r="T425" s="72"/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T425" s="17" t="s">
        <v>152</v>
      </c>
      <c r="AU425" s="17" t="s">
        <v>83</v>
      </c>
    </row>
    <row r="426" spans="2:51" s="13" customFormat="1" ht="11.25">
      <c r="B426" s="211"/>
      <c r="C426" s="212"/>
      <c r="D426" s="204" t="s">
        <v>159</v>
      </c>
      <c r="E426" s="213" t="s">
        <v>1</v>
      </c>
      <c r="F426" s="214" t="s">
        <v>370</v>
      </c>
      <c r="G426" s="212"/>
      <c r="H426" s="213" t="s">
        <v>1</v>
      </c>
      <c r="I426" s="215"/>
      <c r="J426" s="212"/>
      <c r="K426" s="212"/>
      <c r="L426" s="216"/>
      <c r="M426" s="217"/>
      <c r="N426" s="218"/>
      <c r="O426" s="218"/>
      <c r="P426" s="218"/>
      <c r="Q426" s="218"/>
      <c r="R426" s="218"/>
      <c r="S426" s="218"/>
      <c r="T426" s="219"/>
      <c r="AT426" s="220" t="s">
        <v>159</v>
      </c>
      <c r="AU426" s="220" t="s">
        <v>83</v>
      </c>
      <c r="AV426" s="13" t="s">
        <v>81</v>
      </c>
      <c r="AW426" s="13" t="s">
        <v>30</v>
      </c>
      <c r="AX426" s="13" t="s">
        <v>73</v>
      </c>
      <c r="AY426" s="220" t="s">
        <v>142</v>
      </c>
    </row>
    <row r="427" spans="2:51" s="14" customFormat="1" ht="11.25">
      <c r="B427" s="221"/>
      <c r="C427" s="222"/>
      <c r="D427" s="204" t="s">
        <v>159</v>
      </c>
      <c r="E427" s="223" t="s">
        <v>1</v>
      </c>
      <c r="F427" s="224" t="s">
        <v>685</v>
      </c>
      <c r="G427" s="222"/>
      <c r="H427" s="225">
        <v>24</v>
      </c>
      <c r="I427" s="226"/>
      <c r="J427" s="222"/>
      <c r="K427" s="222"/>
      <c r="L427" s="227"/>
      <c r="M427" s="228"/>
      <c r="N427" s="229"/>
      <c r="O427" s="229"/>
      <c r="P427" s="229"/>
      <c r="Q427" s="229"/>
      <c r="R427" s="229"/>
      <c r="S427" s="229"/>
      <c r="T427" s="230"/>
      <c r="AT427" s="231" t="s">
        <v>159</v>
      </c>
      <c r="AU427" s="231" t="s">
        <v>83</v>
      </c>
      <c r="AV427" s="14" t="s">
        <v>83</v>
      </c>
      <c r="AW427" s="14" t="s">
        <v>30</v>
      </c>
      <c r="AX427" s="14" t="s">
        <v>81</v>
      </c>
      <c r="AY427" s="231" t="s">
        <v>142</v>
      </c>
    </row>
    <row r="428" spans="1:65" s="2" customFormat="1" ht="24.2" customHeight="1">
      <c r="A428" s="34"/>
      <c r="B428" s="35"/>
      <c r="C428" s="247" t="s">
        <v>686</v>
      </c>
      <c r="D428" s="247" t="s">
        <v>376</v>
      </c>
      <c r="E428" s="248" t="s">
        <v>687</v>
      </c>
      <c r="F428" s="249" t="s">
        <v>688</v>
      </c>
      <c r="G428" s="250" t="s">
        <v>408</v>
      </c>
      <c r="H428" s="251">
        <v>2</v>
      </c>
      <c r="I428" s="252"/>
      <c r="J428" s="253">
        <f>ROUND(I428*H428,2)</f>
        <v>0</v>
      </c>
      <c r="K428" s="249" t="s">
        <v>1</v>
      </c>
      <c r="L428" s="254"/>
      <c r="M428" s="255" t="s">
        <v>1</v>
      </c>
      <c r="N428" s="256" t="s">
        <v>38</v>
      </c>
      <c r="O428" s="71"/>
      <c r="P428" s="200">
        <f>O428*H428</f>
        <v>0</v>
      </c>
      <c r="Q428" s="200">
        <v>0.12</v>
      </c>
      <c r="R428" s="200">
        <f>Q428*H428</f>
        <v>0.24</v>
      </c>
      <c r="S428" s="200">
        <v>0</v>
      </c>
      <c r="T428" s="201">
        <f>S428*H428</f>
        <v>0</v>
      </c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R428" s="202" t="s">
        <v>198</v>
      </c>
      <c r="AT428" s="202" t="s">
        <v>376</v>
      </c>
      <c r="AU428" s="202" t="s">
        <v>83</v>
      </c>
      <c r="AY428" s="17" t="s">
        <v>142</v>
      </c>
      <c r="BE428" s="203">
        <f>IF(N428="základní",J428,0)</f>
        <v>0</v>
      </c>
      <c r="BF428" s="203">
        <f>IF(N428="snížená",J428,0)</f>
        <v>0</v>
      </c>
      <c r="BG428" s="203">
        <f>IF(N428="zákl. přenesená",J428,0)</f>
        <v>0</v>
      </c>
      <c r="BH428" s="203">
        <f>IF(N428="sníž. přenesená",J428,0)</f>
        <v>0</v>
      </c>
      <c r="BI428" s="203">
        <f>IF(N428="nulová",J428,0)</f>
        <v>0</v>
      </c>
      <c r="BJ428" s="17" t="s">
        <v>81</v>
      </c>
      <c r="BK428" s="203">
        <f>ROUND(I428*H428,2)</f>
        <v>0</v>
      </c>
      <c r="BL428" s="17" t="s">
        <v>168</v>
      </c>
      <c r="BM428" s="202" t="s">
        <v>689</v>
      </c>
    </row>
    <row r="429" spans="1:47" s="2" customFormat="1" ht="19.5">
      <c r="A429" s="34"/>
      <c r="B429" s="35"/>
      <c r="C429" s="36"/>
      <c r="D429" s="204" t="s">
        <v>152</v>
      </c>
      <c r="E429" s="36"/>
      <c r="F429" s="205" t="s">
        <v>688</v>
      </c>
      <c r="G429" s="36"/>
      <c r="H429" s="36"/>
      <c r="I429" s="206"/>
      <c r="J429" s="36"/>
      <c r="K429" s="36"/>
      <c r="L429" s="39"/>
      <c r="M429" s="207"/>
      <c r="N429" s="208"/>
      <c r="O429" s="71"/>
      <c r="P429" s="71"/>
      <c r="Q429" s="71"/>
      <c r="R429" s="71"/>
      <c r="S429" s="71"/>
      <c r="T429" s="72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T429" s="17" t="s">
        <v>152</v>
      </c>
      <c r="AU429" s="17" t="s">
        <v>83</v>
      </c>
    </row>
    <row r="430" spans="2:51" s="13" customFormat="1" ht="11.25">
      <c r="B430" s="211"/>
      <c r="C430" s="212"/>
      <c r="D430" s="204" t="s">
        <v>159</v>
      </c>
      <c r="E430" s="213" t="s">
        <v>1</v>
      </c>
      <c r="F430" s="214" t="s">
        <v>370</v>
      </c>
      <c r="G430" s="212"/>
      <c r="H430" s="213" t="s">
        <v>1</v>
      </c>
      <c r="I430" s="215"/>
      <c r="J430" s="212"/>
      <c r="K430" s="212"/>
      <c r="L430" s="216"/>
      <c r="M430" s="217"/>
      <c r="N430" s="218"/>
      <c r="O430" s="218"/>
      <c r="P430" s="218"/>
      <c r="Q430" s="218"/>
      <c r="R430" s="218"/>
      <c r="S430" s="218"/>
      <c r="T430" s="219"/>
      <c r="AT430" s="220" t="s">
        <v>159</v>
      </c>
      <c r="AU430" s="220" t="s">
        <v>83</v>
      </c>
      <c r="AV430" s="13" t="s">
        <v>81</v>
      </c>
      <c r="AW430" s="13" t="s">
        <v>30</v>
      </c>
      <c r="AX430" s="13" t="s">
        <v>73</v>
      </c>
      <c r="AY430" s="220" t="s">
        <v>142</v>
      </c>
    </row>
    <row r="431" spans="2:51" s="14" customFormat="1" ht="11.25">
      <c r="B431" s="221"/>
      <c r="C431" s="222"/>
      <c r="D431" s="204" t="s">
        <v>159</v>
      </c>
      <c r="E431" s="223" t="s">
        <v>1</v>
      </c>
      <c r="F431" s="224" t="s">
        <v>83</v>
      </c>
      <c r="G431" s="222"/>
      <c r="H431" s="225">
        <v>2</v>
      </c>
      <c r="I431" s="226"/>
      <c r="J431" s="222"/>
      <c r="K431" s="222"/>
      <c r="L431" s="227"/>
      <c r="M431" s="228"/>
      <c r="N431" s="229"/>
      <c r="O431" s="229"/>
      <c r="P431" s="229"/>
      <c r="Q431" s="229"/>
      <c r="R431" s="229"/>
      <c r="S431" s="229"/>
      <c r="T431" s="230"/>
      <c r="AT431" s="231" t="s">
        <v>159</v>
      </c>
      <c r="AU431" s="231" t="s">
        <v>83</v>
      </c>
      <c r="AV431" s="14" t="s">
        <v>83</v>
      </c>
      <c r="AW431" s="14" t="s">
        <v>30</v>
      </c>
      <c r="AX431" s="14" t="s">
        <v>81</v>
      </c>
      <c r="AY431" s="231" t="s">
        <v>142</v>
      </c>
    </row>
    <row r="432" spans="1:65" s="2" customFormat="1" ht="24.2" customHeight="1">
      <c r="A432" s="34"/>
      <c r="B432" s="35"/>
      <c r="C432" s="247" t="s">
        <v>690</v>
      </c>
      <c r="D432" s="247" t="s">
        <v>376</v>
      </c>
      <c r="E432" s="248" t="s">
        <v>691</v>
      </c>
      <c r="F432" s="249" t="s">
        <v>692</v>
      </c>
      <c r="G432" s="250" t="s">
        <v>408</v>
      </c>
      <c r="H432" s="251">
        <v>7</v>
      </c>
      <c r="I432" s="252"/>
      <c r="J432" s="253">
        <f>ROUND(I432*H432,2)</f>
        <v>0</v>
      </c>
      <c r="K432" s="249" t="s">
        <v>149</v>
      </c>
      <c r="L432" s="254"/>
      <c r="M432" s="255" t="s">
        <v>1</v>
      </c>
      <c r="N432" s="256" t="s">
        <v>38</v>
      </c>
      <c r="O432" s="71"/>
      <c r="P432" s="200">
        <f>O432*H432</f>
        <v>0</v>
      </c>
      <c r="Q432" s="200">
        <v>0.12</v>
      </c>
      <c r="R432" s="200">
        <f>Q432*H432</f>
        <v>0.84</v>
      </c>
      <c r="S432" s="200">
        <v>0</v>
      </c>
      <c r="T432" s="201">
        <f>S432*H432</f>
        <v>0</v>
      </c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R432" s="202" t="s">
        <v>198</v>
      </c>
      <c r="AT432" s="202" t="s">
        <v>376</v>
      </c>
      <c r="AU432" s="202" t="s">
        <v>83</v>
      </c>
      <c r="AY432" s="17" t="s">
        <v>142</v>
      </c>
      <c r="BE432" s="203">
        <f>IF(N432="základní",J432,0)</f>
        <v>0</v>
      </c>
      <c r="BF432" s="203">
        <f>IF(N432="snížená",J432,0)</f>
        <v>0</v>
      </c>
      <c r="BG432" s="203">
        <f>IF(N432="zákl. přenesená",J432,0)</f>
        <v>0</v>
      </c>
      <c r="BH432" s="203">
        <f>IF(N432="sníž. přenesená",J432,0)</f>
        <v>0</v>
      </c>
      <c r="BI432" s="203">
        <f>IF(N432="nulová",J432,0)</f>
        <v>0</v>
      </c>
      <c r="BJ432" s="17" t="s">
        <v>81</v>
      </c>
      <c r="BK432" s="203">
        <f>ROUND(I432*H432,2)</f>
        <v>0</v>
      </c>
      <c r="BL432" s="17" t="s">
        <v>168</v>
      </c>
      <c r="BM432" s="202" t="s">
        <v>693</v>
      </c>
    </row>
    <row r="433" spans="1:47" s="2" customFormat="1" ht="19.5">
      <c r="A433" s="34"/>
      <c r="B433" s="35"/>
      <c r="C433" s="36"/>
      <c r="D433" s="204" t="s">
        <v>152</v>
      </c>
      <c r="E433" s="36"/>
      <c r="F433" s="205" t="s">
        <v>692</v>
      </c>
      <c r="G433" s="36"/>
      <c r="H433" s="36"/>
      <c r="I433" s="206"/>
      <c r="J433" s="36"/>
      <c r="K433" s="36"/>
      <c r="L433" s="39"/>
      <c r="M433" s="207"/>
      <c r="N433" s="208"/>
      <c r="O433" s="71"/>
      <c r="P433" s="71"/>
      <c r="Q433" s="71"/>
      <c r="R433" s="71"/>
      <c r="S433" s="71"/>
      <c r="T433" s="72"/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T433" s="17" t="s">
        <v>152</v>
      </c>
      <c r="AU433" s="17" t="s">
        <v>83</v>
      </c>
    </row>
    <row r="434" spans="2:51" s="13" customFormat="1" ht="11.25">
      <c r="B434" s="211"/>
      <c r="C434" s="212"/>
      <c r="D434" s="204" t="s">
        <v>159</v>
      </c>
      <c r="E434" s="213" t="s">
        <v>1</v>
      </c>
      <c r="F434" s="214" t="s">
        <v>370</v>
      </c>
      <c r="G434" s="212"/>
      <c r="H434" s="213" t="s">
        <v>1</v>
      </c>
      <c r="I434" s="215"/>
      <c r="J434" s="212"/>
      <c r="K434" s="212"/>
      <c r="L434" s="216"/>
      <c r="M434" s="217"/>
      <c r="N434" s="218"/>
      <c r="O434" s="218"/>
      <c r="P434" s="218"/>
      <c r="Q434" s="218"/>
      <c r="R434" s="218"/>
      <c r="S434" s="218"/>
      <c r="T434" s="219"/>
      <c r="AT434" s="220" t="s">
        <v>159</v>
      </c>
      <c r="AU434" s="220" t="s">
        <v>83</v>
      </c>
      <c r="AV434" s="13" t="s">
        <v>81</v>
      </c>
      <c r="AW434" s="13" t="s">
        <v>30</v>
      </c>
      <c r="AX434" s="13" t="s">
        <v>73</v>
      </c>
      <c r="AY434" s="220" t="s">
        <v>142</v>
      </c>
    </row>
    <row r="435" spans="2:51" s="14" customFormat="1" ht="11.25">
      <c r="B435" s="221"/>
      <c r="C435" s="222"/>
      <c r="D435" s="204" t="s">
        <v>159</v>
      </c>
      <c r="E435" s="223" t="s">
        <v>1</v>
      </c>
      <c r="F435" s="224" t="s">
        <v>186</v>
      </c>
      <c r="G435" s="222"/>
      <c r="H435" s="225">
        <v>7</v>
      </c>
      <c r="I435" s="226"/>
      <c r="J435" s="222"/>
      <c r="K435" s="222"/>
      <c r="L435" s="227"/>
      <c r="M435" s="228"/>
      <c r="N435" s="229"/>
      <c r="O435" s="229"/>
      <c r="P435" s="229"/>
      <c r="Q435" s="229"/>
      <c r="R435" s="229"/>
      <c r="S435" s="229"/>
      <c r="T435" s="230"/>
      <c r="AT435" s="231" t="s">
        <v>159</v>
      </c>
      <c r="AU435" s="231" t="s">
        <v>83</v>
      </c>
      <c r="AV435" s="14" t="s">
        <v>83</v>
      </c>
      <c r="AW435" s="14" t="s">
        <v>30</v>
      </c>
      <c r="AX435" s="14" t="s">
        <v>81</v>
      </c>
      <c r="AY435" s="231" t="s">
        <v>142</v>
      </c>
    </row>
    <row r="436" spans="1:65" s="2" customFormat="1" ht="16.5" customHeight="1">
      <c r="A436" s="34"/>
      <c r="B436" s="35"/>
      <c r="C436" s="191" t="s">
        <v>694</v>
      </c>
      <c r="D436" s="191" t="s">
        <v>145</v>
      </c>
      <c r="E436" s="192" t="s">
        <v>695</v>
      </c>
      <c r="F436" s="193" t="s">
        <v>696</v>
      </c>
      <c r="G436" s="194" t="s">
        <v>319</v>
      </c>
      <c r="H436" s="195">
        <v>44</v>
      </c>
      <c r="I436" s="196"/>
      <c r="J436" s="197">
        <f>ROUND(I436*H436,2)</f>
        <v>0</v>
      </c>
      <c r="K436" s="193" t="s">
        <v>149</v>
      </c>
      <c r="L436" s="39"/>
      <c r="M436" s="198" t="s">
        <v>1</v>
      </c>
      <c r="N436" s="199" t="s">
        <v>38</v>
      </c>
      <c r="O436" s="71"/>
      <c r="P436" s="200">
        <f>O436*H436</f>
        <v>0</v>
      </c>
      <c r="Q436" s="200">
        <v>0.00658</v>
      </c>
      <c r="R436" s="200">
        <f>Q436*H436</f>
        <v>0.28952</v>
      </c>
      <c r="S436" s="200">
        <v>0</v>
      </c>
      <c r="T436" s="201">
        <f>S436*H436</f>
        <v>0</v>
      </c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R436" s="202" t="s">
        <v>168</v>
      </c>
      <c r="AT436" s="202" t="s">
        <v>145</v>
      </c>
      <c r="AU436" s="202" t="s">
        <v>83</v>
      </c>
      <c r="AY436" s="17" t="s">
        <v>142</v>
      </c>
      <c r="BE436" s="203">
        <f>IF(N436="základní",J436,0)</f>
        <v>0</v>
      </c>
      <c r="BF436" s="203">
        <f>IF(N436="snížená",J436,0)</f>
        <v>0</v>
      </c>
      <c r="BG436" s="203">
        <f>IF(N436="zákl. přenesená",J436,0)</f>
        <v>0</v>
      </c>
      <c r="BH436" s="203">
        <f>IF(N436="sníž. přenesená",J436,0)</f>
        <v>0</v>
      </c>
      <c r="BI436" s="203">
        <f>IF(N436="nulová",J436,0)</f>
        <v>0</v>
      </c>
      <c r="BJ436" s="17" t="s">
        <v>81</v>
      </c>
      <c r="BK436" s="203">
        <f>ROUND(I436*H436,2)</f>
        <v>0</v>
      </c>
      <c r="BL436" s="17" t="s">
        <v>168</v>
      </c>
      <c r="BM436" s="202" t="s">
        <v>697</v>
      </c>
    </row>
    <row r="437" spans="1:47" s="2" customFormat="1" ht="19.5">
      <c r="A437" s="34"/>
      <c r="B437" s="35"/>
      <c r="C437" s="36"/>
      <c r="D437" s="204" t="s">
        <v>152</v>
      </c>
      <c r="E437" s="36"/>
      <c r="F437" s="205" t="s">
        <v>698</v>
      </c>
      <c r="G437" s="36"/>
      <c r="H437" s="36"/>
      <c r="I437" s="206"/>
      <c r="J437" s="36"/>
      <c r="K437" s="36"/>
      <c r="L437" s="39"/>
      <c r="M437" s="207"/>
      <c r="N437" s="208"/>
      <c r="O437" s="71"/>
      <c r="P437" s="71"/>
      <c r="Q437" s="71"/>
      <c r="R437" s="71"/>
      <c r="S437" s="71"/>
      <c r="T437" s="72"/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T437" s="17" t="s">
        <v>152</v>
      </c>
      <c r="AU437" s="17" t="s">
        <v>83</v>
      </c>
    </row>
    <row r="438" spans="1:47" s="2" customFormat="1" ht="11.25">
      <c r="A438" s="34"/>
      <c r="B438" s="35"/>
      <c r="C438" s="36"/>
      <c r="D438" s="209" t="s">
        <v>153</v>
      </c>
      <c r="E438" s="36"/>
      <c r="F438" s="210" t="s">
        <v>699</v>
      </c>
      <c r="G438" s="36"/>
      <c r="H438" s="36"/>
      <c r="I438" s="206"/>
      <c r="J438" s="36"/>
      <c r="K438" s="36"/>
      <c r="L438" s="39"/>
      <c r="M438" s="207"/>
      <c r="N438" s="208"/>
      <c r="O438" s="71"/>
      <c r="P438" s="71"/>
      <c r="Q438" s="71"/>
      <c r="R438" s="71"/>
      <c r="S438" s="71"/>
      <c r="T438" s="72"/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T438" s="17" t="s">
        <v>153</v>
      </c>
      <c r="AU438" s="17" t="s">
        <v>83</v>
      </c>
    </row>
    <row r="439" spans="2:51" s="13" customFormat="1" ht="11.25">
      <c r="B439" s="211"/>
      <c r="C439" s="212"/>
      <c r="D439" s="204" t="s">
        <v>159</v>
      </c>
      <c r="E439" s="213" t="s">
        <v>1</v>
      </c>
      <c r="F439" s="214" t="s">
        <v>370</v>
      </c>
      <c r="G439" s="212"/>
      <c r="H439" s="213" t="s">
        <v>1</v>
      </c>
      <c r="I439" s="215"/>
      <c r="J439" s="212"/>
      <c r="K439" s="212"/>
      <c r="L439" s="216"/>
      <c r="M439" s="217"/>
      <c r="N439" s="218"/>
      <c r="O439" s="218"/>
      <c r="P439" s="218"/>
      <c r="Q439" s="218"/>
      <c r="R439" s="218"/>
      <c r="S439" s="218"/>
      <c r="T439" s="219"/>
      <c r="AT439" s="220" t="s">
        <v>159</v>
      </c>
      <c r="AU439" s="220" t="s">
        <v>83</v>
      </c>
      <c r="AV439" s="13" t="s">
        <v>81</v>
      </c>
      <c r="AW439" s="13" t="s">
        <v>30</v>
      </c>
      <c r="AX439" s="13" t="s">
        <v>73</v>
      </c>
      <c r="AY439" s="220" t="s">
        <v>142</v>
      </c>
    </row>
    <row r="440" spans="2:51" s="13" customFormat="1" ht="11.25">
      <c r="B440" s="211"/>
      <c r="C440" s="212"/>
      <c r="D440" s="204" t="s">
        <v>159</v>
      </c>
      <c r="E440" s="213" t="s">
        <v>1</v>
      </c>
      <c r="F440" s="214" t="s">
        <v>700</v>
      </c>
      <c r="G440" s="212"/>
      <c r="H440" s="213" t="s">
        <v>1</v>
      </c>
      <c r="I440" s="215"/>
      <c r="J440" s="212"/>
      <c r="K440" s="212"/>
      <c r="L440" s="216"/>
      <c r="M440" s="217"/>
      <c r="N440" s="218"/>
      <c r="O440" s="218"/>
      <c r="P440" s="218"/>
      <c r="Q440" s="218"/>
      <c r="R440" s="218"/>
      <c r="S440" s="218"/>
      <c r="T440" s="219"/>
      <c r="AT440" s="220" t="s">
        <v>159</v>
      </c>
      <c r="AU440" s="220" t="s">
        <v>83</v>
      </c>
      <c r="AV440" s="13" t="s">
        <v>81</v>
      </c>
      <c r="AW440" s="13" t="s">
        <v>30</v>
      </c>
      <c r="AX440" s="13" t="s">
        <v>73</v>
      </c>
      <c r="AY440" s="220" t="s">
        <v>142</v>
      </c>
    </row>
    <row r="441" spans="2:51" s="14" customFormat="1" ht="11.25">
      <c r="B441" s="221"/>
      <c r="C441" s="222"/>
      <c r="D441" s="204" t="s">
        <v>159</v>
      </c>
      <c r="E441" s="223" t="s">
        <v>1</v>
      </c>
      <c r="F441" s="224" t="s">
        <v>615</v>
      </c>
      <c r="G441" s="222"/>
      <c r="H441" s="225">
        <v>44</v>
      </c>
      <c r="I441" s="226"/>
      <c r="J441" s="222"/>
      <c r="K441" s="222"/>
      <c r="L441" s="227"/>
      <c r="M441" s="228"/>
      <c r="N441" s="229"/>
      <c r="O441" s="229"/>
      <c r="P441" s="229"/>
      <c r="Q441" s="229"/>
      <c r="R441" s="229"/>
      <c r="S441" s="229"/>
      <c r="T441" s="230"/>
      <c r="AT441" s="231" t="s">
        <v>159</v>
      </c>
      <c r="AU441" s="231" t="s">
        <v>83</v>
      </c>
      <c r="AV441" s="14" t="s">
        <v>83</v>
      </c>
      <c r="AW441" s="14" t="s">
        <v>30</v>
      </c>
      <c r="AX441" s="14" t="s">
        <v>81</v>
      </c>
      <c r="AY441" s="231" t="s">
        <v>142</v>
      </c>
    </row>
    <row r="442" spans="1:65" s="2" customFormat="1" ht="16.5" customHeight="1">
      <c r="A442" s="34"/>
      <c r="B442" s="35"/>
      <c r="C442" s="191" t="s">
        <v>701</v>
      </c>
      <c r="D442" s="191" t="s">
        <v>145</v>
      </c>
      <c r="E442" s="192" t="s">
        <v>702</v>
      </c>
      <c r="F442" s="193" t="s">
        <v>703</v>
      </c>
      <c r="G442" s="194" t="s">
        <v>319</v>
      </c>
      <c r="H442" s="195">
        <v>44</v>
      </c>
      <c r="I442" s="196"/>
      <c r="J442" s="197">
        <f>ROUND(I442*H442,2)</f>
        <v>0</v>
      </c>
      <c r="K442" s="193" t="s">
        <v>149</v>
      </c>
      <c r="L442" s="39"/>
      <c r="M442" s="198" t="s">
        <v>1</v>
      </c>
      <c r="N442" s="199" t="s">
        <v>38</v>
      </c>
      <c r="O442" s="71"/>
      <c r="P442" s="200">
        <f>O442*H442</f>
        <v>0</v>
      </c>
      <c r="Q442" s="200">
        <v>0</v>
      </c>
      <c r="R442" s="200">
        <f>Q442*H442</f>
        <v>0</v>
      </c>
      <c r="S442" s="200">
        <v>0</v>
      </c>
      <c r="T442" s="201">
        <f>S442*H442</f>
        <v>0</v>
      </c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R442" s="202" t="s">
        <v>168</v>
      </c>
      <c r="AT442" s="202" t="s">
        <v>145</v>
      </c>
      <c r="AU442" s="202" t="s">
        <v>83</v>
      </c>
      <c r="AY442" s="17" t="s">
        <v>142</v>
      </c>
      <c r="BE442" s="203">
        <f>IF(N442="základní",J442,0)</f>
        <v>0</v>
      </c>
      <c r="BF442" s="203">
        <f>IF(N442="snížená",J442,0)</f>
        <v>0</v>
      </c>
      <c r="BG442" s="203">
        <f>IF(N442="zákl. přenesená",J442,0)</f>
        <v>0</v>
      </c>
      <c r="BH442" s="203">
        <f>IF(N442="sníž. přenesená",J442,0)</f>
        <v>0</v>
      </c>
      <c r="BI442" s="203">
        <f>IF(N442="nulová",J442,0)</f>
        <v>0</v>
      </c>
      <c r="BJ442" s="17" t="s">
        <v>81</v>
      </c>
      <c r="BK442" s="203">
        <f>ROUND(I442*H442,2)</f>
        <v>0</v>
      </c>
      <c r="BL442" s="17" t="s">
        <v>168</v>
      </c>
      <c r="BM442" s="202" t="s">
        <v>704</v>
      </c>
    </row>
    <row r="443" spans="1:47" s="2" customFormat="1" ht="19.5">
      <c r="A443" s="34"/>
      <c r="B443" s="35"/>
      <c r="C443" s="36"/>
      <c r="D443" s="204" t="s">
        <v>152</v>
      </c>
      <c r="E443" s="36"/>
      <c r="F443" s="205" t="s">
        <v>705</v>
      </c>
      <c r="G443" s="36"/>
      <c r="H443" s="36"/>
      <c r="I443" s="206"/>
      <c r="J443" s="36"/>
      <c r="K443" s="36"/>
      <c r="L443" s="39"/>
      <c r="M443" s="207"/>
      <c r="N443" s="208"/>
      <c r="O443" s="71"/>
      <c r="P443" s="71"/>
      <c r="Q443" s="71"/>
      <c r="R443" s="71"/>
      <c r="S443" s="71"/>
      <c r="T443" s="72"/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T443" s="17" t="s">
        <v>152</v>
      </c>
      <c r="AU443" s="17" t="s">
        <v>83</v>
      </c>
    </row>
    <row r="444" spans="1:47" s="2" customFormat="1" ht="11.25">
      <c r="A444" s="34"/>
      <c r="B444" s="35"/>
      <c r="C444" s="36"/>
      <c r="D444" s="209" t="s">
        <v>153</v>
      </c>
      <c r="E444" s="36"/>
      <c r="F444" s="210" t="s">
        <v>706</v>
      </c>
      <c r="G444" s="36"/>
      <c r="H444" s="36"/>
      <c r="I444" s="206"/>
      <c r="J444" s="36"/>
      <c r="K444" s="36"/>
      <c r="L444" s="39"/>
      <c r="M444" s="207"/>
      <c r="N444" s="208"/>
      <c r="O444" s="71"/>
      <c r="P444" s="71"/>
      <c r="Q444" s="71"/>
      <c r="R444" s="71"/>
      <c r="S444" s="71"/>
      <c r="T444" s="72"/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T444" s="17" t="s">
        <v>153</v>
      </c>
      <c r="AU444" s="17" t="s">
        <v>83</v>
      </c>
    </row>
    <row r="445" spans="2:51" s="13" customFormat="1" ht="11.25">
      <c r="B445" s="211"/>
      <c r="C445" s="212"/>
      <c r="D445" s="204" t="s">
        <v>159</v>
      </c>
      <c r="E445" s="213" t="s">
        <v>1</v>
      </c>
      <c r="F445" s="214" t="s">
        <v>370</v>
      </c>
      <c r="G445" s="212"/>
      <c r="H445" s="213" t="s">
        <v>1</v>
      </c>
      <c r="I445" s="215"/>
      <c r="J445" s="212"/>
      <c r="K445" s="212"/>
      <c r="L445" s="216"/>
      <c r="M445" s="217"/>
      <c r="N445" s="218"/>
      <c r="O445" s="218"/>
      <c r="P445" s="218"/>
      <c r="Q445" s="218"/>
      <c r="R445" s="218"/>
      <c r="S445" s="218"/>
      <c r="T445" s="219"/>
      <c r="AT445" s="220" t="s">
        <v>159</v>
      </c>
      <c r="AU445" s="220" t="s">
        <v>83</v>
      </c>
      <c r="AV445" s="13" t="s">
        <v>81</v>
      </c>
      <c r="AW445" s="13" t="s">
        <v>30</v>
      </c>
      <c r="AX445" s="13" t="s">
        <v>73</v>
      </c>
      <c r="AY445" s="220" t="s">
        <v>142</v>
      </c>
    </row>
    <row r="446" spans="2:51" s="13" customFormat="1" ht="11.25">
      <c r="B446" s="211"/>
      <c r="C446" s="212"/>
      <c r="D446" s="204" t="s">
        <v>159</v>
      </c>
      <c r="E446" s="213" t="s">
        <v>1</v>
      </c>
      <c r="F446" s="214" t="s">
        <v>700</v>
      </c>
      <c r="G446" s="212"/>
      <c r="H446" s="213" t="s">
        <v>1</v>
      </c>
      <c r="I446" s="215"/>
      <c r="J446" s="212"/>
      <c r="K446" s="212"/>
      <c r="L446" s="216"/>
      <c r="M446" s="217"/>
      <c r="N446" s="218"/>
      <c r="O446" s="218"/>
      <c r="P446" s="218"/>
      <c r="Q446" s="218"/>
      <c r="R446" s="218"/>
      <c r="S446" s="218"/>
      <c r="T446" s="219"/>
      <c r="AT446" s="220" t="s">
        <v>159</v>
      </c>
      <c r="AU446" s="220" t="s">
        <v>83</v>
      </c>
      <c r="AV446" s="13" t="s">
        <v>81</v>
      </c>
      <c r="AW446" s="13" t="s">
        <v>30</v>
      </c>
      <c r="AX446" s="13" t="s">
        <v>73</v>
      </c>
      <c r="AY446" s="220" t="s">
        <v>142</v>
      </c>
    </row>
    <row r="447" spans="2:51" s="14" customFormat="1" ht="11.25">
      <c r="B447" s="221"/>
      <c r="C447" s="222"/>
      <c r="D447" s="204" t="s">
        <v>159</v>
      </c>
      <c r="E447" s="223" t="s">
        <v>1</v>
      </c>
      <c r="F447" s="224" t="s">
        <v>615</v>
      </c>
      <c r="G447" s="222"/>
      <c r="H447" s="225">
        <v>44</v>
      </c>
      <c r="I447" s="226"/>
      <c r="J447" s="222"/>
      <c r="K447" s="222"/>
      <c r="L447" s="227"/>
      <c r="M447" s="228"/>
      <c r="N447" s="229"/>
      <c r="O447" s="229"/>
      <c r="P447" s="229"/>
      <c r="Q447" s="229"/>
      <c r="R447" s="229"/>
      <c r="S447" s="229"/>
      <c r="T447" s="230"/>
      <c r="AT447" s="231" t="s">
        <v>159</v>
      </c>
      <c r="AU447" s="231" t="s">
        <v>83</v>
      </c>
      <c r="AV447" s="14" t="s">
        <v>83</v>
      </c>
      <c r="AW447" s="14" t="s">
        <v>30</v>
      </c>
      <c r="AX447" s="14" t="s">
        <v>81</v>
      </c>
      <c r="AY447" s="231" t="s">
        <v>142</v>
      </c>
    </row>
    <row r="448" spans="1:65" s="2" customFormat="1" ht="16.5" customHeight="1">
      <c r="A448" s="34"/>
      <c r="B448" s="35"/>
      <c r="C448" s="191" t="s">
        <v>707</v>
      </c>
      <c r="D448" s="191" t="s">
        <v>145</v>
      </c>
      <c r="E448" s="192" t="s">
        <v>708</v>
      </c>
      <c r="F448" s="193" t="s">
        <v>709</v>
      </c>
      <c r="G448" s="194" t="s">
        <v>352</v>
      </c>
      <c r="H448" s="195">
        <v>0.77</v>
      </c>
      <c r="I448" s="196"/>
      <c r="J448" s="197">
        <f>ROUND(I448*H448,2)</f>
        <v>0</v>
      </c>
      <c r="K448" s="193" t="s">
        <v>149</v>
      </c>
      <c r="L448" s="39"/>
      <c r="M448" s="198" t="s">
        <v>1</v>
      </c>
      <c r="N448" s="199" t="s">
        <v>38</v>
      </c>
      <c r="O448" s="71"/>
      <c r="P448" s="200">
        <f>O448*H448</f>
        <v>0</v>
      </c>
      <c r="Q448" s="200">
        <v>2.65595</v>
      </c>
      <c r="R448" s="200">
        <f>Q448*H448</f>
        <v>2.0450814999999998</v>
      </c>
      <c r="S448" s="200">
        <v>0</v>
      </c>
      <c r="T448" s="201">
        <f>S448*H448</f>
        <v>0</v>
      </c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R448" s="202" t="s">
        <v>168</v>
      </c>
      <c r="AT448" s="202" t="s">
        <v>145</v>
      </c>
      <c r="AU448" s="202" t="s">
        <v>83</v>
      </c>
      <c r="AY448" s="17" t="s">
        <v>142</v>
      </c>
      <c r="BE448" s="203">
        <f>IF(N448="základní",J448,0)</f>
        <v>0</v>
      </c>
      <c r="BF448" s="203">
        <f>IF(N448="snížená",J448,0)</f>
        <v>0</v>
      </c>
      <c r="BG448" s="203">
        <f>IF(N448="zákl. přenesená",J448,0)</f>
        <v>0</v>
      </c>
      <c r="BH448" s="203">
        <f>IF(N448="sníž. přenesená",J448,0)</f>
        <v>0</v>
      </c>
      <c r="BI448" s="203">
        <f>IF(N448="nulová",J448,0)</f>
        <v>0</v>
      </c>
      <c r="BJ448" s="17" t="s">
        <v>81</v>
      </c>
      <c r="BK448" s="203">
        <f>ROUND(I448*H448,2)</f>
        <v>0</v>
      </c>
      <c r="BL448" s="17" t="s">
        <v>168</v>
      </c>
      <c r="BM448" s="202" t="s">
        <v>710</v>
      </c>
    </row>
    <row r="449" spans="1:47" s="2" customFormat="1" ht="19.5">
      <c r="A449" s="34"/>
      <c r="B449" s="35"/>
      <c r="C449" s="36"/>
      <c r="D449" s="204" t="s">
        <v>152</v>
      </c>
      <c r="E449" s="36"/>
      <c r="F449" s="205" t="s">
        <v>711</v>
      </c>
      <c r="G449" s="36"/>
      <c r="H449" s="36"/>
      <c r="I449" s="206"/>
      <c r="J449" s="36"/>
      <c r="K449" s="36"/>
      <c r="L449" s="39"/>
      <c r="M449" s="207"/>
      <c r="N449" s="208"/>
      <c r="O449" s="71"/>
      <c r="P449" s="71"/>
      <c r="Q449" s="71"/>
      <c r="R449" s="71"/>
      <c r="S449" s="71"/>
      <c r="T449" s="72"/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T449" s="17" t="s">
        <v>152</v>
      </c>
      <c r="AU449" s="17" t="s">
        <v>83</v>
      </c>
    </row>
    <row r="450" spans="1:47" s="2" customFormat="1" ht="11.25">
      <c r="A450" s="34"/>
      <c r="B450" s="35"/>
      <c r="C450" s="36"/>
      <c r="D450" s="209" t="s">
        <v>153</v>
      </c>
      <c r="E450" s="36"/>
      <c r="F450" s="210" t="s">
        <v>712</v>
      </c>
      <c r="G450" s="36"/>
      <c r="H450" s="36"/>
      <c r="I450" s="206"/>
      <c r="J450" s="36"/>
      <c r="K450" s="36"/>
      <c r="L450" s="39"/>
      <c r="M450" s="207"/>
      <c r="N450" s="208"/>
      <c r="O450" s="71"/>
      <c r="P450" s="71"/>
      <c r="Q450" s="71"/>
      <c r="R450" s="71"/>
      <c r="S450" s="71"/>
      <c r="T450" s="72"/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T450" s="17" t="s">
        <v>153</v>
      </c>
      <c r="AU450" s="17" t="s">
        <v>83</v>
      </c>
    </row>
    <row r="451" spans="2:51" s="13" customFormat="1" ht="11.25">
      <c r="B451" s="211"/>
      <c r="C451" s="212"/>
      <c r="D451" s="204" t="s">
        <v>159</v>
      </c>
      <c r="E451" s="213" t="s">
        <v>1</v>
      </c>
      <c r="F451" s="214" t="s">
        <v>508</v>
      </c>
      <c r="G451" s="212"/>
      <c r="H451" s="213" t="s">
        <v>1</v>
      </c>
      <c r="I451" s="215"/>
      <c r="J451" s="212"/>
      <c r="K451" s="212"/>
      <c r="L451" s="216"/>
      <c r="M451" s="217"/>
      <c r="N451" s="218"/>
      <c r="O451" s="218"/>
      <c r="P451" s="218"/>
      <c r="Q451" s="218"/>
      <c r="R451" s="218"/>
      <c r="S451" s="218"/>
      <c r="T451" s="219"/>
      <c r="AT451" s="220" t="s">
        <v>159</v>
      </c>
      <c r="AU451" s="220" t="s">
        <v>83</v>
      </c>
      <c r="AV451" s="13" t="s">
        <v>81</v>
      </c>
      <c r="AW451" s="13" t="s">
        <v>30</v>
      </c>
      <c r="AX451" s="13" t="s">
        <v>73</v>
      </c>
      <c r="AY451" s="220" t="s">
        <v>142</v>
      </c>
    </row>
    <row r="452" spans="2:51" s="13" customFormat="1" ht="11.25">
      <c r="B452" s="211"/>
      <c r="C452" s="212"/>
      <c r="D452" s="204" t="s">
        <v>159</v>
      </c>
      <c r="E452" s="213" t="s">
        <v>1</v>
      </c>
      <c r="F452" s="214" t="s">
        <v>713</v>
      </c>
      <c r="G452" s="212"/>
      <c r="H452" s="213" t="s">
        <v>1</v>
      </c>
      <c r="I452" s="215"/>
      <c r="J452" s="212"/>
      <c r="K452" s="212"/>
      <c r="L452" s="216"/>
      <c r="M452" s="217"/>
      <c r="N452" s="218"/>
      <c r="O452" s="218"/>
      <c r="P452" s="218"/>
      <c r="Q452" s="218"/>
      <c r="R452" s="218"/>
      <c r="S452" s="218"/>
      <c r="T452" s="219"/>
      <c r="AT452" s="220" t="s">
        <v>159</v>
      </c>
      <c r="AU452" s="220" t="s">
        <v>83</v>
      </c>
      <c r="AV452" s="13" t="s">
        <v>81</v>
      </c>
      <c r="AW452" s="13" t="s">
        <v>30</v>
      </c>
      <c r="AX452" s="13" t="s">
        <v>73</v>
      </c>
      <c r="AY452" s="220" t="s">
        <v>142</v>
      </c>
    </row>
    <row r="453" spans="2:51" s="14" customFormat="1" ht="11.25">
      <c r="B453" s="221"/>
      <c r="C453" s="222"/>
      <c r="D453" s="204" t="s">
        <v>159</v>
      </c>
      <c r="E453" s="223" t="s">
        <v>1</v>
      </c>
      <c r="F453" s="224" t="s">
        <v>714</v>
      </c>
      <c r="G453" s="222"/>
      <c r="H453" s="225">
        <v>0.77</v>
      </c>
      <c r="I453" s="226"/>
      <c r="J453" s="222"/>
      <c r="K453" s="222"/>
      <c r="L453" s="227"/>
      <c r="M453" s="228"/>
      <c r="N453" s="229"/>
      <c r="O453" s="229"/>
      <c r="P453" s="229"/>
      <c r="Q453" s="229"/>
      <c r="R453" s="229"/>
      <c r="S453" s="229"/>
      <c r="T453" s="230"/>
      <c r="AT453" s="231" t="s">
        <v>159</v>
      </c>
      <c r="AU453" s="231" t="s">
        <v>83</v>
      </c>
      <c r="AV453" s="14" t="s">
        <v>83</v>
      </c>
      <c r="AW453" s="14" t="s">
        <v>30</v>
      </c>
      <c r="AX453" s="14" t="s">
        <v>81</v>
      </c>
      <c r="AY453" s="231" t="s">
        <v>142</v>
      </c>
    </row>
    <row r="454" spans="1:65" s="2" customFormat="1" ht="16.5" customHeight="1">
      <c r="A454" s="34"/>
      <c r="B454" s="35"/>
      <c r="C454" s="191" t="s">
        <v>715</v>
      </c>
      <c r="D454" s="191" t="s">
        <v>145</v>
      </c>
      <c r="E454" s="192" t="s">
        <v>716</v>
      </c>
      <c r="F454" s="193" t="s">
        <v>717</v>
      </c>
      <c r="G454" s="194" t="s">
        <v>352</v>
      </c>
      <c r="H454" s="195">
        <v>7</v>
      </c>
      <c r="I454" s="196"/>
      <c r="J454" s="197">
        <f>ROUND(I454*H454,2)</f>
        <v>0</v>
      </c>
      <c r="K454" s="193" t="s">
        <v>149</v>
      </c>
      <c r="L454" s="39"/>
      <c r="M454" s="198" t="s">
        <v>1</v>
      </c>
      <c r="N454" s="199" t="s">
        <v>38</v>
      </c>
      <c r="O454" s="71"/>
      <c r="P454" s="200">
        <f>O454*H454</f>
        <v>0</v>
      </c>
      <c r="Q454" s="200">
        <v>2.3457</v>
      </c>
      <c r="R454" s="200">
        <f>Q454*H454</f>
        <v>16.4199</v>
      </c>
      <c r="S454" s="200">
        <v>0</v>
      </c>
      <c r="T454" s="201">
        <f>S454*H454</f>
        <v>0</v>
      </c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R454" s="202" t="s">
        <v>168</v>
      </c>
      <c r="AT454" s="202" t="s">
        <v>145</v>
      </c>
      <c r="AU454" s="202" t="s">
        <v>83</v>
      </c>
      <c r="AY454" s="17" t="s">
        <v>142</v>
      </c>
      <c r="BE454" s="203">
        <f>IF(N454="základní",J454,0)</f>
        <v>0</v>
      </c>
      <c r="BF454" s="203">
        <f>IF(N454="snížená",J454,0)</f>
        <v>0</v>
      </c>
      <c r="BG454" s="203">
        <f>IF(N454="zákl. přenesená",J454,0)</f>
        <v>0</v>
      </c>
      <c r="BH454" s="203">
        <f>IF(N454="sníž. přenesená",J454,0)</f>
        <v>0</v>
      </c>
      <c r="BI454" s="203">
        <f>IF(N454="nulová",J454,0)</f>
        <v>0</v>
      </c>
      <c r="BJ454" s="17" t="s">
        <v>81</v>
      </c>
      <c r="BK454" s="203">
        <f>ROUND(I454*H454,2)</f>
        <v>0</v>
      </c>
      <c r="BL454" s="17" t="s">
        <v>168</v>
      </c>
      <c r="BM454" s="202" t="s">
        <v>718</v>
      </c>
    </row>
    <row r="455" spans="1:47" s="2" customFormat="1" ht="11.25">
      <c r="A455" s="34"/>
      <c r="B455" s="35"/>
      <c r="C455" s="36"/>
      <c r="D455" s="204" t="s">
        <v>152</v>
      </c>
      <c r="E455" s="36"/>
      <c r="F455" s="205" t="s">
        <v>719</v>
      </c>
      <c r="G455" s="36"/>
      <c r="H455" s="36"/>
      <c r="I455" s="206"/>
      <c r="J455" s="36"/>
      <c r="K455" s="36"/>
      <c r="L455" s="39"/>
      <c r="M455" s="207"/>
      <c r="N455" s="208"/>
      <c r="O455" s="71"/>
      <c r="P455" s="71"/>
      <c r="Q455" s="71"/>
      <c r="R455" s="71"/>
      <c r="S455" s="71"/>
      <c r="T455" s="72"/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T455" s="17" t="s">
        <v>152</v>
      </c>
      <c r="AU455" s="17" t="s">
        <v>83</v>
      </c>
    </row>
    <row r="456" spans="1:47" s="2" customFormat="1" ht="11.25">
      <c r="A456" s="34"/>
      <c r="B456" s="35"/>
      <c r="C456" s="36"/>
      <c r="D456" s="209" t="s">
        <v>153</v>
      </c>
      <c r="E456" s="36"/>
      <c r="F456" s="210" t="s">
        <v>720</v>
      </c>
      <c r="G456" s="36"/>
      <c r="H456" s="36"/>
      <c r="I456" s="206"/>
      <c r="J456" s="36"/>
      <c r="K456" s="36"/>
      <c r="L456" s="39"/>
      <c r="M456" s="207"/>
      <c r="N456" s="208"/>
      <c r="O456" s="71"/>
      <c r="P456" s="71"/>
      <c r="Q456" s="71"/>
      <c r="R456" s="71"/>
      <c r="S456" s="71"/>
      <c r="T456" s="72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T456" s="17" t="s">
        <v>153</v>
      </c>
      <c r="AU456" s="17" t="s">
        <v>83</v>
      </c>
    </row>
    <row r="457" spans="2:51" s="13" customFormat="1" ht="11.25">
      <c r="B457" s="211"/>
      <c r="C457" s="212"/>
      <c r="D457" s="204" t="s">
        <v>159</v>
      </c>
      <c r="E457" s="213" t="s">
        <v>1</v>
      </c>
      <c r="F457" s="214" t="s">
        <v>323</v>
      </c>
      <c r="G457" s="212"/>
      <c r="H457" s="213" t="s">
        <v>1</v>
      </c>
      <c r="I457" s="215"/>
      <c r="J457" s="212"/>
      <c r="K457" s="212"/>
      <c r="L457" s="216"/>
      <c r="M457" s="217"/>
      <c r="N457" s="218"/>
      <c r="O457" s="218"/>
      <c r="P457" s="218"/>
      <c r="Q457" s="218"/>
      <c r="R457" s="218"/>
      <c r="S457" s="218"/>
      <c r="T457" s="219"/>
      <c r="AT457" s="220" t="s">
        <v>159</v>
      </c>
      <c r="AU457" s="220" t="s">
        <v>83</v>
      </c>
      <c r="AV457" s="13" t="s">
        <v>81</v>
      </c>
      <c r="AW457" s="13" t="s">
        <v>30</v>
      </c>
      <c r="AX457" s="13" t="s">
        <v>73</v>
      </c>
      <c r="AY457" s="220" t="s">
        <v>142</v>
      </c>
    </row>
    <row r="458" spans="2:51" s="14" customFormat="1" ht="11.25">
      <c r="B458" s="221"/>
      <c r="C458" s="222"/>
      <c r="D458" s="204" t="s">
        <v>159</v>
      </c>
      <c r="E458" s="223" t="s">
        <v>1</v>
      </c>
      <c r="F458" s="224" t="s">
        <v>186</v>
      </c>
      <c r="G458" s="222"/>
      <c r="H458" s="225">
        <v>7</v>
      </c>
      <c r="I458" s="226"/>
      <c r="J458" s="222"/>
      <c r="K458" s="222"/>
      <c r="L458" s="227"/>
      <c r="M458" s="228"/>
      <c r="N458" s="229"/>
      <c r="O458" s="229"/>
      <c r="P458" s="229"/>
      <c r="Q458" s="229"/>
      <c r="R458" s="229"/>
      <c r="S458" s="229"/>
      <c r="T458" s="230"/>
      <c r="AT458" s="231" t="s">
        <v>159</v>
      </c>
      <c r="AU458" s="231" t="s">
        <v>83</v>
      </c>
      <c r="AV458" s="14" t="s">
        <v>83</v>
      </c>
      <c r="AW458" s="14" t="s">
        <v>30</v>
      </c>
      <c r="AX458" s="14" t="s">
        <v>81</v>
      </c>
      <c r="AY458" s="231" t="s">
        <v>142</v>
      </c>
    </row>
    <row r="459" spans="2:63" s="12" customFormat="1" ht="22.9" customHeight="1">
      <c r="B459" s="175"/>
      <c r="C459" s="176"/>
      <c r="D459" s="177" t="s">
        <v>72</v>
      </c>
      <c r="E459" s="189" t="s">
        <v>141</v>
      </c>
      <c r="F459" s="189" t="s">
        <v>721</v>
      </c>
      <c r="G459" s="176"/>
      <c r="H459" s="176"/>
      <c r="I459" s="179"/>
      <c r="J459" s="190">
        <f>BK459</f>
        <v>0</v>
      </c>
      <c r="K459" s="176"/>
      <c r="L459" s="181"/>
      <c r="M459" s="182"/>
      <c r="N459" s="183"/>
      <c r="O459" s="183"/>
      <c r="P459" s="184">
        <f>SUM(P460:P510)</f>
        <v>0</v>
      </c>
      <c r="Q459" s="183"/>
      <c r="R459" s="184">
        <f>SUM(R460:R510)</f>
        <v>12.949273</v>
      </c>
      <c r="S459" s="183"/>
      <c r="T459" s="185">
        <f>SUM(T460:T510)</f>
        <v>0</v>
      </c>
      <c r="AR459" s="186" t="s">
        <v>81</v>
      </c>
      <c r="AT459" s="187" t="s">
        <v>72</v>
      </c>
      <c r="AU459" s="187" t="s">
        <v>81</v>
      </c>
      <c r="AY459" s="186" t="s">
        <v>142</v>
      </c>
      <c r="BK459" s="188">
        <f>SUM(BK460:BK510)</f>
        <v>0</v>
      </c>
    </row>
    <row r="460" spans="1:65" s="2" customFormat="1" ht="16.5" customHeight="1">
      <c r="A460" s="34"/>
      <c r="B460" s="35"/>
      <c r="C460" s="191" t="s">
        <v>722</v>
      </c>
      <c r="D460" s="191" t="s">
        <v>145</v>
      </c>
      <c r="E460" s="192" t="s">
        <v>723</v>
      </c>
      <c r="F460" s="193" t="s">
        <v>724</v>
      </c>
      <c r="G460" s="194" t="s">
        <v>319</v>
      </c>
      <c r="H460" s="195">
        <v>8.2</v>
      </c>
      <c r="I460" s="196"/>
      <c r="J460" s="197">
        <f>ROUND(I460*H460,2)</f>
        <v>0</v>
      </c>
      <c r="K460" s="193" t="s">
        <v>149</v>
      </c>
      <c r="L460" s="39"/>
      <c r="M460" s="198" t="s">
        <v>1</v>
      </c>
      <c r="N460" s="199" t="s">
        <v>38</v>
      </c>
      <c r="O460" s="71"/>
      <c r="P460" s="200">
        <f>O460*H460</f>
        <v>0</v>
      </c>
      <c r="Q460" s="200">
        <v>0.23</v>
      </c>
      <c r="R460" s="200">
        <f>Q460*H460</f>
        <v>1.886</v>
      </c>
      <c r="S460" s="200">
        <v>0</v>
      </c>
      <c r="T460" s="201">
        <f>S460*H460</f>
        <v>0</v>
      </c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R460" s="202" t="s">
        <v>168</v>
      </c>
      <c r="AT460" s="202" t="s">
        <v>145</v>
      </c>
      <c r="AU460" s="202" t="s">
        <v>83</v>
      </c>
      <c r="AY460" s="17" t="s">
        <v>142</v>
      </c>
      <c r="BE460" s="203">
        <f>IF(N460="základní",J460,0)</f>
        <v>0</v>
      </c>
      <c r="BF460" s="203">
        <f>IF(N460="snížená",J460,0)</f>
        <v>0</v>
      </c>
      <c r="BG460" s="203">
        <f>IF(N460="zákl. přenesená",J460,0)</f>
        <v>0</v>
      </c>
      <c r="BH460" s="203">
        <f>IF(N460="sníž. přenesená",J460,0)</f>
        <v>0</v>
      </c>
      <c r="BI460" s="203">
        <f>IF(N460="nulová",J460,0)</f>
        <v>0</v>
      </c>
      <c r="BJ460" s="17" t="s">
        <v>81</v>
      </c>
      <c r="BK460" s="203">
        <f>ROUND(I460*H460,2)</f>
        <v>0</v>
      </c>
      <c r="BL460" s="17" t="s">
        <v>168</v>
      </c>
      <c r="BM460" s="202" t="s">
        <v>725</v>
      </c>
    </row>
    <row r="461" spans="1:47" s="2" customFormat="1" ht="19.5">
      <c r="A461" s="34"/>
      <c r="B461" s="35"/>
      <c r="C461" s="36"/>
      <c r="D461" s="204" t="s">
        <v>152</v>
      </c>
      <c r="E461" s="36"/>
      <c r="F461" s="205" t="s">
        <v>726</v>
      </c>
      <c r="G461" s="36"/>
      <c r="H461" s="36"/>
      <c r="I461" s="206"/>
      <c r="J461" s="36"/>
      <c r="K461" s="36"/>
      <c r="L461" s="39"/>
      <c r="M461" s="207"/>
      <c r="N461" s="208"/>
      <c r="O461" s="71"/>
      <c r="P461" s="71"/>
      <c r="Q461" s="71"/>
      <c r="R461" s="71"/>
      <c r="S461" s="71"/>
      <c r="T461" s="72"/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T461" s="17" t="s">
        <v>152</v>
      </c>
      <c r="AU461" s="17" t="s">
        <v>83</v>
      </c>
    </row>
    <row r="462" spans="1:47" s="2" customFormat="1" ht="11.25">
      <c r="A462" s="34"/>
      <c r="B462" s="35"/>
      <c r="C462" s="36"/>
      <c r="D462" s="209" t="s">
        <v>153</v>
      </c>
      <c r="E462" s="36"/>
      <c r="F462" s="210" t="s">
        <v>727</v>
      </c>
      <c r="G462" s="36"/>
      <c r="H462" s="36"/>
      <c r="I462" s="206"/>
      <c r="J462" s="36"/>
      <c r="K462" s="36"/>
      <c r="L462" s="39"/>
      <c r="M462" s="207"/>
      <c r="N462" s="208"/>
      <c r="O462" s="71"/>
      <c r="P462" s="71"/>
      <c r="Q462" s="71"/>
      <c r="R462" s="71"/>
      <c r="S462" s="71"/>
      <c r="T462" s="72"/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T462" s="17" t="s">
        <v>153</v>
      </c>
      <c r="AU462" s="17" t="s">
        <v>83</v>
      </c>
    </row>
    <row r="463" spans="2:51" s="13" customFormat="1" ht="11.25">
      <c r="B463" s="211"/>
      <c r="C463" s="212"/>
      <c r="D463" s="204" t="s">
        <v>159</v>
      </c>
      <c r="E463" s="213" t="s">
        <v>1</v>
      </c>
      <c r="F463" s="214" t="s">
        <v>370</v>
      </c>
      <c r="G463" s="212"/>
      <c r="H463" s="213" t="s">
        <v>1</v>
      </c>
      <c r="I463" s="215"/>
      <c r="J463" s="212"/>
      <c r="K463" s="212"/>
      <c r="L463" s="216"/>
      <c r="M463" s="217"/>
      <c r="N463" s="218"/>
      <c r="O463" s="218"/>
      <c r="P463" s="218"/>
      <c r="Q463" s="218"/>
      <c r="R463" s="218"/>
      <c r="S463" s="218"/>
      <c r="T463" s="219"/>
      <c r="AT463" s="220" t="s">
        <v>159</v>
      </c>
      <c r="AU463" s="220" t="s">
        <v>83</v>
      </c>
      <c r="AV463" s="13" t="s">
        <v>81</v>
      </c>
      <c r="AW463" s="13" t="s">
        <v>30</v>
      </c>
      <c r="AX463" s="13" t="s">
        <v>73</v>
      </c>
      <c r="AY463" s="220" t="s">
        <v>142</v>
      </c>
    </row>
    <row r="464" spans="2:51" s="14" customFormat="1" ht="11.25">
      <c r="B464" s="221"/>
      <c r="C464" s="222"/>
      <c r="D464" s="204" t="s">
        <v>159</v>
      </c>
      <c r="E464" s="223" t="s">
        <v>1</v>
      </c>
      <c r="F464" s="224" t="s">
        <v>728</v>
      </c>
      <c r="G464" s="222"/>
      <c r="H464" s="225">
        <v>8.2</v>
      </c>
      <c r="I464" s="226"/>
      <c r="J464" s="222"/>
      <c r="K464" s="222"/>
      <c r="L464" s="227"/>
      <c r="M464" s="228"/>
      <c r="N464" s="229"/>
      <c r="O464" s="229"/>
      <c r="P464" s="229"/>
      <c r="Q464" s="229"/>
      <c r="R464" s="229"/>
      <c r="S464" s="229"/>
      <c r="T464" s="230"/>
      <c r="AT464" s="231" t="s">
        <v>159</v>
      </c>
      <c r="AU464" s="231" t="s">
        <v>83</v>
      </c>
      <c r="AV464" s="14" t="s">
        <v>83</v>
      </c>
      <c r="AW464" s="14" t="s">
        <v>30</v>
      </c>
      <c r="AX464" s="14" t="s">
        <v>81</v>
      </c>
      <c r="AY464" s="231" t="s">
        <v>142</v>
      </c>
    </row>
    <row r="465" spans="1:65" s="2" customFormat="1" ht="16.5" customHeight="1">
      <c r="A465" s="34"/>
      <c r="B465" s="35"/>
      <c r="C465" s="191" t="s">
        <v>729</v>
      </c>
      <c r="D465" s="191" t="s">
        <v>145</v>
      </c>
      <c r="E465" s="192" t="s">
        <v>730</v>
      </c>
      <c r="F465" s="193" t="s">
        <v>731</v>
      </c>
      <c r="G465" s="194" t="s">
        <v>319</v>
      </c>
      <c r="H465" s="195">
        <v>8.2</v>
      </c>
      <c r="I465" s="196"/>
      <c r="J465" s="197">
        <f>ROUND(I465*H465,2)</f>
        <v>0</v>
      </c>
      <c r="K465" s="193" t="s">
        <v>149</v>
      </c>
      <c r="L465" s="39"/>
      <c r="M465" s="198" t="s">
        <v>1</v>
      </c>
      <c r="N465" s="199" t="s">
        <v>38</v>
      </c>
      <c r="O465" s="71"/>
      <c r="P465" s="200">
        <f>O465*H465</f>
        <v>0</v>
      </c>
      <c r="Q465" s="200">
        <v>0.345</v>
      </c>
      <c r="R465" s="200">
        <f>Q465*H465</f>
        <v>2.8289999999999997</v>
      </c>
      <c r="S465" s="200">
        <v>0</v>
      </c>
      <c r="T465" s="201">
        <f>S465*H465</f>
        <v>0</v>
      </c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R465" s="202" t="s">
        <v>168</v>
      </c>
      <c r="AT465" s="202" t="s">
        <v>145</v>
      </c>
      <c r="AU465" s="202" t="s">
        <v>83</v>
      </c>
      <c r="AY465" s="17" t="s">
        <v>142</v>
      </c>
      <c r="BE465" s="203">
        <f>IF(N465="základní",J465,0)</f>
        <v>0</v>
      </c>
      <c r="BF465" s="203">
        <f>IF(N465="snížená",J465,0)</f>
        <v>0</v>
      </c>
      <c r="BG465" s="203">
        <f>IF(N465="zákl. přenesená",J465,0)</f>
        <v>0</v>
      </c>
      <c r="BH465" s="203">
        <f>IF(N465="sníž. přenesená",J465,0)</f>
        <v>0</v>
      </c>
      <c r="BI465" s="203">
        <f>IF(N465="nulová",J465,0)</f>
        <v>0</v>
      </c>
      <c r="BJ465" s="17" t="s">
        <v>81</v>
      </c>
      <c r="BK465" s="203">
        <f>ROUND(I465*H465,2)</f>
        <v>0</v>
      </c>
      <c r="BL465" s="17" t="s">
        <v>168</v>
      </c>
      <c r="BM465" s="202" t="s">
        <v>732</v>
      </c>
    </row>
    <row r="466" spans="1:47" s="2" customFormat="1" ht="19.5">
      <c r="A466" s="34"/>
      <c r="B466" s="35"/>
      <c r="C466" s="36"/>
      <c r="D466" s="204" t="s">
        <v>152</v>
      </c>
      <c r="E466" s="36"/>
      <c r="F466" s="205" t="s">
        <v>733</v>
      </c>
      <c r="G466" s="36"/>
      <c r="H466" s="36"/>
      <c r="I466" s="206"/>
      <c r="J466" s="36"/>
      <c r="K466" s="36"/>
      <c r="L466" s="39"/>
      <c r="M466" s="207"/>
      <c r="N466" s="208"/>
      <c r="O466" s="71"/>
      <c r="P466" s="71"/>
      <c r="Q466" s="71"/>
      <c r="R466" s="71"/>
      <c r="S466" s="71"/>
      <c r="T466" s="72"/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T466" s="17" t="s">
        <v>152</v>
      </c>
      <c r="AU466" s="17" t="s">
        <v>83</v>
      </c>
    </row>
    <row r="467" spans="1:47" s="2" customFormat="1" ht="11.25">
      <c r="A467" s="34"/>
      <c r="B467" s="35"/>
      <c r="C467" s="36"/>
      <c r="D467" s="209" t="s">
        <v>153</v>
      </c>
      <c r="E467" s="36"/>
      <c r="F467" s="210" t="s">
        <v>734</v>
      </c>
      <c r="G467" s="36"/>
      <c r="H467" s="36"/>
      <c r="I467" s="206"/>
      <c r="J467" s="36"/>
      <c r="K467" s="36"/>
      <c r="L467" s="39"/>
      <c r="M467" s="207"/>
      <c r="N467" s="208"/>
      <c r="O467" s="71"/>
      <c r="P467" s="71"/>
      <c r="Q467" s="71"/>
      <c r="R467" s="71"/>
      <c r="S467" s="71"/>
      <c r="T467" s="72"/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T467" s="17" t="s">
        <v>153</v>
      </c>
      <c r="AU467" s="17" t="s">
        <v>83</v>
      </c>
    </row>
    <row r="468" spans="2:51" s="13" customFormat="1" ht="11.25">
      <c r="B468" s="211"/>
      <c r="C468" s="212"/>
      <c r="D468" s="204" t="s">
        <v>159</v>
      </c>
      <c r="E468" s="213" t="s">
        <v>1</v>
      </c>
      <c r="F468" s="214" t="s">
        <v>370</v>
      </c>
      <c r="G468" s="212"/>
      <c r="H468" s="213" t="s">
        <v>1</v>
      </c>
      <c r="I468" s="215"/>
      <c r="J468" s="212"/>
      <c r="K468" s="212"/>
      <c r="L468" s="216"/>
      <c r="M468" s="217"/>
      <c r="N468" s="218"/>
      <c r="O468" s="218"/>
      <c r="P468" s="218"/>
      <c r="Q468" s="218"/>
      <c r="R468" s="218"/>
      <c r="S468" s="218"/>
      <c r="T468" s="219"/>
      <c r="AT468" s="220" t="s">
        <v>159</v>
      </c>
      <c r="AU468" s="220" t="s">
        <v>83</v>
      </c>
      <c r="AV468" s="13" t="s">
        <v>81</v>
      </c>
      <c r="AW468" s="13" t="s">
        <v>30</v>
      </c>
      <c r="AX468" s="13" t="s">
        <v>73</v>
      </c>
      <c r="AY468" s="220" t="s">
        <v>142</v>
      </c>
    </row>
    <row r="469" spans="2:51" s="14" customFormat="1" ht="11.25">
      <c r="B469" s="221"/>
      <c r="C469" s="222"/>
      <c r="D469" s="204" t="s">
        <v>159</v>
      </c>
      <c r="E469" s="223" t="s">
        <v>1</v>
      </c>
      <c r="F469" s="224" t="s">
        <v>728</v>
      </c>
      <c r="G469" s="222"/>
      <c r="H469" s="225">
        <v>8.2</v>
      </c>
      <c r="I469" s="226"/>
      <c r="J469" s="222"/>
      <c r="K469" s="222"/>
      <c r="L469" s="227"/>
      <c r="M469" s="228"/>
      <c r="N469" s="229"/>
      <c r="O469" s="229"/>
      <c r="P469" s="229"/>
      <c r="Q469" s="229"/>
      <c r="R469" s="229"/>
      <c r="S469" s="229"/>
      <c r="T469" s="230"/>
      <c r="AT469" s="231" t="s">
        <v>159</v>
      </c>
      <c r="AU469" s="231" t="s">
        <v>83</v>
      </c>
      <c r="AV469" s="14" t="s">
        <v>83</v>
      </c>
      <c r="AW469" s="14" t="s">
        <v>30</v>
      </c>
      <c r="AX469" s="14" t="s">
        <v>81</v>
      </c>
      <c r="AY469" s="231" t="s">
        <v>142</v>
      </c>
    </row>
    <row r="470" spans="1:65" s="2" customFormat="1" ht="33" customHeight="1">
      <c r="A470" s="34"/>
      <c r="B470" s="35"/>
      <c r="C470" s="191" t="s">
        <v>735</v>
      </c>
      <c r="D470" s="191" t="s">
        <v>145</v>
      </c>
      <c r="E470" s="192" t="s">
        <v>736</v>
      </c>
      <c r="F470" s="193" t="s">
        <v>737</v>
      </c>
      <c r="G470" s="194" t="s">
        <v>319</v>
      </c>
      <c r="H470" s="195">
        <v>7.2</v>
      </c>
      <c r="I470" s="196"/>
      <c r="J470" s="197">
        <f>ROUND(I470*H470,2)</f>
        <v>0</v>
      </c>
      <c r="K470" s="193" t="s">
        <v>149</v>
      </c>
      <c r="L470" s="39"/>
      <c r="M470" s="198" t="s">
        <v>1</v>
      </c>
      <c r="N470" s="199" t="s">
        <v>38</v>
      </c>
      <c r="O470" s="71"/>
      <c r="P470" s="200">
        <f>O470*H470</f>
        <v>0</v>
      </c>
      <c r="Q470" s="200">
        <v>0.13188</v>
      </c>
      <c r="R470" s="200">
        <f>Q470*H470</f>
        <v>0.949536</v>
      </c>
      <c r="S470" s="200">
        <v>0</v>
      </c>
      <c r="T470" s="201">
        <f>S470*H470</f>
        <v>0</v>
      </c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R470" s="202" t="s">
        <v>168</v>
      </c>
      <c r="AT470" s="202" t="s">
        <v>145</v>
      </c>
      <c r="AU470" s="202" t="s">
        <v>83</v>
      </c>
      <c r="AY470" s="17" t="s">
        <v>142</v>
      </c>
      <c r="BE470" s="203">
        <f>IF(N470="základní",J470,0)</f>
        <v>0</v>
      </c>
      <c r="BF470" s="203">
        <f>IF(N470="snížená",J470,0)</f>
        <v>0</v>
      </c>
      <c r="BG470" s="203">
        <f>IF(N470="zákl. přenesená",J470,0)</f>
        <v>0</v>
      </c>
      <c r="BH470" s="203">
        <f>IF(N470="sníž. přenesená",J470,0)</f>
        <v>0</v>
      </c>
      <c r="BI470" s="203">
        <f>IF(N470="nulová",J470,0)</f>
        <v>0</v>
      </c>
      <c r="BJ470" s="17" t="s">
        <v>81</v>
      </c>
      <c r="BK470" s="203">
        <f>ROUND(I470*H470,2)</f>
        <v>0</v>
      </c>
      <c r="BL470" s="17" t="s">
        <v>168</v>
      </c>
      <c r="BM470" s="202" t="s">
        <v>738</v>
      </c>
    </row>
    <row r="471" spans="1:47" s="2" customFormat="1" ht="29.25">
      <c r="A471" s="34"/>
      <c r="B471" s="35"/>
      <c r="C471" s="36"/>
      <c r="D471" s="204" t="s">
        <v>152</v>
      </c>
      <c r="E471" s="36"/>
      <c r="F471" s="205" t="s">
        <v>739</v>
      </c>
      <c r="G471" s="36"/>
      <c r="H471" s="36"/>
      <c r="I471" s="206"/>
      <c r="J471" s="36"/>
      <c r="K471" s="36"/>
      <c r="L471" s="39"/>
      <c r="M471" s="207"/>
      <c r="N471" s="208"/>
      <c r="O471" s="71"/>
      <c r="P471" s="71"/>
      <c r="Q471" s="71"/>
      <c r="R471" s="71"/>
      <c r="S471" s="71"/>
      <c r="T471" s="72"/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T471" s="17" t="s">
        <v>152</v>
      </c>
      <c r="AU471" s="17" t="s">
        <v>83</v>
      </c>
    </row>
    <row r="472" spans="1:47" s="2" customFormat="1" ht="11.25">
      <c r="A472" s="34"/>
      <c r="B472" s="35"/>
      <c r="C472" s="36"/>
      <c r="D472" s="209" t="s">
        <v>153</v>
      </c>
      <c r="E472" s="36"/>
      <c r="F472" s="210" t="s">
        <v>740</v>
      </c>
      <c r="G472" s="36"/>
      <c r="H472" s="36"/>
      <c r="I472" s="206"/>
      <c r="J472" s="36"/>
      <c r="K472" s="36"/>
      <c r="L472" s="39"/>
      <c r="M472" s="207"/>
      <c r="N472" s="208"/>
      <c r="O472" s="71"/>
      <c r="P472" s="71"/>
      <c r="Q472" s="71"/>
      <c r="R472" s="71"/>
      <c r="S472" s="71"/>
      <c r="T472" s="72"/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T472" s="17" t="s">
        <v>153</v>
      </c>
      <c r="AU472" s="17" t="s">
        <v>83</v>
      </c>
    </row>
    <row r="473" spans="2:51" s="13" customFormat="1" ht="11.25">
      <c r="B473" s="211"/>
      <c r="C473" s="212"/>
      <c r="D473" s="204" t="s">
        <v>159</v>
      </c>
      <c r="E473" s="213" t="s">
        <v>1</v>
      </c>
      <c r="F473" s="214" t="s">
        <v>370</v>
      </c>
      <c r="G473" s="212"/>
      <c r="H473" s="213" t="s">
        <v>1</v>
      </c>
      <c r="I473" s="215"/>
      <c r="J473" s="212"/>
      <c r="K473" s="212"/>
      <c r="L473" s="216"/>
      <c r="M473" s="217"/>
      <c r="N473" s="218"/>
      <c r="O473" s="218"/>
      <c r="P473" s="218"/>
      <c r="Q473" s="218"/>
      <c r="R473" s="218"/>
      <c r="S473" s="218"/>
      <c r="T473" s="219"/>
      <c r="AT473" s="220" t="s">
        <v>159</v>
      </c>
      <c r="AU473" s="220" t="s">
        <v>83</v>
      </c>
      <c r="AV473" s="13" t="s">
        <v>81</v>
      </c>
      <c r="AW473" s="13" t="s">
        <v>30</v>
      </c>
      <c r="AX473" s="13" t="s">
        <v>73</v>
      </c>
      <c r="AY473" s="220" t="s">
        <v>142</v>
      </c>
    </row>
    <row r="474" spans="2:51" s="14" customFormat="1" ht="11.25">
      <c r="B474" s="221"/>
      <c r="C474" s="222"/>
      <c r="D474" s="204" t="s">
        <v>159</v>
      </c>
      <c r="E474" s="223" t="s">
        <v>1</v>
      </c>
      <c r="F474" s="224" t="s">
        <v>741</v>
      </c>
      <c r="G474" s="222"/>
      <c r="H474" s="225">
        <v>7.2</v>
      </c>
      <c r="I474" s="226"/>
      <c r="J474" s="222"/>
      <c r="K474" s="222"/>
      <c r="L474" s="227"/>
      <c r="M474" s="228"/>
      <c r="N474" s="229"/>
      <c r="O474" s="229"/>
      <c r="P474" s="229"/>
      <c r="Q474" s="229"/>
      <c r="R474" s="229"/>
      <c r="S474" s="229"/>
      <c r="T474" s="230"/>
      <c r="AT474" s="231" t="s">
        <v>159</v>
      </c>
      <c r="AU474" s="231" t="s">
        <v>83</v>
      </c>
      <c r="AV474" s="14" t="s">
        <v>83</v>
      </c>
      <c r="AW474" s="14" t="s">
        <v>30</v>
      </c>
      <c r="AX474" s="14" t="s">
        <v>81</v>
      </c>
      <c r="AY474" s="231" t="s">
        <v>142</v>
      </c>
    </row>
    <row r="475" spans="1:65" s="2" customFormat="1" ht="24.2" customHeight="1">
      <c r="A475" s="34"/>
      <c r="B475" s="35"/>
      <c r="C475" s="191" t="s">
        <v>742</v>
      </c>
      <c r="D475" s="191" t="s">
        <v>145</v>
      </c>
      <c r="E475" s="192" t="s">
        <v>743</v>
      </c>
      <c r="F475" s="193" t="s">
        <v>744</v>
      </c>
      <c r="G475" s="194" t="s">
        <v>319</v>
      </c>
      <c r="H475" s="195">
        <v>6.3</v>
      </c>
      <c r="I475" s="196"/>
      <c r="J475" s="197">
        <f>ROUND(I475*H475,2)</f>
        <v>0</v>
      </c>
      <c r="K475" s="193" t="s">
        <v>149</v>
      </c>
      <c r="L475" s="39"/>
      <c r="M475" s="198" t="s">
        <v>1</v>
      </c>
      <c r="N475" s="199" t="s">
        <v>38</v>
      </c>
      <c r="O475" s="71"/>
      <c r="P475" s="200">
        <f>O475*H475</f>
        <v>0</v>
      </c>
      <c r="Q475" s="200">
        <v>0.51086</v>
      </c>
      <c r="R475" s="200">
        <f>Q475*H475</f>
        <v>3.218418</v>
      </c>
      <c r="S475" s="200">
        <v>0</v>
      </c>
      <c r="T475" s="201">
        <f>S475*H475</f>
        <v>0</v>
      </c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R475" s="202" t="s">
        <v>168</v>
      </c>
      <c r="AT475" s="202" t="s">
        <v>145</v>
      </c>
      <c r="AU475" s="202" t="s">
        <v>83</v>
      </c>
      <c r="AY475" s="17" t="s">
        <v>142</v>
      </c>
      <c r="BE475" s="203">
        <f>IF(N475="základní",J475,0)</f>
        <v>0</v>
      </c>
      <c r="BF475" s="203">
        <f>IF(N475="snížená",J475,0)</f>
        <v>0</v>
      </c>
      <c r="BG475" s="203">
        <f>IF(N475="zákl. přenesená",J475,0)</f>
        <v>0</v>
      </c>
      <c r="BH475" s="203">
        <f>IF(N475="sníž. přenesená",J475,0)</f>
        <v>0</v>
      </c>
      <c r="BI475" s="203">
        <f>IF(N475="nulová",J475,0)</f>
        <v>0</v>
      </c>
      <c r="BJ475" s="17" t="s">
        <v>81</v>
      </c>
      <c r="BK475" s="203">
        <f>ROUND(I475*H475,2)</f>
        <v>0</v>
      </c>
      <c r="BL475" s="17" t="s">
        <v>168</v>
      </c>
      <c r="BM475" s="202" t="s">
        <v>745</v>
      </c>
    </row>
    <row r="476" spans="1:47" s="2" customFormat="1" ht="29.25">
      <c r="A476" s="34"/>
      <c r="B476" s="35"/>
      <c r="C476" s="36"/>
      <c r="D476" s="204" t="s">
        <v>152</v>
      </c>
      <c r="E476" s="36"/>
      <c r="F476" s="205" t="s">
        <v>746</v>
      </c>
      <c r="G476" s="36"/>
      <c r="H476" s="36"/>
      <c r="I476" s="206"/>
      <c r="J476" s="36"/>
      <c r="K476" s="36"/>
      <c r="L476" s="39"/>
      <c r="M476" s="207"/>
      <c r="N476" s="208"/>
      <c r="O476" s="71"/>
      <c r="P476" s="71"/>
      <c r="Q476" s="71"/>
      <c r="R476" s="71"/>
      <c r="S476" s="71"/>
      <c r="T476" s="72"/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T476" s="17" t="s">
        <v>152</v>
      </c>
      <c r="AU476" s="17" t="s">
        <v>83</v>
      </c>
    </row>
    <row r="477" spans="1:47" s="2" customFormat="1" ht="11.25">
      <c r="A477" s="34"/>
      <c r="B477" s="35"/>
      <c r="C477" s="36"/>
      <c r="D477" s="209" t="s">
        <v>153</v>
      </c>
      <c r="E477" s="36"/>
      <c r="F477" s="210" t="s">
        <v>747</v>
      </c>
      <c r="G477" s="36"/>
      <c r="H477" s="36"/>
      <c r="I477" s="206"/>
      <c r="J477" s="36"/>
      <c r="K477" s="36"/>
      <c r="L477" s="39"/>
      <c r="M477" s="207"/>
      <c r="N477" s="208"/>
      <c r="O477" s="71"/>
      <c r="P477" s="71"/>
      <c r="Q477" s="71"/>
      <c r="R477" s="71"/>
      <c r="S477" s="71"/>
      <c r="T477" s="72"/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T477" s="17" t="s">
        <v>153</v>
      </c>
      <c r="AU477" s="17" t="s">
        <v>83</v>
      </c>
    </row>
    <row r="478" spans="2:51" s="13" customFormat="1" ht="11.25">
      <c r="B478" s="211"/>
      <c r="C478" s="212"/>
      <c r="D478" s="204" t="s">
        <v>159</v>
      </c>
      <c r="E478" s="213" t="s">
        <v>1</v>
      </c>
      <c r="F478" s="214" t="s">
        <v>370</v>
      </c>
      <c r="G478" s="212"/>
      <c r="H478" s="213" t="s">
        <v>1</v>
      </c>
      <c r="I478" s="215"/>
      <c r="J478" s="212"/>
      <c r="K478" s="212"/>
      <c r="L478" s="216"/>
      <c r="M478" s="217"/>
      <c r="N478" s="218"/>
      <c r="O478" s="218"/>
      <c r="P478" s="218"/>
      <c r="Q478" s="218"/>
      <c r="R478" s="218"/>
      <c r="S478" s="218"/>
      <c r="T478" s="219"/>
      <c r="AT478" s="220" t="s">
        <v>159</v>
      </c>
      <c r="AU478" s="220" t="s">
        <v>83</v>
      </c>
      <c r="AV478" s="13" t="s">
        <v>81</v>
      </c>
      <c r="AW478" s="13" t="s">
        <v>30</v>
      </c>
      <c r="AX478" s="13" t="s">
        <v>73</v>
      </c>
      <c r="AY478" s="220" t="s">
        <v>142</v>
      </c>
    </row>
    <row r="479" spans="2:51" s="14" customFormat="1" ht="11.25">
      <c r="B479" s="221"/>
      <c r="C479" s="222"/>
      <c r="D479" s="204" t="s">
        <v>159</v>
      </c>
      <c r="E479" s="223" t="s">
        <v>1</v>
      </c>
      <c r="F479" s="224" t="s">
        <v>748</v>
      </c>
      <c r="G479" s="222"/>
      <c r="H479" s="225">
        <v>6.3</v>
      </c>
      <c r="I479" s="226"/>
      <c r="J479" s="222"/>
      <c r="K479" s="222"/>
      <c r="L479" s="227"/>
      <c r="M479" s="228"/>
      <c r="N479" s="229"/>
      <c r="O479" s="229"/>
      <c r="P479" s="229"/>
      <c r="Q479" s="229"/>
      <c r="R479" s="229"/>
      <c r="S479" s="229"/>
      <c r="T479" s="230"/>
      <c r="AT479" s="231" t="s">
        <v>159</v>
      </c>
      <c r="AU479" s="231" t="s">
        <v>83</v>
      </c>
      <c r="AV479" s="14" t="s">
        <v>83</v>
      </c>
      <c r="AW479" s="14" t="s">
        <v>30</v>
      </c>
      <c r="AX479" s="14" t="s">
        <v>81</v>
      </c>
      <c r="AY479" s="231" t="s">
        <v>142</v>
      </c>
    </row>
    <row r="480" spans="1:65" s="2" customFormat="1" ht="24.2" customHeight="1">
      <c r="A480" s="34"/>
      <c r="B480" s="35"/>
      <c r="C480" s="191" t="s">
        <v>749</v>
      </c>
      <c r="D480" s="191" t="s">
        <v>145</v>
      </c>
      <c r="E480" s="192" t="s">
        <v>750</v>
      </c>
      <c r="F480" s="193" t="s">
        <v>751</v>
      </c>
      <c r="G480" s="194" t="s">
        <v>319</v>
      </c>
      <c r="H480" s="195">
        <v>7.2</v>
      </c>
      <c r="I480" s="196"/>
      <c r="J480" s="197">
        <f>ROUND(I480*H480,2)</f>
        <v>0</v>
      </c>
      <c r="K480" s="193" t="s">
        <v>149</v>
      </c>
      <c r="L480" s="39"/>
      <c r="M480" s="198" t="s">
        <v>1</v>
      </c>
      <c r="N480" s="199" t="s">
        <v>38</v>
      </c>
      <c r="O480" s="71"/>
      <c r="P480" s="200">
        <f>O480*H480</f>
        <v>0</v>
      </c>
      <c r="Q480" s="200">
        <v>0</v>
      </c>
      <c r="R480" s="200">
        <f>Q480*H480</f>
        <v>0</v>
      </c>
      <c r="S480" s="200">
        <v>0</v>
      </c>
      <c r="T480" s="201">
        <f>S480*H480</f>
        <v>0</v>
      </c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R480" s="202" t="s">
        <v>168</v>
      </c>
      <c r="AT480" s="202" t="s">
        <v>145</v>
      </c>
      <c r="AU480" s="202" t="s">
        <v>83</v>
      </c>
      <c r="AY480" s="17" t="s">
        <v>142</v>
      </c>
      <c r="BE480" s="203">
        <f>IF(N480="základní",J480,0)</f>
        <v>0</v>
      </c>
      <c r="BF480" s="203">
        <f>IF(N480="snížená",J480,0)</f>
        <v>0</v>
      </c>
      <c r="BG480" s="203">
        <f>IF(N480="zákl. přenesená",J480,0)</f>
        <v>0</v>
      </c>
      <c r="BH480" s="203">
        <f>IF(N480="sníž. přenesená",J480,0)</f>
        <v>0</v>
      </c>
      <c r="BI480" s="203">
        <f>IF(N480="nulová",J480,0)</f>
        <v>0</v>
      </c>
      <c r="BJ480" s="17" t="s">
        <v>81</v>
      </c>
      <c r="BK480" s="203">
        <f>ROUND(I480*H480,2)</f>
        <v>0</v>
      </c>
      <c r="BL480" s="17" t="s">
        <v>168</v>
      </c>
      <c r="BM480" s="202" t="s">
        <v>752</v>
      </c>
    </row>
    <row r="481" spans="1:47" s="2" customFormat="1" ht="11.25">
      <c r="A481" s="34"/>
      <c r="B481" s="35"/>
      <c r="C481" s="36"/>
      <c r="D481" s="204" t="s">
        <v>152</v>
      </c>
      <c r="E481" s="36"/>
      <c r="F481" s="205" t="s">
        <v>753</v>
      </c>
      <c r="G481" s="36"/>
      <c r="H481" s="36"/>
      <c r="I481" s="206"/>
      <c r="J481" s="36"/>
      <c r="K481" s="36"/>
      <c r="L481" s="39"/>
      <c r="M481" s="207"/>
      <c r="N481" s="208"/>
      <c r="O481" s="71"/>
      <c r="P481" s="71"/>
      <c r="Q481" s="71"/>
      <c r="R481" s="71"/>
      <c r="S481" s="71"/>
      <c r="T481" s="72"/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T481" s="17" t="s">
        <v>152</v>
      </c>
      <c r="AU481" s="17" t="s">
        <v>83</v>
      </c>
    </row>
    <row r="482" spans="1:47" s="2" customFormat="1" ht="11.25">
      <c r="A482" s="34"/>
      <c r="B482" s="35"/>
      <c r="C482" s="36"/>
      <c r="D482" s="209" t="s">
        <v>153</v>
      </c>
      <c r="E482" s="36"/>
      <c r="F482" s="210" t="s">
        <v>754</v>
      </c>
      <c r="G482" s="36"/>
      <c r="H482" s="36"/>
      <c r="I482" s="206"/>
      <c r="J482" s="36"/>
      <c r="K482" s="36"/>
      <c r="L482" s="39"/>
      <c r="M482" s="207"/>
      <c r="N482" s="208"/>
      <c r="O482" s="71"/>
      <c r="P482" s="71"/>
      <c r="Q482" s="71"/>
      <c r="R482" s="71"/>
      <c r="S482" s="71"/>
      <c r="T482" s="72"/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T482" s="17" t="s">
        <v>153</v>
      </c>
      <c r="AU482" s="17" t="s">
        <v>83</v>
      </c>
    </row>
    <row r="483" spans="2:51" s="13" customFormat="1" ht="11.25">
      <c r="B483" s="211"/>
      <c r="C483" s="212"/>
      <c r="D483" s="204" t="s">
        <v>159</v>
      </c>
      <c r="E483" s="213" t="s">
        <v>1</v>
      </c>
      <c r="F483" s="214" t="s">
        <v>370</v>
      </c>
      <c r="G483" s="212"/>
      <c r="H483" s="213" t="s">
        <v>1</v>
      </c>
      <c r="I483" s="215"/>
      <c r="J483" s="212"/>
      <c r="K483" s="212"/>
      <c r="L483" s="216"/>
      <c r="M483" s="217"/>
      <c r="N483" s="218"/>
      <c r="O483" s="218"/>
      <c r="P483" s="218"/>
      <c r="Q483" s="218"/>
      <c r="R483" s="218"/>
      <c r="S483" s="218"/>
      <c r="T483" s="219"/>
      <c r="AT483" s="220" t="s">
        <v>159</v>
      </c>
      <c r="AU483" s="220" t="s">
        <v>83</v>
      </c>
      <c r="AV483" s="13" t="s">
        <v>81</v>
      </c>
      <c r="AW483" s="13" t="s">
        <v>30</v>
      </c>
      <c r="AX483" s="13" t="s">
        <v>73</v>
      </c>
      <c r="AY483" s="220" t="s">
        <v>142</v>
      </c>
    </row>
    <row r="484" spans="2:51" s="14" customFormat="1" ht="11.25">
      <c r="B484" s="221"/>
      <c r="C484" s="222"/>
      <c r="D484" s="204" t="s">
        <v>159</v>
      </c>
      <c r="E484" s="223" t="s">
        <v>1</v>
      </c>
      <c r="F484" s="224" t="s">
        <v>741</v>
      </c>
      <c r="G484" s="222"/>
      <c r="H484" s="225">
        <v>7.2</v>
      </c>
      <c r="I484" s="226"/>
      <c r="J484" s="222"/>
      <c r="K484" s="222"/>
      <c r="L484" s="227"/>
      <c r="M484" s="228"/>
      <c r="N484" s="229"/>
      <c r="O484" s="229"/>
      <c r="P484" s="229"/>
      <c r="Q484" s="229"/>
      <c r="R484" s="229"/>
      <c r="S484" s="229"/>
      <c r="T484" s="230"/>
      <c r="AT484" s="231" t="s">
        <v>159</v>
      </c>
      <c r="AU484" s="231" t="s">
        <v>83</v>
      </c>
      <c r="AV484" s="14" t="s">
        <v>83</v>
      </c>
      <c r="AW484" s="14" t="s">
        <v>30</v>
      </c>
      <c r="AX484" s="14" t="s">
        <v>81</v>
      </c>
      <c r="AY484" s="231" t="s">
        <v>142</v>
      </c>
    </row>
    <row r="485" spans="1:65" s="2" customFormat="1" ht="24.2" customHeight="1">
      <c r="A485" s="34"/>
      <c r="B485" s="35"/>
      <c r="C485" s="191" t="s">
        <v>755</v>
      </c>
      <c r="D485" s="191" t="s">
        <v>145</v>
      </c>
      <c r="E485" s="192" t="s">
        <v>756</v>
      </c>
      <c r="F485" s="193" t="s">
        <v>757</v>
      </c>
      <c r="G485" s="194" t="s">
        <v>319</v>
      </c>
      <c r="H485" s="195">
        <v>17</v>
      </c>
      <c r="I485" s="196"/>
      <c r="J485" s="197">
        <f>ROUND(I485*H485,2)</f>
        <v>0</v>
      </c>
      <c r="K485" s="193" t="s">
        <v>149</v>
      </c>
      <c r="L485" s="39"/>
      <c r="M485" s="198" t="s">
        <v>1</v>
      </c>
      <c r="N485" s="199" t="s">
        <v>38</v>
      </c>
      <c r="O485" s="71"/>
      <c r="P485" s="200">
        <f>O485*H485</f>
        <v>0</v>
      </c>
      <c r="Q485" s="200">
        <v>0</v>
      </c>
      <c r="R485" s="200">
        <f>Q485*H485</f>
        <v>0</v>
      </c>
      <c r="S485" s="200">
        <v>0</v>
      </c>
      <c r="T485" s="201">
        <f>S485*H485</f>
        <v>0</v>
      </c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R485" s="202" t="s">
        <v>168</v>
      </c>
      <c r="AT485" s="202" t="s">
        <v>145</v>
      </c>
      <c r="AU485" s="202" t="s">
        <v>83</v>
      </c>
      <c r="AY485" s="17" t="s">
        <v>142</v>
      </c>
      <c r="BE485" s="203">
        <f>IF(N485="základní",J485,0)</f>
        <v>0</v>
      </c>
      <c r="BF485" s="203">
        <f>IF(N485="snížená",J485,0)</f>
        <v>0</v>
      </c>
      <c r="BG485" s="203">
        <f>IF(N485="zákl. přenesená",J485,0)</f>
        <v>0</v>
      </c>
      <c r="BH485" s="203">
        <f>IF(N485="sníž. přenesená",J485,0)</f>
        <v>0</v>
      </c>
      <c r="BI485" s="203">
        <f>IF(N485="nulová",J485,0)</f>
        <v>0</v>
      </c>
      <c r="BJ485" s="17" t="s">
        <v>81</v>
      </c>
      <c r="BK485" s="203">
        <f>ROUND(I485*H485,2)</f>
        <v>0</v>
      </c>
      <c r="BL485" s="17" t="s">
        <v>168</v>
      </c>
      <c r="BM485" s="202" t="s">
        <v>758</v>
      </c>
    </row>
    <row r="486" spans="1:47" s="2" customFormat="1" ht="19.5">
      <c r="A486" s="34"/>
      <c r="B486" s="35"/>
      <c r="C486" s="36"/>
      <c r="D486" s="204" t="s">
        <v>152</v>
      </c>
      <c r="E486" s="36"/>
      <c r="F486" s="205" t="s">
        <v>759</v>
      </c>
      <c r="G486" s="36"/>
      <c r="H486" s="36"/>
      <c r="I486" s="206"/>
      <c r="J486" s="36"/>
      <c r="K486" s="36"/>
      <c r="L486" s="39"/>
      <c r="M486" s="207"/>
      <c r="N486" s="208"/>
      <c r="O486" s="71"/>
      <c r="P486" s="71"/>
      <c r="Q486" s="71"/>
      <c r="R486" s="71"/>
      <c r="S486" s="71"/>
      <c r="T486" s="72"/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T486" s="17" t="s">
        <v>152</v>
      </c>
      <c r="AU486" s="17" t="s">
        <v>83</v>
      </c>
    </row>
    <row r="487" spans="1:47" s="2" customFormat="1" ht="11.25">
      <c r="A487" s="34"/>
      <c r="B487" s="35"/>
      <c r="C487" s="36"/>
      <c r="D487" s="209" t="s">
        <v>153</v>
      </c>
      <c r="E487" s="36"/>
      <c r="F487" s="210" t="s">
        <v>760</v>
      </c>
      <c r="G487" s="36"/>
      <c r="H487" s="36"/>
      <c r="I487" s="206"/>
      <c r="J487" s="36"/>
      <c r="K487" s="36"/>
      <c r="L487" s="39"/>
      <c r="M487" s="207"/>
      <c r="N487" s="208"/>
      <c r="O487" s="71"/>
      <c r="P487" s="71"/>
      <c r="Q487" s="71"/>
      <c r="R487" s="71"/>
      <c r="S487" s="71"/>
      <c r="T487" s="72"/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T487" s="17" t="s">
        <v>153</v>
      </c>
      <c r="AU487" s="17" t="s">
        <v>83</v>
      </c>
    </row>
    <row r="488" spans="2:51" s="13" customFormat="1" ht="11.25">
      <c r="B488" s="211"/>
      <c r="C488" s="212"/>
      <c r="D488" s="204" t="s">
        <v>159</v>
      </c>
      <c r="E488" s="213" t="s">
        <v>1</v>
      </c>
      <c r="F488" s="214" t="s">
        <v>370</v>
      </c>
      <c r="G488" s="212"/>
      <c r="H488" s="213" t="s">
        <v>1</v>
      </c>
      <c r="I488" s="215"/>
      <c r="J488" s="212"/>
      <c r="K488" s="212"/>
      <c r="L488" s="216"/>
      <c r="M488" s="217"/>
      <c r="N488" s="218"/>
      <c r="O488" s="218"/>
      <c r="P488" s="218"/>
      <c r="Q488" s="218"/>
      <c r="R488" s="218"/>
      <c r="S488" s="218"/>
      <c r="T488" s="219"/>
      <c r="AT488" s="220" t="s">
        <v>159</v>
      </c>
      <c r="AU488" s="220" t="s">
        <v>83</v>
      </c>
      <c r="AV488" s="13" t="s">
        <v>81</v>
      </c>
      <c r="AW488" s="13" t="s">
        <v>30</v>
      </c>
      <c r="AX488" s="13" t="s">
        <v>73</v>
      </c>
      <c r="AY488" s="220" t="s">
        <v>142</v>
      </c>
    </row>
    <row r="489" spans="2:51" s="14" customFormat="1" ht="11.25">
      <c r="B489" s="221"/>
      <c r="C489" s="222"/>
      <c r="D489" s="204" t="s">
        <v>159</v>
      </c>
      <c r="E489" s="223" t="s">
        <v>1</v>
      </c>
      <c r="F489" s="224" t="s">
        <v>254</v>
      </c>
      <c r="G489" s="222"/>
      <c r="H489" s="225">
        <v>17</v>
      </c>
      <c r="I489" s="226"/>
      <c r="J489" s="222"/>
      <c r="K489" s="222"/>
      <c r="L489" s="227"/>
      <c r="M489" s="228"/>
      <c r="N489" s="229"/>
      <c r="O489" s="229"/>
      <c r="P489" s="229"/>
      <c r="Q489" s="229"/>
      <c r="R489" s="229"/>
      <c r="S489" s="229"/>
      <c r="T489" s="230"/>
      <c r="AT489" s="231" t="s">
        <v>159</v>
      </c>
      <c r="AU489" s="231" t="s">
        <v>83</v>
      </c>
      <c r="AV489" s="14" t="s">
        <v>83</v>
      </c>
      <c r="AW489" s="14" t="s">
        <v>30</v>
      </c>
      <c r="AX489" s="14" t="s">
        <v>81</v>
      </c>
      <c r="AY489" s="231" t="s">
        <v>142</v>
      </c>
    </row>
    <row r="490" spans="1:65" s="2" customFormat="1" ht="33" customHeight="1">
      <c r="A490" s="34"/>
      <c r="B490" s="35"/>
      <c r="C490" s="191" t="s">
        <v>761</v>
      </c>
      <c r="D490" s="191" t="s">
        <v>145</v>
      </c>
      <c r="E490" s="192" t="s">
        <v>762</v>
      </c>
      <c r="F490" s="193" t="s">
        <v>763</v>
      </c>
      <c r="G490" s="194" t="s">
        <v>319</v>
      </c>
      <c r="H490" s="195">
        <v>9</v>
      </c>
      <c r="I490" s="196"/>
      <c r="J490" s="197">
        <f>ROUND(I490*H490,2)</f>
        <v>0</v>
      </c>
      <c r="K490" s="193" t="s">
        <v>149</v>
      </c>
      <c r="L490" s="39"/>
      <c r="M490" s="198" t="s">
        <v>1</v>
      </c>
      <c r="N490" s="199" t="s">
        <v>38</v>
      </c>
      <c r="O490" s="71"/>
      <c r="P490" s="200">
        <f>O490*H490</f>
        <v>0</v>
      </c>
      <c r="Q490" s="200">
        <v>0.10373</v>
      </c>
      <c r="R490" s="200">
        <f>Q490*H490</f>
        <v>0.93357</v>
      </c>
      <c r="S490" s="200">
        <v>0</v>
      </c>
      <c r="T490" s="201">
        <f>S490*H490</f>
        <v>0</v>
      </c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R490" s="202" t="s">
        <v>168</v>
      </c>
      <c r="AT490" s="202" t="s">
        <v>145</v>
      </c>
      <c r="AU490" s="202" t="s">
        <v>83</v>
      </c>
      <c r="AY490" s="17" t="s">
        <v>142</v>
      </c>
      <c r="BE490" s="203">
        <f>IF(N490="základní",J490,0)</f>
        <v>0</v>
      </c>
      <c r="BF490" s="203">
        <f>IF(N490="snížená",J490,0)</f>
        <v>0</v>
      </c>
      <c r="BG490" s="203">
        <f>IF(N490="zákl. přenesená",J490,0)</f>
        <v>0</v>
      </c>
      <c r="BH490" s="203">
        <f>IF(N490="sníž. přenesená",J490,0)</f>
        <v>0</v>
      </c>
      <c r="BI490" s="203">
        <f>IF(N490="nulová",J490,0)</f>
        <v>0</v>
      </c>
      <c r="BJ490" s="17" t="s">
        <v>81</v>
      </c>
      <c r="BK490" s="203">
        <f>ROUND(I490*H490,2)</f>
        <v>0</v>
      </c>
      <c r="BL490" s="17" t="s">
        <v>168</v>
      </c>
      <c r="BM490" s="202" t="s">
        <v>764</v>
      </c>
    </row>
    <row r="491" spans="1:47" s="2" customFormat="1" ht="29.25">
      <c r="A491" s="34"/>
      <c r="B491" s="35"/>
      <c r="C491" s="36"/>
      <c r="D491" s="204" t="s">
        <v>152</v>
      </c>
      <c r="E491" s="36"/>
      <c r="F491" s="205" t="s">
        <v>765</v>
      </c>
      <c r="G491" s="36"/>
      <c r="H491" s="36"/>
      <c r="I491" s="206"/>
      <c r="J491" s="36"/>
      <c r="K491" s="36"/>
      <c r="L491" s="39"/>
      <c r="M491" s="207"/>
      <c r="N491" s="208"/>
      <c r="O491" s="71"/>
      <c r="P491" s="71"/>
      <c r="Q491" s="71"/>
      <c r="R491" s="71"/>
      <c r="S491" s="71"/>
      <c r="T491" s="72"/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T491" s="17" t="s">
        <v>152</v>
      </c>
      <c r="AU491" s="17" t="s">
        <v>83</v>
      </c>
    </row>
    <row r="492" spans="1:47" s="2" customFormat="1" ht="11.25">
      <c r="A492" s="34"/>
      <c r="B492" s="35"/>
      <c r="C492" s="36"/>
      <c r="D492" s="209" t="s">
        <v>153</v>
      </c>
      <c r="E492" s="36"/>
      <c r="F492" s="210" t="s">
        <v>766</v>
      </c>
      <c r="G492" s="36"/>
      <c r="H492" s="36"/>
      <c r="I492" s="206"/>
      <c r="J492" s="36"/>
      <c r="K492" s="36"/>
      <c r="L492" s="39"/>
      <c r="M492" s="207"/>
      <c r="N492" s="208"/>
      <c r="O492" s="71"/>
      <c r="P492" s="71"/>
      <c r="Q492" s="71"/>
      <c r="R492" s="71"/>
      <c r="S492" s="71"/>
      <c r="T492" s="72"/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T492" s="17" t="s">
        <v>153</v>
      </c>
      <c r="AU492" s="17" t="s">
        <v>83</v>
      </c>
    </row>
    <row r="493" spans="2:51" s="13" customFormat="1" ht="11.25">
      <c r="B493" s="211"/>
      <c r="C493" s="212"/>
      <c r="D493" s="204" t="s">
        <v>159</v>
      </c>
      <c r="E493" s="213" t="s">
        <v>1</v>
      </c>
      <c r="F493" s="214" t="s">
        <v>370</v>
      </c>
      <c r="G493" s="212"/>
      <c r="H493" s="213" t="s">
        <v>1</v>
      </c>
      <c r="I493" s="215"/>
      <c r="J493" s="212"/>
      <c r="K493" s="212"/>
      <c r="L493" s="216"/>
      <c r="M493" s="217"/>
      <c r="N493" s="218"/>
      <c r="O493" s="218"/>
      <c r="P493" s="218"/>
      <c r="Q493" s="218"/>
      <c r="R493" s="218"/>
      <c r="S493" s="218"/>
      <c r="T493" s="219"/>
      <c r="AT493" s="220" t="s">
        <v>159</v>
      </c>
      <c r="AU493" s="220" t="s">
        <v>83</v>
      </c>
      <c r="AV493" s="13" t="s">
        <v>81</v>
      </c>
      <c r="AW493" s="13" t="s">
        <v>30</v>
      </c>
      <c r="AX493" s="13" t="s">
        <v>73</v>
      </c>
      <c r="AY493" s="220" t="s">
        <v>142</v>
      </c>
    </row>
    <row r="494" spans="2:51" s="14" customFormat="1" ht="11.25">
      <c r="B494" s="221"/>
      <c r="C494" s="222"/>
      <c r="D494" s="204" t="s">
        <v>159</v>
      </c>
      <c r="E494" s="223" t="s">
        <v>1</v>
      </c>
      <c r="F494" s="224" t="s">
        <v>203</v>
      </c>
      <c r="G494" s="222"/>
      <c r="H494" s="225">
        <v>9</v>
      </c>
      <c r="I494" s="226"/>
      <c r="J494" s="222"/>
      <c r="K494" s="222"/>
      <c r="L494" s="227"/>
      <c r="M494" s="228"/>
      <c r="N494" s="229"/>
      <c r="O494" s="229"/>
      <c r="P494" s="229"/>
      <c r="Q494" s="229"/>
      <c r="R494" s="229"/>
      <c r="S494" s="229"/>
      <c r="T494" s="230"/>
      <c r="AT494" s="231" t="s">
        <v>159</v>
      </c>
      <c r="AU494" s="231" t="s">
        <v>83</v>
      </c>
      <c r="AV494" s="14" t="s">
        <v>83</v>
      </c>
      <c r="AW494" s="14" t="s">
        <v>30</v>
      </c>
      <c r="AX494" s="14" t="s">
        <v>81</v>
      </c>
      <c r="AY494" s="231" t="s">
        <v>142</v>
      </c>
    </row>
    <row r="495" spans="1:65" s="2" customFormat="1" ht="24.2" customHeight="1">
      <c r="A495" s="34"/>
      <c r="B495" s="35"/>
      <c r="C495" s="191" t="s">
        <v>767</v>
      </c>
      <c r="D495" s="191" t="s">
        <v>145</v>
      </c>
      <c r="E495" s="192" t="s">
        <v>768</v>
      </c>
      <c r="F495" s="193" t="s">
        <v>769</v>
      </c>
      <c r="G495" s="194" t="s">
        <v>319</v>
      </c>
      <c r="H495" s="195">
        <v>8.1</v>
      </c>
      <c r="I495" s="196"/>
      <c r="J495" s="197">
        <f>ROUND(I495*H495,2)</f>
        <v>0</v>
      </c>
      <c r="K495" s="193" t="s">
        <v>149</v>
      </c>
      <c r="L495" s="39"/>
      <c r="M495" s="198" t="s">
        <v>1</v>
      </c>
      <c r="N495" s="199" t="s">
        <v>38</v>
      </c>
      <c r="O495" s="71"/>
      <c r="P495" s="200">
        <f>O495*H495</f>
        <v>0</v>
      </c>
      <c r="Q495" s="200">
        <v>0.15559</v>
      </c>
      <c r="R495" s="200">
        <f>Q495*H495</f>
        <v>1.260279</v>
      </c>
      <c r="S495" s="200">
        <v>0</v>
      </c>
      <c r="T495" s="201">
        <f>S495*H495</f>
        <v>0</v>
      </c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R495" s="202" t="s">
        <v>168</v>
      </c>
      <c r="AT495" s="202" t="s">
        <v>145</v>
      </c>
      <c r="AU495" s="202" t="s">
        <v>83</v>
      </c>
      <c r="AY495" s="17" t="s">
        <v>142</v>
      </c>
      <c r="BE495" s="203">
        <f>IF(N495="základní",J495,0)</f>
        <v>0</v>
      </c>
      <c r="BF495" s="203">
        <f>IF(N495="snížená",J495,0)</f>
        <v>0</v>
      </c>
      <c r="BG495" s="203">
        <f>IF(N495="zákl. přenesená",J495,0)</f>
        <v>0</v>
      </c>
      <c r="BH495" s="203">
        <f>IF(N495="sníž. přenesená",J495,0)</f>
        <v>0</v>
      </c>
      <c r="BI495" s="203">
        <f>IF(N495="nulová",J495,0)</f>
        <v>0</v>
      </c>
      <c r="BJ495" s="17" t="s">
        <v>81</v>
      </c>
      <c r="BK495" s="203">
        <f>ROUND(I495*H495,2)</f>
        <v>0</v>
      </c>
      <c r="BL495" s="17" t="s">
        <v>168</v>
      </c>
      <c r="BM495" s="202" t="s">
        <v>770</v>
      </c>
    </row>
    <row r="496" spans="1:47" s="2" customFormat="1" ht="29.25">
      <c r="A496" s="34"/>
      <c r="B496" s="35"/>
      <c r="C496" s="36"/>
      <c r="D496" s="204" t="s">
        <v>152</v>
      </c>
      <c r="E496" s="36"/>
      <c r="F496" s="205" t="s">
        <v>771</v>
      </c>
      <c r="G496" s="36"/>
      <c r="H496" s="36"/>
      <c r="I496" s="206"/>
      <c r="J496" s="36"/>
      <c r="K496" s="36"/>
      <c r="L496" s="39"/>
      <c r="M496" s="207"/>
      <c r="N496" s="208"/>
      <c r="O496" s="71"/>
      <c r="P496" s="71"/>
      <c r="Q496" s="71"/>
      <c r="R496" s="71"/>
      <c r="S496" s="71"/>
      <c r="T496" s="72"/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T496" s="17" t="s">
        <v>152</v>
      </c>
      <c r="AU496" s="17" t="s">
        <v>83</v>
      </c>
    </row>
    <row r="497" spans="1:47" s="2" customFormat="1" ht="11.25">
      <c r="A497" s="34"/>
      <c r="B497" s="35"/>
      <c r="C497" s="36"/>
      <c r="D497" s="209" t="s">
        <v>153</v>
      </c>
      <c r="E497" s="36"/>
      <c r="F497" s="210" t="s">
        <v>772</v>
      </c>
      <c r="G497" s="36"/>
      <c r="H497" s="36"/>
      <c r="I497" s="206"/>
      <c r="J497" s="36"/>
      <c r="K497" s="36"/>
      <c r="L497" s="39"/>
      <c r="M497" s="207"/>
      <c r="N497" s="208"/>
      <c r="O497" s="71"/>
      <c r="P497" s="71"/>
      <c r="Q497" s="71"/>
      <c r="R497" s="71"/>
      <c r="S497" s="71"/>
      <c r="T497" s="72"/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  <c r="AT497" s="17" t="s">
        <v>153</v>
      </c>
      <c r="AU497" s="17" t="s">
        <v>83</v>
      </c>
    </row>
    <row r="498" spans="2:51" s="13" customFormat="1" ht="11.25">
      <c r="B498" s="211"/>
      <c r="C498" s="212"/>
      <c r="D498" s="204" t="s">
        <v>159</v>
      </c>
      <c r="E498" s="213" t="s">
        <v>1</v>
      </c>
      <c r="F498" s="214" t="s">
        <v>370</v>
      </c>
      <c r="G498" s="212"/>
      <c r="H498" s="213" t="s">
        <v>1</v>
      </c>
      <c r="I498" s="215"/>
      <c r="J498" s="212"/>
      <c r="K498" s="212"/>
      <c r="L498" s="216"/>
      <c r="M498" s="217"/>
      <c r="N498" s="218"/>
      <c r="O498" s="218"/>
      <c r="P498" s="218"/>
      <c r="Q498" s="218"/>
      <c r="R498" s="218"/>
      <c r="S498" s="218"/>
      <c r="T498" s="219"/>
      <c r="AT498" s="220" t="s">
        <v>159</v>
      </c>
      <c r="AU498" s="220" t="s">
        <v>83</v>
      </c>
      <c r="AV498" s="13" t="s">
        <v>81</v>
      </c>
      <c r="AW498" s="13" t="s">
        <v>30</v>
      </c>
      <c r="AX498" s="13" t="s">
        <v>73</v>
      </c>
      <c r="AY498" s="220" t="s">
        <v>142</v>
      </c>
    </row>
    <row r="499" spans="2:51" s="14" customFormat="1" ht="11.25">
      <c r="B499" s="221"/>
      <c r="C499" s="222"/>
      <c r="D499" s="204" t="s">
        <v>159</v>
      </c>
      <c r="E499" s="223" t="s">
        <v>1</v>
      </c>
      <c r="F499" s="224" t="s">
        <v>773</v>
      </c>
      <c r="G499" s="222"/>
      <c r="H499" s="225">
        <v>8.1</v>
      </c>
      <c r="I499" s="226"/>
      <c r="J499" s="222"/>
      <c r="K499" s="222"/>
      <c r="L499" s="227"/>
      <c r="M499" s="228"/>
      <c r="N499" s="229"/>
      <c r="O499" s="229"/>
      <c r="P499" s="229"/>
      <c r="Q499" s="229"/>
      <c r="R499" s="229"/>
      <c r="S499" s="229"/>
      <c r="T499" s="230"/>
      <c r="AT499" s="231" t="s">
        <v>159</v>
      </c>
      <c r="AU499" s="231" t="s">
        <v>83</v>
      </c>
      <c r="AV499" s="14" t="s">
        <v>83</v>
      </c>
      <c r="AW499" s="14" t="s">
        <v>30</v>
      </c>
      <c r="AX499" s="14" t="s">
        <v>81</v>
      </c>
      <c r="AY499" s="231" t="s">
        <v>142</v>
      </c>
    </row>
    <row r="500" spans="1:65" s="2" customFormat="1" ht="24.2" customHeight="1">
      <c r="A500" s="34"/>
      <c r="B500" s="35"/>
      <c r="C500" s="191" t="s">
        <v>774</v>
      </c>
      <c r="D500" s="191" t="s">
        <v>145</v>
      </c>
      <c r="E500" s="192" t="s">
        <v>775</v>
      </c>
      <c r="F500" s="193" t="s">
        <v>776</v>
      </c>
      <c r="G500" s="194" t="s">
        <v>319</v>
      </c>
      <c r="H500" s="195">
        <v>8.2</v>
      </c>
      <c r="I500" s="196"/>
      <c r="J500" s="197">
        <f>ROUND(I500*H500,2)</f>
        <v>0</v>
      </c>
      <c r="K500" s="193" t="s">
        <v>149</v>
      </c>
      <c r="L500" s="39"/>
      <c r="M500" s="198" t="s">
        <v>1</v>
      </c>
      <c r="N500" s="199" t="s">
        <v>38</v>
      </c>
      <c r="O500" s="71"/>
      <c r="P500" s="200">
        <f>O500*H500</f>
        <v>0</v>
      </c>
      <c r="Q500" s="200">
        <v>0.08425</v>
      </c>
      <c r="R500" s="200">
        <f>Q500*H500</f>
        <v>0.69085</v>
      </c>
      <c r="S500" s="200">
        <v>0</v>
      </c>
      <c r="T500" s="201">
        <f>S500*H500</f>
        <v>0</v>
      </c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  <c r="AR500" s="202" t="s">
        <v>168</v>
      </c>
      <c r="AT500" s="202" t="s">
        <v>145</v>
      </c>
      <c r="AU500" s="202" t="s">
        <v>83</v>
      </c>
      <c r="AY500" s="17" t="s">
        <v>142</v>
      </c>
      <c r="BE500" s="203">
        <f>IF(N500="základní",J500,0)</f>
        <v>0</v>
      </c>
      <c r="BF500" s="203">
        <f>IF(N500="snížená",J500,0)</f>
        <v>0</v>
      </c>
      <c r="BG500" s="203">
        <f>IF(N500="zákl. přenesená",J500,0)</f>
        <v>0</v>
      </c>
      <c r="BH500" s="203">
        <f>IF(N500="sníž. přenesená",J500,0)</f>
        <v>0</v>
      </c>
      <c r="BI500" s="203">
        <f>IF(N500="nulová",J500,0)</f>
        <v>0</v>
      </c>
      <c r="BJ500" s="17" t="s">
        <v>81</v>
      </c>
      <c r="BK500" s="203">
        <f>ROUND(I500*H500,2)</f>
        <v>0</v>
      </c>
      <c r="BL500" s="17" t="s">
        <v>168</v>
      </c>
      <c r="BM500" s="202" t="s">
        <v>777</v>
      </c>
    </row>
    <row r="501" spans="1:47" s="2" customFormat="1" ht="48.75">
      <c r="A501" s="34"/>
      <c r="B501" s="35"/>
      <c r="C501" s="36"/>
      <c r="D501" s="204" t="s">
        <v>152</v>
      </c>
      <c r="E501" s="36"/>
      <c r="F501" s="205" t="s">
        <v>778</v>
      </c>
      <c r="G501" s="36"/>
      <c r="H501" s="36"/>
      <c r="I501" s="206"/>
      <c r="J501" s="36"/>
      <c r="K501" s="36"/>
      <c r="L501" s="39"/>
      <c r="M501" s="207"/>
      <c r="N501" s="208"/>
      <c r="O501" s="71"/>
      <c r="P501" s="71"/>
      <c r="Q501" s="71"/>
      <c r="R501" s="71"/>
      <c r="S501" s="71"/>
      <c r="T501" s="72"/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T501" s="17" t="s">
        <v>152</v>
      </c>
      <c r="AU501" s="17" t="s">
        <v>83</v>
      </c>
    </row>
    <row r="502" spans="1:47" s="2" customFormat="1" ht="11.25">
      <c r="A502" s="34"/>
      <c r="B502" s="35"/>
      <c r="C502" s="36"/>
      <c r="D502" s="209" t="s">
        <v>153</v>
      </c>
      <c r="E502" s="36"/>
      <c r="F502" s="210" t="s">
        <v>779</v>
      </c>
      <c r="G502" s="36"/>
      <c r="H502" s="36"/>
      <c r="I502" s="206"/>
      <c r="J502" s="36"/>
      <c r="K502" s="36"/>
      <c r="L502" s="39"/>
      <c r="M502" s="207"/>
      <c r="N502" s="208"/>
      <c r="O502" s="71"/>
      <c r="P502" s="71"/>
      <c r="Q502" s="71"/>
      <c r="R502" s="71"/>
      <c r="S502" s="71"/>
      <c r="T502" s="72"/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T502" s="17" t="s">
        <v>153</v>
      </c>
      <c r="AU502" s="17" t="s">
        <v>83</v>
      </c>
    </row>
    <row r="503" spans="2:51" s="13" customFormat="1" ht="11.25">
      <c r="B503" s="211"/>
      <c r="C503" s="212"/>
      <c r="D503" s="204" t="s">
        <v>159</v>
      </c>
      <c r="E503" s="213" t="s">
        <v>1</v>
      </c>
      <c r="F503" s="214" t="s">
        <v>370</v>
      </c>
      <c r="G503" s="212"/>
      <c r="H503" s="213" t="s">
        <v>1</v>
      </c>
      <c r="I503" s="215"/>
      <c r="J503" s="212"/>
      <c r="K503" s="212"/>
      <c r="L503" s="216"/>
      <c r="M503" s="217"/>
      <c r="N503" s="218"/>
      <c r="O503" s="218"/>
      <c r="P503" s="218"/>
      <c r="Q503" s="218"/>
      <c r="R503" s="218"/>
      <c r="S503" s="218"/>
      <c r="T503" s="219"/>
      <c r="AT503" s="220" t="s">
        <v>159</v>
      </c>
      <c r="AU503" s="220" t="s">
        <v>83</v>
      </c>
      <c r="AV503" s="13" t="s">
        <v>81</v>
      </c>
      <c r="AW503" s="13" t="s">
        <v>30</v>
      </c>
      <c r="AX503" s="13" t="s">
        <v>73</v>
      </c>
      <c r="AY503" s="220" t="s">
        <v>142</v>
      </c>
    </row>
    <row r="504" spans="2:51" s="14" customFormat="1" ht="11.25">
      <c r="B504" s="221"/>
      <c r="C504" s="222"/>
      <c r="D504" s="204" t="s">
        <v>159</v>
      </c>
      <c r="E504" s="223" t="s">
        <v>1</v>
      </c>
      <c r="F504" s="224" t="s">
        <v>728</v>
      </c>
      <c r="G504" s="222"/>
      <c r="H504" s="225">
        <v>8.2</v>
      </c>
      <c r="I504" s="226"/>
      <c r="J504" s="222"/>
      <c r="K504" s="222"/>
      <c r="L504" s="227"/>
      <c r="M504" s="228"/>
      <c r="N504" s="229"/>
      <c r="O504" s="229"/>
      <c r="P504" s="229"/>
      <c r="Q504" s="229"/>
      <c r="R504" s="229"/>
      <c r="S504" s="229"/>
      <c r="T504" s="230"/>
      <c r="AT504" s="231" t="s">
        <v>159</v>
      </c>
      <c r="AU504" s="231" t="s">
        <v>83</v>
      </c>
      <c r="AV504" s="14" t="s">
        <v>83</v>
      </c>
      <c r="AW504" s="14" t="s">
        <v>30</v>
      </c>
      <c r="AX504" s="14" t="s">
        <v>81</v>
      </c>
      <c r="AY504" s="231" t="s">
        <v>142</v>
      </c>
    </row>
    <row r="505" spans="1:65" s="2" customFormat="1" ht="21.75" customHeight="1">
      <c r="A505" s="34"/>
      <c r="B505" s="35"/>
      <c r="C505" s="247" t="s">
        <v>780</v>
      </c>
      <c r="D505" s="247" t="s">
        <v>376</v>
      </c>
      <c r="E505" s="248" t="s">
        <v>781</v>
      </c>
      <c r="F505" s="249" t="s">
        <v>782</v>
      </c>
      <c r="G505" s="250" t="s">
        <v>319</v>
      </c>
      <c r="H505" s="251">
        <v>9.02</v>
      </c>
      <c r="I505" s="252"/>
      <c r="J505" s="253">
        <f>ROUND(I505*H505,2)</f>
        <v>0</v>
      </c>
      <c r="K505" s="249" t="s">
        <v>149</v>
      </c>
      <c r="L505" s="254"/>
      <c r="M505" s="255" t="s">
        <v>1</v>
      </c>
      <c r="N505" s="256" t="s">
        <v>38</v>
      </c>
      <c r="O505" s="71"/>
      <c r="P505" s="200">
        <f>O505*H505</f>
        <v>0</v>
      </c>
      <c r="Q505" s="200">
        <v>0.131</v>
      </c>
      <c r="R505" s="200">
        <f>Q505*H505</f>
        <v>1.18162</v>
      </c>
      <c r="S505" s="200">
        <v>0</v>
      </c>
      <c r="T505" s="201">
        <f>S505*H505</f>
        <v>0</v>
      </c>
      <c r="U505" s="34"/>
      <c r="V505" s="34"/>
      <c r="W505" s="34"/>
      <c r="X505" s="34"/>
      <c r="Y505" s="34"/>
      <c r="Z505" s="34"/>
      <c r="AA505" s="34"/>
      <c r="AB505" s="34"/>
      <c r="AC505" s="34"/>
      <c r="AD505" s="34"/>
      <c r="AE505" s="34"/>
      <c r="AR505" s="202" t="s">
        <v>198</v>
      </c>
      <c r="AT505" s="202" t="s">
        <v>376</v>
      </c>
      <c r="AU505" s="202" t="s">
        <v>83</v>
      </c>
      <c r="AY505" s="17" t="s">
        <v>142</v>
      </c>
      <c r="BE505" s="203">
        <f>IF(N505="základní",J505,0)</f>
        <v>0</v>
      </c>
      <c r="BF505" s="203">
        <f>IF(N505="snížená",J505,0)</f>
        <v>0</v>
      </c>
      <c r="BG505" s="203">
        <f>IF(N505="zákl. přenesená",J505,0)</f>
        <v>0</v>
      </c>
      <c r="BH505" s="203">
        <f>IF(N505="sníž. přenesená",J505,0)</f>
        <v>0</v>
      </c>
      <c r="BI505" s="203">
        <f>IF(N505="nulová",J505,0)</f>
        <v>0</v>
      </c>
      <c r="BJ505" s="17" t="s">
        <v>81</v>
      </c>
      <c r="BK505" s="203">
        <f>ROUND(I505*H505,2)</f>
        <v>0</v>
      </c>
      <c r="BL505" s="17" t="s">
        <v>168</v>
      </c>
      <c r="BM505" s="202" t="s">
        <v>783</v>
      </c>
    </row>
    <row r="506" spans="1:47" s="2" customFormat="1" ht="11.25">
      <c r="A506" s="34"/>
      <c r="B506" s="35"/>
      <c r="C506" s="36"/>
      <c r="D506" s="204" t="s">
        <v>152</v>
      </c>
      <c r="E506" s="36"/>
      <c r="F506" s="205" t="s">
        <v>782</v>
      </c>
      <c r="G506" s="36"/>
      <c r="H506" s="36"/>
      <c r="I506" s="206"/>
      <c r="J506" s="36"/>
      <c r="K506" s="36"/>
      <c r="L506" s="39"/>
      <c r="M506" s="207"/>
      <c r="N506" s="208"/>
      <c r="O506" s="71"/>
      <c r="P506" s="71"/>
      <c r="Q506" s="71"/>
      <c r="R506" s="71"/>
      <c r="S506" s="71"/>
      <c r="T506" s="72"/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T506" s="17" t="s">
        <v>152</v>
      </c>
      <c r="AU506" s="17" t="s">
        <v>83</v>
      </c>
    </row>
    <row r="507" spans="2:51" s="13" customFormat="1" ht="11.25">
      <c r="B507" s="211"/>
      <c r="C507" s="212"/>
      <c r="D507" s="204" t="s">
        <v>159</v>
      </c>
      <c r="E507" s="213" t="s">
        <v>1</v>
      </c>
      <c r="F507" s="214" t="s">
        <v>370</v>
      </c>
      <c r="G507" s="212"/>
      <c r="H507" s="213" t="s">
        <v>1</v>
      </c>
      <c r="I507" s="215"/>
      <c r="J507" s="212"/>
      <c r="K507" s="212"/>
      <c r="L507" s="216"/>
      <c r="M507" s="217"/>
      <c r="N507" s="218"/>
      <c r="O507" s="218"/>
      <c r="P507" s="218"/>
      <c r="Q507" s="218"/>
      <c r="R507" s="218"/>
      <c r="S507" s="218"/>
      <c r="T507" s="219"/>
      <c r="AT507" s="220" t="s">
        <v>159</v>
      </c>
      <c r="AU507" s="220" t="s">
        <v>83</v>
      </c>
      <c r="AV507" s="13" t="s">
        <v>81</v>
      </c>
      <c r="AW507" s="13" t="s">
        <v>30</v>
      </c>
      <c r="AX507" s="13" t="s">
        <v>73</v>
      </c>
      <c r="AY507" s="220" t="s">
        <v>142</v>
      </c>
    </row>
    <row r="508" spans="2:51" s="14" customFormat="1" ht="11.25">
      <c r="B508" s="221"/>
      <c r="C508" s="222"/>
      <c r="D508" s="204" t="s">
        <v>159</v>
      </c>
      <c r="E508" s="223" t="s">
        <v>1</v>
      </c>
      <c r="F508" s="224" t="s">
        <v>728</v>
      </c>
      <c r="G508" s="222"/>
      <c r="H508" s="225">
        <v>8.2</v>
      </c>
      <c r="I508" s="226"/>
      <c r="J508" s="222"/>
      <c r="K508" s="222"/>
      <c r="L508" s="227"/>
      <c r="M508" s="228"/>
      <c r="N508" s="229"/>
      <c r="O508" s="229"/>
      <c r="P508" s="229"/>
      <c r="Q508" s="229"/>
      <c r="R508" s="229"/>
      <c r="S508" s="229"/>
      <c r="T508" s="230"/>
      <c r="AT508" s="231" t="s">
        <v>159</v>
      </c>
      <c r="AU508" s="231" t="s">
        <v>83</v>
      </c>
      <c r="AV508" s="14" t="s">
        <v>83</v>
      </c>
      <c r="AW508" s="14" t="s">
        <v>30</v>
      </c>
      <c r="AX508" s="14" t="s">
        <v>73</v>
      </c>
      <c r="AY508" s="231" t="s">
        <v>142</v>
      </c>
    </row>
    <row r="509" spans="2:51" s="14" customFormat="1" ht="11.25">
      <c r="B509" s="221"/>
      <c r="C509" s="222"/>
      <c r="D509" s="204" t="s">
        <v>159</v>
      </c>
      <c r="E509" s="223" t="s">
        <v>1</v>
      </c>
      <c r="F509" s="224" t="s">
        <v>784</v>
      </c>
      <c r="G509" s="222"/>
      <c r="H509" s="225">
        <v>0.82</v>
      </c>
      <c r="I509" s="226"/>
      <c r="J509" s="222"/>
      <c r="K509" s="222"/>
      <c r="L509" s="227"/>
      <c r="M509" s="228"/>
      <c r="N509" s="229"/>
      <c r="O509" s="229"/>
      <c r="P509" s="229"/>
      <c r="Q509" s="229"/>
      <c r="R509" s="229"/>
      <c r="S509" s="229"/>
      <c r="T509" s="230"/>
      <c r="AT509" s="231" t="s">
        <v>159</v>
      </c>
      <c r="AU509" s="231" t="s">
        <v>83</v>
      </c>
      <c r="AV509" s="14" t="s">
        <v>83</v>
      </c>
      <c r="AW509" s="14" t="s">
        <v>30</v>
      </c>
      <c r="AX509" s="14" t="s">
        <v>73</v>
      </c>
      <c r="AY509" s="231" t="s">
        <v>142</v>
      </c>
    </row>
    <row r="510" spans="2:51" s="15" customFormat="1" ht="11.25">
      <c r="B510" s="236"/>
      <c r="C510" s="237"/>
      <c r="D510" s="204" t="s">
        <v>159</v>
      </c>
      <c r="E510" s="238" t="s">
        <v>1</v>
      </c>
      <c r="F510" s="239" t="s">
        <v>374</v>
      </c>
      <c r="G510" s="237"/>
      <c r="H510" s="240">
        <v>9.02</v>
      </c>
      <c r="I510" s="241"/>
      <c r="J510" s="237"/>
      <c r="K510" s="237"/>
      <c r="L510" s="242"/>
      <c r="M510" s="243"/>
      <c r="N510" s="244"/>
      <c r="O510" s="244"/>
      <c r="P510" s="244"/>
      <c r="Q510" s="244"/>
      <c r="R510" s="244"/>
      <c r="S510" s="244"/>
      <c r="T510" s="245"/>
      <c r="AT510" s="246" t="s">
        <v>159</v>
      </c>
      <c r="AU510" s="246" t="s">
        <v>83</v>
      </c>
      <c r="AV510" s="15" t="s">
        <v>168</v>
      </c>
      <c r="AW510" s="15" t="s">
        <v>30</v>
      </c>
      <c r="AX510" s="15" t="s">
        <v>81</v>
      </c>
      <c r="AY510" s="246" t="s">
        <v>142</v>
      </c>
    </row>
    <row r="511" spans="2:63" s="12" customFormat="1" ht="22.9" customHeight="1">
      <c r="B511" s="175"/>
      <c r="C511" s="176"/>
      <c r="D511" s="177" t="s">
        <v>72</v>
      </c>
      <c r="E511" s="189" t="s">
        <v>198</v>
      </c>
      <c r="F511" s="189" t="s">
        <v>785</v>
      </c>
      <c r="G511" s="176"/>
      <c r="H511" s="176"/>
      <c r="I511" s="179"/>
      <c r="J511" s="190">
        <f>BK511</f>
        <v>0</v>
      </c>
      <c r="K511" s="176"/>
      <c r="L511" s="181"/>
      <c r="M511" s="182"/>
      <c r="N511" s="183"/>
      <c r="O511" s="183"/>
      <c r="P511" s="184">
        <f>SUM(P512:P531)</f>
        <v>0</v>
      </c>
      <c r="Q511" s="183"/>
      <c r="R511" s="184">
        <f>SUM(R512:R531)</f>
        <v>0.1480215</v>
      </c>
      <c r="S511" s="183"/>
      <c r="T511" s="185">
        <f>SUM(T512:T531)</f>
        <v>0</v>
      </c>
      <c r="AR511" s="186" t="s">
        <v>81</v>
      </c>
      <c r="AT511" s="187" t="s">
        <v>72</v>
      </c>
      <c r="AU511" s="187" t="s">
        <v>81</v>
      </c>
      <c r="AY511" s="186" t="s">
        <v>142</v>
      </c>
      <c r="BK511" s="188">
        <f>SUM(BK512:BK531)</f>
        <v>0</v>
      </c>
    </row>
    <row r="512" spans="1:65" s="2" customFormat="1" ht="24.2" customHeight="1">
      <c r="A512" s="34"/>
      <c r="B512" s="35"/>
      <c r="C512" s="191" t="s">
        <v>786</v>
      </c>
      <c r="D512" s="191" t="s">
        <v>145</v>
      </c>
      <c r="E512" s="192" t="s">
        <v>787</v>
      </c>
      <c r="F512" s="193" t="s">
        <v>788</v>
      </c>
      <c r="G512" s="194" t="s">
        <v>290</v>
      </c>
      <c r="H512" s="195">
        <v>76.7</v>
      </c>
      <c r="I512" s="196"/>
      <c r="J512" s="197">
        <f>ROUND(I512*H512,2)</f>
        <v>0</v>
      </c>
      <c r="K512" s="193" t="s">
        <v>149</v>
      </c>
      <c r="L512" s="39"/>
      <c r="M512" s="198" t="s">
        <v>1</v>
      </c>
      <c r="N512" s="199" t="s">
        <v>38</v>
      </c>
      <c r="O512" s="71"/>
      <c r="P512" s="200">
        <f>O512*H512</f>
        <v>0</v>
      </c>
      <c r="Q512" s="200">
        <v>0</v>
      </c>
      <c r="R512" s="200">
        <f>Q512*H512</f>
        <v>0</v>
      </c>
      <c r="S512" s="200">
        <v>0</v>
      </c>
      <c r="T512" s="201">
        <f>S512*H512</f>
        <v>0</v>
      </c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4"/>
      <c r="AR512" s="202" t="s">
        <v>168</v>
      </c>
      <c r="AT512" s="202" t="s">
        <v>145</v>
      </c>
      <c r="AU512" s="202" t="s">
        <v>83</v>
      </c>
      <c r="AY512" s="17" t="s">
        <v>142</v>
      </c>
      <c r="BE512" s="203">
        <f>IF(N512="základní",J512,0)</f>
        <v>0</v>
      </c>
      <c r="BF512" s="203">
        <f>IF(N512="snížená",J512,0)</f>
        <v>0</v>
      </c>
      <c r="BG512" s="203">
        <f>IF(N512="zákl. přenesená",J512,0)</f>
        <v>0</v>
      </c>
      <c r="BH512" s="203">
        <f>IF(N512="sníž. přenesená",J512,0)</f>
        <v>0</v>
      </c>
      <c r="BI512" s="203">
        <f>IF(N512="nulová",J512,0)</f>
        <v>0</v>
      </c>
      <c r="BJ512" s="17" t="s">
        <v>81</v>
      </c>
      <c r="BK512" s="203">
        <f>ROUND(I512*H512,2)</f>
        <v>0</v>
      </c>
      <c r="BL512" s="17" t="s">
        <v>168</v>
      </c>
      <c r="BM512" s="202" t="s">
        <v>789</v>
      </c>
    </row>
    <row r="513" spans="1:47" s="2" customFormat="1" ht="19.5">
      <c r="A513" s="34"/>
      <c r="B513" s="35"/>
      <c r="C513" s="36"/>
      <c r="D513" s="204" t="s">
        <v>152</v>
      </c>
      <c r="E513" s="36"/>
      <c r="F513" s="205" t="s">
        <v>790</v>
      </c>
      <c r="G513" s="36"/>
      <c r="H513" s="36"/>
      <c r="I513" s="206"/>
      <c r="J513" s="36"/>
      <c r="K513" s="36"/>
      <c r="L513" s="39"/>
      <c r="M513" s="207"/>
      <c r="N513" s="208"/>
      <c r="O513" s="71"/>
      <c r="P513" s="71"/>
      <c r="Q513" s="71"/>
      <c r="R513" s="71"/>
      <c r="S513" s="71"/>
      <c r="T513" s="72"/>
      <c r="U513" s="34"/>
      <c r="V513" s="34"/>
      <c r="W513" s="34"/>
      <c r="X513" s="34"/>
      <c r="Y513" s="34"/>
      <c r="Z513" s="34"/>
      <c r="AA513" s="34"/>
      <c r="AB513" s="34"/>
      <c r="AC513" s="34"/>
      <c r="AD513" s="34"/>
      <c r="AE513" s="34"/>
      <c r="AT513" s="17" t="s">
        <v>152</v>
      </c>
      <c r="AU513" s="17" t="s">
        <v>83</v>
      </c>
    </row>
    <row r="514" spans="1:47" s="2" customFormat="1" ht="11.25">
      <c r="A514" s="34"/>
      <c r="B514" s="35"/>
      <c r="C514" s="36"/>
      <c r="D514" s="209" t="s">
        <v>153</v>
      </c>
      <c r="E514" s="36"/>
      <c r="F514" s="210" t="s">
        <v>791</v>
      </c>
      <c r="G514" s="36"/>
      <c r="H514" s="36"/>
      <c r="I514" s="206"/>
      <c r="J514" s="36"/>
      <c r="K514" s="36"/>
      <c r="L514" s="39"/>
      <c r="M514" s="207"/>
      <c r="N514" s="208"/>
      <c r="O514" s="71"/>
      <c r="P514" s="71"/>
      <c r="Q514" s="71"/>
      <c r="R514" s="71"/>
      <c r="S514" s="71"/>
      <c r="T514" s="72"/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34"/>
      <c r="AT514" s="17" t="s">
        <v>153</v>
      </c>
      <c r="AU514" s="17" t="s">
        <v>83</v>
      </c>
    </row>
    <row r="515" spans="2:51" s="13" customFormat="1" ht="11.25">
      <c r="B515" s="211"/>
      <c r="C515" s="212"/>
      <c r="D515" s="204" t="s">
        <v>159</v>
      </c>
      <c r="E515" s="213" t="s">
        <v>1</v>
      </c>
      <c r="F515" s="214" t="s">
        <v>508</v>
      </c>
      <c r="G515" s="212"/>
      <c r="H515" s="213" t="s">
        <v>1</v>
      </c>
      <c r="I515" s="215"/>
      <c r="J515" s="212"/>
      <c r="K515" s="212"/>
      <c r="L515" s="216"/>
      <c r="M515" s="217"/>
      <c r="N515" s="218"/>
      <c r="O515" s="218"/>
      <c r="P515" s="218"/>
      <c r="Q515" s="218"/>
      <c r="R515" s="218"/>
      <c r="S515" s="218"/>
      <c r="T515" s="219"/>
      <c r="AT515" s="220" t="s">
        <v>159</v>
      </c>
      <c r="AU515" s="220" t="s">
        <v>83</v>
      </c>
      <c r="AV515" s="13" t="s">
        <v>81</v>
      </c>
      <c r="AW515" s="13" t="s">
        <v>30</v>
      </c>
      <c r="AX515" s="13" t="s">
        <v>73</v>
      </c>
      <c r="AY515" s="220" t="s">
        <v>142</v>
      </c>
    </row>
    <row r="516" spans="2:51" s="14" customFormat="1" ht="11.25">
      <c r="B516" s="221"/>
      <c r="C516" s="222"/>
      <c r="D516" s="204" t="s">
        <v>159</v>
      </c>
      <c r="E516" s="223" t="s">
        <v>1</v>
      </c>
      <c r="F516" s="224" t="s">
        <v>792</v>
      </c>
      <c r="G516" s="222"/>
      <c r="H516" s="225">
        <v>76.7</v>
      </c>
      <c r="I516" s="226"/>
      <c r="J516" s="222"/>
      <c r="K516" s="222"/>
      <c r="L516" s="227"/>
      <c r="M516" s="228"/>
      <c r="N516" s="229"/>
      <c r="O516" s="229"/>
      <c r="P516" s="229"/>
      <c r="Q516" s="229"/>
      <c r="R516" s="229"/>
      <c r="S516" s="229"/>
      <c r="T516" s="230"/>
      <c r="AT516" s="231" t="s">
        <v>159</v>
      </c>
      <c r="AU516" s="231" t="s">
        <v>83</v>
      </c>
      <c r="AV516" s="14" t="s">
        <v>83</v>
      </c>
      <c r="AW516" s="14" t="s">
        <v>30</v>
      </c>
      <c r="AX516" s="14" t="s">
        <v>81</v>
      </c>
      <c r="AY516" s="231" t="s">
        <v>142</v>
      </c>
    </row>
    <row r="517" spans="1:65" s="2" customFormat="1" ht="37.9" customHeight="1">
      <c r="A517" s="34"/>
      <c r="B517" s="35"/>
      <c r="C517" s="247" t="s">
        <v>793</v>
      </c>
      <c r="D517" s="247" t="s">
        <v>376</v>
      </c>
      <c r="E517" s="248" t="s">
        <v>794</v>
      </c>
      <c r="F517" s="249" t="s">
        <v>795</v>
      </c>
      <c r="G517" s="250" t="s">
        <v>290</v>
      </c>
      <c r="H517" s="251">
        <v>76.7</v>
      </c>
      <c r="I517" s="252"/>
      <c r="J517" s="253">
        <f>ROUND(I517*H517,2)</f>
        <v>0</v>
      </c>
      <c r="K517" s="249" t="s">
        <v>149</v>
      </c>
      <c r="L517" s="254"/>
      <c r="M517" s="255" t="s">
        <v>1</v>
      </c>
      <c r="N517" s="256" t="s">
        <v>38</v>
      </c>
      <c r="O517" s="71"/>
      <c r="P517" s="200">
        <f>O517*H517</f>
        <v>0</v>
      </c>
      <c r="Q517" s="200">
        <v>0.00114</v>
      </c>
      <c r="R517" s="200">
        <f>Q517*H517</f>
        <v>0.087438</v>
      </c>
      <c r="S517" s="200">
        <v>0</v>
      </c>
      <c r="T517" s="201">
        <f>S517*H517</f>
        <v>0</v>
      </c>
      <c r="U517" s="34"/>
      <c r="V517" s="34"/>
      <c r="W517" s="34"/>
      <c r="X517" s="34"/>
      <c r="Y517" s="34"/>
      <c r="Z517" s="34"/>
      <c r="AA517" s="34"/>
      <c r="AB517" s="34"/>
      <c r="AC517" s="34"/>
      <c r="AD517" s="34"/>
      <c r="AE517" s="34"/>
      <c r="AR517" s="202" t="s">
        <v>198</v>
      </c>
      <c r="AT517" s="202" t="s">
        <v>376</v>
      </c>
      <c r="AU517" s="202" t="s">
        <v>83</v>
      </c>
      <c r="AY517" s="17" t="s">
        <v>142</v>
      </c>
      <c r="BE517" s="203">
        <f>IF(N517="základní",J517,0)</f>
        <v>0</v>
      </c>
      <c r="BF517" s="203">
        <f>IF(N517="snížená",J517,0)</f>
        <v>0</v>
      </c>
      <c r="BG517" s="203">
        <f>IF(N517="zákl. přenesená",J517,0)</f>
        <v>0</v>
      </c>
      <c r="BH517" s="203">
        <f>IF(N517="sníž. přenesená",J517,0)</f>
        <v>0</v>
      </c>
      <c r="BI517" s="203">
        <f>IF(N517="nulová",J517,0)</f>
        <v>0</v>
      </c>
      <c r="BJ517" s="17" t="s">
        <v>81</v>
      </c>
      <c r="BK517" s="203">
        <f>ROUND(I517*H517,2)</f>
        <v>0</v>
      </c>
      <c r="BL517" s="17" t="s">
        <v>168</v>
      </c>
      <c r="BM517" s="202" t="s">
        <v>796</v>
      </c>
    </row>
    <row r="518" spans="1:47" s="2" customFormat="1" ht="19.5">
      <c r="A518" s="34"/>
      <c r="B518" s="35"/>
      <c r="C518" s="36"/>
      <c r="D518" s="204" t="s">
        <v>152</v>
      </c>
      <c r="E518" s="36"/>
      <c r="F518" s="205" t="s">
        <v>795</v>
      </c>
      <c r="G518" s="36"/>
      <c r="H518" s="36"/>
      <c r="I518" s="206"/>
      <c r="J518" s="36"/>
      <c r="K518" s="36"/>
      <c r="L518" s="39"/>
      <c r="M518" s="207"/>
      <c r="N518" s="208"/>
      <c r="O518" s="71"/>
      <c r="P518" s="71"/>
      <c r="Q518" s="71"/>
      <c r="R518" s="71"/>
      <c r="S518" s="71"/>
      <c r="T518" s="72"/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  <c r="AT518" s="17" t="s">
        <v>152</v>
      </c>
      <c r="AU518" s="17" t="s">
        <v>83</v>
      </c>
    </row>
    <row r="519" spans="1:65" s="2" customFormat="1" ht="24.2" customHeight="1">
      <c r="A519" s="34"/>
      <c r="B519" s="35"/>
      <c r="C519" s="191" t="s">
        <v>797</v>
      </c>
      <c r="D519" s="191" t="s">
        <v>145</v>
      </c>
      <c r="E519" s="192" t="s">
        <v>798</v>
      </c>
      <c r="F519" s="193" t="s">
        <v>799</v>
      </c>
      <c r="G519" s="194" t="s">
        <v>408</v>
      </c>
      <c r="H519" s="195">
        <v>18</v>
      </c>
      <c r="I519" s="196"/>
      <c r="J519" s="197">
        <f>ROUND(I519*H519,2)</f>
        <v>0</v>
      </c>
      <c r="K519" s="193" t="s">
        <v>149</v>
      </c>
      <c r="L519" s="39"/>
      <c r="M519" s="198" t="s">
        <v>1</v>
      </c>
      <c r="N519" s="199" t="s">
        <v>38</v>
      </c>
      <c r="O519" s="71"/>
      <c r="P519" s="200">
        <f>O519*H519</f>
        <v>0</v>
      </c>
      <c r="Q519" s="200">
        <v>0</v>
      </c>
      <c r="R519" s="200">
        <f>Q519*H519</f>
        <v>0</v>
      </c>
      <c r="S519" s="200">
        <v>0</v>
      </c>
      <c r="T519" s="201">
        <f>S519*H519</f>
        <v>0</v>
      </c>
      <c r="U519" s="34"/>
      <c r="V519" s="34"/>
      <c r="W519" s="34"/>
      <c r="X519" s="34"/>
      <c r="Y519" s="34"/>
      <c r="Z519" s="34"/>
      <c r="AA519" s="34"/>
      <c r="AB519" s="34"/>
      <c r="AC519" s="34"/>
      <c r="AD519" s="34"/>
      <c r="AE519" s="34"/>
      <c r="AR519" s="202" t="s">
        <v>168</v>
      </c>
      <c r="AT519" s="202" t="s">
        <v>145</v>
      </c>
      <c r="AU519" s="202" t="s">
        <v>83</v>
      </c>
      <c r="AY519" s="17" t="s">
        <v>142</v>
      </c>
      <c r="BE519" s="203">
        <f>IF(N519="základní",J519,0)</f>
        <v>0</v>
      </c>
      <c r="BF519" s="203">
        <f>IF(N519="snížená",J519,0)</f>
        <v>0</v>
      </c>
      <c r="BG519" s="203">
        <f>IF(N519="zákl. přenesená",J519,0)</f>
        <v>0</v>
      </c>
      <c r="BH519" s="203">
        <f>IF(N519="sníž. přenesená",J519,0)</f>
        <v>0</v>
      </c>
      <c r="BI519" s="203">
        <f>IF(N519="nulová",J519,0)</f>
        <v>0</v>
      </c>
      <c r="BJ519" s="17" t="s">
        <v>81</v>
      </c>
      <c r="BK519" s="203">
        <f>ROUND(I519*H519,2)</f>
        <v>0</v>
      </c>
      <c r="BL519" s="17" t="s">
        <v>168</v>
      </c>
      <c r="BM519" s="202" t="s">
        <v>800</v>
      </c>
    </row>
    <row r="520" spans="1:47" s="2" customFormat="1" ht="19.5">
      <c r="A520" s="34"/>
      <c r="B520" s="35"/>
      <c r="C520" s="36"/>
      <c r="D520" s="204" t="s">
        <v>152</v>
      </c>
      <c r="E520" s="36"/>
      <c r="F520" s="205" t="s">
        <v>801</v>
      </c>
      <c r="G520" s="36"/>
      <c r="H520" s="36"/>
      <c r="I520" s="206"/>
      <c r="J520" s="36"/>
      <c r="K520" s="36"/>
      <c r="L520" s="39"/>
      <c r="M520" s="207"/>
      <c r="N520" s="208"/>
      <c r="O520" s="71"/>
      <c r="P520" s="71"/>
      <c r="Q520" s="71"/>
      <c r="R520" s="71"/>
      <c r="S520" s="71"/>
      <c r="T520" s="72"/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  <c r="AT520" s="17" t="s">
        <v>152</v>
      </c>
      <c r="AU520" s="17" t="s">
        <v>83</v>
      </c>
    </row>
    <row r="521" spans="1:47" s="2" customFormat="1" ht="11.25">
      <c r="A521" s="34"/>
      <c r="B521" s="35"/>
      <c r="C521" s="36"/>
      <c r="D521" s="209" t="s">
        <v>153</v>
      </c>
      <c r="E521" s="36"/>
      <c r="F521" s="210" t="s">
        <v>802</v>
      </c>
      <c r="G521" s="36"/>
      <c r="H521" s="36"/>
      <c r="I521" s="206"/>
      <c r="J521" s="36"/>
      <c r="K521" s="36"/>
      <c r="L521" s="39"/>
      <c r="M521" s="207"/>
      <c r="N521" s="208"/>
      <c r="O521" s="71"/>
      <c r="P521" s="71"/>
      <c r="Q521" s="71"/>
      <c r="R521" s="71"/>
      <c r="S521" s="71"/>
      <c r="T521" s="72"/>
      <c r="U521" s="34"/>
      <c r="V521" s="34"/>
      <c r="W521" s="34"/>
      <c r="X521" s="34"/>
      <c r="Y521" s="34"/>
      <c r="Z521" s="34"/>
      <c r="AA521" s="34"/>
      <c r="AB521" s="34"/>
      <c r="AC521" s="34"/>
      <c r="AD521" s="34"/>
      <c r="AE521" s="34"/>
      <c r="AT521" s="17" t="s">
        <v>153</v>
      </c>
      <c r="AU521" s="17" t="s">
        <v>83</v>
      </c>
    </row>
    <row r="522" spans="2:51" s="13" customFormat="1" ht="11.25">
      <c r="B522" s="211"/>
      <c r="C522" s="212"/>
      <c r="D522" s="204" t="s">
        <v>159</v>
      </c>
      <c r="E522" s="213" t="s">
        <v>1</v>
      </c>
      <c r="F522" s="214" t="s">
        <v>508</v>
      </c>
      <c r="G522" s="212"/>
      <c r="H522" s="213" t="s">
        <v>1</v>
      </c>
      <c r="I522" s="215"/>
      <c r="J522" s="212"/>
      <c r="K522" s="212"/>
      <c r="L522" s="216"/>
      <c r="M522" s="217"/>
      <c r="N522" s="218"/>
      <c r="O522" s="218"/>
      <c r="P522" s="218"/>
      <c r="Q522" s="218"/>
      <c r="R522" s="218"/>
      <c r="S522" s="218"/>
      <c r="T522" s="219"/>
      <c r="AT522" s="220" t="s">
        <v>159</v>
      </c>
      <c r="AU522" s="220" t="s">
        <v>83</v>
      </c>
      <c r="AV522" s="13" t="s">
        <v>81</v>
      </c>
      <c r="AW522" s="13" t="s">
        <v>30</v>
      </c>
      <c r="AX522" s="13" t="s">
        <v>73</v>
      </c>
      <c r="AY522" s="220" t="s">
        <v>142</v>
      </c>
    </row>
    <row r="523" spans="2:51" s="14" customFormat="1" ht="11.25">
      <c r="B523" s="221"/>
      <c r="C523" s="222"/>
      <c r="D523" s="204" t="s">
        <v>159</v>
      </c>
      <c r="E523" s="223" t="s">
        <v>1</v>
      </c>
      <c r="F523" s="224" t="s">
        <v>803</v>
      </c>
      <c r="G523" s="222"/>
      <c r="H523" s="225">
        <v>9</v>
      </c>
      <c r="I523" s="226"/>
      <c r="J523" s="222"/>
      <c r="K523" s="222"/>
      <c r="L523" s="227"/>
      <c r="M523" s="228"/>
      <c r="N523" s="229"/>
      <c r="O523" s="229"/>
      <c r="P523" s="229"/>
      <c r="Q523" s="229"/>
      <c r="R523" s="229"/>
      <c r="S523" s="229"/>
      <c r="T523" s="230"/>
      <c r="AT523" s="231" t="s">
        <v>159</v>
      </c>
      <c r="AU523" s="231" t="s">
        <v>83</v>
      </c>
      <c r="AV523" s="14" t="s">
        <v>83</v>
      </c>
      <c r="AW523" s="14" t="s">
        <v>30</v>
      </c>
      <c r="AX523" s="14" t="s">
        <v>73</v>
      </c>
      <c r="AY523" s="231" t="s">
        <v>142</v>
      </c>
    </row>
    <row r="524" spans="2:51" s="14" customFormat="1" ht="11.25">
      <c r="B524" s="221"/>
      <c r="C524" s="222"/>
      <c r="D524" s="204" t="s">
        <v>159</v>
      </c>
      <c r="E524" s="223" t="s">
        <v>1</v>
      </c>
      <c r="F524" s="224" t="s">
        <v>804</v>
      </c>
      <c r="G524" s="222"/>
      <c r="H524" s="225">
        <v>9</v>
      </c>
      <c r="I524" s="226"/>
      <c r="J524" s="222"/>
      <c r="K524" s="222"/>
      <c r="L524" s="227"/>
      <c r="M524" s="228"/>
      <c r="N524" s="229"/>
      <c r="O524" s="229"/>
      <c r="P524" s="229"/>
      <c r="Q524" s="229"/>
      <c r="R524" s="229"/>
      <c r="S524" s="229"/>
      <c r="T524" s="230"/>
      <c r="AT524" s="231" t="s">
        <v>159</v>
      </c>
      <c r="AU524" s="231" t="s">
        <v>83</v>
      </c>
      <c r="AV524" s="14" t="s">
        <v>83</v>
      </c>
      <c r="AW524" s="14" t="s">
        <v>30</v>
      </c>
      <c r="AX524" s="14" t="s">
        <v>73</v>
      </c>
      <c r="AY524" s="231" t="s">
        <v>142</v>
      </c>
    </row>
    <row r="525" spans="2:51" s="15" customFormat="1" ht="11.25">
      <c r="B525" s="236"/>
      <c r="C525" s="237"/>
      <c r="D525" s="204" t="s">
        <v>159</v>
      </c>
      <c r="E525" s="238" t="s">
        <v>1</v>
      </c>
      <c r="F525" s="239" t="s">
        <v>374</v>
      </c>
      <c r="G525" s="237"/>
      <c r="H525" s="240">
        <v>18</v>
      </c>
      <c r="I525" s="241"/>
      <c r="J525" s="237"/>
      <c r="K525" s="237"/>
      <c r="L525" s="242"/>
      <c r="M525" s="243"/>
      <c r="N525" s="244"/>
      <c r="O525" s="244"/>
      <c r="P525" s="244"/>
      <c r="Q525" s="244"/>
      <c r="R525" s="244"/>
      <c r="S525" s="244"/>
      <c r="T525" s="245"/>
      <c r="AT525" s="246" t="s">
        <v>159</v>
      </c>
      <c r="AU525" s="246" t="s">
        <v>83</v>
      </c>
      <c r="AV525" s="15" t="s">
        <v>168</v>
      </c>
      <c r="AW525" s="15" t="s">
        <v>30</v>
      </c>
      <c r="AX525" s="15" t="s">
        <v>81</v>
      </c>
      <c r="AY525" s="246" t="s">
        <v>142</v>
      </c>
    </row>
    <row r="526" spans="1:65" s="2" customFormat="1" ht="24.2" customHeight="1">
      <c r="A526" s="34"/>
      <c r="B526" s="35"/>
      <c r="C526" s="247" t="s">
        <v>805</v>
      </c>
      <c r="D526" s="247" t="s">
        <v>376</v>
      </c>
      <c r="E526" s="248" t="s">
        <v>806</v>
      </c>
      <c r="F526" s="249" t="s">
        <v>807</v>
      </c>
      <c r="G526" s="250" t="s">
        <v>408</v>
      </c>
      <c r="H526" s="251">
        <v>9</v>
      </c>
      <c r="I526" s="252"/>
      <c r="J526" s="253">
        <f>ROUND(I526*H526,2)</f>
        <v>0</v>
      </c>
      <c r="K526" s="249" t="s">
        <v>149</v>
      </c>
      <c r="L526" s="254"/>
      <c r="M526" s="255" t="s">
        <v>1</v>
      </c>
      <c r="N526" s="256" t="s">
        <v>38</v>
      </c>
      <c r="O526" s="71"/>
      <c r="P526" s="200">
        <f>O526*H526</f>
        <v>0</v>
      </c>
      <c r="Q526" s="200">
        <v>0.0012</v>
      </c>
      <c r="R526" s="200">
        <f>Q526*H526</f>
        <v>0.010799999999999999</v>
      </c>
      <c r="S526" s="200">
        <v>0</v>
      </c>
      <c r="T526" s="201">
        <f>S526*H526</f>
        <v>0</v>
      </c>
      <c r="U526" s="34"/>
      <c r="V526" s="34"/>
      <c r="W526" s="34"/>
      <c r="X526" s="34"/>
      <c r="Y526" s="34"/>
      <c r="Z526" s="34"/>
      <c r="AA526" s="34"/>
      <c r="AB526" s="34"/>
      <c r="AC526" s="34"/>
      <c r="AD526" s="34"/>
      <c r="AE526" s="34"/>
      <c r="AR526" s="202" t="s">
        <v>198</v>
      </c>
      <c r="AT526" s="202" t="s">
        <v>376</v>
      </c>
      <c r="AU526" s="202" t="s">
        <v>83</v>
      </c>
      <c r="AY526" s="17" t="s">
        <v>142</v>
      </c>
      <c r="BE526" s="203">
        <f>IF(N526="základní",J526,0)</f>
        <v>0</v>
      </c>
      <c r="BF526" s="203">
        <f>IF(N526="snížená",J526,0)</f>
        <v>0</v>
      </c>
      <c r="BG526" s="203">
        <f>IF(N526="zákl. přenesená",J526,0)</f>
        <v>0</v>
      </c>
      <c r="BH526" s="203">
        <f>IF(N526="sníž. přenesená",J526,0)</f>
        <v>0</v>
      </c>
      <c r="BI526" s="203">
        <f>IF(N526="nulová",J526,0)</f>
        <v>0</v>
      </c>
      <c r="BJ526" s="17" t="s">
        <v>81</v>
      </c>
      <c r="BK526" s="203">
        <f>ROUND(I526*H526,2)</f>
        <v>0</v>
      </c>
      <c r="BL526" s="17" t="s">
        <v>168</v>
      </c>
      <c r="BM526" s="202" t="s">
        <v>808</v>
      </c>
    </row>
    <row r="527" spans="1:47" s="2" customFormat="1" ht="19.5">
      <c r="A527" s="34"/>
      <c r="B527" s="35"/>
      <c r="C527" s="36"/>
      <c r="D527" s="204" t="s">
        <v>152</v>
      </c>
      <c r="E527" s="36"/>
      <c r="F527" s="205" t="s">
        <v>807</v>
      </c>
      <c r="G527" s="36"/>
      <c r="H527" s="36"/>
      <c r="I527" s="206"/>
      <c r="J527" s="36"/>
      <c r="K527" s="36"/>
      <c r="L527" s="39"/>
      <c r="M527" s="207"/>
      <c r="N527" s="208"/>
      <c r="O527" s="71"/>
      <c r="P527" s="71"/>
      <c r="Q527" s="71"/>
      <c r="R527" s="71"/>
      <c r="S527" s="71"/>
      <c r="T527" s="72"/>
      <c r="U527" s="34"/>
      <c r="V527" s="34"/>
      <c r="W527" s="34"/>
      <c r="X527" s="34"/>
      <c r="Y527" s="34"/>
      <c r="Z527" s="34"/>
      <c r="AA527" s="34"/>
      <c r="AB527" s="34"/>
      <c r="AC527" s="34"/>
      <c r="AD527" s="34"/>
      <c r="AE527" s="34"/>
      <c r="AT527" s="17" t="s">
        <v>152</v>
      </c>
      <c r="AU527" s="17" t="s">
        <v>83</v>
      </c>
    </row>
    <row r="528" spans="1:65" s="2" customFormat="1" ht="24.2" customHeight="1">
      <c r="A528" s="34"/>
      <c r="B528" s="35"/>
      <c r="C528" s="247" t="s">
        <v>809</v>
      </c>
      <c r="D528" s="247" t="s">
        <v>376</v>
      </c>
      <c r="E528" s="248" t="s">
        <v>810</v>
      </c>
      <c r="F528" s="249" t="s">
        <v>811</v>
      </c>
      <c r="G528" s="250" t="s">
        <v>290</v>
      </c>
      <c r="H528" s="251">
        <v>5.85</v>
      </c>
      <c r="I528" s="252"/>
      <c r="J528" s="253">
        <f>ROUND(I528*H528,2)</f>
        <v>0</v>
      </c>
      <c r="K528" s="249" t="s">
        <v>149</v>
      </c>
      <c r="L528" s="254"/>
      <c r="M528" s="255" t="s">
        <v>1</v>
      </c>
      <c r="N528" s="256" t="s">
        <v>38</v>
      </c>
      <c r="O528" s="71"/>
      <c r="P528" s="200">
        <f>O528*H528</f>
        <v>0</v>
      </c>
      <c r="Q528" s="200">
        <v>0.00851</v>
      </c>
      <c r="R528" s="200">
        <f>Q528*H528</f>
        <v>0.0497835</v>
      </c>
      <c r="S528" s="200">
        <v>0</v>
      </c>
      <c r="T528" s="201">
        <f>S528*H528</f>
        <v>0</v>
      </c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34"/>
      <c r="AR528" s="202" t="s">
        <v>198</v>
      </c>
      <c r="AT528" s="202" t="s">
        <v>376</v>
      </c>
      <c r="AU528" s="202" t="s">
        <v>83</v>
      </c>
      <c r="AY528" s="17" t="s">
        <v>142</v>
      </c>
      <c r="BE528" s="203">
        <f>IF(N528="základní",J528,0)</f>
        <v>0</v>
      </c>
      <c r="BF528" s="203">
        <f>IF(N528="snížená",J528,0)</f>
        <v>0</v>
      </c>
      <c r="BG528" s="203">
        <f>IF(N528="zákl. přenesená",J528,0)</f>
        <v>0</v>
      </c>
      <c r="BH528" s="203">
        <f>IF(N528="sníž. přenesená",J528,0)</f>
        <v>0</v>
      </c>
      <c r="BI528" s="203">
        <f>IF(N528="nulová",J528,0)</f>
        <v>0</v>
      </c>
      <c r="BJ528" s="17" t="s">
        <v>81</v>
      </c>
      <c r="BK528" s="203">
        <f>ROUND(I528*H528,2)</f>
        <v>0</v>
      </c>
      <c r="BL528" s="17" t="s">
        <v>168</v>
      </c>
      <c r="BM528" s="202" t="s">
        <v>812</v>
      </c>
    </row>
    <row r="529" spans="1:47" s="2" customFormat="1" ht="19.5">
      <c r="A529" s="34"/>
      <c r="B529" s="35"/>
      <c r="C529" s="36"/>
      <c r="D529" s="204" t="s">
        <v>152</v>
      </c>
      <c r="E529" s="36"/>
      <c r="F529" s="205" t="s">
        <v>811</v>
      </c>
      <c r="G529" s="36"/>
      <c r="H529" s="36"/>
      <c r="I529" s="206"/>
      <c r="J529" s="36"/>
      <c r="K529" s="36"/>
      <c r="L529" s="39"/>
      <c r="M529" s="207"/>
      <c r="N529" s="208"/>
      <c r="O529" s="71"/>
      <c r="P529" s="71"/>
      <c r="Q529" s="71"/>
      <c r="R529" s="71"/>
      <c r="S529" s="71"/>
      <c r="T529" s="72"/>
      <c r="U529" s="34"/>
      <c r="V529" s="34"/>
      <c r="W529" s="34"/>
      <c r="X529" s="34"/>
      <c r="Y529" s="34"/>
      <c r="Z529" s="34"/>
      <c r="AA529" s="34"/>
      <c r="AB529" s="34"/>
      <c r="AC529" s="34"/>
      <c r="AD529" s="34"/>
      <c r="AE529" s="34"/>
      <c r="AT529" s="17" t="s">
        <v>152</v>
      </c>
      <c r="AU529" s="17" t="s">
        <v>83</v>
      </c>
    </row>
    <row r="530" spans="2:51" s="13" customFormat="1" ht="11.25">
      <c r="B530" s="211"/>
      <c r="C530" s="212"/>
      <c r="D530" s="204" t="s">
        <v>159</v>
      </c>
      <c r="E530" s="213" t="s">
        <v>1</v>
      </c>
      <c r="F530" s="214" t="s">
        <v>813</v>
      </c>
      <c r="G530" s="212"/>
      <c r="H530" s="213" t="s">
        <v>1</v>
      </c>
      <c r="I530" s="215"/>
      <c r="J530" s="212"/>
      <c r="K530" s="212"/>
      <c r="L530" s="216"/>
      <c r="M530" s="217"/>
      <c r="N530" s="218"/>
      <c r="O530" s="218"/>
      <c r="P530" s="218"/>
      <c r="Q530" s="218"/>
      <c r="R530" s="218"/>
      <c r="S530" s="218"/>
      <c r="T530" s="219"/>
      <c r="AT530" s="220" t="s">
        <v>159</v>
      </c>
      <c r="AU530" s="220" t="s">
        <v>83</v>
      </c>
      <c r="AV530" s="13" t="s">
        <v>81</v>
      </c>
      <c r="AW530" s="13" t="s">
        <v>30</v>
      </c>
      <c r="AX530" s="13" t="s">
        <v>73</v>
      </c>
      <c r="AY530" s="220" t="s">
        <v>142</v>
      </c>
    </row>
    <row r="531" spans="2:51" s="14" customFormat="1" ht="11.25">
      <c r="B531" s="221"/>
      <c r="C531" s="222"/>
      <c r="D531" s="204" t="s">
        <v>159</v>
      </c>
      <c r="E531" s="223" t="s">
        <v>1</v>
      </c>
      <c r="F531" s="224" t="s">
        <v>814</v>
      </c>
      <c r="G531" s="222"/>
      <c r="H531" s="225">
        <v>5.85</v>
      </c>
      <c r="I531" s="226"/>
      <c r="J531" s="222"/>
      <c r="K531" s="222"/>
      <c r="L531" s="227"/>
      <c r="M531" s="228"/>
      <c r="N531" s="229"/>
      <c r="O531" s="229"/>
      <c r="P531" s="229"/>
      <c r="Q531" s="229"/>
      <c r="R531" s="229"/>
      <c r="S531" s="229"/>
      <c r="T531" s="230"/>
      <c r="AT531" s="231" t="s">
        <v>159</v>
      </c>
      <c r="AU531" s="231" t="s">
        <v>83</v>
      </c>
      <c r="AV531" s="14" t="s">
        <v>83</v>
      </c>
      <c r="AW531" s="14" t="s">
        <v>30</v>
      </c>
      <c r="AX531" s="14" t="s">
        <v>81</v>
      </c>
      <c r="AY531" s="231" t="s">
        <v>142</v>
      </c>
    </row>
    <row r="532" spans="2:63" s="12" customFormat="1" ht="22.9" customHeight="1">
      <c r="B532" s="175"/>
      <c r="C532" s="176"/>
      <c r="D532" s="177" t="s">
        <v>72</v>
      </c>
      <c r="E532" s="189" t="s">
        <v>203</v>
      </c>
      <c r="F532" s="189" t="s">
        <v>815</v>
      </c>
      <c r="G532" s="176"/>
      <c r="H532" s="176"/>
      <c r="I532" s="179"/>
      <c r="J532" s="190">
        <f>BK532</f>
        <v>0</v>
      </c>
      <c r="K532" s="176"/>
      <c r="L532" s="181"/>
      <c r="M532" s="182"/>
      <c r="N532" s="183"/>
      <c r="O532" s="183"/>
      <c r="P532" s="184">
        <f>SUM(P533:P668)</f>
        <v>0</v>
      </c>
      <c r="Q532" s="183"/>
      <c r="R532" s="184">
        <f>SUM(R533:R668)</f>
        <v>5.0754307999999995</v>
      </c>
      <c r="S532" s="183"/>
      <c r="T532" s="185">
        <f>SUM(T533:T668)</f>
        <v>545.494</v>
      </c>
      <c r="AR532" s="186" t="s">
        <v>81</v>
      </c>
      <c r="AT532" s="187" t="s">
        <v>72</v>
      </c>
      <c r="AU532" s="187" t="s">
        <v>81</v>
      </c>
      <c r="AY532" s="186" t="s">
        <v>142</v>
      </c>
      <c r="BK532" s="188">
        <f>SUM(BK533:BK668)</f>
        <v>0</v>
      </c>
    </row>
    <row r="533" spans="1:65" s="2" customFormat="1" ht="33" customHeight="1">
      <c r="A533" s="34"/>
      <c r="B533" s="35"/>
      <c r="C533" s="191" t="s">
        <v>816</v>
      </c>
      <c r="D533" s="191" t="s">
        <v>145</v>
      </c>
      <c r="E533" s="192" t="s">
        <v>817</v>
      </c>
      <c r="F533" s="193" t="s">
        <v>818</v>
      </c>
      <c r="G533" s="194" t="s">
        <v>290</v>
      </c>
      <c r="H533" s="195">
        <v>18</v>
      </c>
      <c r="I533" s="196"/>
      <c r="J533" s="197">
        <f>ROUND(I533*H533,2)</f>
        <v>0</v>
      </c>
      <c r="K533" s="193" t="s">
        <v>149</v>
      </c>
      <c r="L533" s="39"/>
      <c r="M533" s="198" t="s">
        <v>1</v>
      </c>
      <c r="N533" s="199" t="s">
        <v>38</v>
      </c>
      <c r="O533" s="71"/>
      <c r="P533" s="200">
        <f>O533*H533</f>
        <v>0</v>
      </c>
      <c r="Q533" s="200">
        <v>0.1295</v>
      </c>
      <c r="R533" s="200">
        <f>Q533*H533</f>
        <v>2.331</v>
      </c>
      <c r="S533" s="200">
        <v>0</v>
      </c>
      <c r="T533" s="201">
        <f>S533*H533</f>
        <v>0</v>
      </c>
      <c r="U533" s="34"/>
      <c r="V533" s="34"/>
      <c r="W533" s="34"/>
      <c r="X533" s="34"/>
      <c r="Y533" s="34"/>
      <c r="Z533" s="34"/>
      <c r="AA533" s="34"/>
      <c r="AB533" s="34"/>
      <c r="AC533" s="34"/>
      <c r="AD533" s="34"/>
      <c r="AE533" s="34"/>
      <c r="AR533" s="202" t="s">
        <v>168</v>
      </c>
      <c r="AT533" s="202" t="s">
        <v>145</v>
      </c>
      <c r="AU533" s="202" t="s">
        <v>83</v>
      </c>
      <c r="AY533" s="17" t="s">
        <v>142</v>
      </c>
      <c r="BE533" s="203">
        <f>IF(N533="základní",J533,0)</f>
        <v>0</v>
      </c>
      <c r="BF533" s="203">
        <f>IF(N533="snížená",J533,0)</f>
        <v>0</v>
      </c>
      <c r="BG533" s="203">
        <f>IF(N533="zákl. přenesená",J533,0)</f>
        <v>0</v>
      </c>
      <c r="BH533" s="203">
        <f>IF(N533="sníž. přenesená",J533,0)</f>
        <v>0</v>
      </c>
      <c r="BI533" s="203">
        <f>IF(N533="nulová",J533,0)</f>
        <v>0</v>
      </c>
      <c r="BJ533" s="17" t="s">
        <v>81</v>
      </c>
      <c r="BK533" s="203">
        <f>ROUND(I533*H533,2)</f>
        <v>0</v>
      </c>
      <c r="BL533" s="17" t="s">
        <v>168</v>
      </c>
      <c r="BM533" s="202" t="s">
        <v>819</v>
      </c>
    </row>
    <row r="534" spans="1:47" s="2" customFormat="1" ht="29.25">
      <c r="A534" s="34"/>
      <c r="B534" s="35"/>
      <c r="C534" s="36"/>
      <c r="D534" s="204" t="s">
        <v>152</v>
      </c>
      <c r="E534" s="36"/>
      <c r="F534" s="205" t="s">
        <v>820</v>
      </c>
      <c r="G534" s="36"/>
      <c r="H534" s="36"/>
      <c r="I534" s="206"/>
      <c r="J534" s="36"/>
      <c r="K534" s="36"/>
      <c r="L534" s="39"/>
      <c r="M534" s="207"/>
      <c r="N534" s="208"/>
      <c r="O534" s="71"/>
      <c r="P534" s="71"/>
      <c r="Q534" s="71"/>
      <c r="R534" s="71"/>
      <c r="S534" s="71"/>
      <c r="T534" s="72"/>
      <c r="U534" s="34"/>
      <c r="V534" s="34"/>
      <c r="W534" s="34"/>
      <c r="X534" s="34"/>
      <c r="Y534" s="34"/>
      <c r="Z534" s="34"/>
      <c r="AA534" s="34"/>
      <c r="AB534" s="34"/>
      <c r="AC534" s="34"/>
      <c r="AD534" s="34"/>
      <c r="AE534" s="34"/>
      <c r="AT534" s="17" t="s">
        <v>152</v>
      </c>
      <c r="AU534" s="17" t="s">
        <v>83</v>
      </c>
    </row>
    <row r="535" spans="1:47" s="2" customFormat="1" ht="11.25">
      <c r="A535" s="34"/>
      <c r="B535" s="35"/>
      <c r="C535" s="36"/>
      <c r="D535" s="209" t="s">
        <v>153</v>
      </c>
      <c r="E535" s="36"/>
      <c r="F535" s="210" t="s">
        <v>821</v>
      </c>
      <c r="G535" s="36"/>
      <c r="H535" s="36"/>
      <c r="I535" s="206"/>
      <c r="J535" s="36"/>
      <c r="K535" s="36"/>
      <c r="L535" s="39"/>
      <c r="M535" s="207"/>
      <c r="N535" s="208"/>
      <c r="O535" s="71"/>
      <c r="P535" s="71"/>
      <c r="Q535" s="71"/>
      <c r="R535" s="71"/>
      <c r="S535" s="71"/>
      <c r="T535" s="72"/>
      <c r="U535" s="34"/>
      <c r="V535" s="34"/>
      <c r="W535" s="34"/>
      <c r="X535" s="34"/>
      <c r="Y535" s="34"/>
      <c r="Z535" s="34"/>
      <c r="AA535" s="34"/>
      <c r="AB535" s="34"/>
      <c r="AC535" s="34"/>
      <c r="AD535" s="34"/>
      <c r="AE535" s="34"/>
      <c r="AT535" s="17" t="s">
        <v>153</v>
      </c>
      <c r="AU535" s="17" t="s">
        <v>83</v>
      </c>
    </row>
    <row r="536" spans="2:51" s="13" customFormat="1" ht="11.25">
      <c r="B536" s="211"/>
      <c r="C536" s="212"/>
      <c r="D536" s="204" t="s">
        <v>159</v>
      </c>
      <c r="E536" s="213" t="s">
        <v>1</v>
      </c>
      <c r="F536" s="214" t="s">
        <v>370</v>
      </c>
      <c r="G536" s="212"/>
      <c r="H536" s="213" t="s">
        <v>1</v>
      </c>
      <c r="I536" s="215"/>
      <c r="J536" s="212"/>
      <c r="K536" s="212"/>
      <c r="L536" s="216"/>
      <c r="M536" s="217"/>
      <c r="N536" s="218"/>
      <c r="O536" s="218"/>
      <c r="P536" s="218"/>
      <c r="Q536" s="218"/>
      <c r="R536" s="218"/>
      <c r="S536" s="218"/>
      <c r="T536" s="219"/>
      <c r="AT536" s="220" t="s">
        <v>159</v>
      </c>
      <c r="AU536" s="220" t="s">
        <v>83</v>
      </c>
      <c r="AV536" s="13" t="s">
        <v>81</v>
      </c>
      <c r="AW536" s="13" t="s">
        <v>30</v>
      </c>
      <c r="AX536" s="13" t="s">
        <v>73</v>
      </c>
      <c r="AY536" s="220" t="s">
        <v>142</v>
      </c>
    </row>
    <row r="537" spans="2:51" s="14" customFormat="1" ht="11.25">
      <c r="B537" s="221"/>
      <c r="C537" s="222"/>
      <c r="D537" s="204" t="s">
        <v>159</v>
      </c>
      <c r="E537" s="223" t="s">
        <v>1</v>
      </c>
      <c r="F537" s="224" t="s">
        <v>263</v>
      </c>
      <c r="G537" s="222"/>
      <c r="H537" s="225">
        <v>18</v>
      </c>
      <c r="I537" s="226"/>
      <c r="J537" s="222"/>
      <c r="K537" s="222"/>
      <c r="L537" s="227"/>
      <c r="M537" s="228"/>
      <c r="N537" s="229"/>
      <c r="O537" s="229"/>
      <c r="P537" s="229"/>
      <c r="Q537" s="229"/>
      <c r="R537" s="229"/>
      <c r="S537" s="229"/>
      <c r="T537" s="230"/>
      <c r="AT537" s="231" t="s">
        <v>159</v>
      </c>
      <c r="AU537" s="231" t="s">
        <v>83</v>
      </c>
      <c r="AV537" s="14" t="s">
        <v>83</v>
      </c>
      <c r="AW537" s="14" t="s">
        <v>30</v>
      </c>
      <c r="AX537" s="14" t="s">
        <v>81</v>
      </c>
      <c r="AY537" s="231" t="s">
        <v>142</v>
      </c>
    </row>
    <row r="538" spans="1:65" s="2" customFormat="1" ht="16.5" customHeight="1">
      <c r="A538" s="34"/>
      <c r="B538" s="35"/>
      <c r="C538" s="247" t="s">
        <v>822</v>
      </c>
      <c r="D538" s="247" t="s">
        <v>376</v>
      </c>
      <c r="E538" s="248" t="s">
        <v>823</v>
      </c>
      <c r="F538" s="249" t="s">
        <v>824</v>
      </c>
      <c r="G538" s="250" t="s">
        <v>290</v>
      </c>
      <c r="H538" s="251">
        <v>18.9</v>
      </c>
      <c r="I538" s="252"/>
      <c r="J538" s="253">
        <f>ROUND(I538*H538,2)</f>
        <v>0</v>
      </c>
      <c r="K538" s="249" t="s">
        <v>149</v>
      </c>
      <c r="L538" s="254"/>
      <c r="M538" s="255" t="s">
        <v>1</v>
      </c>
      <c r="N538" s="256" t="s">
        <v>38</v>
      </c>
      <c r="O538" s="71"/>
      <c r="P538" s="200">
        <f>O538*H538</f>
        <v>0</v>
      </c>
      <c r="Q538" s="200">
        <v>0.05612</v>
      </c>
      <c r="R538" s="200">
        <f>Q538*H538</f>
        <v>1.060668</v>
      </c>
      <c r="S538" s="200">
        <v>0</v>
      </c>
      <c r="T538" s="201">
        <f>S538*H538</f>
        <v>0</v>
      </c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  <c r="AR538" s="202" t="s">
        <v>198</v>
      </c>
      <c r="AT538" s="202" t="s">
        <v>376</v>
      </c>
      <c r="AU538" s="202" t="s">
        <v>83</v>
      </c>
      <c r="AY538" s="17" t="s">
        <v>142</v>
      </c>
      <c r="BE538" s="203">
        <f>IF(N538="základní",J538,0)</f>
        <v>0</v>
      </c>
      <c r="BF538" s="203">
        <f>IF(N538="snížená",J538,0)</f>
        <v>0</v>
      </c>
      <c r="BG538" s="203">
        <f>IF(N538="zákl. přenesená",J538,0)</f>
        <v>0</v>
      </c>
      <c r="BH538" s="203">
        <f>IF(N538="sníž. přenesená",J538,0)</f>
        <v>0</v>
      </c>
      <c r="BI538" s="203">
        <f>IF(N538="nulová",J538,0)</f>
        <v>0</v>
      </c>
      <c r="BJ538" s="17" t="s">
        <v>81</v>
      </c>
      <c r="BK538" s="203">
        <f>ROUND(I538*H538,2)</f>
        <v>0</v>
      </c>
      <c r="BL538" s="17" t="s">
        <v>168</v>
      </c>
      <c r="BM538" s="202" t="s">
        <v>825</v>
      </c>
    </row>
    <row r="539" spans="1:47" s="2" customFormat="1" ht="11.25">
      <c r="A539" s="34"/>
      <c r="B539" s="35"/>
      <c r="C539" s="36"/>
      <c r="D539" s="204" t="s">
        <v>152</v>
      </c>
      <c r="E539" s="36"/>
      <c r="F539" s="205" t="s">
        <v>824</v>
      </c>
      <c r="G539" s="36"/>
      <c r="H539" s="36"/>
      <c r="I539" s="206"/>
      <c r="J539" s="36"/>
      <c r="K539" s="36"/>
      <c r="L539" s="39"/>
      <c r="M539" s="207"/>
      <c r="N539" s="208"/>
      <c r="O539" s="71"/>
      <c r="P539" s="71"/>
      <c r="Q539" s="71"/>
      <c r="R539" s="71"/>
      <c r="S539" s="71"/>
      <c r="T539" s="72"/>
      <c r="U539" s="34"/>
      <c r="V539" s="34"/>
      <c r="W539" s="34"/>
      <c r="X539" s="34"/>
      <c r="Y539" s="34"/>
      <c r="Z539" s="34"/>
      <c r="AA539" s="34"/>
      <c r="AB539" s="34"/>
      <c r="AC539" s="34"/>
      <c r="AD539" s="34"/>
      <c r="AE539" s="34"/>
      <c r="AT539" s="17" t="s">
        <v>152</v>
      </c>
      <c r="AU539" s="17" t="s">
        <v>83</v>
      </c>
    </row>
    <row r="540" spans="2:51" s="13" customFormat="1" ht="11.25">
      <c r="B540" s="211"/>
      <c r="C540" s="212"/>
      <c r="D540" s="204" t="s">
        <v>159</v>
      </c>
      <c r="E540" s="213" t="s">
        <v>1</v>
      </c>
      <c r="F540" s="214" t="s">
        <v>370</v>
      </c>
      <c r="G540" s="212"/>
      <c r="H540" s="213" t="s">
        <v>1</v>
      </c>
      <c r="I540" s="215"/>
      <c r="J540" s="212"/>
      <c r="K540" s="212"/>
      <c r="L540" s="216"/>
      <c r="M540" s="217"/>
      <c r="N540" s="218"/>
      <c r="O540" s="218"/>
      <c r="P540" s="218"/>
      <c r="Q540" s="218"/>
      <c r="R540" s="218"/>
      <c r="S540" s="218"/>
      <c r="T540" s="219"/>
      <c r="AT540" s="220" t="s">
        <v>159</v>
      </c>
      <c r="AU540" s="220" t="s">
        <v>83</v>
      </c>
      <c r="AV540" s="13" t="s">
        <v>81</v>
      </c>
      <c r="AW540" s="13" t="s">
        <v>30</v>
      </c>
      <c r="AX540" s="13" t="s">
        <v>73</v>
      </c>
      <c r="AY540" s="220" t="s">
        <v>142</v>
      </c>
    </row>
    <row r="541" spans="2:51" s="14" customFormat="1" ht="11.25">
      <c r="B541" s="221"/>
      <c r="C541" s="222"/>
      <c r="D541" s="204" t="s">
        <v>159</v>
      </c>
      <c r="E541" s="223" t="s">
        <v>1</v>
      </c>
      <c r="F541" s="224" t="s">
        <v>263</v>
      </c>
      <c r="G541" s="222"/>
      <c r="H541" s="225">
        <v>18</v>
      </c>
      <c r="I541" s="226"/>
      <c r="J541" s="222"/>
      <c r="K541" s="222"/>
      <c r="L541" s="227"/>
      <c r="M541" s="228"/>
      <c r="N541" s="229"/>
      <c r="O541" s="229"/>
      <c r="P541" s="229"/>
      <c r="Q541" s="229"/>
      <c r="R541" s="229"/>
      <c r="S541" s="229"/>
      <c r="T541" s="230"/>
      <c r="AT541" s="231" t="s">
        <v>159</v>
      </c>
      <c r="AU541" s="231" t="s">
        <v>83</v>
      </c>
      <c r="AV541" s="14" t="s">
        <v>83</v>
      </c>
      <c r="AW541" s="14" t="s">
        <v>30</v>
      </c>
      <c r="AX541" s="14" t="s">
        <v>73</v>
      </c>
      <c r="AY541" s="231" t="s">
        <v>142</v>
      </c>
    </row>
    <row r="542" spans="2:51" s="14" customFormat="1" ht="11.25">
      <c r="B542" s="221"/>
      <c r="C542" s="222"/>
      <c r="D542" s="204" t="s">
        <v>159</v>
      </c>
      <c r="E542" s="223" t="s">
        <v>1</v>
      </c>
      <c r="F542" s="224" t="s">
        <v>826</v>
      </c>
      <c r="G542" s="222"/>
      <c r="H542" s="225">
        <v>0.9</v>
      </c>
      <c r="I542" s="226"/>
      <c r="J542" s="222"/>
      <c r="K542" s="222"/>
      <c r="L542" s="227"/>
      <c r="M542" s="228"/>
      <c r="N542" s="229"/>
      <c r="O542" s="229"/>
      <c r="P542" s="229"/>
      <c r="Q542" s="229"/>
      <c r="R542" s="229"/>
      <c r="S542" s="229"/>
      <c r="T542" s="230"/>
      <c r="AT542" s="231" t="s">
        <v>159</v>
      </c>
      <c r="AU542" s="231" t="s">
        <v>83</v>
      </c>
      <c r="AV542" s="14" t="s">
        <v>83</v>
      </c>
      <c r="AW542" s="14" t="s">
        <v>30</v>
      </c>
      <c r="AX542" s="14" t="s">
        <v>73</v>
      </c>
      <c r="AY542" s="231" t="s">
        <v>142</v>
      </c>
    </row>
    <row r="543" spans="2:51" s="15" customFormat="1" ht="11.25">
      <c r="B543" s="236"/>
      <c r="C543" s="237"/>
      <c r="D543" s="204" t="s">
        <v>159</v>
      </c>
      <c r="E543" s="238" t="s">
        <v>1</v>
      </c>
      <c r="F543" s="239" t="s">
        <v>374</v>
      </c>
      <c r="G543" s="237"/>
      <c r="H543" s="240">
        <v>18.9</v>
      </c>
      <c r="I543" s="241"/>
      <c r="J543" s="237"/>
      <c r="K543" s="237"/>
      <c r="L543" s="242"/>
      <c r="M543" s="243"/>
      <c r="N543" s="244"/>
      <c r="O543" s="244"/>
      <c r="P543" s="244"/>
      <c r="Q543" s="244"/>
      <c r="R543" s="244"/>
      <c r="S543" s="244"/>
      <c r="T543" s="245"/>
      <c r="AT543" s="246" t="s">
        <v>159</v>
      </c>
      <c r="AU543" s="246" t="s">
        <v>83</v>
      </c>
      <c r="AV543" s="15" t="s">
        <v>168</v>
      </c>
      <c r="AW543" s="15" t="s">
        <v>30</v>
      </c>
      <c r="AX543" s="15" t="s">
        <v>81</v>
      </c>
      <c r="AY543" s="246" t="s">
        <v>142</v>
      </c>
    </row>
    <row r="544" spans="1:65" s="2" customFormat="1" ht="24.2" customHeight="1">
      <c r="A544" s="34"/>
      <c r="B544" s="35"/>
      <c r="C544" s="191" t="s">
        <v>827</v>
      </c>
      <c r="D544" s="191" t="s">
        <v>145</v>
      </c>
      <c r="E544" s="192" t="s">
        <v>828</v>
      </c>
      <c r="F544" s="193" t="s">
        <v>829</v>
      </c>
      <c r="G544" s="194" t="s">
        <v>408</v>
      </c>
      <c r="H544" s="195">
        <v>24</v>
      </c>
      <c r="I544" s="196"/>
      <c r="J544" s="197">
        <f>ROUND(I544*H544,2)</f>
        <v>0</v>
      </c>
      <c r="K544" s="193" t="s">
        <v>149</v>
      </c>
      <c r="L544" s="39"/>
      <c r="M544" s="198" t="s">
        <v>1</v>
      </c>
      <c r="N544" s="199" t="s">
        <v>38</v>
      </c>
      <c r="O544" s="71"/>
      <c r="P544" s="200">
        <f>O544*H544</f>
        <v>0</v>
      </c>
      <c r="Q544" s="200">
        <v>0.00202</v>
      </c>
      <c r="R544" s="200">
        <f>Q544*H544</f>
        <v>0.04848</v>
      </c>
      <c r="S544" s="200">
        <v>0</v>
      </c>
      <c r="T544" s="201">
        <f>S544*H544</f>
        <v>0</v>
      </c>
      <c r="U544" s="34"/>
      <c r="V544" s="34"/>
      <c r="W544" s="34"/>
      <c r="X544" s="34"/>
      <c r="Y544" s="34"/>
      <c r="Z544" s="34"/>
      <c r="AA544" s="34"/>
      <c r="AB544" s="34"/>
      <c r="AC544" s="34"/>
      <c r="AD544" s="34"/>
      <c r="AE544" s="34"/>
      <c r="AR544" s="202" t="s">
        <v>168</v>
      </c>
      <c r="AT544" s="202" t="s">
        <v>145</v>
      </c>
      <c r="AU544" s="202" t="s">
        <v>83</v>
      </c>
      <c r="AY544" s="17" t="s">
        <v>142</v>
      </c>
      <c r="BE544" s="203">
        <f>IF(N544="základní",J544,0)</f>
        <v>0</v>
      </c>
      <c r="BF544" s="203">
        <f>IF(N544="snížená",J544,0)</f>
        <v>0</v>
      </c>
      <c r="BG544" s="203">
        <f>IF(N544="zákl. přenesená",J544,0)</f>
        <v>0</v>
      </c>
      <c r="BH544" s="203">
        <f>IF(N544="sníž. přenesená",J544,0)</f>
        <v>0</v>
      </c>
      <c r="BI544" s="203">
        <f>IF(N544="nulová",J544,0)</f>
        <v>0</v>
      </c>
      <c r="BJ544" s="17" t="s">
        <v>81</v>
      </c>
      <c r="BK544" s="203">
        <f>ROUND(I544*H544,2)</f>
        <v>0</v>
      </c>
      <c r="BL544" s="17" t="s">
        <v>168</v>
      </c>
      <c r="BM544" s="202" t="s">
        <v>830</v>
      </c>
    </row>
    <row r="545" spans="1:47" s="2" customFormat="1" ht="19.5">
      <c r="A545" s="34"/>
      <c r="B545" s="35"/>
      <c r="C545" s="36"/>
      <c r="D545" s="204" t="s">
        <v>152</v>
      </c>
      <c r="E545" s="36"/>
      <c r="F545" s="205" t="s">
        <v>831</v>
      </c>
      <c r="G545" s="36"/>
      <c r="H545" s="36"/>
      <c r="I545" s="206"/>
      <c r="J545" s="36"/>
      <c r="K545" s="36"/>
      <c r="L545" s="39"/>
      <c r="M545" s="207"/>
      <c r="N545" s="208"/>
      <c r="O545" s="71"/>
      <c r="P545" s="71"/>
      <c r="Q545" s="71"/>
      <c r="R545" s="71"/>
      <c r="S545" s="71"/>
      <c r="T545" s="72"/>
      <c r="U545" s="34"/>
      <c r="V545" s="34"/>
      <c r="W545" s="34"/>
      <c r="X545" s="34"/>
      <c r="Y545" s="34"/>
      <c r="Z545" s="34"/>
      <c r="AA545" s="34"/>
      <c r="AB545" s="34"/>
      <c r="AC545" s="34"/>
      <c r="AD545" s="34"/>
      <c r="AE545" s="34"/>
      <c r="AT545" s="17" t="s">
        <v>152</v>
      </c>
      <c r="AU545" s="17" t="s">
        <v>83</v>
      </c>
    </row>
    <row r="546" spans="1:47" s="2" customFormat="1" ht="11.25">
      <c r="A546" s="34"/>
      <c r="B546" s="35"/>
      <c r="C546" s="36"/>
      <c r="D546" s="209" t="s">
        <v>153</v>
      </c>
      <c r="E546" s="36"/>
      <c r="F546" s="210" t="s">
        <v>832</v>
      </c>
      <c r="G546" s="36"/>
      <c r="H546" s="36"/>
      <c r="I546" s="206"/>
      <c r="J546" s="36"/>
      <c r="K546" s="36"/>
      <c r="L546" s="39"/>
      <c r="M546" s="207"/>
      <c r="N546" s="208"/>
      <c r="O546" s="71"/>
      <c r="P546" s="71"/>
      <c r="Q546" s="71"/>
      <c r="R546" s="71"/>
      <c r="S546" s="71"/>
      <c r="T546" s="72"/>
      <c r="U546" s="34"/>
      <c r="V546" s="34"/>
      <c r="W546" s="34"/>
      <c r="X546" s="34"/>
      <c r="Y546" s="34"/>
      <c r="Z546" s="34"/>
      <c r="AA546" s="34"/>
      <c r="AB546" s="34"/>
      <c r="AC546" s="34"/>
      <c r="AD546" s="34"/>
      <c r="AE546" s="34"/>
      <c r="AT546" s="17" t="s">
        <v>153</v>
      </c>
      <c r="AU546" s="17" t="s">
        <v>83</v>
      </c>
    </row>
    <row r="547" spans="2:51" s="13" customFormat="1" ht="11.25">
      <c r="B547" s="211"/>
      <c r="C547" s="212"/>
      <c r="D547" s="204" t="s">
        <v>159</v>
      </c>
      <c r="E547" s="213" t="s">
        <v>1</v>
      </c>
      <c r="F547" s="214" t="s">
        <v>370</v>
      </c>
      <c r="G547" s="212"/>
      <c r="H547" s="213" t="s">
        <v>1</v>
      </c>
      <c r="I547" s="215"/>
      <c r="J547" s="212"/>
      <c r="K547" s="212"/>
      <c r="L547" s="216"/>
      <c r="M547" s="217"/>
      <c r="N547" s="218"/>
      <c r="O547" s="218"/>
      <c r="P547" s="218"/>
      <c r="Q547" s="218"/>
      <c r="R547" s="218"/>
      <c r="S547" s="218"/>
      <c r="T547" s="219"/>
      <c r="AT547" s="220" t="s">
        <v>159</v>
      </c>
      <c r="AU547" s="220" t="s">
        <v>83</v>
      </c>
      <c r="AV547" s="13" t="s">
        <v>81</v>
      </c>
      <c r="AW547" s="13" t="s">
        <v>30</v>
      </c>
      <c r="AX547" s="13" t="s">
        <v>73</v>
      </c>
      <c r="AY547" s="220" t="s">
        <v>142</v>
      </c>
    </row>
    <row r="548" spans="2:51" s="13" customFormat="1" ht="22.5">
      <c r="B548" s="211"/>
      <c r="C548" s="212"/>
      <c r="D548" s="204" t="s">
        <v>159</v>
      </c>
      <c r="E548" s="213" t="s">
        <v>1</v>
      </c>
      <c r="F548" s="214" t="s">
        <v>833</v>
      </c>
      <c r="G548" s="212"/>
      <c r="H548" s="213" t="s">
        <v>1</v>
      </c>
      <c r="I548" s="215"/>
      <c r="J548" s="212"/>
      <c r="K548" s="212"/>
      <c r="L548" s="216"/>
      <c r="M548" s="217"/>
      <c r="N548" s="218"/>
      <c r="O548" s="218"/>
      <c r="P548" s="218"/>
      <c r="Q548" s="218"/>
      <c r="R548" s="218"/>
      <c r="S548" s="218"/>
      <c r="T548" s="219"/>
      <c r="AT548" s="220" t="s">
        <v>159</v>
      </c>
      <c r="AU548" s="220" t="s">
        <v>83</v>
      </c>
      <c r="AV548" s="13" t="s">
        <v>81</v>
      </c>
      <c r="AW548" s="13" t="s">
        <v>30</v>
      </c>
      <c r="AX548" s="13" t="s">
        <v>73</v>
      </c>
      <c r="AY548" s="220" t="s">
        <v>142</v>
      </c>
    </row>
    <row r="549" spans="2:51" s="14" customFormat="1" ht="11.25">
      <c r="B549" s="221"/>
      <c r="C549" s="222"/>
      <c r="D549" s="204" t="s">
        <v>159</v>
      </c>
      <c r="E549" s="223" t="s">
        <v>1</v>
      </c>
      <c r="F549" s="224" t="s">
        <v>471</v>
      </c>
      <c r="G549" s="222"/>
      <c r="H549" s="225">
        <v>24</v>
      </c>
      <c r="I549" s="226"/>
      <c r="J549" s="222"/>
      <c r="K549" s="222"/>
      <c r="L549" s="227"/>
      <c r="M549" s="228"/>
      <c r="N549" s="229"/>
      <c r="O549" s="229"/>
      <c r="P549" s="229"/>
      <c r="Q549" s="229"/>
      <c r="R549" s="229"/>
      <c r="S549" s="229"/>
      <c r="T549" s="230"/>
      <c r="AT549" s="231" t="s">
        <v>159</v>
      </c>
      <c r="AU549" s="231" t="s">
        <v>83</v>
      </c>
      <c r="AV549" s="14" t="s">
        <v>83</v>
      </c>
      <c r="AW549" s="14" t="s">
        <v>30</v>
      </c>
      <c r="AX549" s="14" t="s">
        <v>81</v>
      </c>
      <c r="AY549" s="231" t="s">
        <v>142</v>
      </c>
    </row>
    <row r="550" spans="1:65" s="2" customFormat="1" ht="24.2" customHeight="1">
      <c r="A550" s="34"/>
      <c r="B550" s="35"/>
      <c r="C550" s="191" t="s">
        <v>834</v>
      </c>
      <c r="D550" s="191" t="s">
        <v>145</v>
      </c>
      <c r="E550" s="192" t="s">
        <v>835</v>
      </c>
      <c r="F550" s="193" t="s">
        <v>836</v>
      </c>
      <c r="G550" s="194" t="s">
        <v>319</v>
      </c>
      <c r="H550" s="195">
        <v>451.55</v>
      </c>
      <c r="I550" s="196"/>
      <c r="J550" s="197">
        <f>ROUND(I550*H550,2)</f>
        <v>0</v>
      </c>
      <c r="K550" s="193" t="s">
        <v>149</v>
      </c>
      <c r="L550" s="39"/>
      <c r="M550" s="198" t="s">
        <v>1</v>
      </c>
      <c r="N550" s="199" t="s">
        <v>38</v>
      </c>
      <c r="O550" s="71"/>
      <c r="P550" s="200">
        <f>O550*H550</f>
        <v>0</v>
      </c>
      <c r="Q550" s="200">
        <v>0.00102</v>
      </c>
      <c r="R550" s="200">
        <f>Q550*H550</f>
        <v>0.460581</v>
      </c>
      <c r="S550" s="200">
        <v>0</v>
      </c>
      <c r="T550" s="201">
        <f>S550*H550</f>
        <v>0</v>
      </c>
      <c r="U550" s="34"/>
      <c r="V550" s="34"/>
      <c r="W550" s="34"/>
      <c r="X550" s="34"/>
      <c r="Y550" s="34"/>
      <c r="Z550" s="34"/>
      <c r="AA550" s="34"/>
      <c r="AB550" s="34"/>
      <c r="AC550" s="34"/>
      <c r="AD550" s="34"/>
      <c r="AE550" s="34"/>
      <c r="AR550" s="202" t="s">
        <v>168</v>
      </c>
      <c r="AT550" s="202" t="s">
        <v>145</v>
      </c>
      <c r="AU550" s="202" t="s">
        <v>83</v>
      </c>
      <c r="AY550" s="17" t="s">
        <v>142</v>
      </c>
      <c r="BE550" s="203">
        <f>IF(N550="základní",J550,0)</f>
        <v>0</v>
      </c>
      <c r="BF550" s="203">
        <f>IF(N550="snížená",J550,0)</f>
        <v>0</v>
      </c>
      <c r="BG550" s="203">
        <f>IF(N550="zákl. přenesená",J550,0)</f>
        <v>0</v>
      </c>
      <c r="BH550" s="203">
        <f>IF(N550="sníž. přenesená",J550,0)</f>
        <v>0</v>
      </c>
      <c r="BI550" s="203">
        <f>IF(N550="nulová",J550,0)</f>
        <v>0</v>
      </c>
      <c r="BJ550" s="17" t="s">
        <v>81</v>
      </c>
      <c r="BK550" s="203">
        <f>ROUND(I550*H550,2)</f>
        <v>0</v>
      </c>
      <c r="BL550" s="17" t="s">
        <v>168</v>
      </c>
      <c r="BM550" s="202" t="s">
        <v>837</v>
      </c>
    </row>
    <row r="551" spans="1:47" s="2" customFormat="1" ht="19.5">
      <c r="A551" s="34"/>
      <c r="B551" s="35"/>
      <c r="C551" s="36"/>
      <c r="D551" s="204" t="s">
        <v>152</v>
      </c>
      <c r="E551" s="36"/>
      <c r="F551" s="205" t="s">
        <v>838</v>
      </c>
      <c r="G551" s="36"/>
      <c r="H551" s="36"/>
      <c r="I551" s="206"/>
      <c r="J551" s="36"/>
      <c r="K551" s="36"/>
      <c r="L551" s="39"/>
      <c r="M551" s="207"/>
      <c r="N551" s="208"/>
      <c r="O551" s="71"/>
      <c r="P551" s="71"/>
      <c r="Q551" s="71"/>
      <c r="R551" s="71"/>
      <c r="S551" s="71"/>
      <c r="T551" s="72"/>
      <c r="U551" s="34"/>
      <c r="V551" s="34"/>
      <c r="W551" s="34"/>
      <c r="X551" s="34"/>
      <c r="Y551" s="34"/>
      <c r="Z551" s="34"/>
      <c r="AA551" s="34"/>
      <c r="AB551" s="34"/>
      <c r="AC551" s="34"/>
      <c r="AD551" s="34"/>
      <c r="AE551" s="34"/>
      <c r="AT551" s="17" t="s">
        <v>152</v>
      </c>
      <c r="AU551" s="17" t="s">
        <v>83</v>
      </c>
    </row>
    <row r="552" spans="1:47" s="2" customFormat="1" ht="11.25">
      <c r="A552" s="34"/>
      <c r="B552" s="35"/>
      <c r="C552" s="36"/>
      <c r="D552" s="209" t="s">
        <v>153</v>
      </c>
      <c r="E552" s="36"/>
      <c r="F552" s="210" t="s">
        <v>839</v>
      </c>
      <c r="G552" s="36"/>
      <c r="H552" s="36"/>
      <c r="I552" s="206"/>
      <c r="J552" s="36"/>
      <c r="K552" s="36"/>
      <c r="L552" s="39"/>
      <c r="M552" s="207"/>
      <c r="N552" s="208"/>
      <c r="O552" s="71"/>
      <c r="P552" s="71"/>
      <c r="Q552" s="71"/>
      <c r="R552" s="71"/>
      <c r="S552" s="71"/>
      <c r="T552" s="72"/>
      <c r="U552" s="34"/>
      <c r="V552" s="34"/>
      <c r="W552" s="34"/>
      <c r="X552" s="34"/>
      <c r="Y552" s="34"/>
      <c r="Z552" s="34"/>
      <c r="AA552" s="34"/>
      <c r="AB552" s="34"/>
      <c r="AC552" s="34"/>
      <c r="AD552" s="34"/>
      <c r="AE552" s="34"/>
      <c r="AT552" s="17" t="s">
        <v>153</v>
      </c>
      <c r="AU552" s="17" t="s">
        <v>83</v>
      </c>
    </row>
    <row r="553" spans="2:51" s="13" customFormat="1" ht="11.25">
      <c r="B553" s="211"/>
      <c r="C553" s="212"/>
      <c r="D553" s="204" t="s">
        <v>159</v>
      </c>
      <c r="E553" s="213" t="s">
        <v>1</v>
      </c>
      <c r="F553" s="214" t="s">
        <v>370</v>
      </c>
      <c r="G553" s="212"/>
      <c r="H553" s="213" t="s">
        <v>1</v>
      </c>
      <c r="I553" s="215"/>
      <c r="J553" s="212"/>
      <c r="K553" s="212"/>
      <c r="L553" s="216"/>
      <c r="M553" s="217"/>
      <c r="N553" s="218"/>
      <c r="O553" s="218"/>
      <c r="P553" s="218"/>
      <c r="Q553" s="218"/>
      <c r="R553" s="218"/>
      <c r="S553" s="218"/>
      <c r="T553" s="219"/>
      <c r="AT553" s="220" t="s">
        <v>159</v>
      </c>
      <c r="AU553" s="220" t="s">
        <v>83</v>
      </c>
      <c r="AV553" s="13" t="s">
        <v>81</v>
      </c>
      <c r="AW553" s="13" t="s">
        <v>30</v>
      </c>
      <c r="AX553" s="13" t="s">
        <v>73</v>
      </c>
      <c r="AY553" s="220" t="s">
        <v>142</v>
      </c>
    </row>
    <row r="554" spans="2:51" s="14" customFormat="1" ht="11.25">
      <c r="B554" s="221"/>
      <c r="C554" s="222"/>
      <c r="D554" s="204" t="s">
        <v>159</v>
      </c>
      <c r="E554" s="223" t="s">
        <v>1</v>
      </c>
      <c r="F554" s="224" t="s">
        <v>840</v>
      </c>
      <c r="G554" s="222"/>
      <c r="H554" s="225">
        <v>410.5</v>
      </c>
      <c r="I554" s="226"/>
      <c r="J554" s="222"/>
      <c r="K554" s="222"/>
      <c r="L554" s="227"/>
      <c r="M554" s="228"/>
      <c r="N554" s="229"/>
      <c r="O554" s="229"/>
      <c r="P554" s="229"/>
      <c r="Q554" s="229"/>
      <c r="R554" s="229"/>
      <c r="S554" s="229"/>
      <c r="T554" s="230"/>
      <c r="AT554" s="231" t="s">
        <v>159</v>
      </c>
      <c r="AU554" s="231" t="s">
        <v>83</v>
      </c>
      <c r="AV554" s="14" t="s">
        <v>83</v>
      </c>
      <c r="AW554" s="14" t="s">
        <v>30</v>
      </c>
      <c r="AX554" s="14" t="s">
        <v>73</v>
      </c>
      <c r="AY554" s="231" t="s">
        <v>142</v>
      </c>
    </row>
    <row r="555" spans="2:51" s="14" customFormat="1" ht="11.25">
      <c r="B555" s="221"/>
      <c r="C555" s="222"/>
      <c r="D555" s="204" t="s">
        <v>159</v>
      </c>
      <c r="E555" s="223" t="s">
        <v>1</v>
      </c>
      <c r="F555" s="224" t="s">
        <v>841</v>
      </c>
      <c r="G555" s="222"/>
      <c r="H555" s="225">
        <v>41.05</v>
      </c>
      <c r="I555" s="226"/>
      <c r="J555" s="222"/>
      <c r="K555" s="222"/>
      <c r="L555" s="227"/>
      <c r="M555" s="228"/>
      <c r="N555" s="229"/>
      <c r="O555" s="229"/>
      <c r="P555" s="229"/>
      <c r="Q555" s="229"/>
      <c r="R555" s="229"/>
      <c r="S555" s="229"/>
      <c r="T555" s="230"/>
      <c r="AT555" s="231" t="s">
        <v>159</v>
      </c>
      <c r="AU555" s="231" t="s">
        <v>83</v>
      </c>
      <c r="AV555" s="14" t="s">
        <v>83</v>
      </c>
      <c r="AW555" s="14" t="s">
        <v>30</v>
      </c>
      <c r="AX555" s="14" t="s">
        <v>73</v>
      </c>
      <c r="AY555" s="231" t="s">
        <v>142</v>
      </c>
    </row>
    <row r="556" spans="2:51" s="15" customFormat="1" ht="11.25">
      <c r="B556" s="236"/>
      <c r="C556" s="237"/>
      <c r="D556" s="204" t="s">
        <v>159</v>
      </c>
      <c r="E556" s="238" t="s">
        <v>1</v>
      </c>
      <c r="F556" s="239" t="s">
        <v>374</v>
      </c>
      <c r="G556" s="237"/>
      <c r="H556" s="240">
        <v>451.55</v>
      </c>
      <c r="I556" s="241"/>
      <c r="J556" s="237"/>
      <c r="K556" s="237"/>
      <c r="L556" s="242"/>
      <c r="M556" s="243"/>
      <c r="N556" s="244"/>
      <c r="O556" s="244"/>
      <c r="P556" s="244"/>
      <c r="Q556" s="244"/>
      <c r="R556" s="244"/>
      <c r="S556" s="244"/>
      <c r="T556" s="245"/>
      <c r="AT556" s="246" t="s">
        <v>159</v>
      </c>
      <c r="AU556" s="246" t="s">
        <v>83</v>
      </c>
      <c r="AV556" s="15" t="s">
        <v>168</v>
      </c>
      <c r="AW556" s="15" t="s">
        <v>30</v>
      </c>
      <c r="AX556" s="15" t="s">
        <v>81</v>
      </c>
      <c r="AY556" s="246" t="s">
        <v>142</v>
      </c>
    </row>
    <row r="557" spans="1:65" s="2" customFormat="1" ht="21.75" customHeight="1">
      <c r="A557" s="34"/>
      <c r="B557" s="35"/>
      <c r="C557" s="191" t="s">
        <v>842</v>
      </c>
      <c r="D557" s="191" t="s">
        <v>145</v>
      </c>
      <c r="E557" s="192" t="s">
        <v>843</v>
      </c>
      <c r="F557" s="193" t="s">
        <v>844</v>
      </c>
      <c r="G557" s="194" t="s">
        <v>319</v>
      </c>
      <c r="H557" s="195">
        <v>44.61</v>
      </c>
      <c r="I557" s="196"/>
      <c r="J557" s="197">
        <f>ROUND(I557*H557,2)</f>
        <v>0</v>
      </c>
      <c r="K557" s="193" t="s">
        <v>149</v>
      </c>
      <c r="L557" s="39"/>
      <c r="M557" s="198" t="s">
        <v>1</v>
      </c>
      <c r="N557" s="199" t="s">
        <v>38</v>
      </c>
      <c r="O557" s="71"/>
      <c r="P557" s="200">
        <f>O557*H557</f>
        <v>0</v>
      </c>
      <c r="Q557" s="200">
        <v>0.00063</v>
      </c>
      <c r="R557" s="200">
        <f>Q557*H557</f>
        <v>0.028104300000000002</v>
      </c>
      <c r="S557" s="200">
        <v>0</v>
      </c>
      <c r="T557" s="201">
        <f>S557*H557</f>
        <v>0</v>
      </c>
      <c r="U557" s="34"/>
      <c r="V557" s="34"/>
      <c r="W557" s="34"/>
      <c r="X557" s="34"/>
      <c r="Y557" s="34"/>
      <c r="Z557" s="34"/>
      <c r="AA557" s="34"/>
      <c r="AB557" s="34"/>
      <c r="AC557" s="34"/>
      <c r="AD557" s="34"/>
      <c r="AE557" s="34"/>
      <c r="AR557" s="202" t="s">
        <v>168</v>
      </c>
      <c r="AT557" s="202" t="s">
        <v>145</v>
      </c>
      <c r="AU557" s="202" t="s">
        <v>83</v>
      </c>
      <c r="AY557" s="17" t="s">
        <v>142</v>
      </c>
      <c r="BE557" s="203">
        <f>IF(N557="základní",J557,0)</f>
        <v>0</v>
      </c>
      <c r="BF557" s="203">
        <f>IF(N557="snížená",J557,0)</f>
        <v>0</v>
      </c>
      <c r="BG557" s="203">
        <f>IF(N557="zákl. přenesená",J557,0)</f>
        <v>0</v>
      </c>
      <c r="BH557" s="203">
        <f>IF(N557="sníž. přenesená",J557,0)</f>
        <v>0</v>
      </c>
      <c r="BI557" s="203">
        <f>IF(N557="nulová",J557,0)</f>
        <v>0</v>
      </c>
      <c r="BJ557" s="17" t="s">
        <v>81</v>
      </c>
      <c r="BK557" s="203">
        <f>ROUND(I557*H557,2)</f>
        <v>0</v>
      </c>
      <c r="BL557" s="17" t="s">
        <v>168</v>
      </c>
      <c r="BM557" s="202" t="s">
        <v>845</v>
      </c>
    </row>
    <row r="558" spans="1:47" s="2" customFormat="1" ht="11.25">
      <c r="A558" s="34"/>
      <c r="B558" s="35"/>
      <c r="C558" s="36"/>
      <c r="D558" s="204" t="s">
        <v>152</v>
      </c>
      <c r="E558" s="36"/>
      <c r="F558" s="205" t="s">
        <v>846</v>
      </c>
      <c r="G558" s="36"/>
      <c r="H558" s="36"/>
      <c r="I558" s="206"/>
      <c r="J558" s="36"/>
      <c r="K558" s="36"/>
      <c r="L558" s="39"/>
      <c r="M558" s="207"/>
      <c r="N558" s="208"/>
      <c r="O558" s="71"/>
      <c r="P558" s="71"/>
      <c r="Q558" s="71"/>
      <c r="R558" s="71"/>
      <c r="S558" s="71"/>
      <c r="T558" s="72"/>
      <c r="U558" s="34"/>
      <c r="V558" s="34"/>
      <c r="W558" s="34"/>
      <c r="X558" s="34"/>
      <c r="Y558" s="34"/>
      <c r="Z558" s="34"/>
      <c r="AA558" s="34"/>
      <c r="AB558" s="34"/>
      <c r="AC558" s="34"/>
      <c r="AD558" s="34"/>
      <c r="AE558" s="34"/>
      <c r="AT558" s="17" t="s">
        <v>152</v>
      </c>
      <c r="AU558" s="17" t="s">
        <v>83</v>
      </c>
    </row>
    <row r="559" spans="1:47" s="2" customFormat="1" ht="11.25">
      <c r="A559" s="34"/>
      <c r="B559" s="35"/>
      <c r="C559" s="36"/>
      <c r="D559" s="209" t="s">
        <v>153</v>
      </c>
      <c r="E559" s="36"/>
      <c r="F559" s="210" t="s">
        <v>847</v>
      </c>
      <c r="G559" s="36"/>
      <c r="H559" s="36"/>
      <c r="I559" s="206"/>
      <c r="J559" s="36"/>
      <c r="K559" s="36"/>
      <c r="L559" s="39"/>
      <c r="M559" s="207"/>
      <c r="N559" s="208"/>
      <c r="O559" s="71"/>
      <c r="P559" s="71"/>
      <c r="Q559" s="71"/>
      <c r="R559" s="71"/>
      <c r="S559" s="71"/>
      <c r="T559" s="72"/>
      <c r="U559" s="34"/>
      <c r="V559" s="34"/>
      <c r="W559" s="34"/>
      <c r="X559" s="34"/>
      <c r="Y559" s="34"/>
      <c r="Z559" s="34"/>
      <c r="AA559" s="34"/>
      <c r="AB559" s="34"/>
      <c r="AC559" s="34"/>
      <c r="AD559" s="34"/>
      <c r="AE559" s="34"/>
      <c r="AT559" s="17" t="s">
        <v>153</v>
      </c>
      <c r="AU559" s="17" t="s">
        <v>83</v>
      </c>
    </row>
    <row r="560" spans="2:51" s="13" customFormat="1" ht="11.25">
      <c r="B560" s="211"/>
      <c r="C560" s="212"/>
      <c r="D560" s="204" t="s">
        <v>159</v>
      </c>
      <c r="E560" s="213" t="s">
        <v>1</v>
      </c>
      <c r="F560" s="214" t="s">
        <v>370</v>
      </c>
      <c r="G560" s="212"/>
      <c r="H560" s="213" t="s">
        <v>1</v>
      </c>
      <c r="I560" s="215"/>
      <c r="J560" s="212"/>
      <c r="K560" s="212"/>
      <c r="L560" s="216"/>
      <c r="M560" s="217"/>
      <c r="N560" s="218"/>
      <c r="O560" s="218"/>
      <c r="P560" s="218"/>
      <c r="Q560" s="218"/>
      <c r="R560" s="218"/>
      <c r="S560" s="218"/>
      <c r="T560" s="219"/>
      <c r="AT560" s="220" t="s">
        <v>159</v>
      </c>
      <c r="AU560" s="220" t="s">
        <v>83</v>
      </c>
      <c r="AV560" s="13" t="s">
        <v>81</v>
      </c>
      <c r="AW560" s="13" t="s">
        <v>30</v>
      </c>
      <c r="AX560" s="13" t="s">
        <v>73</v>
      </c>
      <c r="AY560" s="220" t="s">
        <v>142</v>
      </c>
    </row>
    <row r="561" spans="2:51" s="14" customFormat="1" ht="11.25">
      <c r="B561" s="221"/>
      <c r="C561" s="222"/>
      <c r="D561" s="204" t="s">
        <v>159</v>
      </c>
      <c r="E561" s="223" t="s">
        <v>1</v>
      </c>
      <c r="F561" s="224" t="s">
        <v>848</v>
      </c>
      <c r="G561" s="222"/>
      <c r="H561" s="225">
        <v>28</v>
      </c>
      <c r="I561" s="226"/>
      <c r="J561" s="222"/>
      <c r="K561" s="222"/>
      <c r="L561" s="227"/>
      <c r="M561" s="228"/>
      <c r="N561" s="229"/>
      <c r="O561" s="229"/>
      <c r="P561" s="229"/>
      <c r="Q561" s="229"/>
      <c r="R561" s="229"/>
      <c r="S561" s="229"/>
      <c r="T561" s="230"/>
      <c r="AT561" s="231" t="s">
        <v>159</v>
      </c>
      <c r="AU561" s="231" t="s">
        <v>83</v>
      </c>
      <c r="AV561" s="14" t="s">
        <v>83</v>
      </c>
      <c r="AW561" s="14" t="s">
        <v>30</v>
      </c>
      <c r="AX561" s="14" t="s">
        <v>73</v>
      </c>
      <c r="AY561" s="231" t="s">
        <v>142</v>
      </c>
    </row>
    <row r="562" spans="2:51" s="14" customFormat="1" ht="11.25">
      <c r="B562" s="221"/>
      <c r="C562" s="222"/>
      <c r="D562" s="204" t="s">
        <v>159</v>
      </c>
      <c r="E562" s="223" t="s">
        <v>1</v>
      </c>
      <c r="F562" s="224" t="s">
        <v>849</v>
      </c>
      <c r="G562" s="222"/>
      <c r="H562" s="225">
        <v>16.61</v>
      </c>
      <c r="I562" s="226"/>
      <c r="J562" s="222"/>
      <c r="K562" s="222"/>
      <c r="L562" s="227"/>
      <c r="M562" s="228"/>
      <c r="N562" s="229"/>
      <c r="O562" s="229"/>
      <c r="P562" s="229"/>
      <c r="Q562" s="229"/>
      <c r="R562" s="229"/>
      <c r="S562" s="229"/>
      <c r="T562" s="230"/>
      <c r="AT562" s="231" t="s">
        <v>159</v>
      </c>
      <c r="AU562" s="231" t="s">
        <v>83</v>
      </c>
      <c r="AV562" s="14" t="s">
        <v>83</v>
      </c>
      <c r="AW562" s="14" t="s">
        <v>30</v>
      </c>
      <c r="AX562" s="14" t="s">
        <v>73</v>
      </c>
      <c r="AY562" s="231" t="s">
        <v>142</v>
      </c>
    </row>
    <row r="563" spans="2:51" s="15" customFormat="1" ht="11.25">
      <c r="B563" s="236"/>
      <c r="C563" s="237"/>
      <c r="D563" s="204" t="s">
        <v>159</v>
      </c>
      <c r="E563" s="238" t="s">
        <v>1</v>
      </c>
      <c r="F563" s="239" t="s">
        <v>374</v>
      </c>
      <c r="G563" s="237"/>
      <c r="H563" s="240">
        <v>44.61</v>
      </c>
      <c r="I563" s="241"/>
      <c r="J563" s="237"/>
      <c r="K563" s="237"/>
      <c r="L563" s="242"/>
      <c r="M563" s="243"/>
      <c r="N563" s="244"/>
      <c r="O563" s="244"/>
      <c r="P563" s="244"/>
      <c r="Q563" s="244"/>
      <c r="R563" s="244"/>
      <c r="S563" s="244"/>
      <c r="T563" s="245"/>
      <c r="AT563" s="246" t="s">
        <v>159</v>
      </c>
      <c r="AU563" s="246" t="s">
        <v>83</v>
      </c>
      <c r="AV563" s="15" t="s">
        <v>168</v>
      </c>
      <c r="AW563" s="15" t="s">
        <v>30</v>
      </c>
      <c r="AX563" s="15" t="s">
        <v>81</v>
      </c>
      <c r="AY563" s="246" t="s">
        <v>142</v>
      </c>
    </row>
    <row r="564" spans="1:65" s="2" customFormat="1" ht="24.2" customHeight="1">
      <c r="A564" s="34"/>
      <c r="B564" s="35"/>
      <c r="C564" s="191" t="s">
        <v>850</v>
      </c>
      <c r="D564" s="191" t="s">
        <v>145</v>
      </c>
      <c r="E564" s="192" t="s">
        <v>851</v>
      </c>
      <c r="F564" s="193" t="s">
        <v>852</v>
      </c>
      <c r="G564" s="194" t="s">
        <v>290</v>
      </c>
      <c r="H564" s="195">
        <v>130.5</v>
      </c>
      <c r="I564" s="196"/>
      <c r="J564" s="197">
        <f>ROUND(I564*H564,2)</f>
        <v>0</v>
      </c>
      <c r="K564" s="193" t="s">
        <v>149</v>
      </c>
      <c r="L564" s="39"/>
      <c r="M564" s="198" t="s">
        <v>1</v>
      </c>
      <c r="N564" s="199" t="s">
        <v>38</v>
      </c>
      <c r="O564" s="71"/>
      <c r="P564" s="200">
        <f>O564*H564</f>
        <v>0</v>
      </c>
      <c r="Q564" s="200">
        <v>0.00017</v>
      </c>
      <c r="R564" s="200">
        <f>Q564*H564</f>
        <v>0.022185000000000003</v>
      </c>
      <c r="S564" s="200">
        <v>0</v>
      </c>
      <c r="T564" s="201">
        <f>S564*H564</f>
        <v>0</v>
      </c>
      <c r="U564" s="34"/>
      <c r="V564" s="34"/>
      <c r="W564" s="34"/>
      <c r="X564" s="34"/>
      <c r="Y564" s="34"/>
      <c r="Z564" s="34"/>
      <c r="AA564" s="34"/>
      <c r="AB564" s="34"/>
      <c r="AC564" s="34"/>
      <c r="AD564" s="34"/>
      <c r="AE564" s="34"/>
      <c r="AR564" s="202" t="s">
        <v>168</v>
      </c>
      <c r="AT564" s="202" t="s">
        <v>145</v>
      </c>
      <c r="AU564" s="202" t="s">
        <v>83</v>
      </c>
      <c r="AY564" s="17" t="s">
        <v>142</v>
      </c>
      <c r="BE564" s="203">
        <f>IF(N564="základní",J564,0)</f>
        <v>0</v>
      </c>
      <c r="BF564" s="203">
        <f>IF(N564="snížená",J564,0)</f>
        <v>0</v>
      </c>
      <c r="BG564" s="203">
        <f>IF(N564="zákl. přenesená",J564,0)</f>
        <v>0</v>
      </c>
      <c r="BH564" s="203">
        <f>IF(N564="sníž. přenesená",J564,0)</f>
        <v>0</v>
      </c>
      <c r="BI564" s="203">
        <f>IF(N564="nulová",J564,0)</f>
        <v>0</v>
      </c>
      <c r="BJ564" s="17" t="s">
        <v>81</v>
      </c>
      <c r="BK564" s="203">
        <f>ROUND(I564*H564,2)</f>
        <v>0</v>
      </c>
      <c r="BL564" s="17" t="s">
        <v>168</v>
      </c>
      <c r="BM564" s="202" t="s">
        <v>853</v>
      </c>
    </row>
    <row r="565" spans="1:47" s="2" customFormat="1" ht="19.5">
      <c r="A565" s="34"/>
      <c r="B565" s="35"/>
      <c r="C565" s="36"/>
      <c r="D565" s="204" t="s">
        <v>152</v>
      </c>
      <c r="E565" s="36"/>
      <c r="F565" s="205" t="s">
        <v>854</v>
      </c>
      <c r="G565" s="36"/>
      <c r="H565" s="36"/>
      <c r="I565" s="206"/>
      <c r="J565" s="36"/>
      <c r="K565" s="36"/>
      <c r="L565" s="39"/>
      <c r="M565" s="207"/>
      <c r="N565" s="208"/>
      <c r="O565" s="71"/>
      <c r="P565" s="71"/>
      <c r="Q565" s="71"/>
      <c r="R565" s="71"/>
      <c r="S565" s="71"/>
      <c r="T565" s="72"/>
      <c r="U565" s="34"/>
      <c r="V565" s="34"/>
      <c r="W565" s="34"/>
      <c r="X565" s="34"/>
      <c r="Y565" s="34"/>
      <c r="Z565" s="34"/>
      <c r="AA565" s="34"/>
      <c r="AB565" s="34"/>
      <c r="AC565" s="34"/>
      <c r="AD565" s="34"/>
      <c r="AE565" s="34"/>
      <c r="AT565" s="17" t="s">
        <v>152</v>
      </c>
      <c r="AU565" s="17" t="s">
        <v>83</v>
      </c>
    </row>
    <row r="566" spans="1:47" s="2" customFormat="1" ht="11.25">
      <c r="A566" s="34"/>
      <c r="B566" s="35"/>
      <c r="C566" s="36"/>
      <c r="D566" s="209" t="s">
        <v>153</v>
      </c>
      <c r="E566" s="36"/>
      <c r="F566" s="210" t="s">
        <v>855</v>
      </c>
      <c r="G566" s="36"/>
      <c r="H566" s="36"/>
      <c r="I566" s="206"/>
      <c r="J566" s="36"/>
      <c r="K566" s="36"/>
      <c r="L566" s="39"/>
      <c r="M566" s="207"/>
      <c r="N566" s="208"/>
      <c r="O566" s="71"/>
      <c r="P566" s="71"/>
      <c r="Q566" s="71"/>
      <c r="R566" s="71"/>
      <c r="S566" s="71"/>
      <c r="T566" s="72"/>
      <c r="U566" s="34"/>
      <c r="V566" s="34"/>
      <c r="W566" s="34"/>
      <c r="X566" s="34"/>
      <c r="Y566" s="34"/>
      <c r="Z566" s="34"/>
      <c r="AA566" s="34"/>
      <c r="AB566" s="34"/>
      <c r="AC566" s="34"/>
      <c r="AD566" s="34"/>
      <c r="AE566" s="34"/>
      <c r="AT566" s="17" t="s">
        <v>153</v>
      </c>
      <c r="AU566" s="17" t="s">
        <v>83</v>
      </c>
    </row>
    <row r="567" spans="2:51" s="13" customFormat="1" ht="11.25">
      <c r="B567" s="211"/>
      <c r="C567" s="212"/>
      <c r="D567" s="204" t="s">
        <v>159</v>
      </c>
      <c r="E567" s="213" t="s">
        <v>1</v>
      </c>
      <c r="F567" s="214" t="s">
        <v>370</v>
      </c>
      <c r="G567" s="212"/>
      <c r="H567" s="213" t="s">
        <v>1</v>
      </c>
      <c r="I567" s="215"/>
      <c r="J567" s="212"/>
      <c r="K567" s="212"/>
      <c r="L567" s="216"/>
      <c r="M567" s="217"/>
      <c r="N567" s="218"/>
      <c r="O567" s="218"/>
      <c r="P567" s="218"/>
      <c r="Q567" s="218"/>
      <c r="R567" s="218"/>
      <c r="S567" s="218"/>
      <c r="T567" s="219"/>
      <c r="AT567" s="220" t="s">
        <v>159</v>
      </c>
      <c r="AU567" s="220" t="s">
        <v>83</v>
      </c>
      <c r="AV567" s="13" t="s">
        <v>81</v>
      </c>
      <c r="AW567" s="13" t="s">
        <v>30</v>
      </c>
      <c r="AX567" s="13" t="s">
        <v>73</v>
      </c>
      <c r="AY567" s="220" t="s">
        <v>142</v>
      </c>
    </row>
    <row r="568" spans="2:51" s="14" customFormat="1" ht="11.25">
      <c r="B568" s="221"/>
      <c r="C568" s="222"/>
      <c r="D568" s="204" t="s">
        <v>159</v>
      </c>
      <c r="E568" s="223" t="s">
        <v>1</v>
      </c>
      <c r="F568" s="224" t="s">
        <v>856</v>
      </c>
      <c r="G568" s="222"/>
      <c r="H568" s="225">
        <v>88</v>
      </c>
      <c r="I568" s="226"/>
      <c r="J568" s="222"/>
      <c r="K568" s="222"/>
      <c r="L568" s="227"/>
      <c r="M568" s="228"/>
      <c r="N568" s="229"/>
      <c r="O568" s="229"/>
      <c r="P568" s="229"/>
      <c r="Q568" s="229"/>
      <c r="R568" s="229"/>
      <c r="S568" s="229"/>
      <c r="T568" s="230"/>
      <c r="AT568" s="231" t="s">
        <v>159</v>
      </c>
      <c r="AU568" s="231" t="s">
        <v>83</v>
      </c>
      <c r="AV568" s="14" t="s">
        <v>83</v>
      </c>
      <c r="AW568" s="14" t="s">
        <v>30</v>
      </c>
      <c r="AX568" s="14" t="s">
        <v>73</v>
      </c>
      <c r="AY568" s="231" t="s">
        <v>142</v>
      </c>
    </row>
    <row r="569" spans="2:51" s="14" customFormat="1" ht="11.25">
      <c r="B569" s="221"/>
      <c r="C569" s="222"/>
      <c r="D569" s="204" t="s">
        <v>159</v>
      </c>
      <c r="E569" s="223" t="s">
        <v>1</v>
      </c>
      <c r="F569" s="224" t="s">
        <v>857</v>
      </c>
      <c r="G569" s="222"/>
      <c r="H569" s="225">
        <v>42.5</v>
      </c>
      <c r="I569" s="226"/>
      <c r="J569" s="222"/>
      <c r="K569" s="222"/>
      <c r="L569" s="227"/>
      <c r="M569" s="228"/>
      <c r="N569" s="229"/>
      <c r="O569" s="229"/>
      <c r="P569" s="229"/>
      <c r="Q569" s="229"/>
      <c r="R569" s="229"/>
      <c r="S569" s="229"/>
      <c r="T569" s="230"/>
      <c r="AT569" s="231" t="s">
        <v>159</v>
      </c>
      <c r="AU569" s="231" t="s">
        <v>83</v>
      </c>
      <c r="AV569" s="14" t="s">
        <v>83</v>
      </c>
      <c r="AW569" s="14" t="s">
        <v>30</v>
      </c>
      <c r="AX569" s="14" t="s">
        <v>73</v>
      </c>
      <c r="AY569" s="231" t="s">
        <v>142</v>
      </c>
    </row>
    <row r="570" spans="2:51" s="15" customFormat="1" ht="11.25">
      <c r="B570" s="236"/>
      <c r="C570" s="237"/>
      <c r="D570" s="204" t="s">
        <v>159</v>
      </c>
      <c r="E570" s="238" t="s">
        <v>1</v>
      </c>
      <c r="F570" s="239" t="s">
        <v>374</v>
      </c>
      <c r="G570" s="237"/>
      <c r="H570" s="240">
        <v>130.5</v>
      </c>
      <c r="I570" s="241"/>
      <c r="J570" s="237"/>
      <c r="K570" s="237"/>
      <c r="L570" s="242"/>
      <c r="M570" s="243"/>
      <c r="N570" s="244"/>
      <c r="O570" s="244"/>
      <c r="P570" s="244"/>
      <c r="Q570" s="244"/>
      <c r="R570" s="244"/>
      <c r="S570" s="244"/>
      <c r="T570" s="245"/>
      <c r="AT570" s="246" t="s">
        <v>159</v>
      </c>
      <c r="AU570" s="246" t="s">
        <v>83</v>
      </c>
      <c r="AV570" s="15" t="s">
        <v>168</v>
      </c>
      <c r="AW570" s="15" t="s">
        <v>30</v>
      </c>
      <c r="AX570" s="15" t="s">
        <v>81</v>
      </c>
      <c r="AY570" s="246" t="s">
        <v>142</v>
      </c>
    </row>
    <row r="571" spans="1:65" s="2" customFormat="1" ht="24.2" customHeight="1">
      <c r="A571" s="34"/>
      <c r="B571" s="35"/>
      <c r="C571" s="191" t="s">
        <v>858</v>
      </c>
      <c r="D571" s="191" t="s">
        <v>145</v>
      </c>
      <c r="E571" s="192" t="s">
        <v>859</v>
      </c>
      <c r="F571" s="193" t="s">
        <v>860</v>
      </c>
      <c r="G571" s="194" t="s">
        <v>408</v>
      </c>
      <c r="H571" s="195">
        <v>16</v>
      </c>
      <c r="I571" s="196"/>
      <c r="J571" s="197">
        <f>ROUND(I571*H571,2)</f>
        <v>0</v>
      </c>
      <c r="K571" s="193" t="s">
        <v>149</v>
      </c>
      <c r="L571" s="39"/>
      <c r="M571" s="198" t="s">
        <v>1</v>
      </c>
      <c r="N571" s="199" t="s">
        <v>38</v>
      </c>
      <c r="O571" s="71"/>
      <c r="P571" s="200">
        <f>O571*H571</f>
        <v>0</v>
      </c>
      <c r="Q571" s="200">
        <v>4E-05</v>
      </c>
      <c r="R571" s="200">
        <f>Q571*H571</f>
        <v>0.00064</v>
      </c>
      <c r="S571" s="200">
        <v>0</v>
      </c>
      <c r="T571" s="201">
        <f>S571*H571</f>
        <v>0</v>
      </c>
      <c r="U571" s="34"/>
      <c r="V571" s="34"/>
      <c r="W571" s="34"/>
      <c r="X571" s="34"/>
      <c r="Y571" s="34"/>
      <c r="Z571" s="34"/>
      <c r="AA571" s="34"/>
      <c r="AB571" s="34"/>
      <c r="AC571" s="34"/>
      <c r="AD571" s="34"/>
      <c r="AE571" s="34"/>
      <c r="AR571" s="202" t="s">
        <v>168</v>
      </c>
      <c r="AT571" s="202" t="s">
        <v>145</v>
      </c>
      <c r="AU571" s="202" t="s">
        <v>83</v>
      </c>
      <c r="AY571" s="17" t="s">
        <v>142</v>
      </c>
      <c r="BE571" s="203">
        <f>IF(N571="základní",J571,0)</f>
        <v>0</v>
      </c>
      <c r="BF571" s="203">
        <f>IF(N571="snížená",J571,0)</f>
        <v>0</v>
      </c>
      <c r="BG571" s="203">
        <f>IF(N571="zákl. přenesená",J571,0)</f>
        <v>0</v>
      </c>
      <c r="BH571" s="203">
        <f>IF(N571="sníž. přenesená",J571,0)</f>
        <v>0</v>
      </c>
      <c r="BI571" s="203">
        <f>IF(N571="nulová",J571,0)</f>
        <v>0</v>
      </c>
      <c r="BJ571" s="17" t="s">
        <v>81</v>
      </c>
      <c r="BK571" s="203">
        <f>ROUND(I571*H571,2)</f>
        <v>0</v>
      </c>
      <c r="BL571" s="17" t="s">
        <v>168</v>
      </c>
      <c r="BM571" s="202" t="s">
        <v>861</v>
      </c>
    </row>
    <row r="572" spans="1:47" s="2" customFormat="1" ht="19.5">
      <c r="A572" s="34"/>
      <c r="B572" s="35"/>
      <c r="C572" s="36"/>
      <c r="D572" s="204" t="s">
        <v>152</v>
      </c>
      <c r="E572" s="36"/>
      <c r="F572" s="205" t="s">
        <v>862</v>
      </c>
      <c r="G572" s="36"/>
      <c r="H572" s="36"/>
      <c r="I572" s="206"/>
      <c r="J572" s="36"/>
      <c r="K572" s="36"/>
      <c r="L572" s="39"/>
      <c r="M572" s="207"/>
      <c r="N572" s="208"/>
      <c r="O572" s="71"/>
      <c r="P572" s="71"/>
      <c r="Q572" s="71"/>
      <c r="R572" s="71"/>
      <c r="S572" s="71"/>
      <c r="T572" s="72"/>
      <c r="U572" s="34"/>
      <c r="V572" s="34"/>
      <c r="W572" s="34"/>
      <c r="X572" s="34"/>
      <c r="Y572" s="34"/>
      <c r="Z572" s="34"/>
      <c r="AA572" s="34"/>
      <c r="AB572" s="34"/>
      <c r="AC572" s="34"/>
      <c r="AD572" s="34"/>
      <c r="AE572" s="34"/>
      <c r="AT572" s="17" t="s">
        <v>152</v>
      </c>
      <c r="AU572" s="17" t="s">
        <v>83</v>
      </c>
    </row>
    <row r="573" spans="1:47" s="2" customFormat="1" ht="11.25">
      <c r="A573" s="34"/>
      <c r="B573" s="35"/>
      <c r="C573" s="36"/>
      <c r="D573" s="209" t="s">
        <v>153</v>
      </c>
      <c r="E573" s="36"/>
      <c r="F573" s="210" t="s">
        <v>863</v>
      </c>
      <c r="G573" s="36"/>
      <c r="H573" s="36"/>
      <c r="I573" s="206"/>
      <c r="J573" s="36"/>
      <c r="K573" s="36"/>
      <c r="L573" s="39"/>
      <c r="M573" s="207"/>
      <c r="N573" s="208"/>
      <c r="O573" s="71"/>
      <c r="P573" s="71"/>
      <c r="Q573" s="71"/>
      <c r="R573" s="71"/>
      <c r="S573" s="71"/>
      <c r="T573" s="72"/>
      <c r="U573" s="34"/>
      <c r="V573" s="34"/>
      <c r="W573" s="34"/>
      <c r="X573" s="34"/>
      <c r="Y573" s="34"/>
      <c r="Z573" s="34"/>
      <c r="AA573" s="34"/>
      <c r="AB573" s="34"/>
      <c r="AC573" s="34"/>
      <c r="AD573" s="34"/>
      <c r="AE573" s="34"/>
      <c r="AT573" s="17" t="s">
        <v>153</v>
      </c>
      <c r="AU573" s="17" t="s">
        <v>83</v>
      </c>
    </row>
    <row r="574" spans="2:51" s="13" customFormat="1" ht="11.25">
      <c r="B574" s="211"/>
      <c r="C574" s="212"/>
      <c r="D574" s="204" t="s">
        <v>159</v>
      </c>
      <c r="E574" s="213" t="s">
        <v>1</v>
      </c>
      <c r="F574" s="214" t="s">
        <v>370</v>
      </c>
      <c r="G574" s="212"/>
      <c r="H574" s="213" t="s">
        <v>1</v>
      </c>
      <c r="I574" s="215"/>
      <c r="J574" s="212"/>
      <c r="K574" s="212"/>
      <c r="L574" s="216"/>
      <c r="M574" s="217"/>
      <c r="N574" s="218"/>
      <c r="O574" s="218"/>
      <c r="P574" s="218"/>
      <c r="Q574" s="218"/>
      <c r="R574" s="218"/>
      <c r="S574" s="218"/>
      <c r="T574" s="219"/>
      <c r="AT574" s="220" t="s">
        <v>159</v>
      </c>
      <c r="AU574" s="220" t="s">
        <v>83</v>
      </c>
      <c r="AV574" s="13" t="s">
        <v>81</v>
      </c>
      <c r="AW574" s="13" t="s">
        <v>30</v>
      </c>
      <c r="AX574" s="13" t="s">
        <v>73</v>
      </c>
      <c r="AY574" s="220" t="s">
        <v>142</v>
      </c>
    </row>
    <row r="575" spans="2:51" s="14" customFormat="1" ht="11.25">
      <c r="B575" s="221"/>
      <c r="C575" s="222"/>
      <c r="D575" s="204" t="s">
        <v>159</v>
      </c>
      <c r="E575" s="223" t="s">
        <v>1</v>
      </c>
      <c r="F575" s="224" t="s">
        <v>864</v>
      </c>
      <c r="G575" s="222"/>
      <c r="H575" s="225">
        <v>16</v>
      </c>
      <c r="I575" s="226"/>
      <c r="J575" s="222"/>
      <c r="K575" s="222"/>
      <c r="L575" s="227"/>
      <c r="M575" s="228"/>
      <c r="N575" s="229"/>
      <c r="O575" s="229"/>
      <c r="P575" s="229"/>
      <c r="Q575" s="229"/>
      <c r="R575" s="229"/>
      <c r="S575" s="229"/>
      <c r="T575" s="230"/>
      <c r="AT575" s="231" t="s">
        <v>159</v>
      </c>
      <c r="AU575" s="231" t="s">
        <v>83</v>
      </c>
      <c r="AV575" s="14" t="s">
        <v>83</v>
      </c>
      <c r="AW575" s="14" t="s">
        <v>30</v>
      </c>
      <c r="AX575" s="14" t="s">
        <v>81</v>
      </c>
      <c r="AY575" s="231" t="s">
        <v>142</v>
      </c>
    </row>
    <row r="576" spans="1:65" s="2" customFormat="1" ht="24.2" customHeight="1">
      <c r="A576" s="34"/>
      <c r="B576" s="35"/>
      <c r="C576" s="191" t="s">
        <v>865</v>
      </c>
      <c r="D576" s="191" t="s">
        <v>145</v>
      </c>
      <c r="E576" s="192" t="s">
        <v>866</v>
      </c>
      <c r="F576" s="193" t="s">
        <v>867</v>
      </c>
      <c r="G576" s="194" t="s">
        <v>408</v>
      </c>
      <c r="H576" s="195">
        <v>316</v>
      </c>
      <c r="I576" s="196"/>
      <c r="J576" s="197">
        <f>ROUND(I576*H576,2)</f>
        <v>0</v>
      </c>
      <c r="K576" s="193" t="s">
        <v>149</v>
      </c>
      <c r="L576" s="39"/>
      <c r="M576" s="198" t="s">
        <v>1</v>
      </c>
      <c r="N576" s="199" t="s">
        <v>38</v>
      </c>
      <c r="O576" s="71"/>
      <c r="P576" s="200">
        <f>O576*H576</f>
        <v>0</v>
      </c>
      <c r="Q576" s="200">
        <v>4E-05</v>
      </c>
      <c r="R576" s="200">
        <f>Q576*H576</f>
        <v>0.01264</v>
      </c>
      <c r="S576" s="200">
        <v>0</v>
      </c>
      <c r="T576" s="201">
        <f>S576*H576</f>
        <v>0</v>
      </c>
      <c r="U576" s="34"/>
      <c r="V576" s="34"/>
      <c r="W576" s="34"/>
      <c r="X576" s="34"/>
      <c r="Y576" s="34"/>
      <c r="Z576" s="34"/>
      <c r="AA576" s="34"/>
      <c r="AB576" s="34"/>
      <c r="AC576" s="34"/>
      <c r="AD576" s="34"/>
      <c r="AE576" s="34"/>
      <c r="AR576" s="202" t="s">
        <v>168</v>
      </c>
      <c r="AT576" s="202" t="s">
        <v>145</v>
      </c>
      <c r="AU576" s="202" t="s">
        <v>83</v>
      </c>
      <c r="AY576" s="17" t="s">
        <v>142</v>
      </c>
      <c r="BE576" s="203">
        <f>IF(N576="základní",J576,0)</f>
        <v>0</v>
      </c>
      <c r="BF576" s="203">
        <f>IF(N576="snížená",J576,0)</f>
        <v>0</v>
      </c>
      <c r="BG576" s="203">
        <f>IF(N576="zákl. přenesená",J576,0)</f>
        <v>0</v>
      </c>
      <c r="BH576" s="203">
        <f>IF(N576="sníž. přenesená",J576,0)</f>
        <v>0</v>
      </c>
      <c r="BI576" s="203">
        <f>IF(N576="nulová",J576,0)</f>
        <v>0</v>
      </c>
      <c r="BJ576" s="17" t="s">
        <v>81</v>
      </c>
      <c r="BK576" s="203">
        <f>ROUND(I576*H576,2)</f>
        <v>0</v>
      </c>
      <c r="BL576" s="17" t="s">
        <v>168</v>
      </c>
      <c r="BM576" s="202" t="s">
        <v>868</v>
      </c>
    </row>
    <row r="577" spans="1:47" s="2" customFormat="1" ht="19.5">
      <c r="A577" s="34"/>
      <c r="B577" s="35"/>
      <c r="C577" s="36"/>
      <c r="D577" s="204" t="s">
        <v>152</v>
      </c>
      <c r="E577" s="36"/>
      <c r="F577" s="205" t="s">
        <v>869</v>
      </c>
      <c r="G577" s="36"/>
      <c r="H577" s="36"/>
      <c r="I577" s="206"/>
      <c r="J577" s="36"/>
      <c r="K577" s="36"/>
      <c r="L577" s="39"/>
      <c r="M577" s="207"/>
      <c r="N577" s="208"/>
      <c r="O577" s="71"/>
      <c r="P577" s="71"/>
      <c r="Q577" s="71"/>
      <c r="R577" s="71"/>
      <c r="S577" s="71"/>
      <c r="T577" s="72"/>
      <c r="U577" s="34"/>
      <c r="V577" s="34"/>
      <c r="W577" s="34"/>
      <c r="X577" s="34"/>
      <c r="Y577" s="34"/>
      <c r="Z577" s="34"/>
      <c r="AA577" s="34"/>
      <c r="AB577" s="34"/>
      <c r="AC577" s="34"/>
      <c r="AD577" s="34"/>
      <c r="AE577" s="34"/>
      <c r="AT577" s="17" t="s">
        <v>152</v>
      </c>
      <c r="AU577" s="17" t="s">
        <v>83</v>
      </c>
    </row>
    <row r="578" spans="1:47" s="2" customFormat="1" ht="11.25">
      <c r="A578" s="34"/>
      <c r="B578" s="35"/>
      <c r="C578" s="36"/>
      <c r="D578" s="209" t="s">
        <v>153</v>
      </c>
      <c r="E578" s="36"/>
      <c r="F578" s="210" t="s">
        <v>870</v>
      </c>
      <c r="G578" s="36"/>
      <c r="H578" s="36"/>
      <c r="I578" s="206"/>
      <c r="J578" s="36"/>
      <c r="K578" s="36"/>
      <c r="L578" s="39"/>
      <c r="M578" s="207"/>
      <c r="N578" s="208"/>
      <c r="O578" s="71"/>
      <c r="P578" s="71"/>
      <c r="Q578" s="71"/>
      <c r="R578" s="71"/>
      <c r="S578" s="71"/>
      <c r="T578" s="72"/>
      <c r="U578" s="34"/>
      <c r="V578" s="34"/>
      <c r="W578" s="34"/>
      <c r="X578" s="34"/>
      <c r="Y578" s="34"/>
      <c r="Z578" s="34"/>
      <c r="AA578" s="34"/>
      <c r="AB578" s="34"/>
      <c r="AC578" s="34"/>
      <c r="AD578" s="34"/>
      <c r="AE578" s="34"/>
      <c r="AT578" s="17" t="s">
        <v>153</v>
      </c>
      <c r="AU578" s="17" t="s">
        <v>83</v>
      </c>
    </row>
    <row r="579" spans="2:51" s="13" customFormat="1" ht="11.25">
      <c r="B579" s="211"/>
      <c r="C579" s="212"/>
      <c r="D579" s="204" t="s">
        <v>159</v>
      </c>
      <c r="E579" s="213" t="s">
        <v>1</v>
      </c>
      <c r="F579" s="214" t="s">
        <v>370</v>
      </c>
      <c r="G579" s="212"/>
      <c r="H579" s="213" t="s">
        <v>1</v>
      </c>
      <c r="I579" s="215"/>
      <c r="J579" s="212"/>
      <c r="K579" s="212"/>
      <c r="L579" s="216"/>
      <c r="M579" s="217"/>
      <c r="N579" s="218"/>
      <c r="O579" s="218"/>
      <c r="P579" s="218"/>
      <c r="Q579" s="218"/>
      <c r="R579" s="218"/>
      <c r="S579" s="218"/>
      <c r="T579" s="219"/>
      <c r="AT579" s="220" t="s">
        <v>159</v>
      </c>
      <c r="AU579" s="220" t="s">
        <v>83</v>
      </c>
      <c r="AV579" s="13" t="s">
        <v>81</v>
      </c>
      <c r="AW579" s="13" t="s">
        <v>30</v>
      </c>
      <c r="AX579" s="13" t="s">
        <v>73</v>
      </c>
      <c r="AY579" s="220" t="s">
        <v>142</v>
      </c>
    </row>
    <row r="580" spans="2:51" s="14" customFormat="1" ht="11.25">
      <c r="B580" s="221"/>
      <c r="C580" s="222"/>
      <c r="D580" s="204" t="s">
        <v>159</v>
      </c>
      <c r="E580" s="223" t="s">
        <v>1</v>
      </c>
      <c r="F580" s="224" t="s">
        <v>871</v>
      </c>
      <c r="G580" s="222"/>
      <c r="H580" s="225">
        <v>316</v>
      </c>
      <c r="I580" s="226"/>
      <c r="J580" s="222"/>
      <c r="K580" s="222"/>
      <c r="L580" s="227"/>
      <c r="M580" s="228"/>
      <c r="N580" s="229"/>
      <c r="O580" s="229"/>
      <c r="P580" s="229"/>
      <c r="Q580" s="229"/>
      <c r="R580" s="229"/>
      <c r="S580" s="229"/>
      <c r="T580" s="230"/>
      <c r="AT580" s="231" t="s">
        <v>159</v>
      </c>
      <c r="AU580" s="231" t="s">
        <v>83</v>
      </c>
      <c r="AV580" s="14" t="s">
        <v>83</v>
      </c>
      <c r="AW580" s="14" t="s">
        <v>30</v>
      </c>
      <c r="AX580" s="14" t="s">
        <v>81</v>
      </c>
      <c r="AY580" s="231" t="s">
        <v>142</v>
      </c>
    </row>
    <row r="581" spans="1:65" s="2" customFormat="1" ht="21.75" customHeight="1">
      <c r="A581" s="34"/>
      <c r="B581" s="35"/>
      <c r="C581" s="191" t="s">
        <v>872</v>
      </c>
      <c r="D581" s="191" t="s">
        <v>145</v>
      </c>
      <c r="E581" s="192" t="s">
        <v>873</v>
      </c>
      <c r="F581" s="193" t="s">
        <v>874</v>
      </c>
      <c r="G581" s="194" t="s">
        <v>408</v>
      </c>
      <c r="H581" s="195">
        <v>16</v>
      </c>
      <c r="I581" s="196"/>
      <c r="J581" s="197">
        <f>ROUND(I581*H581,2)</f>
        <v>0</v>
      </c>
      <c r="K581" s="193" t="s">
        <v>149</v>
      </c>
      <c r="L581" s="39"/>
      <c r="M581" s="198" t="s">
        <v>1</v>
      </c>
      <c r="N581" s="199" t="s">
        <v>38</v>
      </c>
      <c r="O581" s="71"/>
      <c r="P581" s="200">
        <f>O581*H581</f>
        <v>0</v>
      </c>
      <c r="Q581" s="200">
        <v>7E-05</v>
      </c>
      <c r="R581" s="200">
        <f>Q581*H581</f>
        <v>0.00112</v>
      </c>
      <c r="S581" s="200">
        <v>0</v>
      </c>
      <c r="T581" s="201">
        <f>S581*H581</f>
        <v>0</v>
      </c>
      <c r="U581" s="34"/>
      <c r="V581" s="34"/>
      <c r="W581" s="34"/>
      <c r="X581" s="34"/>
      <c r="Y581" s="34"/>
      <c r="Z581" s="34"/>
      <c r="AA581" s="34"/>
      <c r="AB581" s="34"/>
      <c r="AC581" s="34"/>
      <c r="AD581" s="34"/>
      <c r="AE581" s="34"/>
      <c r="AR581" s="202" t="s">
        <v>168</v>
      </c>
      <c r="AT581" s="202" t="s">
        <v>145</v>
      </c>
      <c r="AU581" s="202" t="s">
        <v>83</v>
      </c>
      <c r="AY581" s="17" t="s">
        <v>142</v>
      </c>
      <c r="BE581" s="203">
        <f>IF(N581="základní",J581,0)</f>
        <v>0</v>
      </c>
      <c r="BF581" s="203">
        <f>IF(N581="snížená",J581,0)</f>
        <v>0</v>
      </c>
      <c r="BG581" s="203">
        <f>IF(N581="zákl. přenesená",J581,0)</f>
        <v>0</v>
      </c>
      <c r="BH581" s="203">
        <f>IF(N581="sníž. přenesená",J581,0)</f>
        <v>0</v>
      </c>
      <c r="BI581" s="203">
        <f>IF(N581="nulová",J581,0)</f>
        <v>0</v>
      </c>
      <c r="BJ581" s="17" t="s">
        <v>81</v>
      </c>
      <c r="BK581" s="203">
        <f>ROUND(I581*H581,2)</f>
        <v>0</v>
      </c>
      <c r="BL581" s="17" t="s">
        <v>168</v>
      </c>
      <c r="BM581" s="202" t="s">
        <v>875</v>
      </c>
    </row>
    <row r="582" spans="1:47" s="2" customFormat="1" ht="19.5">
      <c r="A582" s="34"/>
      <c r="B582" s="35"/>
      <c r="C582" s="36"/>
      <c r="D582" s="204" t="s">
        <v>152</v>
      </c>
      <c r="E582" s="36"/>
      <c r="F582" s="205" t="s">
        <v>876</v>
      </c>
      <c r="G582" s="36"/>
      <c r="H582" s="36"/>
      <c r="I582" s="206"/>
      <c r="J582" s="36"/>
      <c r="K582" s="36"/>
      <c r="L582" s="39"/>
      <c r="M582" s="207"/>
      <c r="N582" s="208"/>
      <c r="O582" s="71"/>
      <c r="P582" s="71"/>
      <c r="Q582" s="71"/>
      <c r="R582" s="71"/>
      <c r="S582" s="71"/>
      <c r="T582" s="72"/>
      <c r="U582" s="34"/>
      <c r="V582" s="34"/>
      <c r="W582" s="34"/>
      <c r="X582" s="34"/>
      <c r="Y582" s="34"/>
      <c r="Z582" s="34"/>
      <c r="AA582" s="34"/>
      <c r="AB582" s="34"/>
      <c r="AC582" s="34"/>
      <c r="AD582" s="34"/>
      <c r="AE582" s="34"/>
      <c r="AT582" s="17" t="s">
        <v>152</v>
      </c>
      <c r="AU582" s="17" t="s">
        <v>83</v>
      </c>
    </row>
    <row r="583" spans="1:47" s="2" customFormat="1" ht="11.25">
      <c r="A583" s="34"/>
      <c r="B583" s="35"/>
      <c r="C583" s="36"/>
      <c r="D583" s="209" t="s">
        <v>153</v>
      </c>
      <c r="E583" s="36"/>
      <c r="F583" s="210" t="s">
        <v>877</v>
      </c>
      <c r="G583" s="36"/>
      <c r="H583" s="36"/>
      <c r="I583" s="206"/>
      <c r="J583" s="36"/>
      <c r="K583" s="36"/>
      <c r="L583" s="39"/>
      <c r="M583" s="207"/>
      <c r="N583" s="208"/>
      <c r="O583" s="71"/>
      <c r="P583" s="71"/>
      <c r="Q583" s="71"/>
      <c r="R583" s="71"/>
      <c r="S583" s="71"/>
      <c r="T583" s="72"/>
      <c r="U583" s="34"/>
      <c r="V583" s="34"/>
      <c r="W583" s="34"/>
      <c r="X583" s="34"/>
      <c r="Y583" s="34"/>
      <c r="Z583" s="34"/>
      <c r="AA583" s="34"/>
      <c r="AB583" s="34"/>
      <c r="AC583" s="34"/>
      <c r="AD583" s="34"/>
      <c r="AE583" s="34"/>
      <c r="AT583" s="17" t="s">
        <v>153</v>
      </c>
      <c r="AU583" s="17" t="s">
        <v>83</v>
      </c>
    </row>
    <row r="584" spans="2:51" s="13" customFormat="1" ht="11.25">
      <c r="B584" s="211"/>
      <c r="C584" s="212"/>
      <c r="D584" s="204" t="s">
        <v>159</v>
      </c>
      <c r="E584" s="213" t="s">
        <v>1</v>
      </c>
      <c r="F584" s="214" t="s">
        <v>370</v>
      </c>
      <c r="G584" s="212"/>
      <c r="H584" s="213" t="s">
        <v>1</v>
      </c>
      <c r="I584" s="215"/>
      <c r="J584" s="212"/>
      <c r="K584" s="212"/>
      <c r="L584" s="216"/>
      <c r="M584" s="217"/>
      <c r="N584" s="218"/>
      <c r="O584" s="218"/>
      <c r="P584" s="218"/>
      <c r="Q584" s="218"/>
      <c r="R584" s="218"/>
      <c r="S584" s="218"/>
      <c r="T584" s="219"/>
      <c r="AT584" s="220" t="s">
        <v>159</v>
      </c>
      <c r="AU584" s="220" t="s">
        <v>83</v>
      </c>
      <c r="AV584" s="13" t="s">
        <v>81</v>
      </c>
      <c r="AW584" s="13" t="s">
        <v>30</v>
      </c>
      <c r="AX584" s="13" t="s">
        <v>73</v>
      </c>
      <c r="AY584" s="220" t="s">
        <v>142</v>
      </c>
    </row>
    <row r="585" spans="2:51" s="14" customFormat="1" ht="11.25">
      <c r="B585" s="221"/>
      <c r="C585" s="222"/>
      <c r="D585" s="204" t="s">
        <v>159</v>
      </c>
      <c r="E585" s="223" t="s">
        <v>1</v>
      </c>
      <c r="F585" s="224" t="s">
        <v>878</v>
      </c>
      <c r="G585" s="222"/>
      <c r="H585" s="225">
        <v>16</v>
      </c>
      <c r="I585" s="226"/>
      <c r="J585" s="222"/>
      <c r="K585" s="222"/>
      <c r="L585" s="227"/>
      <c r="M585" s="228"/>
      <c r="N585" s="229"/>
      <c r="O585" s="229"/>
      <c r="P585" s="229"/>
      <c r="Q585" s="229"/>
      <c r="R585" s="229"/>
      <c r="S585" s="229"/>
      <c r="T585" s="230"/>
      <c r="AT585" s="231" t="s">
        <v>159</v>
      </c>
      <c r="AU585" s="231" t="s">
        <v>83</v>
      </c>
      <c r="AV585" s="14" t="s">
        <v>83</v>
      </c>
      <c r="AW585" s="14" t="s">
        <v>30</v>
      </c>
      <c r="AX585" s="14" t="s">
        <v>81</v>
      </c>
      <c r="AY585" s="231" t="s">
        <v>142</v>
      </c>
    </row>
    <row r="586" spans="1:65" s="2" customFormat="1" ht="21.75" customHeight="1">
      <c r="A586" s="34"/>
      <c r="B586" s="35"/>
      <c r="C586" s="191" t="s">
        <v>879</v>
      </c>
      <c r="D586" s="191" t="s">
        <v>145</v>
      </c>
      <c r="E586" s="192" t="s">
        <v>880</v>
      </c>
      <c r="F586" s="193" t="s">
        <v>881</v>
      </c>
      <c r="G586" s="194" t="s">
        <v>408</v>
      </c>
      <c r="H586" s="195">
        <v>316</v>
      </c>
      <c r="I586" s="196"/>
      <c r="J586" s="197">
        <f>ROUND(I586*H586,2)</f>
        <v>0</v>
      </c>
      <c r="K586" s="193" t="s">
        <v>149</v>
      </c>
      <c r="L586" s="39"/>
      <c r="M586" s="198" t="s">
        <v>1</v>
      </c>
      <c r="N586" s="199" t="s">
        <v>38</v>
      </c>
      <c r="O586" s="71"/>
      <c r="P586" s="200">
        <f>O586*H586</f>
        <v>0</v>
      </c>
      <c r="Q586" s="200">
        <v>0.00013</v>
      </c>
      <c r="R586" s="200">
        <f>Q586*H586</f>
        <v>0.04108</v>
      </c>
      <c r="S586" s="200">
        <v>0</v>
      </c>
      <c r="T586" s="201">
        <f>S586*H586</f>
        <v>0</v>
      </c>
      <c r="U586" s="34"/>
      <c r="V586" s="34"/>
      <c r="W586" s="34"/>
      <c r="X586" s="34"/>
      <c r="Y586" s="34"/>
      <c r="Z586" s="34"/>
      <c r="AA586" s="34"/>
      <c r="AB586" s="34"/>
      <c r="AC586" s="34"/>
      <c r="AD586" s="34"/>
      <c r="AE586" s="34"/>
      <c r="AR586" s="202" t="s">
        <v>168</v>
      </c>
      <c r="AT586" s="202" t="s">
        <v>145</v>
      </c>
      <c r="AU586" s="202" t="s">
        <v>83</v>
      </c>
      <c r="AY586" s="17" t="s">
        <v>142</v>
      </c>
      <c r="BE586" s="203">
        <f>IF(N586="základní",J586,0)</f>
        <v>0</v>
      </c>
      <c r="BF586" s="203">
        <f>IF(N586="snížená",J586,0)</f>
        <v>0</v>
      </c>
      <c r="BG586" s="203">
        <f>IF(N586="zákl. přenesená",J586,0)</f>
        <v>0</v>
      </c>
      <c r="BH586" s="203">
        <f>IF(N586="sníž. přenesená",J586,0)</f>
        <v>0</v>
      </c>
      <c r="BI586" s="203">
        <f>IF(N586="nulová",J586,0)</f>
        <v>0</v>
      </c>
      <c r="BJ586" s="17" t="s">
        <v>81</v>
      </c>
      <c r="BK586" s="203">
        <f>ROUND(I586*H586,2)</f>
        <v>0</v>
      </c>
      <c r="BL586" s="17" t="s">
        <v>168</v>
      </c>
      <c r="BM586" s="202" t="s">
        <v>882</v>
      </c>
    </row>
    <row r="587" spans="1:47" s="2" customFormat="1" ht="19.5">
      <c r="A587" s="34"/>
      <c r="B587" s="35"/>
      <c r="C587" s="36"/>
      <c r="D587" s="204" t="s">
        <v>152</v>
      </c>
      <c r="E587" s="36"/>
      <c r="F587" s="205" t="s">
        <v>883</v>
      </c>
      <c r="G587" s="36"/>
      <c r="H587" s="36"/>
      <c r="I587" s="206"/>
      <c r="J587" s="36"/>
      <c r="K587" s="36"/>
      <c r="L587" s="39"/>
      <c r="M587" s="207"/>
      <c r="N587" s="208"/>
      <c r="O587" s="71"/>
      <c r="P587" s="71"/>
      <c r="Q587" s="71"/>
      <c r="R587" s="71"/>
      <c r="S587" s="71"/>
      <c r="T587" s="72"/>
      <c r="U587" s="34"/>
      <c r="V587" s="34"/>
      <c r="W587" s="34"/>
      <c r="X587" s="34"/>
      <c r="Y587" s="34"/>
      <c r="Z587" s="34"/>
      <c r="AA587" s="34"/>
      <c r="AB587" s="34"/>
      <c r="AC587" s="34"/>
      <c r="AD587" s="34"/>
      <c r="AE587" s="34"/>
      <c r="AT587" s="17" t="s">
        <v>152</v>
      </c>
      <c r="AU587" s="17" t="s">
        <v>83</v>
      </c>
    </row>
    <row r="588" spans="1:47" s="2" customFormat="1" ht="11.25">
      <c r="A588" s="34"/>
      <c r="B588" s="35"/>
      <c r="C588" s="36"/>
      <c r="D588" s="209" t="s">
        <v>153</v>
      </c>
      <c r="E588" s="36"/>
      <c r="F588" s="210" t="s">
        <v>884</v>
      </c>
      <c r="G588" s="36"/>
      <c r="H588" s="36"/>
      <c r="I588" s="206"/>
      <c r="J588" s="36"/>
      <c r="K588" s="36"/>
      <c r="L588" s="39"/>
      <c r="M588" s="207"/>
      <c r="N588" s="208"/>
      <c r="O588" s="71"/>
      <c r="P588" s="71"/>
      <c r="Q588" s="71"/>
      <c r="R588" s="71"/>
      <c r="S588" s="71"/>
      <c r="T588" s="72"/>
      <c r="U588" s="34"/>
      <c r="V588" s="34"/>
      <c r="W588" s="34"/>
      <c r="X588" s="34"/>
      <c r="Y588" s="34"/>
      <c r="Z588" s="34"/>
      <c r="AA588" s="34"/>
      <c r="AB588" s="34"/>
      <c r="AC588" s="34"/>
      <c r="AD588" s="34"/>
      <c r="AE588" s="34"/>
      <c r="AT588" s="17" t="s">
        <v>153</v>
      </c>
      <c r="AU588" s="17" t="s">
        <v>83</v>
      </c>
    </row>
    <row r="589" spans="2:51" s="13" customFormat="1" ht="11.25">
      <c r="B589" s="211"/>
      <c r="C589" s="212"/>
      <c r="D589" s="204" t="s">
        <v>159</v>
      </c>
      <c r="E589" s="213" t="s">
        <v>1</v>
      </c>
      <c r="F589" s="214" t="s">
        <v>370</v>
      </c>
      <c r="G589" s="212"/>
      <c r="H589" s="213" t="s">
        <v>1</v>
      </c>
      <c r="I589" s="215"/>
      <c r="J589" s="212"/>
      <c r="K589" s="212"/>
      <c r="L589" s="216"/>
      <c r="M589" s="217"/>
      <c r="N589" s="218"/>
      <c r="O589" s="218"/>
      <c r="P589" s="218"/>
      <c r="Q589" s="218"/>
      <c r="R589" s="218"/>
      <c r="S589" s="218"/>
      <c r="T589" s="219"/>
      <c r="AT589" s="220" t="s">
        <v>159</v>
      </c>
      <c r="AU589" s="220" t="s">
        <v>83</v>
      </c>
      <c r="AV589" s="13" t="s">
        <v>81</v>
      </c>
      <c r="AW589" s="13" t="s">
        <v>30</v>
      </c>
      <c r="AX589" s="13" t="s">
        <v>73</v>
      </c>
      <c r="AY589" s="220" t="s">
        <v>142</v>
      </c>
    </row>
    <row r="590" spans="2:51" s="14" customFormat="1" ht="11.25">
      <c r="B590" s="221"/>
      <c r="C590" s="222"/>
      <c r="D590" s="204" t="s">
        <v>159</v>
      </c>
      <c r="E590" s="223" t="s">
        <v>1</v>
      </c>
      <c r="F590" s="224" t="s">
        <v>871</v>
      </c>
      <c r="G590" s="222"/>
      <c r="H590" s="225">
        <v>316</v>
      </c>
      <c r="I590" s="226"/>
      <c r="J590" s="222"/>
      <c r="K590" s="222"/>
      <c r="L590" s="227"/>
      <c r="M590" s="228"/>
      <c r="N590" s="229"/>
      <c r="O590" s="229"/>
      <c r="P590" s="229"/>
      <c r="Q590" s="229"/>
      <c r="R590" s="229"/>
      <c r="S590" s="229"/>
      <c r="T590" s="230"/>
      <c r="AT590" s="231" t="s">
        <v>159</v>
      </c>
      <c r="AU590" s="231" t="s">
        <v>83</v>
      </c>
      <c r="AV590" s="14" t="s">
        <v>83</v>
      </c>
      <c r="AW590" s="14" t="s">
        <v>30</v>
      </c>
      <c r="AX590" s="14" t="s">
        <v>81</v>
      </c>
      <c r="AY590" s="231" t="s">
        <v>142</v>
      </c>
    </row>
    <row r="591" spans="1:65" s="2" customFormat="1" ht="24.2" customHeight="1">
      <c r="A591" s="34"/>
      <c r="B591" s="35"/>
      <c r="C591" s="247" t="s">
        <v>885</v>
      </c>
      <c r="D591" s="247" t="s">
        <v>376</v>
      </c>
      <c r="E591" s="248" t="s">
        <v>886</v>
      </c>
      <c r="F591" s="249" t="s">
        <v>887</v>
      </c>
      <c r="G591" s="250" t="s">
        <v>888</v>
      </c>
      <c r="H591" s="251">
        <v>0.16</v>
      </c>
      <c r="I591" s="252"/>
      <c r="J591" s="253">
        <f>ROUND(I591*H591,2)</f>
        <v>0</v>
      </c>
      <c r="K591" s="249" t="s">
        <v>1</v>
      </c>
      <c r="L591" s="254"/>
      <c r="M591" s="255" t="s">
        <v>1</v>
      </c>
      <c r="N591" s="256" t="s">
        <v>38</v>
      </c>
      <c r="O591" s="71"/>
      <c r="P591" s="200">
        <f>O591*H591</f>
        <v>0</v>
      </c>
      <c r="Q591" s="200">
        <v>0</v>
      </c>
      <c r="R591" s="200">
        <f>Q591*H591</f>
        <v>0</v>
      </c>
      <c r="S591" s="200">
        <v>0</v>
      </c>
      <c r="T591" s="201">
        <f>S591*H591</f>
        <v>0</v>
      </c>
      <c r="U591" s="34"/>
      <c r="V591" s="34"/>
      <c r="W591" s="34"/>
      <c r="X591" s="34"/>
      <c r="Y591" s="34"/>
      <c r="Z591" s="34"/>
      <c r="AA591" s="34"/>
      <c r="AB591" s="34"/>
      <c r="AC591" s="34"/>
      <c r="AD591" s="34"/>
      <c r="AE591" s="34"/>
      <c r="AR591" s="202" t="s">
        <v>198</v>
      </c>
      <c r="AT591" s="202" t="s">
        <v>376</v>
      </c>
      <c r="AU591" s="202" t="s">
        <v>83</v>
      </c>
      <c r="AY591" s="17" t="s">
        <v>142</v>
      </c>
      <c r="BE591" s="203">
        <f>IF(N591="základní",J591,0)</f>
        <v>0</v>
      </c>
      <c r="BF591" s="203">
        <f>IF(N591="snížená",J591,0)</f>
        <v>0</v>
      </c>
      <c r="BG591" s="203">
        <f>IF(N591="zákl. přenesená",J591,0)</f>
        <v>0</v>
      </c>
      <c r="BH591" s="203">
        <f>IF(N591="sníž. přenesená",J591,0)</f>
        <v>0</v>
      </c>
      <c r="BI591" s="203">
        <f>IF(N591="nulová",J591,0)</f>
        <v>0</v>
      </c>
      <c r="BJ591" s="17" t="s">
        <v>81</v>
      </c>
      <c r="BK591" s="203">
        <f>ROUND(I591*H591,2)</f>
        <v>0</v>
      </c>
      <c r="BL591" s="17" t="s">
        <v>168</v>
      </c>
      <c r="BM591" s="202" t="s">
        <v>889</v>
      </c>
    </row>
    <row r="592" spans="1:47" s="2" customFormat="1" ht="11.25">
      <c r="A592" s="34"/>
      <c r="B592" s="35"/>
      <c r="C592" s="36"/>
      <c r="D592" s="204" t="s">
        <v>152</v>
      </c>
      <c r="E592" s="36"/>
      <c r="F592" s="205" t="s">
        <v>887</v>
      </c>
      <c r="G592" s="36"/>
      <c r="H592" s="36"/>
      <c r="I592" s="206"/>
      <c r="J592" s="36"/>
      <c r="K592" s="36"/>
      <c r="L592" s="39"/>
      <c r="M592" s="207"/>
      <c r="N592" s="208"/>
      <c r="O592" s="71"/>
      <c r="P592" s="71"/>
      <c r="Q592" s="71"/>
      <c r="R592" s="71"/>
      <c r="S592" s="71"/>
      <c r="T592" s="72"/>
      <c r="U592" s="34"/>
      <c r="V592" s="34"/>
      <c r="W592" s="34"/>
      <c r="X592" s="34"/>
      <c r="Y592" s="34"/>
      <c r="Z592" s="34"/>
      <c r="AA592" s="34"/>
      <c r="AB592" s="34"/>
      <c r="AC592" s="34"/>
      <c r="AD592" s="34"/>
      <c r="AE592" s="34"/>
      <c r="AT592" s="17" t="s">
        <v>152</v>
      </c>
      <c r="AU592" s="17" t="s">
        <v>83</v>
      </c>
    </row>
    <row r="593" spans="2:51" s="14" customFormat="1" ht="11.25">
      <c r="B593" s="221"/>
      <c r="C593" s="222"/>
      <c r="D593" s="204" t="s">
        <v>159</v>
      </c>
      <c r="E593" s="223" t="s">
        <v>1</v>
      </c>
      <c r="F593" s="224" t="s">
        <v>890</v>
      </c>
      <c r="G593" s="222"/>
      <c r="H593" s="225">
        <v>0.16</v>
      </c>
      <c r="I593" s="226"/>
      <c r="J593" s="222"/>
      <c r="K593" s="222"/>
      <c r="L593" s="227"/>
      <c r="M593" s="228"/>
      <c r="N593" s="229"/>
      <c r="O593" s="229"/>
      <c r="P593" s="229"/>
      <c r="Q593" s="229"/>
      <c r="R593" s="229"/>
      <c r="S593" s="229"/>
      <c r="T593" s="230"/>
      <c r="AT593" s="231" t="s">
        <v>159</v>
      </c>
      <c r="AU593" s="231" t="s">
        <v>83</v>
      </c>
      <c r="AV593" s="14" t="s">
        <v>83</v>
      </c>
      <c r="AW593" s="14" t="s">
        <v>30</v>
      </c>
      <c r="AX593" s="14" t="s">
        <v>81</v>
      </c>
      <c r="AY593" s="231" t="s">
        <v>142</v>
      </c>
    </row>
    <row r="594" spans="1:65" s="2" customFormat="1" ht="24.2" customHeight="1">
      <c r="A594" s="34"/>
      <c r="B594" s="35"/>
      <c r="C594" s="247" t="s">
        <v>891</v>
      </c>
      <c r="D594" s="247" t="s">
        <v>376</v>
      </c>
      <c r="E594" s="248" t="s">
        <v>892</v>
      </c>
      <c r="F594" s="249" t="s">
        <v>893</v>
      </c>
      <c r="G594" s="250" t="s">
        <v>888</v>
      </c>
      <c r="H594" s="251">
        <v>3.16</v>
      </c>
      <c r="I594" s="252"/>
      <c r="J594" s="253">
        <f>ROUND(I594*H594,2)</f>
        <v>0</v>
      </c>
      <c r="K594" s="249" t="s">
        <v>1</v>
      </c>
      <c r="L594" s="254"/>
      <c r="M594" s="255" t="s">
        <v>1</v>
      </c>
      <c r="N594" s="256" t="s">
        <v>38</v>
      </c>
      <c r="O594" s="71"/>
      <c r="P594" s="200">
        <f>O594*H594</f>
        <v>0</v>
      </c>
      <c r="Q594" s="200">
        <v>0.00175</v>
      </c>
      <c r="R594" s="200">
        <f>Q594*H594</f>
        <v>0.00553</v>
      </c>
      <c r="S594" s="200">
        <v>0</v>
      </c>
      <c r="T594" s="201">
        <f>S594*H594</f>
        <v>0</v>
      </c>
      <c r="U594" s="34"/>
      <c r="V594" s="34"/>
      <c r="W594" s="34"/>
      <c r="X594" s="34"/>
      <c r="Y594" s="34"/>
      <c r="Z594" s="34"/>
      <c r="AA594" s="34"/>
      <c r="AB594" s="34"/>
      <c r="AC594" s="34"/>
      <c r="AD594" s="34"/>
      <c r="AE594" s="34"/>
      <c r="AR594" s="202" t="s">
        <v>198</v>
      </c>
      <c r="AT594" s="202" t="s">
        <v>376</v>
      </c>
      <c r="AU594" s="202" t="s">
        <v>83</v>
      </c>
      <c r="AY594" s="17" t="s">
        <v>142</v>
      </c>
      <c r="BE594" s="203">
        <f>IF(N594="základní",J594,0)</f>
        <v>0</v>
      </c>
      <c r="BF594" s="203">
        <f>IF(N594="snížená",J594,0)</f>
        <v>0</v>
      </c>
      <c r="BG594" s="203">
        <f>IF(N594="zákl. přenesená",J594,0)</f>
        <v>0</v>
      </c>
      <c r="BH594" s="203">
        <f>IF(N594="sníž. přenesená",J594,0)</f>
        <v>0</v>
      </c>
      <c r="BI594" s="203">
        <f>IF(N594="nulová",J594,0)</f>
        <v>0</v>
      </c>
      <c r="BJ594" s="17" t="s">
        <v>81</v>
      </c>
      <c r="BK594" s="203">
        <f>ROUND(I594*H594,2)</f>
        <v>0</v>
      </c>
      <c r="BL594" s="17" t="s">
        <v>168</v>
      </c>
      <c r="BM594" s="202" t="s">
        <v>894</v>
      </c>
    </row>
    <row r="595" spans="1:47" s="2" customFormat="1" ht="11.25">
      <c r="A595" s="34"/>
      <c r="B595" s="35"/>
      <c r="C595" s="36"/>
      <c r="D595" s="204" t="s">
        <v>152</v>
      </c>
      <c r="E595" s="36"/>
      <c r="F595" s="205" t="s">
        <v>895</v>
      </c>
      <c r="G595" s="36"/>
      <c r="H595" s="36"/>
      <c r="I595" s="206"/>
      <c r="J595" s="36"/>
      <c r="K595" s="36"/>
      <c r="L595" s="39"/>
      <c r="M595" s="207"/>
      <c r="N595" s="208"/>
      <c r="O595" s="71"/>
      <c r="P595" s="71"/>
      <c r="Q595" s="71"/>
      <c r="R595" s="71"/>
      <c r="S595" s="71"/>
      <c r="T595" s="72"/>
      <c r="U595" s="34"/>
      <c r="V595" s="34"/>
      <c r="W595" s="34"/>
      <c r="X595" s="34"/>
      <c r="Y595" s="34"/>
      <c r="Z595" s="34"/>
      <c r="AA595" s="34"/>
      <c r="AB595" s="34"/>
      <c r="AC595" s="34"/>
      <c r="AD595" s="34"/>
      <c r="AE595" s="34"/>
      <c r="AT595" s="17" t="s">
        <v>152</v>
      </c>
      <c r="AU595" s="17" t="s">
        <v>83</v>
      </c>
    </row>
    <row r="596" spans="2:51" s="14" customFormat="1" ht="11.25">
      <c r="B596" s="221"/>
      <c r="C596" s="222"/>
      <c r="D596" s="204" t="s">
        <v>159</v>
      </c>
      <c r="E596" s="223" t="s">
        <v>1</v>
      </c>
      <c r="F596" s="224" t="s">
        <v>896</v>
      </c>
      <c r="G596" s="222"/>
      <c r="H596" s="225">
        <v>3.16</v>
      </c>
      <c r="I596" s="226"/>
      <c r="J596" s="222"/>
      <c r="K596" s="222"/>
      <c r="L596" s="227"/>
      <c r="M596" s="228"/>
      <c r="N596" s="229"/>
      <c r="O596" s="229"/>
      <c r="P596" s="229"/>
      <c r="Q596" s="229"/>
      <c r="R596" s="229"/>
      <c r="S596" s="229"/>
      <c r="T596" s="230"/>
      <c r="AT596" s="231" t="s">
        <v>159</v>
      </c>
      <c r="AU596" s="231" t="s">
        <v>83</v>
      </c>
      <c r="AV596" s="14" t="s">
        <v>83</v>
      </c>
      <c r="AW596" s="14" t="s">
        <v>30</v>
      </c>
      <c r="AX596" s="14" t="s">
        <v>81</v>
      </c>
      <c r="AY596" s="231" t="s">
        <v>142</v>
      </c>
    </row>
    <row r="597" spans="1:65" s="2" customFormat="1" ht="24.2" customHeight="1">
      <c r="A597" s="34"/>
      <c r="B597" s="35"/>
      <c r="C597" s="191" t="s">
        <v>897</v>
      </c>
      <c r="D597" s="191" t="s">
        <v>145</v>
      </c>
      <c r="E597" s="192" t="s">
        <v>898</v>
      </c>
      <c r="F597" s="193" t="s">
        <v>899</v>
      </c>
      <c r="G597" s="194" t="s">
        <v>408</v>
      </c>
      <c r="H597" s="195">
        <v>101</v>
      </c>
      <c r="I597" s="196"/>
      <c r="J597" s="197">
        <f>ROUND(I597*H597,2)</f>
        <v>0</v>
      </c>
      <c r="K597" s="193" t="s">
        <v>149</v>
      </c>
      <c r="L597" s="39"/>
      <c r="M597" s="198" t="s">
        <v>1</v>
      </c>
      <c r="N597" s="199" t="s">
        <v>38</v>
      </c>
      <c r="O597" s="71"/>
      <c r="P597" s="200">
        <f>O597*H597</f>
        <v>0</v>
      </c>
      <c r="Q597" s="200">
        <v>1E-05</v>
      </c>
      <c r="R597" s="200">
        <f>Q597*H597</f>
        <v>0.00101</v>
      </c>
      <c r="S597" s="200">
        <v>0</v>
      </c>
      <c r="T597" s="201">
        <f>S597*H597</f>
        <v>0</v>
      </c>
      <c r="U597" s="34"/>
      <c r="V597" s="34"/>
      <c r="W597" s="34"/>
      <c r="X597" s="34"/>
      <c r="Y597" s="34"/>
      <c r="Z597" s="34"/>
      <c r="AA597" s="34"/>
      <c r="AB597" s="34"/>
      <c r="AC597" s="34"/>
      <c r="AD597" s="34"/>
      <c r="AE597" s="34"/>
      <c r="AR597" s="202" t="s">
        <v>168</v>
      </c>
      <c r="AT597" s="202" t="s">
        <v>145</v>
      </c>
      <c r="AU597" s="202" t="s">
        <v>83</v>
      </c>
      <c r="AY597" s="17" t="s">
        <v>142</v>
      </c>
      <c r="BE597" s="203">
        <f>IF(N597="základní",J597,0)</f>
        <v>0</v>
      </c>
      <c r="BF597" s="203">
        <f>IF(N597="snížená",J597,0)</f>
        <v>0</v>
      </c>
      <c r="BG597" s="203">
        <f>IF(N597="zákl. přenesená",J597,0)</f>
        <v>0</v>
      </c>
      <c r="BH597" s="203">
        <f>IF(N597="sníž. přenesená",J597,0)</f>
        <v>0</v>
      </c>
      <c r="BI597" s="203">
        <f>IF(N597="nulová",J597,0)</f>
        <v>0</v>
      </c>
      <c r="BJ597" s="17" t="s">
        <v>81</v>
      </c>
      <c r="BK597" s="203">
        <f>ROUND(I597*H597,2)</f>
        <v>0</v>
      </c>
      <c r="BL597" s="17" t="s">
        <v>168</v>
      </c>
      <c r="BM597" s="202" t="s">
        <v>900</v>
      </c>
    </row>
    <row r="598" spans="1:47" s="2" customFormat="1" ht="29.25">
      <c r="A598" s="34"/>
      <c r="B598" s="35"/>
      <c r="C598" s="36"/>
      <c r="D598" s="204" t="s">
        <v>152</v>
      </c>
      <c r="E598" s="36"/>
      <c r="F598" s="205" t="s">
        <v>901</v>
      </c>
      <c r="G598" s="36"/>
      <c r="H598" s="36"/>
      <c r="I598" s="206"/>
      <c r="J598" s="36"/>
      <c r="K598" s="36"/>
      <c r="L598" s="39"/>
      <c r="M598" s="207"/>
      <c r="N598" s="208"/>
      <c r="O598" s="71"/>
      <c r="P598" s="71"/>
      <c r="Q598" s="71"/>
      <c r="R598" s="71"/>
      <c r="S598" s="71"/>
      <c r="T598" s="72"/>
      <c r="U598" s="34"/>
      <c r="V598" s="34"/>
      <c r="W598" s="34"/>
      <c r="X598" s="34"/>
      <c r="Y598" s="34"/>
      <c r="Z598" s="34"/>
      <c r="AA598" s="34"/>
      <c r="AB598" s="34"/>
      <c r="AC598" s="34"/>
      <c r="AD598" s="34"/>
      <c r="AE598" s="34"/>
      <c r="AT598" s="17" t="s">
        <v>152</v>
      </c>
      <c r="AU598" s="17" t="s">
        <v>83</v>
      </c>
    </row>
    <row r="599" spans="1:47" s="2" customFormat="1" ht="11.25">
      <c r="A599" s="34"/>
      <c r="B599" s="35"/>
      <c r="C599" s="36"/>
      <c r="D599" s="209" t="s">
        <v>153</v>
      </c>
      <c r="E599" s="36"/>
      <c r="F599" s="210" t="s">
        <v>902</v>
      </c>
      <c r="G599" s="36"/>
      <c r="H599" s="36"/>
      <c r="I599" s="206"/>
      <c r="J599" s="36"/>
      <c r="K599" s="36"/>
      <c r="L599" s="39"/>
      <c r="M599" s="207"/>
      <c r="N599" s="208"/>
      <c r="O599" s="71"/>
      <c r="P599" s="71"/>
      <c r="Q599" s="71"/>
      <c r="R599" s="71"/>
      <c r="S599" s="71"/>
      <c r="T599" s="72"/>
      <c r="U599" s="34"/>
      <c r="V599" s="34"/>
      <c r="W599" s="34"/>
      <c r="X599" s="34"/>
      <c r="Y599" s="34"/>
      <c r="Z599" s="34"/>
      <c r="AA599" s="34"/>
      <c r="AB599" s="34"/>
      <c r="AC599" s="34"/>
      <c r="AD599" s="34"/>
      <c r="AE599" s="34"/>
      <c r="AT599" s="17" t="s">
        <v>153</v>
      </c>
      <c r="AU599" s="17" t="s">
        <v>83</v>
      </c>
    </row>
    <row r="600" spans="2:51" s="13" customFormat="1" ht="11.25">
      <c r="B600" s="211"/>
      <c r="C600" s="212"/>
      <c r="D600" s="204" t="s">
        <v>159</v>
      </c>
      <c r="E600" s="213" t="s">
        <v>1</v>
      </c>
      <c r="F600" s="214" t="s">
        <v>370</v>
      </c>
      <c r="G600" s="212"/>
      <c r="H600" s="213" t="s">
        <v>1</v>
      </c>
      <c r="I600" s="215"/>
      <c r="J600" s="212"/>
      <c r="K600" s="212"/>
      <c r="L600" s="216"/>
      <c r="M600" s="217"/>
      <c r="N600" s="218"/>
      <c r="O600" s="218"/>
      <c r="P600" s="218"/>
      <c r="Q600" s="218"/>
      <c r="R600" s="218"/>
      <c r="S600" s="218"/>
      <c r="T600" s="219"/>
      <c r="AT600" s="220" t="s">
        <v>159</v>
      </c>
      <c r="AU600" s="220" t="s">
        <v>83</v>
      </c>
      <c r="AV600" s="13" t="s">
        <v>81</v>
      </c>
      <c r="AW600" s="13" t="s">
        <v>30</v>
      </c>
      <c r="AX600" s="13" t="s">
        <v>73</v>
      </c>
      <c r="AY600" s="220" t="s">
        <v>142</v>
      </c>
    </row>
    <row r="601" spans="2:51" s="13" customFormat="1" ht="11.25">
      <c r="B601" s="211"/>
      <c r="C601" s="212"/>
      <c r="D601" s="204" t="s">
        <v>159</v>
      </c>
      <c r="E601" s="213" t="s">
        <v>1</v>
      </c>
      <c r="F601" s="214" t="s">
        <v>903</v>
      </c>
      <c r="G601" s="212"/>
      <c r="H601" s="213" t="s">
        <v>1</v>
      </c>
      <c r="I601" s="215"/>
      <c r="J601" s="212"/>
      <c r="K601" s="212"/>
      <c r="L601" s="216"/>
      <c r="M601" s="217"/>
      <c r="N601" s="218"/>
      <c r="O601" s="218"/>
      <c r="P601" s="218"/>
      <c r="Q601" s="218"/>
      <c r="R601" s="218"/>
      <c r="S601" s="218"/>
      <c r="T601" s="219"/>
      <c r="AT601" s="220" t="s">
        <v>159</v>
      </c>
      <c r="AU601" s="220" t="s">
        <v>83</v>
      </c>
      <c r="AV601" s="13" t="s">
        <v>81</v>
      </c>
      <c r="AW601" s="13" t="s">
        <v>30</v>
      </c>
      <c r="AX601" s="13" t="s">
        <v>73</v>
      </c>
      <c r="AY601" s="220" t="s">
        <v>142</v>
      </c>
    </row>
    <row r="602" spans="2:51" s="14" customFormat="1" ht="11.25">
      <c r="B602" s="221"/>
      <c r="C602" s="222"/>
      <c r="D602" s="204" t="s">
        <v>159</v>
      </c>
      <c r="E602" s="223" t="s">
        <v>1</v>
      </c>
      <c r="F602" s="224" t="s">
        <v>904</v>
      </c>
      <c r="G602" s="222"/>
      <c r="H602" s="225">
        <v>101</v>
      </c>
      <c r="I602" s="226"/>
      <c r="J602" s="222"/>
      <c r="K602" s="222"/>
      <c r="L602" s="227"/>
      <c r="M602" s="228"/>
      <c r="N602" s="229"/>
      <c r="O602" s="229"/>
      <c r="P602" s="229"/>
      <c r="Q602" s="229"/>
      <c r="R602" s="229"/>
      <c r="S602" s="229"/>
      <c r="T602" s="230"/>
      <c r="AT602" s="231" t="s">
        <v>159</v>
      </c>
      <c r="AU602" s="231" t="s">
        <v>83</v>
      </c>
      <c r="AV602" s="14" t="s">
        <v>83</v>
      </c>
      <c r="AW602" s="14" t="s">
        <v>30</v>
      </c>
      <c r="AX602" s="14" t="s">
        <v>81</v>
      </c>
      <c r="AY602" s="231" t="s">
        <v>142</v>
      </c>
    </row>
    <row r="603" spans="1:65" s="2" customFormat="1" ht="21.75" customHeight="1">
      <c r="A603" s="34"/>
      <c r="B603" s="35"/>
      <c r="C603" s="191" t="s">
        <v>905</v>
      </c>
      <c r="D603" s="191" t="s">
        <v>145</v>
      </c>
      <c r="E603" s="192" t="s">
        <v>906</v>
      </c>
      <c r="F603" s="193" t="s">
        <v>907</v>
      </c>
      <c r="G603" s="194" t="s">
        <v>352</v>
      </c>
      <c r="H603" s="195">
        <v>1.094</v>
      </c>
      <c r="I603" s="196"/>
      <c r="J603" s="197">
        <f>ROUND(I603*H603,2)</f>
        <v>0</v>
      </c>
      <c r="K603" s="193" t="s">
        <v>149</v>
      </c>
      <c r="L603" s="39"/>
      <c r="M603" s="198" t="s">
        <v>1</v>
      </c>
      <c r="N603" s="199" t="s">
        <v>38</v>
      </c>
      <c r="O603" s="71"/>
      <c r="P603" s="200">
        <f>O603*H603</f>
        <v>0</v>
      </c>
      <c r="Q603" s="200">
        <v>0</v>
      </c>
      <c r="R603" s="200">
        <f>Q603*H603</f>
        <v>0</v>
      </c>
      <c r="S603" s="200">
        <v>2.1</v>
      </c>
      <c r="T603" s="201">
        <f>S603*H603</f>
        <v>2.2974</v>
      </c>
      <c r="U603" s="34"/>
      <c r="V603" s="34"/>
      <c r="W603" s="34"/>
      <c r="X603" s="34"/>
      <c r="Y603" s="34"/>
      <c r="Z603" s="34"/>
      <c r="AA603" s="34"/>
      <c r="AB603" s="34"/>
      <c r="AC603" s="34"/>
      <c r="AD603" s="34"/>
      <c r="AE603" s="34"/>
      <c r="AR603" s="202" t="s">
        <v>168</v>
      </c>
      <c r="AT603" s="202" t="s">
        <v>145</v>
      </c>
      <c r="AU603" s="202" t="s">
        <v>83</v>
      </c>
      <c r="AY603" s="17" t="s">
        <v>142</v>
      </c>
      <c r="BE603" s="203">
        <f>IF(N603="základní",J603,0)</f>
        <v>0</v>
      </c>
      <c r="BF603" s="203">
        <f>IF(N603="snížená",J603,0)</f>
        <v>0</v>
      </c>
      <c r="BG603" s="203">
        <f>IF(N603="zákl. přenesená",J603,0)</f>
        <v>0</v>
      </c>
      <c r="BH603" s="203">
        <f>IF(N603="sníž. přenesená",J603,0)</f>
        <v>0</v>
      </c>
      <c r="BI603" s="203">
        <f>IF(N603="nulová",J603,0)</f>
        <v>0</v>
      </c>
      <c r="BJ603" s="17" t="s">
        <v>81</v>
      </c>
      <c r="BK603" s="203">
        <f>ROUND(I603*H603,2)</f>
        <v>0</v>
      </c>
      <c r="BL603" s="17" t="s">
        <v>168</v>
      </c>
      <c r="BM603" s="202" t="s">
        <v>908</v>
      </c>
    </row>
    <row r="604" spans="1:47" s="2" customFormat="1" ht="19.5">
      <c r="A604" s="34"/>
      <c r="B604" s="35"/>
      <c r="C604" s="36"/>
      <c r="D604" s="204" t="s">
        <v>152</v>
      </c>
      <c r="E604" s="36"/>
      <c r="F604" s="205" t="s">
        <v>909</v>
      </c>
      <c r="G604" s="36"/>
      <c r="H604" s="36"/>
      <c r="I604" s="206"/>
      <c r="J604" s="36"/>
      <c r="K604" s="36"/>
      <c r="L604" s="39"/>
      <c r="M604" s="207"/>
      <c r="N604" s="208"/>
      <c r="O604" s="71"/>
      <c r="P604" s="71"/>
      <c r="Q604" s="71"/>
      <c r="R604" s="71"/>
      <c r="S604" s="71"/>
      <c r="T604" s="72"/>
      <c r="U604" s="34"/>
      <c r="V604" s="34"/>
      <c r="W604" s="34"/>
      <c r="X604" s="34"/>
      <c r="Y604" s="34"/>
      <c r="Z604" s="34"/>
      <c r="AA604" s="34"/>
      <c r="AB604" s="34"/>
      <c r="AC604" s="34"/>
      <c r="AD604" s="34"/>
      <c r="AE604" s="34"/>
      <c r="AT604" s="17" t="s">
        <v>152</v>
      </c>
      <c r="AU604" s="17" t="s">
        <v>83</v>
      </c>
    </row>
    <row r="605" spans="1:47" s="2" customFormat="1" ht="11.25">
      <c r="A605" s="34"/>
      <c r="B605" s="35"/>
      <c r="C605" s="36"/>
      <c r="D605" s="209" t="s">
        <v>153</v>
      </c>
      <c r="E605" s="36"/>
      <c r="F605" s="210" t="s">
        <v>910</v>
      </c>
      <c r="G605" s="36"/>
      <c r="H605" s="36"/>
      <c r="I605" s="206"/>
      <c r="J605" s="36"/>
      <c r="K605" s="36"/>
      <c r="L605" s="39"/>
      <c r="M605" s="207"/>
      <c r="N605" s="208"/>
      <c r="O605" s="71"/>
      <c r="P605" s="71"/>
      <c r="Q605" s="71"/>
      <c r="R605" s="71"/>
      <c r="S605" s="71"/>
      <c r="T605" s="72"/>
      <c r="U605" s="34"/>
      <c r="V605" s="34"/>
      <c r="W605" s="34"/>
      <c r="X605" s="34"/>
      <c r="Y605" s="34"/>
      <c r="Z605" s="34"/>
      <c r="AA605" s="34"/>
      <c r="AB605" s="34"/>
      <c r="AC605" s="34"/>
      <c r="AD605" s="34"/>
      <c r="AE605" s="34"/>
      <c r="AT605" s="17" t="s">
        <v>153</v>
      </c>
      <c r="AU605" s="17" t="s">
        <v>83</v>
      </c>
    </row>
    <row r="606" spans="2:51" s="13" customFormat="1" ht="11.25">
      <c r="B606" s="211"/>
      <c r="C606" s="212"/>
      <c r="D606" s="204" t="s">
        <v>159</v>
      </c>
      <c r="E606" s="213" t="s">
        <v>1</v>
      </c>
      <c r="F606" s="214" t="s">
        <v>323</v>
      </c>
      <c r="G606" s="212"/>
      <c r="H606" s="213" t="s">
        <v>1</v>
      </c>
      <c r="I606" s="215"/>
      <c r="J606" s="212"/>
      <c r="K606" s="212"/>
      <c r="L606" s="216"/>
      <c r="M606" s="217"/>
      <c r="N606" s="218"/>
      <c r="O606" s="218"/>
      <c r="P606" s="218"/>
      <c r="Q606" s="218"/>
      <c r="R606" s="218"/>
      <c r="S606" s="218"/>
      <c r="T606" s="219"/>
      <c r="AT606" s="220" t="s">
        <v>159</v>
      </c>
      <c r="AU606" s="220" t="s">
        <v>83</v>
      </c>
      <c r="AV606" s="13" t="s">
        <v>81</v>
      </c>
      <c r="AW606" s="13" t="s">
        <v>30</v>
      </c>
      <c r="AX606" s="13" t="s">
        <v>73</v>
      </c>
      <c r="AY606" s="220" t="s">
        <v>142</v>
      </c>
    </row>
    <row r="607" spans="2:51" s="14" customFormat="1" ht="11.25">
      <c r="B607" s="221"/>
      <c r="C607" s="222"/>
      <c r="D607" s="204" t="s">
        <v>159</v>
      </c>
      <c r="E607" s="223" t="s">
        <v>1</v>
      </c>
      <c r="F607" s="224" t="s">
        <v>911</v>
      </c>
      <c r="G607" s="222"/>
      <c r="H607" s="225">
        <v>1.094</v>
      </c>
      <c r="I607" s="226"/>
      <c r="J607" s="222"/>
      <c r="K607" s="222"/>
      <c r="L607" s="227"/>
      <c r="M607" s="228"/>
      <c r="N607" s="229"/>
      <c r="O607" s="229"/>
      <c r="P607" s="229"/>
      <c r="Q607" s="229"/>
      <c r="R607" s="229"/>
      <c r="S607" s="229"/>
      <c r="T607" s="230"/>
      <c r="AT607" s="231" t="s">
        <v>159</v>
      </c>
      <c r="AU607" s="231" t="s">
        <v>83</v>
      </c>
      <c r="AV607" s="14" t="s">
        <v>83</v>
      </c>
      <c r="AW607" s="14" t="s">
        <v>30</v>
      </c>
      <c r="AX607" s="14" t="s">
        <v>81</v>
      </c>
      <c r="AY607" s="231" t="s">
        <v>142</v>
      </c>
    </row>
    <row r="608" spans="1:65" s="2" customFormat="1" ht="24.2" customHeight="1">
      <c r="A608" s="34"/>
      <c r="B608" s="35"/>
      <c r="C608" s="191" t="s">
        <v>912</v>
      </c>
      <c r="D608" s="191" t="s">
        <v>145</v>
      </c>
      <c r="E608" s="192" t="s">
        <v>913</v>
      </c>
      <c r="F608" s="193" t="s">
        <v>914</v>
      </c>
      <c r="G608" s="194" t="s">
        <v>290</v>
      </c>
      <c r="H608" s="195">
        <v>2.5</v>
      </c>
      <c r="I608" s="196"/>
      <c r="J608" s="197">
        <f>ROUND(I608*H608,2)</f>
        <v>0</v>
      </c>
      <c r="K608" s="193" t="s">
        <v>149</v>
      </c>
      <c r="L608" s="39"/>
      <c r="M608" s="198" t="s">
        <v>1</v>
      </c>
      <c r="N608" s="199" t="s">
        <v>38</v>
      </c>
      <c r="O608" s="71"/>
      <c r="P608" s="200">
        <f>O608*H608</f>
        <v>0</v>
      </c>
      <c r="Q608" s="200">
        <v>0</v>
      </c>
      <c r="R608" s="200">
        <f>Q608*H608</f>
        <v>0</v>
      </c>
      <c r="S608" s="200">
        <v>0.025</v>
      </c>
      <c r="T608" s="201">
        <f>S608*H608</f>
        <v>0.0625</v>
      </c>
      <c r="U608" s="34"/>
      <c r="V608" s="34"/>
      <c r="W608" s="34"/>
      <c r="X608" s="34"/>
      <c r="Y608" s="34"/>
      <c r="Z608" s="34"/>
      <c r="AA608" s="34"/>
      <c r="AB608" s="34"/>
      <c r="AC608" s="34"/>
      <c r="AD608" s="34"/>
      <c r="AE608" s="34"/>
      <c r="AR608" s="202" t="s">
        <v>168</v>
      </c>
      <c r="AT608" s="202" t="s">
        <v>145</v>
      </c>
      <c r="AU608" s="202" t="s">
        <v>83</v>
      </c>
      <c r="AY608" s="17" t="s">
        <v>142</v>
      </c>
      <c r="BE608" s="203">
        <f>IF(N608="základní",J608,0)</f>
        <v>0</v>
      </c>
      <c r="BF608" s="203">
        <f>IF(N608="snížená",J608,0)</f>
        <v>0</v>
      </c>
      <c r="BG608" s="203">
        <f>IF(N608="zákl. přenesená",J608,0)</f>
        <v>0</v>
      </c>
      <c r="BH608" s="203">
        <f>IF(N608="sníž. přenesená",J608,0)</f>
        <v>0</v>
      </c>
      <c r="BI608" s="203">
        <f>IF(N608="nulová",J608,0)</f>
        <v>0</v>
      </c>
      <c r="BJ608" s="17" t="s">
        <v>81</v>
      </c>
      <c r="BK608" s="203">
        <f>ROUND(I608*H608,2)</f>
        <v>0</v>
      </c>
      <c r="BL608" s="17" t="s">
        <v>168</v>
      </c>
      <c r="BM608" s="202" t="s">
        <v>915</v>
      </c>
    </row>
    <row r="609" spans="1:47" s="2" customFormat="1" ht="48.75">
      <c r="A609" s="34"/>
      <c r="B609" s="35"/>
      <c r="C609" s="36"/>
      <c r="D609" s="204" t="s">
        <v>152</v>
      </c>
      <c r="E609" s="36"/>
      <c r="F609" s="205" t="s">
        <v>916</v>
      </c>
      <c r="G609" s="36"/>
      <c r="H609" s="36"/>
      <c r="I609" s="206"/>
      <c r="J609" s="36"/>
      <c r="K609" s="36"/>
      <c r="L609" s="39"/>
      <c r="M609" s="207"/>
      <c r="N609" s="208"/>
      <c r="O609" s="71"/>
      <c r="P609" s="71"/>
      <c r="Q609" s="71"/>
      <c r="R609" s="71"/>
      <c r="S609" s="71"/>
      <c r="T609" s="72"/>
      <c r="U609" s="34"/>
      <c r="V609" s="34"/>
      <c r="W609" s="34"/>
      <c r="X609" s="34"/>
      <c r="Y609" s="34"/>
      <c r="Z609" s="34"/>
      <c r="AA609" s="34"/>
      <c r="AB609" s="34"/>
      <c r="AC609" s="34"/>
      <c r="AD609" s="34"/>
      <c r="AE609" s="34"/>
      <c r="AT609" s="17" t="s">
        <v>152</v>
      </c>
      <c r="AU609" s="17" t="s">
        <v>83</v>
      </c>
    </row>
    <row r="610" spans="1:47" s="2" customFormat="1" ht="11.25">
      <c r="A610" s="34"/>
      <c r="B610" s="35"/>
      <c r="C610" s="36"/>
      <c r="D610" s="209" t="s">
        <v>153</v>
      </c>
      <c r="E610" s="36"/>
      <c r="F610" s="210" t="s">
        <v>917</v>
      </c>
      <c r="G610" s="36"/>
      <c r="H610" s="36"/>
      <c r="I610" s="206"/>
      <c r="J610" s="36"/>
      <c r="K610" s="36"/>
      <c r="L610" s="39"/>
      <c r="M610" s="207"/>
      <c r="N610" s="208"/>
      <c r="O610" s="71"/>
      <c r="P610" s="71"/>
      <c r="Q610" s="71"/>
      <c r="R610" s="71"/>
      <c r="S610" s="71"/>
      <c r="T610" s="72"/>
      <c r="U610" s="34"/>
      <c r="V610" s="34"/>
      <c r="W610" s="34"/>
      <c r="X610" s="34"/>
      <c r="Y610" s="34"/>
      <c r="Z610" s="34"/>
      <c r="AA610" s="34"/>
      <c r="AB610" s="34"/>
      <c r="AC610" s="34"/>
      <c r="AD610" s="34"/>
      <c r="AE610" s="34"/>
      <c r="AT610" s="17" t="s">
        <v>153</v>
      </c>
      <c r="AU610" s="17" t="s">
        <v>83</v>
      </c>
    </row>
    <row r="611" spans="2:51" s="13" customFormat="1" ht="11.25">
      <c r="B611" s="211"/>
      <c r="C611" s="212"/>
      <c r="D611" s="204" t="s">
        <v>159</v>
      </c>
      <c r="E611" s="213" t="s">
        <v>1</v>
      </c>
      <c r="F611" s="214" t="s">
        <v>323</v>
      </c>
      <c r="G611" s="212"/>
      <c r="H611" s="213" t="s">
        <v>1</v>
      </c>
      <c r="I611" s="215"/>
      <c r="J611" s="212"/>
      <c r="K611" s="212"/>
      <c r="L611" s="216"/>
      <c r="M611" s="217"/>
      <c r="N611" s="218"/>
      <c r="O611" s="218"/>
      <c r="P611" s="218"/>
      <c r="Q611" s="218"/>
      <c r="R611" s="218"/>
      <c r="S611" s="218"/>
      <c r="T611" s="219"/>
      <c r="AT611" s="220" t="s">
        <v>159</v>
      </c>
      <c r="AU611" s="220" t="s">
        <v>83</v>
      </c>
      <c r="AV611" s="13" t="s">
        <v>81</v>
      </c>
      <c r="AW611" s="13" t="s">
        <v>30</v>
      </c>
      <c r="AX611" s="13" t="s">
        <v>73</v>
      </c>
      <c r="AY611" s="220" t="s">
        <v>142</v>
      </c>
    </row>
    <row r="612" spans="2:51" s="14" customFormat="1" ht="11.25">
      <c r="B612" s="221"/>
      <c r="C612" s="222"/>
      <c r="D612" s="204" t="s">
        <v>159</v>
      </c>
      <c r="E612" s="223" t="s">
        <v>1</v>
      </c>
      <c r="F612" s="224" t="s">
        <v>918</v>
      </c>
      <c r="G612" s="222"/>
      <c r="H612" s="225">
        <v>2.5</v>
      </c>
      <c r="I612" s="226"/>
      <c r="J612" s="222"/>
      <c r="K612" s="222"/>
      <c r="L612" s="227"/>
      <c r="M612" s="228"/>
      <c r="N612" s="229"/>
      <c r="O612" s="229"/>
      <c r="P612" s="229"/>
      <c r="Q612" s="229"/>
      <c r="R612" s="229"/>
      <c r="S612" s="229"/>
      <c r="T612" s="230"/>
      <c r="AT612" s="231" t="s">
        <v>159</v>
      </c>
      <c r="AU612" s="231" t="s">
        <v>83</v>
      </c>
      <c r="AV612" s="14" t="s">
        <v>83</v>
      </c>
      <c r="AW612" s="14" t="s">
        <v>30</v>
      </c>
      <c r="AX612" s="14" t="s">
        <v>81</v>
      </c>
      <c r="AY612" s="231" t="s">
        <v>142</v>
      </c>
    </row>
    <row r="613" spans="1:65" s="2" customFormat="1" ht="24.2" customHeight="1">
      <c r="A613" s="34"/>
      <c r="B613" s="35"/>
      <c r="C613" s="191" t="s">
        <v>919</v>
      </c>
      <c r="D613" s="191" t="s">
        <v>145</v>
      </c>
      <c r="E613" s="192" t="s">
        <v>920</v>
      </c>
      <c r="F613" s="193" t="s">
        <v>921</v>
      </c>
      <c r="G613" s="194" t="s">
        <v>408</v>
      </c>
      <c r="H613" s="195">
        <v>6</v>
      </c>
      <c r="I613" s="196"/>
      <c r="J613" s="197">
        <f>ROUND(I613*H613,2)</f>
        <v>0</v>
      </c>
      <c r="K613" s="193" t="s">
        <v>149</v>
      </c>
      <c r="L613" s="39"/>
      <c r="M613" s="198" t="s">
        <v>1</v>
      </c>
      <c r="N613" s="199" t="s">
        <v>38</v>
      </c>
      <c r="O613" s="71"/>
      <c r="P613" s="200">
        <f>O613*H613</f>
        <v>0</v>
      </c>
      <c r="Q613" s="200">
        <v>0</v>
      </c>
      <c r="R613" s="200">
        <f>Q613*H613</f>
        <v>0</v>
      </c>
      <c r="S613" s="200">
        <v>0.004</v>
      </c>
      <c r="T613" s="201">
        <f>S613*H613</f>
        <v>0.024</v>
      </c>
      <c r="U613" s="34"/>
      <c r="V613" s="34"/>
      <c r="W613" s="34"/>
      <c r="X613" s="34"/>
      <c r="Y613" s="34"/>
      <c r="Z613" s="34"/>
      <c r="AA613" s="34"/>
      <c r="AB613" s="34"/>
      <c r="AC613" s="34"/>
      <c r="AD613" s="34"/>
      <c r="AE613" s="34"/>
      <c r="AR613" s="202" t="s">
        <v>168</v>
      </c>
      <c r="AT613" s="202" t="s">
        <v>145</v>
      </c>
      <c r="AU613" s="202" t="s">
        <v>83</v>
      </c>
      <c r="AY613" s="17" t="s">
        <v>142</v>
      </c>
      <c r="BE613" s="203">
        <f>IF(N613="základní",J613,0)</f>
        <v>0</v>
      </c>
      <c r="BF613" s="203">
        <f>IF(N613="snížená",J613,0)</f>
        <v>0</v>
      </c>
      <c r="BG613" s="203">
        <f>IF(N613="zákl. přenesená",J613,0)</f>
        <v>0</v>
      </c>
      <c r="BH613" s="203">
        <f>IF(N613="sníž. přenesená",J613,0)</f>
        <v>0</v>
      </c>
      <c r="BI613" s="203">
        <f>IF(N613="nulová",J613,0)</f>
        <v>0</v>
      </c>
      <c r="BJ613" s="17" t="s">
        <v>81</v>
      </c>
      <c r="BK613" s="203">
        <f>ROUND(I613*H613,2)</f>
        <v>0</v>
      </c>
      <c r="BL613" s="17" t="s">
        <v>168</v>
      </c>
      <c r="BM613" s="202" t="s">
        <v>922</v>
      </c>
    </row>
    <row r="614" spans="1:47" s="2" customFormat="1" ht="29.25">
      <c r="A614" s="34"/>
      <c r="B614" s="35"/>
      <c r="C614" s="36"/>
      <c r="D614" s="204" t="s">
        <v>152</v>
      </c>
      <c r="E614" s="36"/>
      <c r="F614" s="205" t="s">
        <v>923</v>
      </c>
      <c r="G614" s="36"/>
      <c r="H614" s="36"/>
      <c r="I614" s="206"/>
      <c r="J614" s="36"/>
      <c r="K614" s="36"/>
      <c r="L614" s="39"/>
      <c r="M614" s="207"/>
      <c r="N614" s="208"/>
      <c r="O614" s="71"/>
      <c r="P614" s="71"/>
      <c r="Q614" s="71"/>
      <c r="R614" s="71"/>
      <c r="S614" s="71"/>
      <c r="T614" s="72"/>
      <c r="U614" s="34"/>
      <c r="V614" s="34"/>
      <c r="W614" s="34"/>
      <c r="X614" s="34"/>
      <c r="Y614" s="34"/>
      <c r="Z614" s="34"/>
      <c r="AA614" s="34"/>
      <c r="AB614" s="34"/>
      <c r="AC614" s="34"/>
      <c r="AD614" s="34"/>
      <c r="AE614" s="34"/>
      <c r="AT614" s="17" t="s">
        <v>152</v>
      </c>
      <c r="AU614" s="17" t="s">
        <v>83</v>
      </c>
    </row>
    <row r="615" spans="1:47" s="2" customFormat="1" ht="11.25">
      <c r="A615" s="34"/>
      <c r="B615" s="35"/>
      <c r="C615" s="36"/>
      <c r="D615" s="209" t="s">
        <v>153</v>
      </c>
      <c r="E615" s="36"/>
      <c r="F615" s="210" t="s">
        <v>924</v>
      </c>
      <c r="G615" s="36"/>
      <c r="H615" s="36"/>
      <c r="I615" s="206"/>
      <c r="J615" s="36"/>
      <c r="K615" s="36"/>
      <c r="L615" s="39"/>
      <c r="M615" s="207"/>
      <c r="N615" s="208"/>
      <c r="O615" s="71"/>
      <c r="P615" s="71"/>
      <c r="Q615" s="71"/>
      <c r="R615" s="71"/>
      <c r="S615" s="71"/>
      <c r="T615" s="72"/>
      <c r="U615" s="34"/>
      <c r="V615" s="34"/>
      <c r="W615" s="34"/>
      <c r="X615" s="34"/>
      <c r="Y615" s="34"/>
      <c r="Z615" s="34"/>
      <c r="AA615" s="34"/>
      <c r="AB615" s="34"/>
      <c r="AC615" s="34"/>
      <c r="AD615" s="34"/>
      <c r="AE615" s="34"/>
      <c r="AT615" s="17" t="s">
        <v>153</v>
      </c>
      <c r="AU615" s="17" t="s">
        <v>83</v>
      </c>
    </row>
    <row r="616" spans="2:51" s="13" customFormat="1" ht="11.25">
      <c r="B616" s="211"/>
      <c r="C616" s="212"/>
      <c r="D616" s="204" t="s">
        <v>159</v>
      </c>
      <c r="E616" s="213" t="s">
        <v>1</v>
      </c>
      <c r="F616" s="214" t="s">
        <v>323</v>
      </c>
      <c r="G616" s="212"/>
      <c r="H616" s="213" t="s">
        <v>1</v>
      </c>
      <c r="I616" s="215"/>
      <c r="J616" s="212"/>
      <c r="K616" s="212"/>
      <c r="L616" s="216"/>
      <c r="M616" s="217"/>
      <c r="N616" s="218"/>
      <c r="O616" s="218"/>
      <c r="P616" s="218"/>
      <c r="Q616" s="218"/>
      <c r="R616" s="218"/>
      <c r="S616" s="218"/>
      <c r="T616" s="219"/>
      <c r="AT616" s="220" t="s">
        <v>159</v>
      </c>
      <c r="AU616" s="220" t="s">
        <v>83</v>
      </c>
      <c r="AV616" s="13" t="s">
        <v>81</v>
      </c>
      <c r="AW616" s="13" t="s">
        <v>30</v>
      </c>
      <c r="AX616" s="13" t="s">
        <v>73</v>
      </c>
      <c r="AY616" s="220" t="s">
        <v>142</v>
      </c>
    </row>
    <row r="617" spans="2:51" s="14" customFormat="1" ht="11.25">
      <c r="B617" s="221"/>
      <c r="C617" s="222"/>
      <c r="D617" s="204" t="s">
        <v>159</v>
      </c>
      <c r="E617" s="223" t="s">
        <v>1</v>
      </c>
      <c r="F617" s="224" t="s">
        <v>179</v>
      </c>
      <c r="G617" s="222"/>
      <c r="H617" s="225">
        <v>6</v>
      </c>
      <c r="I617" s="226"/>
      <c r="J617" s="222"/>
      <c r="K617" s="222"/>
      <c r="L617" s="227"/>
      <c r="M617" s="228"/>
      <c r="N617" s="229"/>
      <c r="O617" s="229"/>
      <c r="P617" s="229"/>
      <c r="Q617" s="229"/>
      <c r="R617" s="229"/>
      <c r="S617" s="229"/>
      <c r="T617" s="230"/>
      <c r="AT617" s="231" t="s">
        <v>159</v>
      </c>
      <c r="AU617" s="231" t="s">
        <v>83</v>
      </c>
      <c r="AV617" s="14" t="s">
        <v>83</v>
      </c>
      <c r="AW617" s="14" t="s">
        <v>30</v>
      </c>
      <c r="AX617" s="14" t="s">
        <v>81</v>
      </c>
      <c r="AY617" s="231" t="s">
        <v>142</v>
      </c>
    </row>
    <row r="618" spans="1:65" s="2" customFormat="1" ht="24.2" customHeight="1">
      <c r="A618" s="34"/>
      <c r="B618" s="35"/>
      <c r="C618" s="191" t="s">
        <v>925</v>
      </c>
      <c r="D618" s="191" t="s">
        <v>145</v>
      </c>
      <c r="E618" s="192" t="s">
        <v>926</v>
      </c>
      <c r="F618" s="193" t="s">
        <v>927</v>
      </c>
      <c r="G618" s="194" t="s">
        <v>290</v>
      </c>
      <c r="H618" s="195">
        <v>10.1</v>
      </c>
      <c r="I618" s="196"/>
      <c r="J618" s="197">
        <f>ROUND(I618*H618,2)</f>
        <v>0</v>
      </c>
      <c r="K618" s="193" t="s">
        <v>149</v>
      </c>
      <c r="L618" s="39"/>
      <c r="M618" s="198" t="s">
        <v>1</v>
      </c>
      <c r="N618" s="199" t="s">
        <v>38</v>
      </c>
      <c r="O618" s="71"/>
      <c r="P618" s="200">
        <f>O618*H618</f>
        <v>0</v>
      </c>
      <c r="Q618" s="200">
        <v>2E-05</v>
      </c>
      <c r="R618" s="200">
        <f>Q618*H618</f>
        <v>0.000202</v>
      </c>
      <c r="S618" s="200">
        <v>0.001</v>
      </c>
      <c r="T618" s="201">
        <f>S618*H618</f>
        <v>0.0101</v>
      </c>
      <c r="U618" s="34"/>
      <c r="V618" s="34"/>
      <c r="W618" s="34"/>
      <c r="X618" s="34"/>
      <c r="Y618" s="34"/>
      <c r="Z618" s="34"/>
      <c r="AA618" s="34"/>
      <c r="AB618" s="34"/>
      <c r="AC618" s="34"/>
      <c r="AD618" s="34"/>
      <c r="AE618" s="34"/>
      <c r="AR618" s="202" t="s">
        <v>168</v>
      </c>
      <c r="AT618" s="202" t="s">
        <v>145</v>
      </c>
      <c r="AU618" s="202" t="s">
        <v>83</v>
      </c>
      <c r="AY618" s="17" t="s">
        <v>142</v>
      </c>
      <c r="BE618" s="203">
        <f>IF(N618="základní",J618,0)</f>
        <v>0</v>
      </c>
      <c r="BF618" s="203">
        <f>IF(N618="snížená",J618,0)</f>
        <v>0</v>
      </c>
      <c r="BG618" s="203">
        <f>IF(N618="zákl. přenesená",J618,0)</f>
        <v>0</v>
      </c>
      <c r="BH618" s="203">
        <f>IF(N618="sníž. přenesená",J618,0)</f>
        <v>0</v>
      </c>
      <c r="BI618" s="203">
        <f>IF(N618="nulová",J618,0)</f>
        <v>0</v>
      </c>
      <c r="BJ618" s="17" t="s">
        <v>81</v>
      </c>
      <c r="BK618" s="203">
        <f>ROUND(I618*H618,2)</f>
        <v>0</v>
      </c>
      <c r="BL618" s="17" t="s">
        <v>168</v>
      </c>
      <c r="BM618" s="202" t="s">
        <v>928</v>
      </c>
    </row>
    <row r="619" spans="1:47" s="2" customFormat="1" ht="19.5">
      <c r="A619" s="34"/>
      <c r="B619" s="35"/>
      <c r="C619" s="36"/>
      <c r="D619" s="204" t="s">
        <v>152</v>
      </c>
      <c r="E619" s="36"/>
      <c r="F619" s="205" t="s">
        <v>929</v>
      </c>
      <c r="G619" s="36"/>
      <c r="H619" s="36"/>
      <c r="I619" s="206"/>
      <c r="J619" s="36"/>
      <c r="K619" s="36"/>
      <c r="L619" s="39"/>
      <c r="M619" s="207"/>
      <c r="N619" s="208"/>
      <c r="O619" s="71"/>
      <c r="P619" s="71"/>
      <c r="Q619" s="71"/>
      <c r="R619" s="71"/>
      <c r="S619" s="71"/>
      <c r="T619" s="72"/>
      <c r="U619" s="34"/>
      <c r="V619" s="34"/>
      <c r="W619" s="34"/>
      <c r="X619" s="34"/>
      <c r="Y619" s="34"/>
      <c r="Z619" s="34"/>
      <c r="AA619" s="34"/>
      <c r="AB619" s="34"/>
      <c r="AC619" s="34"/>
      <c r="AD619" s="34"/>
      <c r="AE619" s="34"/>
      <c r="AT619" s="17" t="s">
        <v>152</v>
      </c>
      <c r="AU619" s="17" t="s">
        <v>83</v>
      </c>
    </row>
    <row r="620" spans="1:47" s="2" customFormat="1" ht="11.25">
      <c r="A620" s="34"/>
      <c r="B620" s="35"/>
      <c r="C620" s="36"/>
      <c r="D620" s="209" t="s">
        <v>153</v>
      </c>
      <c r="E620" s="36"/>
      <c r="F620" s="210" t="s">
        <v>930</v>
      </c>
      <c r="G620" s="36"/>
      <c r="H620" s="36"/>
      <c r="I620" s="206"/>
      <c r="J620" s="36"/>
      <c r="K620" s="36"/>
      <c r="L620" s="39"/>
      <c r="M620" s="207"/>
      <c r="N620" s="208"/>
      <c r="O620" s="71"/>
      <c r="P620" s="71"/>
      <c r="Q620" s="71"/>
      <c r="R620" s="71"/>
      <c r="S620" s="71"/>
      <c r="T620" s="72"/>
      <c r="U620" s="34"/>
      <c r="V620" s="34"/>
      <c r="W620" s="34"/>
      <c r="X620" s="34"/>
      <c r="Y620" s="34"/>
      <c r="Z620" s="34"/>
      <c r="AA620" s="34"/>
      <c r="AB620" s="34"/>
      <c r="AC620" s="34"/>
      <c r="AD620" s="34"/>
      <c r="AE620" s="34"/>
      <c r="AT620" s="17" t="s">
        <v>153</v>
      </c>
      <c r="AU620" s="17" t="s">
        <v>83</v>
      </c>
    </row>
    <row r="621" spans="2:51" s="13" customFormat="1" ht="11.25">
      <c r="B621" s="211"/>
      <c r="C621" s="212"/>
      <c r="D621" s="204" t="s">
        <v>159</v>
      </c>
      <c r="E621" s="213" t="s">
        <v>1</v>
      </c>
      <c r="F621" s="214" t="s">
        <v>370</v>
      </c>
      <c r="G621" s="212"/>
      <c r="H621" s="213" t="s">
        <v>1</v>
      </c>
      <c r="I621" s="215"/>
      <c r="J621" s="212"/>
      <c r="K621" s="212"/>
      <c r="L621" s="216"/>
      <c r="M621" s="217"/>
      <c r="N621" s="218"/>
      <c r="O621" s="218"/>
      <c r="P621" s="218"/>
      <c r="Q621" s="218"/>
      <c r="R621" s="218"/>
      <c r="S621" s="218"/>
      <c r="T621" s="219"/>
      <c r="AT621" s="220" t="s">
        <v>159</v>
      </c>
      <c r="AU621" s="220" t="s">
        <v>83</v>
      </c>
      <c r="AV621" s="13" t="s">
        <v>81</v>
      </c>
      <c r="AW621" s="13" t="s">
        <v>30</v>
      </c>
      <c r="AX621" s="13" t="s">
        <v>73</v>
      </c>
      <c r="AY621" s="220" t="s">
        <v>142</v>
      </c>
    </row>
    <row r="622" spans="2:51" s="13" customFormat="1" ht="11.25">
      <c r="B622" s="211"/>
      <c r="C622" s="212"/>
      <c r="D622" s="204" t="s">
        <v>159</v>
      </c>
      <c r="E622" s="213" t="s">
        <v>1</v>
      </c>
      <c r="F622" s="214" t="s">
        <v>931</v>
      </c>
      <c r="G622" s="212"/>
      <c r="H622" s="213" t="s">
        <v>1</v>
      </c>
      <c r="I622" s="215"/>
      <c r="J622" s="212"/>
      <c r="K622" s="212"/>
      <c r="L622" s="216"/>
      <c r="M622" s="217"/>
      <c r="N622" s="218"/>
      <c r="O622" s="218"/>
      <c r="P622" s="218"/>
      <c r="Q622" s="218"/>
      <c r="R622" s="218"/>
      <c r="S622" s="218"/>
      <c r="T622" s="219"/>
      <c r="AT622" s="220" t="s">
        <v>159</v>
      </c>
      <c r="AU622" s="220" t="s">
        <v>83</v>
      </c>
      <c r="AV622" s="13" t="s">
        <v>81</v>
      </c>
      <c r="AW622" s="13" t="s">
        <v>30</v>
      </c>
      <c r="AX622" s="13" t="s">
        <v>73</v>
      </c>
      <c r="AY622" s="220" t="s">
        <v>142</v>
      </c>
    </row>
    <row r="623" spans="2:51" s="14" customFormat="1" ht="11.25">
      <c r="B623" s="221"/>
      <c r="C623" s="222"/>
      <c r="D623" s="204" t="s">
        <v>159</v>
      </c>
      <c r="E623" s="223" t="s">
        <v>1</v>
      </c>
      <c r="F623" s="224" t="s">
        <v>932</v>
      </c>
      <c r="G623" s="222"/>
      <c r="H623" s="225">
        <v>10.1</v>
      </c>
      <c r="I623" s="226"/>
      <c r="J623" s="222"/>
      <c r="K623" s="222"/>
      <c r="L623" s="227"/>
      <c r="M623" s="228"/>
      <c r="N623" s="229"/>
      <c r="O623" s="229"/>
      <c r="P623" s="229"/>
      <c r="Q623" s="229"/>
      <c r="R623" s="229"/>
      <c r="S623" s="229"/>
      <c r="T623" s="230"/>
      <c r="AT623" s="231" t="s">
        <v>159</v>
      </c>
      <c r="AU623" s="231" t="s">
        <v>83</v>
      </c>
      <c r="AV623" s="14" t="s">
        <v>83</v>
      </c>
      <c r="AW623" s="14" t="s">
        <v>30</v>
      </c>
      <c r="AX623" s="14" t="s">
        <v>81</v>
      </c>
      <c r="AY623" s="231" t="s">
        <v>142</v>
      </c>
    </row>
    <row r="624" spans="1:65" s="2" customFormat="1" ht="24.2" customHeight="1">
      <c r="A624" s="34"/>
      <c r="B624" s="35"/>
      <c r="C624" s="191" t="s">
        <v>933</v>
      </c>
      <c r="D624" s="191" t="s">
        <v>145</v>
      </c>
      <c r="E624" s="192" t="s">
        <v>934</v>
      </c>
      <c r="F624" s="193" t="s">
        <v>935</v>
      </c>
      <c r="G624" s="194" t="s">
        <v>290</v>
      </c>
      <c r="H624" s="195">
        <v>10.1</v>
      </c>
      <c r="I624" s="196"/>
      <c r="J624" s="197">
        <f>ROUND(I624*H624,2)</f>
        <v>0</v>
      </c>
      <c r="K624" s="193" t="s">
        <v>149</v>
      </c>
      <c r="L624" s="39"/>
      <c r="M624" s="198" t="s">
        <v>1</v>
      </c>
      <c r="N624" s="199" t="s">
        <v>38</v>
      </c>
      <c r="O624" s="71"/>
      <c r="P624" s="200">
        <f>O624*H624</f>
        <v>0</v>
      </c>
      <c r="Q624" s="200">
        <v>0</v>
      </c>
      <c r="R624" s="200">
        <f>Q624*H624</f>
        <v>0</v>
      </c>
      <c r="S624" s="200">
        <v>0</v>
      </c>
      <c r="T624" s="201">
        <f>S624*H624</f>
        <v>0</v>
      </c>
      <c r="U624" s="34"/>
      <c r="V624" s="34"/>
      <c r="W624" s="34"/>
      <c r="X624" s="34"/>
      <c r="Y624" s="34"/>
      <c r="Z624" s="34"/>
      <c r="AA624" s="34"/>
      <c r="AB624" s="34"/>
      <c r="AC624" s="34"/>
      <c r="AD624" s="34"/>
      <c r="AE624" s="34"/>
      <c r="AR624" s="202" t="s">
        <v>168</v>
      </c>
      <c r="AT624" s="202" t="s">
        <v>145</v>
      </c>
      <c r="AU624" s="202" t="s">
        <v>83</v>
      </c>
      <c r="AY624" s="17" t="s">
        <v>142</v>
      </c>
      <c r="BE624" s="203">
        <f>IF(N624="základní",J624,0)</f>
        <v>0</v>
      </c>
      <c r="BF624" s="203">
        <f>IF(N624="snížená",J624,0)</f>
        <v>0</v>
      </c>
      <c r="BG624" s="203">
        <f>IF(N624="zákl. přenesená",J624,0)</f>
        <v>0</v>
      </c>
      <c r="BH624" s="203">
        <f>IF(N624="sníž. přenesená",J624,0)</f>
        <v>0</v>
      </c>
      <c r="BI624" s="203">
        <f>IF(N624="nulová",J624,0)</f>
        <v>0</v>
      </c>
      <c r="BJ624" s="17" t="s">
        <v>81</v>
      </c>
      <c r="BK624" s="203">
        <f>ROUND(I624*H624,2)</f>
        <v>0</v>
      </c>
      <c r="BL624" s="17" t="s">
        <v>168</v>
      </c>
      <c r="BM624" s="202" t="s">
        <v>936</v>
      </c>
    </row>
    <row r="625" spans="1:47" s="2" customFormat="1" ht="19.5">
      <c r="A625" s="34"/>
      <c r="B625" s="35"/>
      <c r="C625" s="36"/>
      <c r="D625" s="204" t="s">
        <v>152</v>
      </c>
      <c r="E625" s="36"/>
      <c r="F625" s="205" t="s">
        <v>937</v>
      </c>
      <c r="G625" s="36"/>
      <c r="H625" s="36"/>
      <c r="I625" s="206"/>
      <c r="J625" s="36"/>
      <c r="K625" s="36"/>
      <c r="L625" s="39"/>
      <c r="M625" s="207"/>
      <c r="N625" s="208"/>
      <c r="O625" s="71"/>
      <c r="P625" s="71"/>
      <c r="Q625" s="71"/>
      <c r="R625" s="71"/>
      <c r="S625" s="71"/>
      <c r="T625" s="72"/>
      <c r="U625" s="34"/>
      <c r="V625" s="34"/>
      <c r="W625" s="34"/>
      <c r="X625" s="34"/>
      <c r="Y625" s="34"/>
      <c r="Z625" s="34"/>
      <c r="AA625" s="34"/>
      <c r="AB625" s="34"/>
      <c r="AC625" s="34"/>
      <c r="AD625" s="34"/>
      <c r="AE625" s="34"/>
      <c r="AT625" s="17" t="s">
        <v>152</v>
      </c>
      <c r="AU625" s="17" t="s">
        <v>83</v>
      </c>
    </row>
    <row r="626" spans="1:47" s="2" customFormat="1" ht="11.25">
      <c r="A626" s="34"/>
      <c r="B626" s="35"/>
      <c r="C626" s="36"/>
      <c r="D626" s="209" t="s">
        <v>153</v>
      </c>
      <c r="E626" s="36"/>
      <c r="F626" s="210" t="s">
        <v>938</v>
      </c>
      <c r="G626" s="36"/>
      <c r="H626" s="36"/>
      <c r="I626" s="206"/>
      <c r="J626" s="36"/>
      <c r="K626" s="36"/>
      <c r="L626" s="39"/>
      <c r="M626" s="207"/>
      <c r="N626" s="208"/>
      <c r="O626" s="71"/>
      <c r="P626" s="71"/>
      <c r="Q626" s="71"/>
      <c r="R626" s="71"/>
      <c r="S626" s="71"/>
      <c r="T626" s="72"/>
      <c r="U626" s="34"/>
      <c r="V626" s="34"/>
      <c r="W626" s="34"/>
      <c r="X626" s="34"/>
      <c r="Y626" s="34"/>
      <c r="Z626" s="34"/>
      <c r="AA626" s="34"/>
      <c r="AB626" s="34"/>
      <c r="AC626" s="34"/>
      <c r="AD626" s="34"/>
      <c r="AE626" s="34"/>
      <c r="AT626" s="17" t="s">
        <v>153</v>
      </c>
      <c r="AU626" s="17" t="s">
        <v>83</v>
      </c>
    </row>
    <row r="627" spans="2:51" s="13" customFormat="1" ht="11.25">
      <c r="B627" s="211"/>
      <c r="C627" s="212"/>
      <c r="D627" s="204" t="s">
        <v>159</v>
      </c>
      <c r="E627" s="213" t="s">
        <v>1</v>
      </c>
      <c r="F627" s="214" t="s">
        <v>370</v>
      </c>
      <c r="G627" s="212"/>
      <c r="H627" s="213" t="s">
        <v>1</v>
      </c>
      <c r="I627" s="215"/>
      <c r="J627" s="212"/>
      <c r="K627" s="212"/>
      <c r="L627" s="216"/>
      <c r="M627" s="217"/>
      <c r="N627" s="218"/>
      <c r="O627" s="218"/>
      <c r="P627" s="218"/>
      <c r="Q627" s="218"/>
      <c r="R627" s="218"/>
      <c r="S627" s="218"/>
      <c r="T627" s="219"/>
      <c r="AT627" s="220" t="s">
        <v>159</v>
      </c>
      <c r="AU627" s="220" t="s">
        <v>83</v>
      </c>
      <c r="AV627" s="13" t="s">
        <v>81</v>
      </c>
      <c r="AW627" s="13" t="s">
        <v>30</v>
      </c>
      <c r="AX627" s="13" t="s">
        <v>73</v>
      </c>
      <c r="AY627" s="220" t="s">
        <v>142</v>
      </c>
    </row>
    <row r="628" spans="2:51" s="14" customFormat="1" ht="11.25">
      <c r="B628" s="221"/>
      <c r="C628" s="222"/>
      <c r="D628" s="204" t="s">
        <v>159</v>
      </c>
      <c r="E628" s="223" t="s">
        <v>1</v>
      </c>
      <c r="F628" s="224" t="s">
        <v>932</v>
      </c>
      <c r="G628" s="222"/>
      <c r="H628" s="225">
        <v>10.1</v>
      </c>
      <c r="I628" s="226"/>
      <c r="J628" s="222"/>
      <c r="K628" s="222"/>
      <c r="L628" s="227"/>
      <c r="M628" s="228"/>
      <c r="N628" s="229"/>
      <c r="O628" s="229"/>
      <c r="P628" s="229"/>
      <c r="Q628" s="229"/>
      <c r="R628" s="229"/>
      <c r="S628" s="229"/>
      <c r="T628" s="230"/>
      <c r="AT628" s="231" t="s">
        <v>159</v>
      </c>
      <c r="AU628" s="231" t="s">
        <v>83</v>
      </c>
      <c r="AV628" s="14" t="s">
        <v>83</v>
      </c>
      <c r="AW628" s="14" t="s">
        <v>30</v>
      </c>
      <c r="AX628" s="14" t="s">
        <v>81</v>
      </c>
      <c r="AY628" s="231" t="s">
        <v>142</v>
      </c>
    </row>
    <row r="629" spans="1:65" s="2" customFormat="1" ht="24.2" customHeight="1">
      <c r="A629" s="34"/>
      <c r="B629" s="35"/>
      <c r="C629" s="191" t="s">
        <v>939</v>
      </c>
      <c r="D629" s="191" t="s">
        <v>145</v>
      </c>
      <c r="E629" s="192" t="s">
        <v>940</v>
      </c>
      <c r="F629" s="193" t="s">
        <v>941</v>
      </c>
      <c r="G629" s="194" t="s">
        <v>290</v>
      </c>
      <c r="H629" s="195">
        <v>33.6</v>
      </c>
      <c r="I629" s="196"/>
      <c r="J629" s="197">
        <f>ROUND(I629*H629,2)</f>
        <v>0</v>
      </c>
      <c r="K629" s="193" t="s">
        <v>149</v>
      </c>
      <c r="L629" s="39"/>
      <c r="M629" s="198" t="s">
        <v>1</v>
      </c>
      <c r="N629" s="199" t="s">
        <v>38</v>
      </c>
      <c r="O629" s="71"/>
      <c r="P629" s="200">
        <f>O629*H629</f>
        <v>0</v>
      </c>
      <c r="Q629" s="200">
        <v>0.0002</v>
      </c>
      <c r="R629" s="200">
        <f>Q629*H629</f>
        <v>0.00672</v>
      </c>
      <c r="S629" s="200">
        <v>0</v>
      </c>
      <c r="T629" s="201">
        <f>S629*H629</f>
        <v>0</v>
      </c>
      <c r="U629" s="34"/>
      <c r="V629" s="34"/>
      <c r="W629" s="34"/>
      <c r="X629" s="34"/>
      <c r="Y629" s="34"/>
      <c r="Z629" s="34"/>
      <c r="AA629" s="34"/>
      <c r="AB629" s="34"/>
      <c r="AC629" s="34"/>
      <c r="AD629" s="34"/>
      <c r="AE629" s="34"/>
      <c r="AR629" s="202" t="s">
        <v>168</v>
      </c>
      <c r="AT629" s="202" t="s">
        <v>145</v>
      </c>
      <c r="AU629" s="202" t="s">
        <v>83</v>
      </c>
      <c r="AY629" s="17" t="s">
        <v>142</v>
      </c>
      <c r="BE629" s="203">
        <f>IF(N629="základní",J629,0)</f>
        <v>0</v>
      </c>
      <c r="BF629" s="203">
        <f>IF(N629="snížená",J629,0)</f>
        <v>0</v>
      </c>
      <c r="BG629" s="203">
        <f>IF(N629="zákl. přenesená",J629,0)</f>
        <v>0</v>
      </c>
      <c r="BH629" s="203">
        <f>IF(N629="sníž. přenesená",J629,0)</f>
        <v>0</v>
      </c>
      <c r="BI629" s="203">
        <f>IF(N629="nulová",J629,0)</f>
        <v>0</v>
      </c>
      <c r="BJ629" s="17" t="s">
        <v>81</v>
      </c>
      <c r="BK629" s="203">
        <f>ROUND(I629*H629,2)</f>
        <v>0</v>
      </c>
      <c r="BL629" s="17" t="s">
        <v>168</v>
      </c>
      <c r="BM629" s="202" t="s">
        <v>942</v>
      </c>
    </row>
    <row r="630" spans="1:47" s="2" customFormat="1" ht="19.5">
      <c r="A630" s="34"/>
      <c r="B630" s="35"/>
      <c r="C630" s="36"/>
      <c r="D630" s="204" t="s">
        <v>152</v>
      </c>
      <c r="E630" s="36"/>
      <c r="F630" s="205" t="s">
        <v>943</v>
      </c>
      <c r="G630" s="36"/>
      <c r="H630" s="36"/>
      <c r="I630" s="206"/>
      <c r="J630" s="36"/>
      <c r="K630" s="36"/>
      <c r="L630" s="39"/>
      <c r="M630" s="207"/>
      <c r="N630" s="208"/>
      <c r="O630" s="71"/>
      <c r="P630" s="71"/>
      <c r="Q630" s="71"/>
      <c r="R630" s="71"/>
      <c r="S630" s="71"/>
      <c r="T630" s="72"/>
      <c r="U630" s="34"/>
      <c r="V630" s="34"/>
      <c r="W630" s="34"/>
      <c r="X630" s="34"/>
      <c r="Y630" s="34"/>
      <c r="Z630" s="34"/>
      <c r="AA630" s="34"/>
      <c r="AB630" s="34"/>
      <c r="AC630" s="34"/>
      <c r="AD630" s="34"/>
      <c r="AE630" s="34"/>
      <c r="AT630" s="17" t="s">
        <v>152</v>
      </c>
      <c r="AU630" s="17" t="s">
        <v>83</v>
      </c>
    </row>
    <row r="631" spans="1:47" s="2" customFormat="1" ht="11.25">
      <c r="A631" s="34"/>
      <c r="B631" s="35"/>
      <c r="C631" s="36"/>
      <c r="D631" s="209" t="s">
        <v>153</v>
      </c>
      <c r="E631" s="36"/>
      <c r="F631" s="210" t="s">
        <v>944</v>
      </c>
      <c r="G631" s="36"/>
      <c r="H631" s="36"/>
      <c r="I631" s="206"/>
      <c r="J631" s="36"/>
      <c r="K631" s="36"/>
      <c r="L631" s="39"/>
      <c r="M631" s="207"/>
      <c r="N631" s="208"/>
      <c r="O631" s="71"/>
      <c r="P631" s="71"/>
      <c r="Q631" s="71"/>
      <c r="R631" s="71"/>
      <c r="S631" s="71"/>
      <c r="T631" s="72"/>
      <c r="U631" s="34"/>
      <c r="V631" s="34"/>
      <c r="W631" s="34"/>
      <c r="X631" s="34"/>
      <c r="Y631" s="34"/>
      <c r="Z631" s="34"/>
      <c r="AA631" s="34"/>
      <c r="AB631" s="34"/>
      <c r="AC631" s="34"/>
      <c r="AD631" s="34"/>
      <c r="AE631" s="34"/>
      <c r="AT631" s="17" t="s">
        <v>153</v>
      </c>
      <c r="AU631" s="17" t="s">
        <v>83</v>
      </c>
    </row>
    <row r="632" spans="2:51" s="13" customFormat="1" ht="11.25">
      <c r="B632" s="211"/>
      <c r="C632" s="212"/>
      <c r="D632" s="204" t="s">
        <v>159</v>
      </c>
      <c r="E632" s="213" t="s">
        <v>1</v>
      </c>
      <c r="F632" s="214" t="s">
        <v>945</v>
      </c>
      <c r="G632" s="212"/>
      <c r="H632" s="213" t="s">
        <v>1</v>
      </c>
      <c r="I632" s="215"/>
      <c r="J632" s="212"/>
      <c r="K632" s="212"/>
      <c r="L632" s="216"/>
      <c r="M632" s="217"/>
      <c r="N632" s="218"/>
      <c r="O632" s="218"/>
      <c r="P632" s="218"/>
      <c r="Q632" s="218"/>
      <c r="R632" s="218"/>
      <c r="S632" s="218"/>
      <c r="T632" s="219"/>
      <c r="AT632" s="220" t="s">
        <v>159</v>
      </c>
      <c r="AU632" s="220" t="s">
        <v>83</v>
      </c>
      <c r="AV632" s="13" t="s">
        <v>81</v>
      </c>
      <c r="AW632" s="13" t="s">
        <v>30</v>
      </c>
      <c r="AX632" s="13" t="s">
        <v>73</v>
      </c>
      <c r="AY632" s="220" t="s">
        <v>142</v>
      </c>
    </row>
    <row r="633" spans="2:51" s="14" customFormat="1" ht="11.25">
      <c r="B633" s="221"/>
      <c r="C633" s="222"/>
      <c r="D633" s="204" t="s">
        <v>159</v>
      </c>
      <c r="E633" s="223" t="s">
        <v>1</v>
      </c>
      <c r="F633" s="224" t="s">
        <v>946</v>
      </c>
      <c r="G633" s="222"/>
      <c r="H633" s="225">
        <v>33.6</v>
      </c>
      <c r="I633" s="226"/>
      <c r="J633" s="222"/>
      <c r="K633" s="222"/>
      <c r="L633" s="227"/>
      <c r="M633" s="228"/>
      <c r="N633" s="229"/>
      <c r="O633" s="229"/>
      <c r="P633" s="229"/>
      <c r="Q633" s="229"/>
      <c r="R633" s="229"/>
      <c r="S633" s="229"/>
      <c r="T633" s="230"/>
      <c r="AT633" s="231" t="s">
        <v>159</v>
      </c>
      <c r="AU633" s="231" t="s">
        <v>83</v>
      </c>
      <c r="AV633" s="14" t="s">
        <v>83</v>
      </c>
      <c r="AW633" s="14" t="s">
        <v>30</v>
      </c>
      <c r="AX633" s="14" t="s">
        <v>81</v>
      </c>
      <c r="AY633" s="231" t="s">
        <v>142</v>
      </c>
    </row>
    <row r="634" spans="1:65" s="2" customFormat="1" ht="24.2" customHeight="1">
      <c r="A634" s="34"/>
      <c r="B634" s="35"/>
      <c r="C634" s="191" t="s">
        <v>947</v>
      </c>
      <c r="D634" s="191" t="s">
        <v>145</v>
      </c>
      <c r="E634" s="192" t="s">
        <v>948</v>
      </c>
      <c r="F634" s="193" t="s">
        <v>949</v>
      </c>
      <c r="G634" s="194" t="s">
        <v>352</v>
      </c>
      <c r="H634" s="195">
        <v>25</v>
      </c>
      <c r="I634" s="196"/>
      <c r="J634" s="197">
        <f>ROUND(I634*H634,2)</f>
        <v>0</v>
      </c>
      <c r="K634" s="193" t="s">
        <v>149</v>
      </c>
      <c r="L634" s="39"/>
      <c r="M634" s="198" t="s">
        <v>1</v>
      </c>
      <c r="N634" s="199" t="s">
        <v>38</v>
      </c>
      <c r="O634" s="71"/>
      <c r="P634" s="200">
        <f>O634*H634</f>
        <v>0</v>
      </c>
      <c r="Q634" s="200">
        <v>0</v>
      </c>
      <c r="R634" s="200">
        <f>Q634*H634</f>
        <v>0</v>
      </c>
      <c r="S634" s="200">
        <v>2.004</v>
      </c>
      <c r="T634" s="201">
        <f>S634*H634</f>
        <v>50.1</v>
      </c>
      <c r="U634" s="34"/>
      <c r="V634" s="34"/>
      <c r="W634" s="34"/>
      <c r="X634" s="34"/>
      <c r="Y634" s="34"/>
      <c r="Z634" s="34"/>
      <c r="AA634" s="34"/>
      <c r="AB634" s="34"/>
      <c r="AC634" s="34"/>
      <c r="AD634" s="34"/>
      <c r="AE634" s="34"/>
      <c r="AR634" s="202" t="s">
        <v>168</v>
      </c>
      <c r="AT634" s="202" t="s">
        <v>145</v>
      </c>
      <c r="AU634" s="202" t="s">
        <v>83</v>
      </c>
      <c r="AY634" s="17" t="s">
        <v>142</v>
      </c>
      <c r="BE634" s="203">
        <f>IF(N634="základní",J634,0)</f>
        <v>0</v>
      </c>
      <c r="BF634" s="203">
        <f>IF(N634="snížená",J634,0)</f>
        <v>0</v>
      </c>
      <c r="BG634" s="203">
        <f>IF(N634="zákl. přenesená",J634,0)</f>
        <v>0</v>
      </c>
      <c r="BH634" s="203">
        <f>IF(N634="sníž. přenesená",J634,0)</f>
        <v>0</v>
      </c>
      <c r="BI634" s="203">
        <f>IF(N634="nulová",J634,0)</f>
        <v>0</v>
      </c>
      <c r="BJ634" s="17" t="s">
        <v>81</v>
      </c>
      <c r="BK634" s="203">
        <f>ROUND(I634*H634,2)</f>
        <v>0</v>
      </c>
      <c r="BL634" s="17" t="s">
        <v>168</v>
      </c>
      <c r="BM634" s="202" t="s">
        <v>950</v>
      </c>
    </row>
    <row r="635" spans="1:47" s="2" customFormat="1" ht="19.5">
      <c r="A635" s="34"/>
      <c r="B635" s="35"/>
      <c r="C635" s="36"/>
      <c r="D635" s="204" t="s">
        <v>152</v>
      </c>
      <c r="E635" s="36"/>
      <c r="F635" s="205" t="s">
        <v>951</v>
      </c>
      <c r="G635" s="36"/>
      <c r="H635" s="36"/>
      <c r="I635" s="206"/>
      <c r="J635" s="36"/>
      <c r="K635" s="36"/>
      <c r="L635" s="39"/>
      <c r="M635" s="207"/>
      <c r="N635" s="208"/>
      <c r="O635" s="71"/>
      <c r="P635" s="71"/>
      <c r="Q635" s="71"/>
      <c r="R635" s="71"/>
      <c r="S635" s="71"/>
      <c r="T635" s="72"/>
      <c r="U635" s="34"/>
      <c r="V635" s="34"/>
      <c r="W635" s="34"/>
      <c r="X635" s="34"/>
      <c r="Y635" s="34"/>
      <c r="Z635" s="34"/>
      <c r="AA635" s="34"/>
      <c r="AB635" s="34"/>
      <c r="AC635" s="34"/>
      <c r="AD635" s="34"/>
      <c r="AE635" s="34"/>
      <c r="AT635" s="17" t="s">
        <v>152</v>
      </c>
      <c r="AU635" s="17" t="s">
        <v>83</v>
      </c>
    </row>
    <row r="636" spans="1:47" s="2" customFormat="1" ht="11.25">
      <c r="A636" s="34"/>
      <c r="B636" s="35"/>
      <c r="C636" s="36"/>
      <c r="D636" s="209" t="s">
        <v>153</v>
      </c>
      <c r="E636" s="36"/>
      <c r="F636" s="210" t="s">
        <v>952</v>
      </c>
      <c r="G636" s="36"/>
      <c r="H636" s="36"/>
      <c r="I636" s="206"/>
      <c r="J636" s="36"/>
      <c r="K636" s="36"/>
      <c r="L636" s="39"/>
      <c r="M636" s="207"/>
      <c r="N636" s="208"/>
      <c r="O636" s="71"/>
      <c r="P636" s="71"/>
      <c r="Q636" s="71"/>
      <c r="R636" s="71"/>
      <c r="S636" s="71"/>
      <c r="T636" s="72"/>
      <c r="U636" s="34"/>
      <c r="V636" s="34"/>
      <c r="W636" s="34"/>
      <c r="X636" s="34"/>
      <c r="Y636" s="34"/>
      <c r="Z636" s="34"/>
      <c r="AA636" s="34"/>
      <c r="AB636" s="34"/>
      <c r="AC636" s="34"/>
      <c r="AD636" s="34"/>
      <c r="AE636" s="34"/>
      <c r="AT636" s="17" t="s">
        <v>153</v>
      </c>
      <c r="AU636" s="17" t="s">
        <v>83</v>
      </c>
    </row>
    <row r="637" spans="2:51" s="13" customFormat="1" ht="11.25">
      <c r="B637" s="211"/>
      <c r="C637" s="212"/>
      <c r="D637" s="204" t="s">
        <v>159</v>
      </c>
      <c r="E637" s="213" t="s">
        <v>1</v>
      </c>
      <c r="F637" s="214" t="s">
        <v>323</v>
      </c>
      <c r="G637" s="212"/>
      <c r="H637" s="213" t="s">
        <v>1</v>
      </c>
      <c r="I637" s="215"/>
      <c r="J637" s="212"/>
      <c r="K637" s="212"/>
      <c r="L637" s="216"/>
      <c r="M637" s="217"/>
      <c r="N637" s="218"/>
      <c r="O637" s="218"/>
      <c r="P637" s="218"/>
      <c r="Q637" s="218"/>
      <c r="R637" s="218"/>
      <c r="S637" s="218"/>
      <c r="T637" s="219"/>
      <c r="AT637" s="220" t="s">
        <v>159</v>
      </c>
      <c r="AU637" s="220" t="s">
        <v>83</v>
      </c>
      <c r="AV637" s="13" t="s">
        <v>81</v>
      </c>
      <c r="AW637" s="13" t="s">
        <v>30</v>
      </c>
      <c r="AX637" s="13" t="s">
        <v>73</v>
      </c>
      <c r="AY637" s="220" t="s">
        <v>142</v>
      </c>
    </row>
    <row r="638" spans="2:51" s="13" customFormat="1" ht="11.25">
      <c r="B638" s="211"/>
      <c r="C638" s="212"/>
      <c r="D638" s="204" t="s">
        <v>159</v>
      </c>
      <c r="E638" s="213" t="s">
        <v>1</v>
      </c>
      <c r="F638" s="214" t="s">
        <v>953</v>
      </c>
      <c r="G638" s="212"/>
      <c r="H638" s="213" t="s">
        <v>1</v>
      </c>
      <c r="I638" s="215"/>
      <c r="J638" s="212"/>
      <c r="K638" s="212"/>
      <c r="L638" s="216"/>
      <c r="M638" s="217"/>
      <c r="N638" s="218"/>
      <c r="O638" s="218"/>
      <c r="P638" s="218"/>
      <c r="Q638" s="218"/>
      <c r="R638" s="218"/>
      <c r="S638" s="218"/>
      <c r="T638" s="219"/>
      <c r="AT638" s="220" t="s">
        <v>159</v>
      </c>
      <c r="AU638" s="220" t="s">
        <v>83</v>
      </c>
      <c r="AV638" s="13" t="s">
        <v>81</v>
      </c>
      <c r="AW638" s="13" t="s">
        <v>30</v>
      </c>
      <c r="AX638" s="13" t="s">
        <v>73</v>
      </c>
      <c r="AY638" s="220" t="s">
        <v>142</v>
      </c>
    </row>
    <row r="639" spans="2:51" s="14" customFormat="1" ht="11.25">
      <c r="B639" s="221"/>
      <c r="C639" s="222"/>
      <c r="D639" s="204" t="s">
        <v>159</v>
      </c>
      <c r="E639" s="223" t="s">
        <v>1</v>
      </c>
      <c r="F639" s="224" t="s">
        <v>479</v>
      </c>
      <c r="G639" s="222"/>
      <c r="H639" s="225">
        <v>25</v>
      </c>
      <c r="I639" s="226"/>
      <c r="J639" s="222"/>
      <c r="K639" s="222"/>
      <c r="L639" s="227"/>
      <c r="M639" s="228"/>
      <c r="N639" s="229"/>
      <c r="O639" s="229"/>
      <c r="P639" s="229"/>
      <c r="Q639" s="229"/>
      <c r="R639" s="229"/>
      <c r="S639" s="229"/>
      <c r="T639" s="230"/>
      <c r="AT639" s="231" t="s">
        <v>159</v>
      </c>
      <c r="AU639" s="231" t="s">
        <v>83</v>
      </c>
      <c r="AV639" s="14" t="s">
        <v>83</v>
      </c>
      <c r="AW639" s="14" t="s">
        <v>30</v>
      </c>
      <c r="AX639" s="14" t="s">
        <v>81</v>
      </c>
      <c r="AY639" s="231" t="s">
        <v>142</v>
      </c>
    </row>
    <row r="640" spans="1:65" s="2" customFormat="1" ht="24.2" customHeight="1">
      <c r="A640" s="34"/>
      <c r="B640" s="35"/>
      <c r="C640" s="191" t="s">
        <v>954</v>
      </c>
      <c r="D640" s="191" t="s">
        <v>145</v>
      </c>
      <c r="E640" s="192" t="s">
        <v>955</v>
      </c>
      <c r="F640" s="193" t="s">
        <v>956</v>
      </c>
      <c r="G640" s="194" t="s">
        <v>352</v>
      </c>
      <c r="H640" s="195">
        <v>184</v>
      </c>
      <c r="I640" s="196"/>
      <c r="J640" s="197">
        <f>ROUND(I640*H640,2)</f>
        <v>0</v>
      </c>
      <c r="K640" s="193" t="s">
        <v>149</v>
      </c>
      <c r="L640" s="39"/>
      <c r="M640" s="198" t="s">
        <v>1</v>
      </c>
      <c r="N640" s="199" t="s">
        <v>38</v>
      </c>
      <c r="O640" s="71"/>
      <c r="P640" s="200">
        <f>O640*H640</f>
        <v>0</v>
      </c>
      <c r="Q640" s="200">
        <v>0</v>
      </c>
      <c r="R640" s="200">
        <f>Q640*H640</f>
        <v>0</v>
      </c>
      <c r="S640" s="200">
        <v>2.5</v>
      </c>
      <c r="T640" s="201">
        <f>S640*H640</f>
        <v>460</v>
      </c>
      <c r="U640" s="34"/>
      <c r="V640" s="34"/>
      <c r="W640" s="34"/>
      <c r="X640" s="34"/>
      <c r="Y640" s="34"/>
      <c r="Z640" s="34"/>
      <c r="AA640" s="34"/>
      <c r="AB640" s="34"/>
      <c r="AC640" s="34"/>
      <c r="AD640" s="34"/>
      <c r="AE640" s="34"/>
      <c r="AR640" s="202" t="s">
        <v>168</v>
      </c>
      <c r="AT640" s="202" t="s">
        <v>145</v>
      </c>
      <c r="AU640" s="202" t="s">
        <v>83</v>
      </c>
      <c r="AY640" s="17" t="s">
        <v>142</v>
      </c>
      <c r="BE640" s="203">
        <f>IF(N640="základní",J640,0)</f>
        <v>0</v>
      </c>
      <c r="BF640" s="203">
        <f>IF(N640="snížená",J640,0)</f>
        <v>0</v>
      </c>
      <c r="BG640" s="203">
        <f>IF(N640="zákl. přenesená",J640,0)</f>
        <v>0</v>
      </c>
      <c r="BH640" s="203">
        <f>IF(N640="sníž. přenesená",J640,0)</f>
        <v>0</v>
      </c>
      <c r="BI640" s="203">
        <f>IF(N640="nulová",J640,0)</f>
        <v>0</v>
      </c>
      <c r="BJ640" s="17" t="s">
        <v>81</v>
      </c>
      <c r="BK640" s="203">
        <f>ROUND(I640*H640,2)</f>
        <v>0</v>
      </c>
      <c r="BL640" s="17" t="s">
        <v>168</v>
      </c>
      <c r="BM640" s="202" t="s">
        <v>957</v>
      </c>
    </row>
    <row r="641" spans="1:47" s="2" customFormat="1" ht="19.5">
      <c r="A641" s="34"/>
      <c r="B641" s="35"/>
      <c r="C641" s="36"/>
      <c r="D641" s="204" t="s">
        <v>152</v>
      </c>
      <c r="E641" s="36"/>
      <c r="F641" s="205" t="s">
        <v>958</v>
      </c>
      <c r="G641" s="36"/>
      <c r="H641" s="36"/>
      <c r="I641" s="206"/>
      <c r="J641" s="36"/>
      <c r="K641" s="36"/>
      <c r="L641" s="39"/>
      <c r="M641" s="207"/>
      <c r="N641" s="208"/>
      <c r="O641" s="71"/>
      <c r="P641" s="71"/>
      <c r="Q641" s="71"/>
      <c r="R641" s="71"/>
      <c r="S641" s="71"/>
      <c r="T641" s="72"/>
      <c r="U641" s="34"/>
      <c r="V641" s="34"/>
      <c r="W641" s="34"/>
      <c r="X641" s="34"/>
      <c r="Y641" s="34"/>
      <c r="Z641" s="34"/>
      <c r="AA641" s="34"/>
      <c r="AB641" s="34"/>
      <c r="AC641" s="34"/>
      <c r="AD641" s="34"/>
      <c r="AE641" s="34"/>
      <c r="AT641" s="17" t="s">
        <v>152</v>
      </c>
      <c r="AU641" s="17" t="s">
        <v>83</v>
      </c>
    </row>
    <row r="642" spans="1:47" s="2" customFormat="1" ht="11.25">
      <c r="A642" s="34"/>
      <c r="B642" s="35"/>
      <c r="C642" s="36"/>
      <c r="D642" s="209" t="s">
        <v>153</v>
      </c>
      <c r="E642" s="36"/>
      <c r="F642" s="210" t="s">
        <v>959</v>
      </c>
      <c r="G642" s="36"/>
      <c r="H642" s="36"/>
      <c r="I642" s="206"/>
      <c r="J642" s="36"/>
      <c r="K642" s="36"/>
      <c r="L642" s="39"/>
      <c r="M642" s="207"/>
      <c r="N642" s="208"/>
      <c r="O642" s="71"/>
      <c r="P642" s="71"/>
      <c r="Q642" s="71"/>
      <c r="R642" s="71"/>
      <c r="S642" s="71"/>
      <c r="T642" s="72"/>
      <c r="U642" s="34"/>
      <c r="V642" s="34"/>
      <c r="W642" s="34"/>
      <c r="X642" s="34"/>
      <c r="Y642" s="34"/>
      <c r="Z642" s="34"/>
      <c r="AA642" s="34"/>
      <c r="AB642" s="34"/>
      <c r="AC642" s="34"/>
      <c r="AD642" s="34"/>
      <c r="AE642" s="34"/>
      <c r="AT642" s="17" t="s">
        <v>153</v>
      </c>
      <c r="AU642" s="17" t="s">
        <v>83</v>
      </c>
    </row>
    <row r="643" spans="2:51" s="13" customFormat="1" ht="11.25">
      <c r="B643" s="211"/>
      <c r="C643" s="212"/>
      <c r="D643" s="204" t="s">
        <v>159</v>
      </c>
      <c r="E643" s="213" t="s">
        <v>1</v>
      </c>
      <c r="F643" s="214" t="s">
        <v>323</v>
      </c>
      <c r="G643" s="212"/>
      <c r="H643" s="213" t="s">
        <v>1</v>
      </c>
      <c r="I643" s="215"/>
      <c r="J643" s="212"/>
      <c r="K643" s="212"/>
      <c r="L643" s="216"/>
      <c r="M643" s="217"/>
      <c r="N643" s="218"/>
      <c r="O643" s="218"/>
      <c r="P643" s="218"/>
      <c r="Q643" s="218"/>
      <c r="R643" s="218"/>
      <c r="S643" s="218"/>
      <c r="T643" s="219"/>
      <c r="AT643" s="220" t="s">
        <v>159</v>
      </c>
      <c r="AU643" s="220" t="s">
        <v>83</v>
      </c>
      <c r="AV643" s="13" t="s">
        <v>81</v>
      </c>
      <c r="AW643" s="13" t="s">
        <v>30</v>
      </c>
      <c r="AX643" s="13" t="s">
        <v>73</v>
      </c>
      <c r="AY643" s="220" t="s">
        <v>142</v>
      </c>
    </row>
    <row r="644" spans="2:51" s="14" customFormat="1" ht="11.25">
      <c r="B644" s="221"/>
      <c r="C644" s="222"/>
      <c r="D644" s="204" t="s">
        <v>159</v>
      </c>
      <c r="E644" s="223" t="s">
        <v>1</v>
      </c>
      <c r="F644" s="224" t="s">
        <v>960</v>
      </c>
      <c r="G644" s="222"/>
      <c r="H644" s="225">
        <v>184</v>
      </c>
      <c r="I644" s="226"/>
      <c r="J644" s="222"/>
      <c r="K644" s="222"/>
      <c r="L644" s="227"/>
      <c r="M644" s="228"/>
      <c r="N644" s="229"/>
      <c r="O644" s="229"/>
      <c r="P644" s="229"/>
      <c r="Q644" s="229"/>
      <c r="R644" s="229"/>
      <c r="S644" s="229"/>
      <c r="T644" s="230"/>
      <c r="AT644" s="231" t="s">
        <v>159</v>
      </c>
      <c r="AU644" s="231" t="s">
        <v>83</v>
      </c>
      <c r="AV644" s="14" t="s">
        <v>83</v>
      </c>
      <c r="AW644" s="14" t="s">
        <v>30</v>
      </c>
      <c r="AX644" s="14" t="s">
        <v>81</v>
      </c>
      <c r="AY644" s="231" t="s">
        <v>142</v>
      </c>
    </row>
    <row r="645" spans="1:65" s="2" customFormat="1" ht="24.2" customHeight="1">
      <c r="A645" s="34"/>
      <c r="B645" s="35"/>
      <c r="C645" s="191" t="s">
        <v>961</v>
      </c>
      <c r="D645" s="191" t="s">
        <v>145</v>
      </c>
      <c r="E645" s="192" t="s">
        <v>962</v>
      </c>
      <c r="F645" s="193" t="s">
        <v>963</v>
      </c>
      <c r="G645" s="194" t="s">
        <v>352</v>
      </c>
      <c r="H645" s="195">
        <v>15</v>
      </c>
      <c r="I645" s="196"/>
      <c r="J645" s="197">
        <f>ROUND(I645*H645,2)</f>
        <v>0</v>
      </c>
      <c r="K645" s="193" t="s">
        <v>149</v>
      </c>
      <c r="L645" s="39"/>
      <c r="M645" s="198" t="s">
        <v>1</v>
      </c>
      <c r="N645" s="199" t="s">
        <v>38</v>
      </c>
      <c r="O645" s="71"/>
      <c r="P645" s="200">
        <f>O645*H645</f>
        <v>0</v>
      </c>
      <c r="Q645" s="200">
        <v>0</v>
      </c>
      <c r="R645" s="200">
        <f>Q645*H645</f>
        <v>0</v>
      </c>
      <c r="S645" s="200">
        <v>2.2</v>
      </c>
      <c r="T645" s="201">
        <f>S645*H645</f>
        <v>33</v>
      </c>
      <c r="U645" s="34"/>
      <c r="V645" s="34"/>
      <c r="W645" s="34"/>
      <c r="X645" s="34"/>
      <c r="Y645" s="34"/>
      <c r="Z645" s="34"/>
      <c r="AA645" s="34"/>
      <c r="AB645" s="34"/>
      <c r="AC645" s="34"/>
      <c r="AD645" s="34"/>
      <c r="AE645" s="34"/>
      <c r="AR645" s="202" t="s">
        <v>168</v>
      </c>
      <c r="AT645" s="202" t="s">
        <v>145</v>
      </c>
      <c r="AU645" s="202" t="s">
        <v>83</v>
      </c>
      <c r="AY645" s="17" t="s">
        <v>142</v>
      </c>
      <c r="BE645" s="203">
        <f>IF(N645="základní",J645,0)</f>
        <v>0</v>
      </c>
      <c r="BF645" s="203">
        <f>IF(N645="snížená",J645,0)</f>
        <v>0</v>
      </c>
      <c r="BG645" s="203">
        <f>IF(N645="zákl. přenesená",J645,0)</f>
        <v>0</v>
      </c>
      <c r="BH645" s="203">
        <f>IF(N645="sníž. přenesená",J645,0)</f>
        <v>0</v>
      </c>
      <c r="BI645" s="203">
        <f>IF(N645="nulová",J645,0)</f>
        <v>0</v>
      </c>
      <c r="BJ645" s="17" t="s">
        <v>81</v>
      </c>
      <c r="BK645" s="203">
        <f>ROUND(I645*H645,2)</f>
        <v>0</v>
      </c>
      <c r="BL645" s="17" t="s">
        <v>168</v>
      </c>
      <c r="BM645" s="202" t="s">
        <v>964</v>
      </c>
    </row>
    <row r="646" spans="1:47" s="2" customFormat="1" ht="19.5">
      <c r="A646" s="34"/>
      <c r="B646" s="35"/>
      <c r="C646" s="36"/>
      <c r="D646" s="204" t="s">
        <v>152</v>
      </c>
      <c r="E646" s="36"/>
      <c r="F646" s="205" t="s">
        <v>965</v>
      </c>
      <c r="G646" s="36"/>
      <c r="H646" s="36"/>
      <c r="I646" s="206"/>
      <c r="J646" s="36"/>
      <c r="K646" s="36"/>
      <c r="L646" s="39"/>
      <c r="M646" s="207"/>
      <c r="N646" s="208"/>
      <c r="O646" s="71"/>
      <c r="P646" s="71"/>
      <c r="Q646" s="71"/>
      <c r="R646" s="71"/>
      <c r="S646" s="71"/>
      <c r="T646" s="72"/>
      <c r="U646" s="34"/>
      <c r="V646" s="34"/>
      <c r="W646" s="34"/>
      <c r="X646" s="34"/>
      <c r="Y646" s="34"/>
      <c r="Z646" s="34"/>
      <c r="AA646" s="34"/>
      <c r="AB646" s="34"/>
      <c r="AC646" s="34"/>
      <c r="AD646" s="34"/>
      <c r="AE646" s="34"/>
      <c r="AT646" s="17" t="s">
        <v>152</v>
      </c>
      <c r="AU646" s="17" t="s">
        <v>83</v>
      </c>
    </row>
    <row r="647" spans="1:47" s="2" customFormat="1" ht="11.25">
      <c r="A647" s="34"/>
      <c r="B647" s="35"/>
      <c r="C647" s="36"/>
      <c r="D647" s="209" t="s">
        <v>153</v>
      </c>
      <c r="E647" s="36"/>
      <c r="F647" s="210" t="s">
        <v>966</v>
      </c>
      <c r="G647" s="36"/>
      <c r="H647" s="36"/>
      <c r="I647" s="206"/>
      <c r="J647" s="36"/>
      <c r="K647" s="36"/>
      <c r="L647" s="39"/>
      <c r="M647" s="207"/>
      <c r="N647" s="208"/>
      <c r="O647" s="71"/>
      <c r="P647" s="71"/>
      <c r="Q647" s="71"/>
      <c r="R647" s="71"/>
      <c r="S647" s="71"/>
      <c r="T647" s="72"/>
      <c r="U647" s="34"/>
      <c r="V647" s="34"/>
      <c r="W647" s="34"/>
      <c r="X647" s="34"/>
      <c r="Y647" s="34"/>
      <c r="Z647" s="34"/>
      <c r="AA647" s="34"/>
      <c r="AB647" s="34"/>
      <c r="AC647" s="34"/>
      <c r="AD647" s="34"/>
      <c r="AE647" s="34"/>
      <c r="AT647" s="17" t="s">
        <v>153</v>
      </c>
      <c r="AU647" s="17" t="s">
        <v>83</v>
      </c>
    </row>
    <row r="648" spans="2:51" s="13" customFormat="1" ht="11.25">
      <c r="B648" s="211"/>
      <c r="C648" s="212"/>
      <c r="D648" s="204" t="s">
        <v>159</v>
      </c>
      <c r="E648" s="213" t="s">
        <v>1</v>
      </c>
      <c r="F648" s="214" t="s">
        <v>323</v>
      </c>
      <c r="G648" s="212"/>
      <c r="H648" s="213" t="s">
        <v>1</v>
      </c>
      <c r="I648" s="215"/>
      <c r="J648" s="212"/>
      <c r="K648" s="212"/>
      <c r="L648" s="216"/>
      <c r="M648" s="217"/>
      <c r="N648" s="218"/>
      <c r="O648" s="218"/>
      <c r="P648" s="218"/>
      <c r="Q648" s="218"/>
      <c r="R648" s="218"/>
      <c r="S648" s="218"/>
      <c r="T648" s="219"/>
      <c r="AT648" s="220" t="s">
        <v>159</v>
      </c>
      <c r="AU648" s="220" t="s">
        <v>83</v>
      </c>
      <c r="AV648" s="13" t="s">
        <v>81</v>
      </c>
      <c r="AW648" s="13" t="s">
        <v>30</v>
      </c>
      <c r="AX648" s="13" t="s">
        <v>73</v>
      </c>
      <c r="AY648" s="220" t="s">
        <v>142</v>
      </c>
    </row>
    <row r="649" spans="2:51" s="13" customFormat="1" ht="11.25">
      <c r="B649" s="211"/>
      <c r="C649" s="212"/>
      <c r="D649" s="204" t="s">
        <v>159</v>
      </c>
      <c r="E649" s="213" t="s">
        <v>1</v>
      </c>
      <c r="F649" s="214" t="s">
        <v>967</v>
      </c>
      <c r="G649" s="212"/>
      <c r="H649" s="213" t="s">
        <v>1</v>
      </c>
      <c r="I649" s="215"/>
      <c r="J649" s="212"/>
      <c r="K649" s="212"/>
      <c r="L649" s="216"/>
      <c r="M649" s="217"/>
      <c r="N649" s="218"/>
      <c r="O649" s="218"/>
      <c r="P649" s="218"/>
      <c r="Q649" s="218"/>
      <c r="R649" s="218"/>
      <c r="S649" s="218"/>
      <c r="T649" s="219"/>
      <c r="AT649" s="220" t="s">
        <v>159</v>
      </c>
      <c r="AU649" s="220" t="s">
        <v>83</v>
      </c>
      <c r="AV649" s="13" t="s">
        <v>81</v>
      </c>
      <c r="AW649" s="13" t="s">
        <v>30</v>
      </c>
      <c r="AX649" s="13" t="s">
        <v>73</v>
      </c>
      <c r="AY649" s="220" t="s">
        <v>142</v>
      </c>
    </row>
    <row r="650" spans="2:51" s="14" customFormat="1" ht="11.25">
      <c r="B650" s="221"/>
      <c r="C650" s="222"/>
      <c r="D650" s="204" t="s">
        <v>159</v>
      </c>
      <c r="E650" s="223" t="s">
        <v>1</v>
      </c>
      <c r="F650" s="224" t="s">
        <v>8</v>
      </c>
      <c r="G650" s="222"/>
      <c r="H650" s="225">
        <v>15</v>
      </c>
      <c r="I650" s="226"/>
      <c r="J650" s="222"/>
      <c r="K650" s="222"/>
      <c r="L650" s="227"/>
      <c r="M650" s="228"/>
      <c r="N650" s="229"/>
      <c r="O650" s="229"/>
      <c r="P650" s="229"/>
      <c r="Q650" s="229"/>
      <c r="R650" s="229"/>
      <c r="S650" s="229"/>
      <c r="T650" s="230"/>
      <c r="AT650" s="231" t="s">
        <v>159</v>
      </c>
      <c r="AU650" s="231" t="s">
        <v>83</v>
      </c>
      <c r="AV650" s="14" t="s">
        <v>83</v>
      </c>
      <c r="AW650" s="14" t="s">
        <v>30</v>
      </c>
      <c r="AX650" s="14" t="s">
        <v>81</v>
      </c>
      <c r="AY650" s="231" t="s">
        <v>142</v>
      </c>
    </row>
    <row r="651" spans="1:65" s="2" customFormat="1" ht="24.2" customHeight="1">
      <c r="A651" s="34"/>
      <c r="B651" s="35"/>
      <c r="C651" s="191" t="s">
        <v>968</v>
      </c>
      <c r="D651" s="191" t="s">
        <v>145</v>
      </c>
      <c r="E651" s="192" t="s">
        <v>969</v>
      </c>
      <c r="F651" s="193" t="s">
        <v>970</v>
      </c>
      <c r="G651" s="194" t="s">
        <v>319</v>
      </c>
      <c r="H651" s="195">
        <v>280.61</v>
      </c>
      <c r="I651" s="196"/>
      <c r="J651" s="197">
        <f>ROUND(I651*H651,2)</f>
        <v>0</v>
      </c>
      <c r="K651" s="193" t="s">
        <v>149</v>
      </c>
      <c r="L651" s="39"/>
      <c r="M651" s="198" t="s">
        <v>1</v>
      </c>
      <c r="N651" s="199" t="s">
        <v>38</v>
      </c>
      <c r="O651" s="71"/>
      <c r="P651" s="200">
        <f>O651*H651</f>
        <v>0</v>
      </c>
      <c r="Q651" s="200">
        <v>0.00315</v>
      </c>
      <c r="R651" s="200">
        <f>Q651*H651</f>
        <v>0.8839215</v>
      </c>
      <c r="S651" s="200">
        <v>0</v>
      </c>
      <c r="T651" s="201">
        <f>S651*H651</f>
        <v>0</v>
      </c>
      <c r="U651" s="34"/>
      <c r="V651" s="34"/>
      <c r="W651" s="34"/>
      <c r="X651" s="34"/>
      <c r="Y651" s="34"/>
      <c r="Z651" s="34"/>
      <c r="AA651" s="34"/>
      <c r="AB651" s="34"/>
      <c r="AC651" s="34"/>
      <c r="AD651" s="34"/>
      <c r="AE651" s="34"/>
      <c r="AR651" s="202" t="s">
        <v>168</v>
      </c>
      <c r="AT651" s="202" t="s">
        <v>145</v>
      </c>
      <c r="AU651" s="202" t="s">
        <v>83</v>
      </c>
      <c r="AY651" s="17" t="s">
        <v>142</v>
      </c>
      <c r="BE651" s="203">
        <f>IF(N651="základní",J651,0)</f>
        <v>0</v>
      </c>
      <c r="BF651" s="203">
        <f>IF(N651="snížená",J651,0)</f>
        <v>0</v>
      </c>
      <c r="BG651" s="203">
        <f>IF(N651="zákl. přenesená",J651,0)</f>
        <v>0</v>
      </c>
      <c r="BH651" s="203">
        <f>IF(N651="sníž. přenesená",J651,0)</f>
        <v>0</v>
      </c>
      <c r="BI651" s="203">
        <f>IF(N651="nulová",J651,0)</f>
        <v>0</v>
      </c>
      <c r="BJ651" s="17" t="s">
        <v>81</v>
      </c>
      <c r="BK651" s="203">
        <f>ROUND(I651*H651,2)</f>
        <v>0</v>
      </c>
      <c r="BL651" s="17" t="s">
        <v>168</v>
      </c>
      <c r="BM651" s="202" t="s">
        <v>971</v>
      </c>
    </row>
    <row r="652" spans="1:47" s="2" customFormat="1" ht="19.5">
      <c r="A652" s="34"/>
      <c r="B652" s="35"/>
      <c r="C652" s="36"/>
      <c r="D652" s="204" t="s">
        <v>152</v>
      </c>
      <c r="E652" s="36"/>
      <c r="F652" s="205" t="s">
        <v>972</v>
      </c>
      <c r="G652" s="36"/>
      <c r="H652" s="36"/>
      <c r="I652" s="206"/>
      <c r="J652" s="36"/>
      <c r="K652" s="36"/>
      <c r="L652" s="39"/>
      <c r="M652" s="207"/>
      <c r="N652" s="208"/>
      <c r="O652" s="71"/>
      <c r="P652" s="71"/>
      <c r="Q652" s="71"/>
      <c r="R652" s="71"/>
      <c r="S652" s="71"/>
      <c r="T652" s="72"/>
      <c r="U652" s="34"/>
      <c r="V652" s="34"/>
      <c r="W652" s="34"/>
      <c r="X652" s="34"/>
      <c r="Y652" s="34"/>
      <c r="Z652" s="34"/>
      <c r="AA652" s="34"/>
      <c r="AB652" s="34"/>
      <c r="AC652" s="34"/>
      <c r="AD652" s="34"/>
      <c r="AE652" s="34"/>
      <c r="AT652" s="17" t="s">
        <v>152</v>
      </c>
      <c r="AU652" s="17" t="s">
        <v>83</v>
      </c>
    </row>
    <row r="653" spans="1:47" s="2" customFormat="1" ht="11.25">
      <c r="A653" s="34"/>
      <c r="B653" s="35"/>
      <c r="C653" s="36"/>
      <c r="D653" s="209" t="s">
        <v>153</v>
      </c>
      <c r="E653" s="36"/>
      <c r="F653" s="210" t="s">
        <v>973</v>
      </c>
      <c r="G653" s="36"/>
      <c r="H653" s="36"/>
      <c r="I653" s="206"/>
      <c r="J653" s="36"/>
      <c r="K653" s="36"/>
      <c r="L653" s="39"/>
      <c r="M653" s="207"/>
      <c r="N653" s="208"/>
      <c r="O653" s="71"/>
      <c r="P653" s="71"/>
      <c r="Q653" s="71"/>
      <c r="R653" s="71"/>
      <c r="S653" s="71"/>
      <c r="T653" s="72"/>
      <c r="U653" s="34"/>
      <c r="V653" s="34"/>
      <c r="W653" s="34"/>
      <c r="X653" s="34"/>
      <c r="Y653" s="34"/>
      <c r="Z653" s="34"/>
      <c r="AA653" s="34"/>
      <c r="AB653" s="34"/>
      <c r="AC653" s="34"/>
      <c r="AD653" s="34"/>
      <c r="AE653" s="34"/>
      <c r="AT653" s="17" t="s">
        <v>153</v>
      </c>
      <c r="AU653" s="17" t="s">
        <v>83</v>
      </c>
    </row>
    <row r="654" spans="2:51" s="13" customFormat="1" ht="11.25">
      <c r="B654" s="211"/>
      <c r="C654" s="212"/>
      <c r="D654" s="204" t="s">
        <v>159</v>
      </c>
      <c r="E654" s="213" t="s">
        <v>1</v>
      </c>
      <c r="F654" s="214" t="s">
        <v>370</v>
      </c>
      <c r="G654" s="212"/>
      <c r="H654" s="213" t="s">
        <v>1</v>
      </c>
      <c r="I654" s="215"/>
      <c r="J654" s="212"/>
      <c r="K654" s="212"/>
      <c r="L654" s="216"/>
      <c r="M654" s="217"/>
      <c r="N654" s="218"/>
      <c r="O654" s="218"/>
      <c r="P654" s="218"/>
      <c r="Q654" s="218"/>
      <c r="R654" s="218"/>
      <c r="S654" s="218"/>
      <c r="T654" s="219"/>
      <c r="AT654" s="220" t="s">
        <v>159</v>
      </c>
      <c r="AU654" s="220" t="s">
        <v>83</v>
      </c>
      <c r="AV654" s="13" t="s">
        <v>81</v>
      </c>
      <c r="AW654" s="13" t="s">
        <v>30</v>
      </c>
      <c r="AX654" s="13" t="s">
        <v>73</v>
      </c>
      <c r="AY654" s="220" t="s">
        <v>142</v>
      </c>
    </row>
    <row r="655" spans="2:51" s="14" customFormat="1" ht="11.25">
      <c r="B655" s="221"/>
      <c r="C655" s="222"/>
      <c r="D655" s="204" t="s">
        <v>159</v>
      </c>
      <c r="E655" s="223" t="s">
        <v>1</v>
      </c>
      <c r="F655" s="224" t="s">
        <v>974</v>
      </c>
      <c r="G655" s="222"/>
      <c r="H655" s="225">
        <v>26</v>
      </c>
      <c r="I655" s="226"/>
      <c r="J655" s="222"/>
      <c r="K655" s="222"/>
      <c r="L655" s="227"/>
      <c r="M655" s="228"/>
      <c r="N655" s="229"/>
      <c r="O655" s="229"/>
      <c r="P655" s="229"/>
      <c r="Q655" s="229"/>
      <c r="R655" s="229"/>
      <c r="S655" s="229"/>
      <c r="T655" s="230"/>
      <c r="AT655" s="231" t="s">
        <v>159</v>
      </c>
      <c r="AU655" s="231" t="s">
        <v>83</v>
      </c>
      <c r="AV655" s="14" t="s">
        <v>83</v>
      </c>
      <c r="AW655" s="14" t="s">
        <v>30</v>
      </c>
      <c r="AX655" s="14" t="s">
        <v>73</v>
      </c>
      <c r="AY655" s="231" t="s">
        <v>142</v>
      </c>
    </row>
    <row r="656" spans="2:51" s="14" customFormat="1" ht="11.25">
      <c r="B656" s="221"/>
      <c r="C656" s="222"/>
      <c r="D656" s="204" t="s">
        <v>159</v>
      </c>
      <c r="E656" s="223" t="s">
        <v>1</v>
      </c>
      <c r="F656" s="224" t="s">
        <v>975</v>
      </c>
      <c r="G656" s="222"/>
      <c r="H656" s="225">
        <v>254.61</v>
      </c>
      <c r="I656" s="226"/>
      <c r="J656" s="222"/>
      <c r="K656" s="222"/>
      <c r="L656" s="227"/>
      <c r="M656" s="228"/>
      <c r="N656" s="229"/>
      <c r="O656" s="229"/>
      <c r="P656" s="229"/>
      <c r="Q656" s="229"/>
      <c r="R656" s="229"/>
      <c r="S656" s="229"/>
      <c r="T656" s="230"/>
      <c r="AT656" s="231" t="s">
        <v>159</v>
      </c>
      <c r="AU656" s="231" t="s">
        <v>83</v>
      </c>
      <c r="AV656" s="14" t="s">
        <v>83</v>
      </c>
      <c r="AW656" s="14" t="s">
        <v>30</v>
      </c>
      <c r="AX656" s="14" t="s">
        <v>73</v>
      </c>
      <c r="AY656" s="231" t="s">
        <v>142</v>
      </c>
    </row>
    <row r="657" spans="2:51" s="15" customFormat="1" ht="11.25">
      <c r="B657" s="236"/>
      <c r="C657" s="237"/>
      <c r="D657" s="204" t="s">
        <v>159</v>
      </c>
      <c r="E657" s="238" t="s">
        <v>1</v>
      </c>
      <c r="F657" s="239" t="s">
        <v>374</v>
      </c>
      <c r="G657" s="237"/>
      <c r="H657" s="240">
        <v>280.61</v>
      </c>
      <c r="I657" s="241"/>
      <c r="J657" s="237"/>
      <c r="K657" s="237"/>
      <c r="L657" s="242"/>
      <c r="M657" s="243"/>
      <c r="N657" s="244"/>
      <c r="O657" s="244"/>
      <c r="P657" s="244"/>
      <c r="Q657" s="244"/>
      <c r="R657" s="244"/>
      <c r="S657" s="244"/>
      <c r="T657" s="245"/>
      <c r="AT657" s="246" t="s">
        <v>159</v>
      </c>
      <c r="AU657" s="246" t="s">
        <v>83</v>
      </c>
      <c r="AV657" s="15" t="s">
        <v>168</v>
      </c>
      <c r="AW657" s="15" t="s">
        <v>30</v>
      </c>
      <c r="AX657" s="15" t="s">
        <v>81</v>
      </c>
      <c r="AY657" s="246" t="s">
        <v>142</v>
      </c>
    </row>
    <row r="658" spans="1:65" s="2" customFormat="1" ht="24.2" customHeight="1">
      <c r="A658" s="34"/>
      <c r="B658" s="35"/>
      <c r="C658" s="191" t="s">
        <v>976</v>
      </c>
      <c r="D658" s="191" t="s">
        <v>145</v>
      </c>
      <c r="E658" s="192" t="s">
        <v>977</v>
      </c>
      <c r="F658" s="193" t="s">
        <v>978</v>
      </c>
      <c r="G658" s="194" t="s">
        <v>290</v>
      </c>
      <c r="H658" s="195">
        <v>15.15</v>
      </c>
      <c r="I658" s="196"/>
      <c r="J658" s="197">
        <f>ROUND(I658*H658,2)</f>
        <v>0</v>
      </c>
      <c r="K658" s="193" t="s">
        <v>149</v>
      </c>
      <c r="L658" s="39"/>
      <c r="M658" s="198" t="s">
        <v>1</v>
      </c>
      <c r="N658" s="199" t="s">
        <v>38</v>
      </c>
      <c r="O658" s="71"/>
      <c r="P658" s="200">
        <f>O658*H658</f>
        <v>0</v>
      </c>
      <c r="Q658" s="200">
        <v>0.00322</v>
      </c>
      <c r="R658" s="200">
        <f>Q658*H658</f>
        <v>0.04878300000000001</v>
      </c>
      <c r="S658" s="200">
        <v>0</v>
      </c>
      <c r="T658" s="201">
        <f>S658*H658</f>
        <v>0</v>
      </c>
      <c r="U658" s="34"/>
      <c r="V658" s="34"/>
      <c r="W658" s="34"/>
      <c r="X658" s="34"/>
      <c r="Y658" s="34"/>
      <c r="Z658" s="34"/>
      <c r="AA658" s="34"/>
      <c r="AB658" s="34"/>
      <c r="AC658" s="34"/>
      <c r="AD658" s="34"/>
      <c r="AE658" s="34"/>
      <c r="AR658" s="202" t="s">
        <v>168</v>
      </c>
      <c r="AT658" s="202" t="s">
        <v>145</v>
      </c>
      <c r="AU658" s="202" t="s">
        <v>83</v>
      </c>
      <c r="AY658" s="17" t="s">
        <v>142</v>
      </c>
      <c r="BE658" s="203">
        <f>IF(N658="základní",J658,0)</f>
        <v>0</v>
      </c>
      <c r="BF658" s="203">
        <f>IF(N658="snížená",J658,0)</f>
        <v>0</v>
      </c>
      <c r="BG658" s="203">
        <f>IF(N658="zákl. přenesená",J658,0)</f>
        <v>0</v>
      </c>
      <c r="BH658" s="203">
        <f>IF(N658="sníž. přenesená",J658,0)</f>
        <v>0</v>
      </c>
      <c r="BI658" s="203">
        <f>IF(N658="nulová",J658,0)</f>
        <v>0</v>
      </c>
      <c r="BJ658" s="17" t="s">
        <v>81</v>
      </c>
      <c r="BK658" s="203">
        <f>ROUND(I658*H658,2)</f>
        <v>0</v>
      </c>
      <c r="BL658" s="17" t="s">
        <v>168</v>
      </c>
      <c r="BM658" s="202" t="s">
        <v>979</v>
      </c>
    </row>
    <row r="659" spans="1:47" s="2" customFormat="1" ht="19.5">
      <c r="A659" s="34"/>
      <c r="B659" s="35"/>
      <c r="C659" s="36"/>
      <c r="D659" s="204" t="s">
        <v>152</v>
      </c>
      <c r="E659" s="36"/>
      <c r="F659" s="205" t="s">
        <v>980</v>
      </c>
      <c r="G659" s="36"/>
      <c r="H659" s="36"/>
      <c r="I659" s="206"/>
      <c r="J659" s="36"/>
      <c r="K659" s="36"/>
      <c r="L659" s="39"/>
      <c r="M659" s="207"/>
      <c r="N659" s="208"/>
      <c r="O659" s="71"/>
      <c r="P659" s="71"/>
      <c r="Q659" s="71"/>
      <c r="R659" s="71"/>
      <c r="S659" s="71"/>
      <c r="T659" s="72"/>
      <c r="U659" s="34"/>
      <c r="V659" s="34"/>
      <c r="W659" s="34"/>
      <c r="X659" s="34"/>
      <c r="Y659" s="34"/>
      <c r="Z659" s="34"/>
      <c r="AA659" s="34"/>
      <c r="AB659" s="34"/>
      <c r="AC659" s="34"/>
      <c r="AD659" s="34"/>
      <c r="AE659" s="34"/>
      <c r="AT659" s="17" t="s">
        <v>152</v>
      </c>
      <c r="AU659" s="17" t="s">
        <v>83</v>
      </c>
    </row>
    <row r="660" spans="1:47" s="2" customFormat="1" ht="11.25">
      <c r="A660" s="34"/>
      <c r="B660" s="35"/>
      <c r="C660" s="36"/>
      <c r="D660" s="209" t="s">
        <v>153</v>
      </c>
      <c r="E660" s="36"/>
      <c r="F660" s="210" t="s">
        <v>981</v>
      </c>
      <c r="G660" s="36"/>
      <c r="H660" s="36"/>
      <c r="I660" s="206"/>
      <c r="J660" s="36"/>
      <c r="K660" s="36"/>
      <c r="L660" s="39"/>
      <c r="M660" s="207"/>
      <c r="N660" s="208"/>
      <c r="O660" s="71"/>
      <c r="P660" s="71"/>
      <c r="Q660" s="71"/>
      <c r="R660" s="71"/>
      <c r="S660" s="71"/>
      <c r="T660" s="72"/>
      <c r="U660" s="34"/>
      <c r="V660" s="34"/>
      <c r="W660" s="34"/>
      <c r="X660" s="34"/>
      <c r="Y660" s="34"/>
      <c r="Z660" s="34"/>
      <c r="AA660" s="34"/>
      <c r="AB660" s="34"/>
      <c r="AC660" s="34"/>
      <c r="AD660" s="34"/>
      <c r="AE660" s="34"/>
      <c r="AT660" s="17" t="s">
        <v>153</v>
      </c>
      <c r="AU660" s="17" t="s">
        <v>83</v>
      </c>
    </row>
    <row r="661" spans="2:51" s="13" customFormat="1" ht="11.25">
      <c r="B661" s="211"/>
      <c r="C661" s="212"/>
      <c r="D661" s="204" t="s">
        <v>159</v>
      </c>
      <c r="E661" s="213" t="s">
        <v>1</v>
      </c>
      <c r="F661" s="214" t="s">
        <v>370</v>
      </c>
      <c r="G661" s="212"/>
      <c r="H661" s="213" t="s">
        <v>1</v>
      </c>
      <c r="I661" s="215"/>
      <c r="J661" s="212"/>
      <c r="K661" s="212"/>
      <c r="L661" s="216"/>
      <c r="M661" s="217"/>
      <c r="N661" s="218"/>
      <c r="O661" s="218"/>
      <c r="P661" s="218"/>
      <c r="Q661" s="218"/>
      <c r="R661" s="218"/>
      <c r="S661" s="218"/>
      <c r="T661" s="219"/>
      <c r="AT661" s="220" t="s">
        <v>159</v>
      </c>
      <c r="AU661" s="220" t="s">
        <v>83</v>
      </c>
      <c r="AV661" s="13" t="s">
        <v>81</v>
      </c>
      <c r="AW661" s="13" t="s">
        <v>30</v>
      </c>
      <c r="AX661" s="13" t="s">
        <v>73</v>
      </c>
      <c r="AY661" s="220" t="s">
        <v>142</v>
      </c>
    </row>
    <row r="662" spans="2:51" s="13" customFormat="1" ht="11.25">
      <c r="B662" s="211"/>
      <c r="C662" s="212"/>
      <c r="D662" s="204" t="s">
        <v>159</v>
      </c>
      <c r="E662" s="213" t="s">
        <v>1</v>
      </c>
      <c r="F662" s="214" t="s">
        <v>982</v>
      </c>
      <c r="G662" s="212"/>
      <c r="H662" s="213" t="s">
        <v>1</v>
      </c>
      <c r="I662" s="215"/>
      <c r="J662" s="212"/>
      <c r="K662" s="212"/>
      <c r="L662" s="216"/>
      <c r="M662" s="217"/>
      <c r="N662" s="218"/>
      <c r="O662" s="218"/>
      <c r="P662" s="218"/>
      <c r="Q662" s="218"/>
      <c r="R662" s="218"/>
      <c r="S662" s="218"/>
      <c r="T662" s="219"/>
      <c r="AT662" s="220" t="s">
        <v>159</v>
      </c>
      <c r="AU662" s="220" t="s">
        <v>83</v>
      </c>
      <c r="AV662" s="13" t="s">
        <v>81</v>
      </c>
      <c r="AW662" s="13" t="s">
        <v>30</v>
      </c>
      <c r="AX662" s="13" t="s">
        <v>73</v>
      </c>
      <c r="AY662" s="220" t="s">
        <v>142</v>
      </c>
    </row>
    <row r="663" spans="2:51" s="14" customFormat="1" ht="11.25">
      <c r="B663" s="221"/>
      <c r="C663" s="222"/>
      <c r="D663" s="204" t="s">
        <v>159</v>
      </c>
      <c r="E663" s="223" t="s">
        <v>1</v>
      </c>
      <c r="F663" s="224" t="s">
        <v>983</v>
      </c>
      <c r="G663" s="222"/>
      <c r="H663" s="225">
        <v>15.15</v>
      </c>
      <c r="I663" s="226"/>
      <c r="J663" s="222"/>
      <c r="K663" s="222"/>
      <c r="L663" s="227"/>
      <c r="M663" s="228"/>
      <c r="N663" s="229"/>
      <c r="O663" s="229"/>
      <c r="P663" s="229"/>
      <c r="Q663" s="229"/>
      <c r="R663" s="229"/>
      <c r="S663" s="229"/>
      <c r="T663" s="230"/>
      <c r="AT663" s="231" t="s">
        <v>159</v>
      </c>
      <c r="AU663" s="231" t="s">
        <v>83</v>
      </c>
      <c r="AV663" s="14" t="s">
        <v>83</v>
      </c>
      <c r="AW663" s="14" t="s">
        <v>30</v>
      </c>
      <c r="AX663" s="14" t="s">
        <v>81</v>
      </c>
      <c r="AY663" s="231" t="s">
        <v>142</v>
      </c>
    </row>
    <row r="664" spans="1:65" s="2" customFormat="1" ht="24.2" customHeight="1">
      <c r="A664" s="34"/>
      <c r="B664" s="35"/>
      <c r="C664" s="191" t="s">
        <v>984</v>
      </c>
      <c r="D664" s="191" t="s">
        <v>145</v>
      </c>
      <c r="E664" s="192" t="s">
        <v>985</v>
      </c>
      <c r="F664" s="193" t="s">
        <v>986</v>
      </c>
      <c r="G664" s="194" t="s">
        <v>319</v>
      </c>
      <c r="H664" s="195">
        <v>3.16</v>
      </c>
      <c r="I664" s="196"/>
      <c r="J664" s="197">
        <f>ROUND(I664*H664,2)</f>
        <v>0</v>
      </c>
      <c r="K664" s="193" t="s">
        <v>1</v>
      </c>
      <c r="L664" s="39"/>
      <c r="M664" s="198" t="s">
        <v>1</v>
      </c>
      <c r="N664" s="199" t="s">
        <v>38</v>
      </c>
      <c r="O664" s="71"/>
      <c r="P664" s="200">
        <f>O664*H664</f>
        <v>0</v>
      </c>
      <c r="Q664" s="200">
        <v>0.03885</v>
      </c>
      <c r="R664" s="200">
        <f>Q664*H664</f>
        <v>0.12276600000000001</v>
      </c>
      <c r="S664" s="200">
        <v>0</v>
      </c>
      <c r="T664" s="201">
        <f>S664*H664</f>
        <v>0</v>
      </c>
      <c r="U664" s="34"/>
      <c r="V664" s="34"/>
      <c r="W664" s="34"/>
      <c r="X664" s="34"/>
      <c r="Y664" s="34"/>
      <c r="Z664" s="34"/>
      <c r="AA664" s="34"/>
      <c r="AB664" s="34"/>
      <c r="AC664" s="34"/>
      <c r="AD664" s="34"/>
      <c r="AE664" s="34"/>
      <c r="AR664" s="202" t="s">
        <v>168</v>
      </c>
      <c r="AT664" s="202" t="s">
        <v>145</v>
      </c>
      <c r="AU664" s="202" t="s">
        <v>83</v>
      </c>
      <c r="AY664" s="17" t="s">
        <v>142</v>
      </c>
      <c r="BE664" s="203">
        <f>IF(N664="základní",J664,0)</f>
        <v>0</v>
      </c>
      <c r="BF664" s="203">
        <f>IF(N664="snížená",J664,0)</f>
        <v>0</v>
      </c>
      <c r="BG664" s="203">
        <f>IF(N664="zákl. přenesená",J664,0)</f>
        <v>0</v>
      </c>
      <c r="BH664" s="203">
        <f>IF(N664="sníž. přenesená",J664,0)</f>
        <v>0</v>
      </c>
      <c r="BI664" s="203">
        <f>IF(N664="nulová",J664,0)</f>
        <v>0</v>
      </c>
      <c r="BJ664" s="17" t="s">
        <v>81</v>
      </c>
      <c r="BK664" s="203">
        <f>ROUND(I664*H664,2)</f>
        <v>0</v>
      </c>
      <c r="BL664" s="17" t="s">
        <v>168</v>
      </c>
      <c r="BM664" s="202" t="s">
        <v>987</v>
      </c>
    </row>
    <row r="665" spans="1:47" s="2" customFormat="1" ht="19.5">
      <c r="A665" s="34"/>
      <c r="B665" s="35"/>
      <c r="C665" s="36"/>
      <c r="D665" s="204" t="s">
        <v>152</v>
      </c>
      <c r="E665" s="36"/>
      <c r="F665" s="205" t="s">
        <v>988</v>
      </c>
      <c r="G665" s="36"/>
      <c r="H665" s="36"/>
      <c r="I665" s="206"/>
      <c r="J665" s="36"/>
      <c r="K665" s="36"/>
      <c r="L665" s="39"/>
      <c r="M665" s="207"/>
      <c r="N665" s="208"/>
      <c r="O665" s="71"/>
      <c r="P665" s="71"/>
      <c r="Q665" s="71"/>
      <c r="R665" s="71"/>
      <c r="S665" s="71"/>
      <c r="T665" s="72"/>
      <c r="U665" s="34"/>
      <c r="V665" s="34"/>
      <c r="W665" s="34"/>
      <c r="X665" s="34"/>
      <c r="Y665" s="34"/>
      <c r="Z665" s="34"/>
      <c r="AA665" s="34"/>
      <c r="AB665" s="34"/>
      <c r="AC665" s="34"/>
      <c r="AD665" s="34"/>
      <c r="AE665" s="34"/>
      <c r="AT665" s="17" t="s">
        <v>152</v>
      </c>
      <c r="AU665" s="17" t="s">
        <v>83</v>
      </c>
    </row>
    <row r="666" spans="2:51" s="13" customFormat="1" ht="11.25">
      <c r="B666" s="211"/>
      <c r="C666" s="212"/>
      <c r="D666" s="204" t="s">
        <v>159</v>
      </c>
      <c r="E666" s="213" t="s">
        <v>1</v>
      </c>
      <c r="F666" s="214" t="s">
        <v>370</v>
      </c>
      <c r="G666" s="212"/>
      <c r="H666" s="213" t="s">
        <v>1</v>
      </c>
      <c r="I666" s="215"/>
      <c r="J666" s="212"/>
      <c r="K666" s="212"/>
      <c r="L666" s="216"/>
      <c r="M666" s="217"/>
      <c r="N666" s="218"/>
      <c r="O666" s="218"/>
      <c r="P666" s="218"/>
      <c r="Q666" s="218"/>
      <c r="R666" s="218"/>
      <c r="S666" s="218"/>
      <c r="T666" s="219"/>
      <c r="AT666" s="220" t="s">
        <v>159</v>
      </c>
      <c r="AU666" s="220" t="s">
        <v>83</v>
      </c>
      <c r="AV666" s="13" t="s">
        <v>81</v>
      </c>
      <c r="AW666" s="13" t="s">
        <v>30</v>
      </c>
      <c r="AX666" s="13" t="s">
        <v>73</v>
      </c>
      <c r="AY666" s="220" t="s">
        <v>142</v>
      </c>
    </row>
    <row r="667" spans="2:51" s="13" customFormat="1" ht="22.5">
      <c r="B667" s="211"/>
      <c r="C667" s="212"/>
      <c r="D667" s="204" t="s">
        <v>159</v>
      </c>
      <c r="E667" s="213" t="s">
        <v>1</v>
      </c>
      <c r="F667" s="214" t="s">
        <v>989</v>
      </c>
      <c r="G667" s="212"/>
      <c r="H667" s="213" t="s">
        <v>1</v>
      </c>
      <c r="I667" s="215"/>
      <c r="J667" s="212"/>
      <c r="K667" s="212"/>
      <c r="L667" s="216"/>
      <c r="M667" s="217"/>
      <c r="N667" s="218"/>
      <c r="O667" s="218"/>
      <c r="P667" s="218"/>
      <c r="Q667" s="218"/>
      <c r="R667" s="218"/>
      <c r="S667" s="218"/>
      <c r="T667" s="219"/>
      <c r="AT667" s="220" t="s">
        <v>159</v>
      </c>
      <c r="AU667" s="220" t="s">
        <v>83</v>
      </c>
      <c r="AV667" s="13" t="s">
        <v>81</v>
      </c>
      <c r="AW667" s="13" t="s">
        <v>30</v>
      </c>
      <c r="AX667" s="13" t="s">
        <v>73</v>
      </c>
      <c r="AY667" s="220" t="s">
        <v>142</v>
      </c>
    </row>
    <row r="668" spans="2:51" s="14" customFormat="1" ht="11.25">
      <c r="B668" s="221"/>
      <c r="C668" s="222"/>
      <c r="D668" s="204" t="s">
        <v>159</v>
      </c>
      <c r="E668" s="223" t="s">
        <v>1</v>
      </c>
      <c r="F668" s="224" t="s">
        <v>990</v>
      </c>
      <c r="G668" s="222"/>
      <c r="H668" s="225">
        <v>3.16</v>
      </c>
      <c r="I668" s="226"/>
      <c r="J668" s="222"/>
      <c r="K668" s="222"/>
      <c r="L668" s="227"/>
      <c r="M668" s="228"/>
      <c r="N668" s="229"/>
      <c r="O668" s="229"/>
      <c r="P668" s="229"/>
      <c r="Q668" s="229"/>
      <c r="R668" s="229"/>
      <c r="S668" s="229"/>
      <c r="T668" s="230"/>
      <c r="AT668" s="231" t="s">
        <v>159</v>
      </c>
      <c r="AU668" s="231" t="s">
        <v>83</v>
      </c>
      <c r="AV668" s="14" t="s">
        <v>83</v>
      </c>
      <c r="AW668" s="14" t="s">
        <v>30</v>
      </c>
      <c r="AX668" s="14" t="s">
        <v>81</v>
      </c>
      <c r="AY668" s="231" t="s">
        <v>142</v>
      </c>
    </row>
    <row r="669" spans="2:63" s="12" customFormat="1" ht="22.9" customHeight="1">
      <c r="B669" s="175"/>
      <c r="C669" s="176"/>
      <c r="D669" s="177" t="s">
        <v>72</v>
      </c>
      <c r="E669" s="189" t="s">
        <v>991</v>
      </c>
      <c r="F669" s="189" t="s">
        <v>992</v>
      </c>
      <c r="G669" s="176"/>
      <c r="H669" s="176"/>
      <c r="I669" s="179"/>
      <c r="J669" s="190">
        <f>BK669</f>
        <v>0</v>
      </c>
      <c r="K669" s="176"/>
      <c r="L669" s="181"/>
      <c r="M669" s="182"/>
      <c r="N669" s="183"/>
      <c r="O669" s="183"/>
      <c r="P669" s="184">
        <f>SUM(P670:P696)</f>
        <v>0</v>
      </c>
      <c r="Q669" s="183"/>
      <c r="R669" s="184">
        <f>SUM(R670:R696)</f>
        <v>0</v>
      </c>
      <c r="S669" s="183"/>
      <c r="T669" s="185">
        <f>SUM(T670:T696)</f>
        <v>0</v>
      </c>
      <c r="AR669" s="186" t="s">
        <v>81</v>
      </c>
      <c r="AT669" s="187" t="s">
        <v>72</v>
      </c>
      <c r="AU669" s="187" t="s">
        <v>81</v>
      </c>
      <c r="AY669" s="186" t="s">
        <v>142</v>
      </c>
      <c r="BK669" s="188">
        <f>SUM(BK670:BK696)</f>
        <v>0</v>
      </c>
    </row>
    <row r="670" spans="1:65" s="2" customFormat="1" ht="24.2" customHeight="1">
      <c r="A670" s="34"/>
      <c r="B670" s="35"/>
      <c r="C670" s="191" t="s">
        <v>904</v>
      </c>
      <c r="D670" s="191" t="s">
        <v>145</v>
      </c>
      <c r="E670" s="192" t="s">
        <v>993</v>
      </c>
      <c r="F670" s="193" t="s">
        <v>994</v>
      </c>
      <c r="G670" s="194" t="s">
        <v>379</v>
      </c>
      <c r="H670" s="195">
        <v>569.592</v>
      </c>
      <c r="I670" s="196"/>
      <c r="J670" s="197">
        <f>ROUND(I670*H670,2)</f>
        <v>0</v>
      </c>
      <c r="K670" s="193" t="s">
        <v>149</v>
      </c>
      <c r="L670" s="39"/>
      <c r="M670" s="198" t="s">
        <v>1</v>
      </c>
      <c r="N670" s="199" t="s">
        <v>38</v>
      </c>
      <c r="O670" s="71"/>
      <c r="P670" s="200">
        <f>O670*H670</f>
        <v>0</v>
      </c>
      <c r="Q670" s="200">
        <v>0</v>
      </c>
      <c r="R670" s="200">
        <f>Q670*H670</f>
        <v>0</v>
      </c>
      <c r="S670" s="200">
        <v>0</v>
      </c>
      <c r="T670" s="201">
        <f>S670*H670</f>
        <v>0</v>
      </c>
      <c r="U670" s="34"/>
      <c r="V670" s="34"/>
      <c r="W670" s="34"/>
      <c r="X670" s="34"/>
      <c r="Y670" s="34"/>
      <c r="Z670" s="34"/>
      <c r="AA670" s="34"/>
      <c r="AB670" s="34"/>
      <c r="AC670" s="34"/>
      <c r="AD670" s="34"/>
      <c r="AE670" s="34"/>
      <c r="AR670" s="202" t="s">
        <v>168</v>
      </c>
      <c r="AT670" s="202" t="s">
        <v>145</v>
      </c>
      <c r="AU670" s="202" t="s">
        <v>83</v>
      </c>
      <c r="AY670" s="17" t="s">
        <v>142</v>
      </c>
      <c r="BE670" s="203">
        <f>IF(N670="základní",J670,0)</f>
        <v>0</v>
      </c>
      <c r="BF670" s="203">
        <f>IF(N670="snížená",J670,0)</f>
        <v>0</v>
      </c>
      <c r="BG670" s="203">
        <f>IF(N670="zákl. přenesená",J670,0)</f>
        <v>0</v>
      </c>
      <c r="BH670" s="203">
        <f>IF(N670="sníž. přenesená",J670,0)</f>
        <v>0</v>
      </c>
      <c r="BI670" s="203">
        <f>IF(N670="nulová",J670,0)</f>
        <v>0</v>
      </c>
      <c r="BJ670" s="17" t="s">
        <v>81</v>
      </c>
      <c r="BK670" s="203">
        <f>ROUND(I670*H670,2)</f>
        <v>0</v>
      </c>
      <c r="BL670" s="17" t="s">
        <v>168</v>
      </c>
      <c r="BM670" s="202" t="s">
        <v>995</v>
      </c>
    </row>
    <row r="671" spans="1:47" s="2" customFormat="1" ht="19.5">
      <c r="A671" s="34"/>
      <c r="B671" s="35"/>
      <c r="C671" s="36"/>
      <c r="D671" s="204" t="s">
        <v>152</v>
      </c>
      <c r="E671" s="36"/>
      <c r="F671" s="205" t="s">
        <v>996</v>
      </c>
      <c r="G671" s="36"/>
      <c r="H671" s="36"/>
      <c r="I671" s="206"/>
      <c r="J671" s="36"/>
      <c r="K671" s="36"/>
      <c r="L671" s="39"/>
      <c r="M671" s="207"/>
      <c r="N671" s="208"/>
      <c r="O671" s="71"/>
      <c r="P671" s="71"/>
      <c r="Q671" s="71"/>
      <c r="R671" s="71"/>
      <c r="S671" s="71"/>
      <c r="T671" s="72"/>
      <c r="U671" s="34"/>
      <c r="V671" s="34"/>
      <c r="W671" s="34"/>
      <c r="X671" s="34"/>
      <c r="Y671" s="34"/>
      <c r="Z671" s="34"/>
      <c r="AA671" s="34"/>
      <c r="AB671" s="34"/>
      <c r="AC671" s="34"/>
      <c r="AD671" s="34"/>
      <c r="AE671" s="34"/>
      <c r="AT671" s="17" t="s">
        <v>152</v>
      </c>
      <c r="AU671" s="17" t="s">
        <v>83</v>
      </c>
    </row>
    <row r="672" spans="1:47" s="2" customFormat="1" ht="11.25">
      <c r="A672" s="34"/>
      <c r="B672" s="35"/>
      <c r="C672" s="36"/>
      <c r="D672" s="209" t="s">
        <v>153</v>
      </c>
      <c r="E672" s="36"/>
      <c r="F672" s="210" t="s">
        <v>997</v>
      </c>
      <c r="G672" s="36"/>
      <c r="H672" s="36"/>
      <c r="I672" s="206"/>
      <c r="J672" s="36"/>
      <c r="K672" s="36"/>
      <c r="L672" s="39"/>
      <c r="M672" s="207"/>
      <c r="N672" s="208"/>
      <c r="O672" s="71"/>
      <c r="P672" s="71"/>
      <c r="Q672" s="71"/>
      <c r="R672" s="71"/>
      <c r="S672" s="71"/>
      <c r="T672" s="72"/>
      <c r="U672" s="34"/>
      <c r="V672" s="34"/>
      <c r="W672" s="34"/>
      <c r="X672" s="34"/>
      <c r="Y672" s="34"/>
      <c r="Z672" s="34"/>
      <c r="AA672" s="34"/>
      <c r="AB672" s="34"/>
      <c r="AC672" s="34"/>
      <c r="AD672" s="34"/>
      <c r="AE672" s="34"/>
      <c r="AT672" s="17" t="s">
        <v>153</v>
      </c>
      <c r="AU672" s="17" t="s">
        <v>83</v>
      </c>
    </row>
    <row r="673" spans="1:65" s="2" customFormat="1" ht="24.2" customHeight="1">
      <c r="A673" s="34"/>
      <c r="B673" s="35"/>
      <c r="C673" s="191" t="s">
        <v>998</v>
      </c>
      <c r="D673" s="191" t="s">
        <v>145</v>
      </c>
      <c r="E673" s="192" t="s">
        <v>999</v>
      </c>
      <c r="F673" s="193" t="s">
        <v>1000</v>
      </c>
      <c r="G673" s="194" t="s">
        <v>379</v>
      </c>
      <c r="H673" s="195">
        <v>5126.328</v>
      </c>
      <c r="I673" s="196"/>
      <c r="J673" s="197">
        <f>ROUND(I673*H673,2)</f>
        <v>0</v>
      </c>
      <c r="K673" s="193" t="s">
        <v>149</v>
      </c>
      <c r="L673" s="39"/>
      <c r="M673" s="198" t="s">
        <v>1</v>
      </c>
      <c r="N673" s="199" t="s">
        <v>38</v>
      </c>
      <c r="O673" s="71"/>
      <c r="P673" s="200">
        <f>O673*H673</f>
        <v>0</v>
      </c>
      <c r="Q673" s="200">
        <v>0</v>
      </c>
      <c r="R673" s="200">
        <f>Q673*H673</f>
        <v>0</v>
      </c>
      <c r="S673" s="200">
        <v>0</v>
      </c>
      <c r="T673" s="201">
        <f>S673*H673</f>
        <v>0</v>
      </c>
      <c r="U673" s="34"/>
      <c r="V673" s="34"/>
      <c r="W673" s="34"/>
      <c r="X673" s="34"/>
      <c r="Y673" s="34"/>
      <c r="Z673" s="34"/>
      <c r="AA673" s="34"/>
      <c r="AB673" s="34"/>
      <c r="AC673" s="34"/>
      <c r="AD673" s="34"/>
      <c r="AE673" s="34"/>
      <c r="AR673" s="202" t="s">
        <v>168</v>
      </c>
      <c r="AT673" s="202" t="s">
        <v>145</v>
      </c>
      <c r="AU673" s="202" t="s">
        <v>83</v>
      </c>
      <c r="AY673" s="17" t="s">
        <v>142</v>
      </c>
      <c r="BE673" s="203">
        <f>IF(N673="základní",J673,0)</f>
        <v>0</v>
      </c>
      <c r="BF673" s="203">
        <f>IF(N673="snížená",J673,0)</f>
        <v>0</v>
      </c>
      <c r="BG673" s="203">
        <f>IF(N673="zákl. přenesená",J673,0)</f>
        <v>0</v>
      </c>
      <c r="BH673" s="203">
        <f>IF(N673="sníž. přenesená",J673,0)</f>
        <v>0</v>
      </c>
      <c r="BI673" s="203">
        <f>IF(N673="nulová",J673,0)</f>
        <v>0</v>
      </c>
      <c r="BJ673" s="17" t="s">
        <v>81</v>
      </c>
      <c r="BK673" s="203">
        <f>ROUND(I673*H673,2)</f>
        <v>0</v>
      </c>
      <c r="BL673" s="17" t="s">
        <v>168</v>
      </c>
      <c r="BM673" s="202" t="s">
        <v>1001</v>
      </c>
    </row>
    <row r="674" spans="1:47" s="2" customFormat="1" ht="29.25">
      <c r="A674" s="34"/>
      <c r="B674" s="35"/>
      <c r="C674" s="36"/>
      <c r="D674" s="204" t="s">
        <v>152</v>
      </c>
      <c r="E674" s="36"/>
      <c r="F674" s="205" t="s">
        <v>1002</v>
      </c>
      <c r="G674" s="36"/>
      <c r="H674" s="36"/>
      <c r="I674" s="206"/>
      <c r="J674" s="36"/>
      <c r="K674" s="36"/>
      <c r="L674" s="39"/>
      <c r="M674" s="207"/>
      <c r="N674" s="208"/>
      <c r="O674" s="71"/>
      <c r="P674" s="71"/>
      <c r="Q674" s="71"/>
      <c r="R674" s="71"/>
      <c r="S674" s="71"/>
      <c r="T674" s="72"/>
      <c r="U674" s="34"/>
      <c r="V674" s="34"/>
      <c r="W674" s="34"/>
      <c r="X674" s="34"/>
      <c r="Y674" s="34"/>
      <c r="Z674" s="34"/>
      <c r="AA674" s="34"/>
      <c r="AB674" s="34"/>
      <c r="AC674" s="34"/>
      <c r="AD674" s="34"/>
      <c r="AE674" s="34"/>
      <c r="AT674" s="17" t="s">
        <v>152</v>
      </c>
      <c r="AU674" s="17" t="s">
        <v>83</v>
      </c>
    </row>
    <row r="675" spans="1:47" s="2" customFormat="1" ht="11.25">
      <c r="A675" s="34"/>
      <c r="B675" s="35"/>
      <c r="C675" s="36"/>
      <c r="D675" s="209" t="s">
        <v>153</v>
      </c>
      <c r="E675" s="36"/>
      <c r="F675" s="210" t="s">
        <v>1003</v>
      </c>
      <c r="G675" s="36"/>
      <c r="H675" s="36"/>
      <c r="I675" s="206"/>
      <c r="J675" s="36"/>
      <c r="K675" s="36"/>
      <c r="L675" s="39"/>
      <c r="M675" s="207"/>
      <c r="N675" s="208"/>
      <c r="O675" s="71"/>
      <c r="P675" s="71"/>
      <c r="Q675" s="71"/>
      <c r="R675" s="71"/>
      <c r="S675" s="71"/>
      <c r="T675" s="72"/>
      <c r="U675" s="34"/>
      <c r="V675" s="34"/>
      <c r="W675" s="34"/>
      <c r="X675" s="34"/>
      <c r="Y675" s="34"/>
      <c r="Z675" s="34"/>
      <c r="AA675" s="34"/>
      <c r="AB675" s="34"/>
      <c r="AC675" s="34"/>
      <c r="AD675" s="34"/>
      <c r="AE675" s="34"/>
      <c r="AT675" s="17" t="s">
        <v>153</v>
      </c>
      <c r="AU675" s="17" t="s">
        <v>83</v>
      </c>
    </row>
    <row r="676" spans="2:51" s="14" customFormat="1" ht="11.25">
      <c r="B676" s="221"/>
      <c r="C676" s="222"/>
      <c r="D676" s="204" t="s">
        <v>159</v>
      </c>
      <c r="E676" s="222"/>
      <c r="F676" s="224" t="s">
        <v>1004</v>
      </c>
      <c r="G676" s="222"/>
      <c r="H676" s="225">
        <v>5126.328</v>
      </c>
      <c r="I676" s="226"/>
      <c r="J676" s="222"/>
      <c r="K676" s="222"/>
      <c r="L676" s="227"/>
      <c r="M676" s="228"/>
      <c r="N676" s="229"/>
      <c r="O676" s="229"/>
      <c r="P676" s="229"/>
      <c r="Q676" s="229"/>
      <c r="R676" s="229"/>
      <c r="S676" s="229"/>
      <c r="T676" s="230"/>
      <c r="AT676" s="231" t="s">
        <v>159</v>
      </c>
      <c r="AU676" s="231" t="s">
        <v>83</v>
      </c>
      <c r="AV676" s="14" t="s">
        <v>83</v>
      </c>
      <c r="AW676" s="14" t="s">
        <v>4</v>
      </c>
      <c r="AX676" s="14" t="s">
        <v>81</v>
      </c>
      <c r="AY676" s="231" t="s">
        <v>142</v>
      </c>
    </row>
    <row r="677" spans="1:65" s="2" customFormat="1" ht="33" customHeight="1">
      <c r="A677" s="34"/>
      <c r="B677" s="35"/>
      <c r="C677" s="191" t="s">
        <v>1005</v>
      </c>
      <c r="D677" s="191" t="s">
        <v>145</v>
      </c>
      <c r="E677" s="192" t="s">
        <v>1006</v>
      </c>
      <c r="F677" s="193" t="s">
        <v>1007</v>
      </c>
      <c r="G677" s="194" t="s">
        <v>379</v>
      </c>
      <c r="H677" s="195">
        <v>40.285</v>
      </c>
      <c r="I677" s="196"/>
      <c r="J677" s="197">
        <f>ROUND(I677*H677,2)</f>
        <v>0</v>
      </c>
      <c r="K677" s="193" t="s">
        <v>149</v>
      </c>
      <c r="L677" s="39"/>
      <c r="M677" s="198" t="s">
        <v>1</v>
      </c>
      <c r="N677" s="199" t="s">
        <v>38</v>
      </c>
      <c r="O677" s="71"/>
      <c r="P677" s="200">
        <f>O677*H677</f>
        <v>0</v>
      </c>
      <c r="Q677" s="200">
        <v>0</v>
      </c>
      <c r="R677" s="200">
        <f>Q677*H677</f>
        <v>0</v>
      </c>
      <c r="S677" s="200">
        <v>0</v>
      </c>
      <c r="T677" s="201">
        <f>S677*H677</f>
        <v>0</v>
      </c>
      <c r="U677" s="34"/>
      <c r="V677" s="34"/>
      <c r="W677" s="34"/>
      <c r="X677" s="34"/>
      <c r="Y677" s="34"/>
      <c r="Z677" s="34"/>
      <c r="AA677" s="34"/>
      <c r="AB677" s="34"/>
      <c r="AC677" s="34"/>
      <c r="AD677" s="34"/>
      <c r="AE677" s="34"/>
      <c r="AR677" s="202" t="s">
        <v>168</v>
      </c>
      <c r="AT677" s="202" t="s">
        <v>145</v>
      </c>
      <c r="AU677" s="202" t="s">
        <v>83</v>
      </c>
      <c r="AY677" s="17" t="s">
        <v>142</v>
      </c>
      <c r="BE677" s="203">
        <f>IF(N677="základní",J677,0)</f>
        <v>0</v>
      </c>
      <c r="BF677" s="203">
        <f>IF(N677="snížená",J677,0)</f>
        <v>0</v>
      </c>
      <c r="BG677" s="203">
        <f>IF(N677="zákl. přenesená",J677,0)</f>
        <v>0</v>
      </c>
      <c r="BH677" s="203">
        <f>IF(N677="sníž. přenesená",J677,0)</f>
        <v>0</v>
      </c>
      <c r="BI677" s="203">
        <f>IF(N677="nulová",J677,0)</f>
        <v>0</v>
      </c>
      <c r="BJ677" s="17" t="s">
        <v>81</v>
      </c>
      <c r="BK677" s="203">
        <f>ROUND(I677*H677,2)</f>
        <v>0</v>
      </c>
      <c r="BL677" s="17" t="s">
        <v>168</v>
      </c>
      <c r="BM677" s="202" t="s">
        <v>1008</v>
      </c>
    </row>
    <row r="678" spans="1:47" s="2" customFormat="1" ht="29.25">
      <c r="A678" s="34"/>
      <c r="B678" s="35"/>
      <c r="C678" s="36"/>
      <c r="D678" s="204" t="s">
        <v>152</v>
      </c>
      <c r="E678" s="36"/>
      <c r="F678" s="205" t="s">
        <v>1009</v>
      </c>
      <c r="G678" s="36"/>
      <c r="H678" s="36"/>
      <c r="I678" s="206"/>
      <c r="J678" s="36"/>
      <c r="K678" s="36"/>
      <c r="L678" s="39"/>
      <c r="M678" s="207"/>
      <c r="N678" s="208"/>
      <c r="O678" s="71"/>
      <c r="P678" s="71"/>
      <c r="Q678" s="71"/>
      <c r="R678" s="71"/>
      <c r="S678" s="71"/>
      <c r="T678" s="72"/>
      <c r="U678" s="34"/>
      <c r="V678" s="34"/>
      <c r="W678" s="34"/>
      <c r="X678" s="34"/>
      <c r="Y678" s="34"/>
      <c r="Z678" s="34"/>
      <c r="AA678" s="34"/>
      <c r="AB678" s="34"/>
      <c r="AC678" s="34"/>
      <c r="AD678" s="34"/>
      <c r="AE678" s="34"/>
      <c r="AT678" s="17" t="s">
        <v>152</v>
      </c>
      <c r="AU678" s="17" t="s">
        <v>83</v>
      </c>
    </row>
    <row r="679" spans="1:47" s="2" customFormat="1" ht="11.25">
      <c r="A679" s="34"/>
      <c r="B679" s="35"/>
      <c r="C679" s="36"/>
      <c r="D679" s="209" t="s">
        <v>153</v>
      </c>
      <c r="E679" s="36"/>
      <c r="F679" s="210" t="s">
        <v>1010</v>
      </c>
      <c r="G679" s="36"/>
      <c r="H679" s="36"/>
      <c r="I679" s="206"/>
      <c r="J679" s="36"/>
      <c r="K679" s="36"/>
      <c r="L679" s="39"/>
      <c r="M679" s="207"/>
      <c r="N679" s="208"/>
      <c r="O679" s="71"/>
      <c r="P679" s="71"/>
      <c r="Q679" s="71"/>
      <c r="R679" s="71"/>
      <c r="S679" s="71"/>
      <c r="T679" s="72"/>
      <c r="U679" s="34"/>
      <c r="V679" s="34"/>
      <c r="W679" s="34"/>
      <c r="X679" s="34"/>
      <c r="Y679" s="34"/>
      <c r="Z679" s="34"/>
      <c r="AA679" s="34"/>
      <c r="AB679" s="34"/>
      <c r="AC679" s="34"/>
      <c r="AD679" s="34"/>
      <c r="AE679" s="34"/>
      <c r="AT679" s="17" t="s">
        <v>153</v>
      </c>
      <c r="AU679" s="17" t="s">
        <v>83</v>
      </c>
    </row>
    <row r="680" spans="2:51" s="14" customFormat="1" ht="11.25">
      <c r="B680" s="221"/>
      <c r="C680" s="222"/>
      <c r="D680" s="204" t="s">
        <v>159</v>
      </c>
      <c r="E680" s="223" t="s">
        <v>1</v>
      </c>
      <c r="F680" s="224" t="s">
        <v>1011</v>
      </c>
      <c r="G680" s="222"/>
      <c r="H680" s="225">
        <v>40.285</v>
      </c>
      <c r="I680" s="226"/>
      <c r="J680" s="222"/>
      <c r="K680" s="222"/>
      <c r="L680" s="227"/>
      <c r="M680" s="228"/>
      <c r="N680" s="229"/>
      <c r="O680" s="229"/>
      <c r="P680" s="229"/>
      <c r="Q680" s="229"/>
      <c r="R680" s="229"/>
      <c r="S680" s="229"/>
      <c r="T680" s="230"/>
      <c r="AT680" s="231" t="s">
        <v>159</v>
      </c>
      <c r="AU680" s="231" t="s">
        <v>83</v>
      </c>
      <c r="AV680" s="14" t="s">
        <v>83</v>
      </c>
      <c r="AW680" s="14" t="s">
        <v>30</v>
      </c>
      <c r="AX680" s="14" t="s">
        <v>81</v>
      </c>
      <c r="AY680" s="231" t="s">
        <v>142</v>
      </c>
    </row>
    <row r="681" spans="1:65" s="2" customFormat="1" ht="37.9" customHeight="1">
      <c r="A681" s="34"/>
      <c r="B681" s="35"/>
      <c r="C681" s="191" t="s">
        <v>1012</v>
      </c>
      <c r="D681" s="191" t="s">
        <v>145</v>
      </c>
      <c r="E681" s="192" t="s">
        <v>1013</v>
      </c>
      <c r="F681" s="193" t="s">
        <v>1014</v>
      </c>
      <c r="G681" s="194" t="s">
        <v>379</v>
      </c>
      <c r="H681" s="195">
        <v>2.297</v>
      </c>
      <c r="I681" s="196"/>
      <c r="J681" s="197">
        <f>ROUND(I681*H681,2)</f>
        <v>0</v>
      </c>
      <c r="K681" s="193" t="s">
        <v>149</v>
      </c>
      <c r="L681" s="39"/>
      <c r="M681" s="198" t="s">
        <v>1</v>
      </c>
      <c r="N681" s="199" t="s">
        <v>38</v>
      </c>
      <c r="O681" s="71"/>
      <c r="P681" s="200">
        <f>O681*H681</f>
        <v>0</v>
      </c>
      <c r="Q681" s="200">
        <v>0</v>
      </c>
      <c r="R681" s="200">
        <f>Q681*H681</f>
        <v>0</v>
      </c>
      <c r="S681" s="200">
        <v>0</v>
      </c>
      <c r="T681" s="201">
        <f>S681*H681</f>
        <v>0</v>
      </c>
      <c r="U681" s="34"/>
      <c r="V681" s="34"/>
      <c r="W681" s="34"/>
      <c r="X681" s="34"/>
      <c r="Y681" s="34"/>
      <c r="Z681" s="34"/>
      <c r="AA681" s="34"/>
      <c r="AB681" s="34"/>
      <c r="AC681" s="34"/>
      <c r="AD681" s="34"/>
      <c r="AE681" s="34"/>
      <c r="AR681" s="202" t="s">
        <v>168</v>
      </c>
      <c r="AT681" s="202" t="s">
        <v>145</v>
      </c>
      <c r="AU681" s="202" t="s">
        <v>83</v>
      </c>
      <c r="AY681" s="17" t="s">
        <v>142</v>
      </c>
      <c r="BE681" s="203">
        <f>IF(N681="základní",J681,0)</f>
        <v>0</v>
      </c>
      <c r="BF681" s="203">
        <f>IF(N681="snížená",J681,0)</f>
        <v>0</v>
      </c>
      <c r="BG681" s="203">
        <f>IF(N681="zákl. přenesená",J681,0)</f>
        <v>0</v>
      </c>
      <c r="BH681" s="203">
        <f>IF(N681="sníž. přenesená",J681,0)</f>
        <v>0</v>
      </c>
      <c r="BI681" s="203">
        <f>IF(N681="nulová",J681,0)</f>
        <v>0</v>
      </c>
      <c r="BJ681" s="17" t="s">
        <v>81</v>
      </c>
      <c r="BK681" s="203">
        <f>ROUND(I681*H681,2)</f>
        <v>0</v>
      </c>
      <c r="BL681" s="17" t="s">
        <v>168</v>
      </c>
      <c r="BM681" s="202" t="s">
        <v>1015</v>
      </c>
    </row>
    <row r="682" spans="1:47" s="2" customFormat="1" ht="29.25">
      <c r="A682" s="34"/>
      <c r="B682" s="35"/>
      <c r="C682" s="36"/>
      <c r="D682" s="204" t="s">
        <v>152</v>
      </c>
      <c r="E682" s="36"/>
      <c r="F682" s="205" t="s">
        <v>1016</v>
      </c>
      <c r="G682" s="36"/>
      <c r="H682" s="36"/>
      <c r="I682" s="206"/>
      <c r="J682" s="36"/>
      <c r="K682" s="36"/>
      <c r="L682" s="39"/>
      <c r="M682" s="207"/>
      <c r="N682" s="208"/>
      <c r="O682" s="71"/>
      <c r="P682" s="71"/>
      <c r="Q682" s="71"/>
      <c r="R682" s="71"/>
      <c r="S682" s="71"/>
      <c r="T682" s="72"/>
      <c r="U682" s="34"/>
      <c r="V682" s="34"/>
      <c r="W682" s="34"/>
      <c r="X682" s="34"/>
      <c r="Y682" s="34"/>
      <c r="Z682" s="34"/>
      <c r="AA682" s="34"/>
      <c r="AB682" s="34"/>
      <c r="AC682" s="34"/>
      <c r="AD682" s="34"/>
      <c r="AE682" s="34"/>
      <c r="AT682" s="17" t="s">
        <v>152</v>
      </c>
      <c r="AU682" s="17" t="s">
        <v>83</v>
      </c>
    </row>
    <row r="683" spans="1:47" s="2" customFormat="1" ht="11.25">
      <c r="A683" s="34"/>
      <c r="B683" s="35"/>
      <c r="C683" s="36"/>
      <c r="D683" s="209" t="s">
        <v>153</v>
      </c>
      <c r="E683" s="36"/>
      <c r="F683" s="210" t="s">
        <v>1017</v>
      </c>
      <c r="G683" s="36"/>
      <c r="H683" s="36"/>
      <c r="I683" s="206"/>
      <c r="J683" s="36"/>
      <c r="K683" s="36"/>
      <c r="L683" s="39"/>
      <c r="M683" s="207"/>
      <c r="N683" s="208"/>
      <c r="O683" s="71"/>
      <c r="P683" s="71"/>
      <c r="Q683" s="71"/>
      <c r="R683" s="71"/>
      <c r="S683" s="71"/>
      <c r="T683" s="72"/>
      <c r="U683" s="34"/>
      <c r="V683" s="34"/>
      <c r="W683" s="34"/>
      <c r="X683" s="34"/>
      <c r="Y683" s="34"/>
      <c r="Z683" s="34"/>
      <c r="AA683" s="34"/>
      <c r="AB683" s="34"/>
      <c r="AC683" s="34"/>
      <c r="AD683" s="34"/>
      <c r="AE683" s="34"/>
      <c r="AT683" s="17" t="s">
        <v>153</v>
      </c>
      <c r="AU683" s="17" t="s">
        <v>83</v>
      </c>
    </row>
    <row r="684" spans="2:51" s="14" customFormat="1" ht="11.25">
      <c r="B684" s="221"/>
      <c r="C684" s="222"/>
      <c r="D684" s="204" t="s">
        <v>159</v>
      </c>
      <c r="E684" s="223" t="s">
        <v>1</v>
      </c>
      <c r="F684" s="224" t="s">
        <v>1018</v>
      </c>
      <c r="G684" s="222"/>
      <c r="H684" s="225">
        <v>2.297</v>
      </c>
      <c r="I684" s="226"/>
      <c r="J684" s="222"/>
      <c r="K684" s="222"/>
      <c r="L684" s="227"/>
      <c r="M684" s="228"/>
      <c r="N684" s="229"/>
      <c r="O684" s="229"/>
      <c r="P684" s="229"/>
      <c r="Q684" s="229"/>
      <c r="R684" s="229"/>
      <c r="S684" s="229"/>
      <c r="T684" s="230"/>
      <c r="AT684" s="231" t="s">
        <v>159</v>
      </c>
      <c r="AU684" s="231" t="s">
        <v>83</v>
      </c>
      <c r="AV684" s="14" t="s">
        <v>83</v>
      </c>
      <c r="AW684" s="14" t="s">
        <v>30</v>
      </c>
      <c r="AX684" s="14" t="s">
        <v>81</v>
      </c>
      <c r="AY684" s="231" t="s">
        <v>142</v>
      </c>
    </row>
    <row r="685" spans="1:65" s="2" customFormat="1" ht="33" customHeight="1">
      <c r="A685" s="34"/>
      <c r="B685" s="35"/>
      <c r="C685" s="191" t="s">
        <v>1019</v>
      </c>
      <c r="D685" s="191" t="s">
        <v>145</v>
      </c>
      <c r="E685" s="192" t="s">
        <v>1020</v>
      </c>
      <c r="F685" s="193" t="s">
        <v>1021</v>
      </c>
      <c r="G685" s="194" t="s">
        <v>379</v>
      </c>
      <c r="H685" s="195">
        <v>510.1</v>
      </c>
      <c r="I685" s="196"/>
      <c r="J685" s="197">
        <f>ROUND(I685*H685,2)</f>
        <v>0</v>
      </c>
      <c r="K685" s="193" t="s">
        <v>149</v>
      </c>
      <c r="L685" s="39"/>
      <c r="M685" s="198" t="s">
        <v>1</v>
      </c>
      <c r="N685" s="199" t="s">
        <v>38</v>
      </c>
      <c r="O685" s="71"/>
      <c r="P685" s="200">
        <f>O685*H685</f>
        <v>0</v>
      </c>
      <c r="Q685" s="200">
        <v>0</v>
      </c>
      <c r="R685" s="200">
        <f>Q685*H685</f>
        <v>0</v>
      </c>
      <c r="S685" s="200">
        <v>0</v>
      </c>
      <c r="T685" s="201">
        <f>S685*H685</f>
        <v>0</v>
      </c>
      <c r="U685" s="34"/>
      <c r="V685" s="34"/>
      <c r="W685" s="34"/>
      <c r="X685" s="34"/>
      <c r="Y685" s="34"/>
      <c r="Z685" s="34"/>
      <c r="AA685" s="34"/>
      <c r="AB685" s="34"/>
      <c r="AC685" s="34"/>
      <c r="AD685" s="34"/>
      <c r="AE685" s="34"/>
      <c r="AR685" s="202" t="s">
        <v>168</v>
      </c>
      <c r="AT685" s="202" t="s">
        <v>145</v>
      </c>
      <c r="AU685" s="202" t="s">
        <v>83</v>
      </c>
      <c r="AY685" s="17" t="s">
        <v>142</v>
      </c>
      <c r="BE685" s="203">
        <f>IF(N685="základní",J685,0)</f>
        <v>0</v>
      </c>
      <c r="BF685" s="203">
        <f>IF(N685="snížená",J685,0)</f>
        <v>0</v>
      </c>
      <c r="BG685" s="203">
        <f>IF(N685="zákl. přenesená",J685,0)</f>
        <v>0</v>
      </c>
      <c r="BH685" s="203">
        <f>IF(N685="sníž. přenesená",J685,0)</f>
        <v>0</v>
      </c>
      <c r="BI685" s="203">
        <f>IF(N685="nulová",J685,0)</f>
        <v>0</v>
      </c>
      <c r="BJ685" s="17" t="s">
        <v>81</v>
      </c>
      <c r="BK685" s="203">
        <f>ROUND(I685*H685,2)</f>
        <v>0</v>
      </c>
      <c r="BL685" s="17" t="s">
        <v>168</v>
      </c>
      <c r="BM685" s="202" t="s">
        <v>1022</v>
      </c>
    </row>
    <row r="686" spans="1:47" s="2" customFormat="1" ht="29.25">
      <c r="A686" s="34"/>
      <c r="B686" s="35"/>
      <c r="C686" s="36"/>
      <c r="D686" s="204" t="s">
        <v>152</v>
      </c>
      <c r="E686" s="36"/>
      <c r="F686" s="205" t="s">
        <v>1023</v>
      </c>
      <c r="G686" s="36"/>
      <c r="H686" s="36"/>
      <c r="I686" s="206"/>
      <c r="J686" s="36"/>
      <c r="K686" s="36"/>
      <c r="L686" s="39"/>
      <c r="M686" s="207"/>
      <c r="N686" s="208"/>
      <c r="O686" s="71"/>
      <c r="P686" s="71"/>
      <c r="Q686" s="71"/>
      <c r="R686" s="71"/>
      <c r="S686" s="71"/>
      <c r="T686" s="72"/>
      <c r="U686" s="34"/>
      <c r="V686" s="34"/>
      <c r="W686" s="34"/>
      <c r="X686" s="34"/>
      <c r="Y686" s="34"/>
      <c r="Z686" s="34"/>
      <c r="AA686" s="34"/>
      <c r="AB686" s="34"/>
      <c r="AC686" s="34"/>
      <c r="AD686" s="34"/>
      <c r="AE686" s="34"/>
      <c r="AT686" s="17" t="s">
        <v>152</v>
      </c>
      <c r="AU686" s="17" t="s">
        <v>83</v>
      </c>
    </row>
    <row r="687" spans="1:47" s="2" customFormat="1" ht="11.25">
      <c r="A687" s="34"/>
      <c r="B687" s="35"/>
      <c r="C687" s="36"/>
      <c r="D687" s="209" t="s">
        <v>153</v>
      </c>
      <c r="E687" s="36"/>
      <c r="F687" s="210" t="s">
        <v>1024</v>
      </c>
      <c r="G687" s="36"/>
      <c r="H687" s="36"/>
      <c r="I687" s="206"/>
      <c r="J687" s="36"/>
      <c r="K687" s="36"/>
      <c r="L687" s="39"/>
      <c r="M687" s="207"/>
      <c r="N687" s="208"/>
      <c r="O687" s="71"/>
      <c r="P687" s="71"/>
      <c r="Q687" s="71"/>
      <c r="R687" s="71"/>
      <c r="S687" s="71"/>
      <c r="T687" s="72"/>
      <c r="U687" s="34"/>
      <c r="V687" s="34"/>
      <c r="W687" s="34"/>
      <c r="X687" s="34"/>
      <c r="Y687" s="34"/>
      <c r="Z687" s="34"/>
      <c r="AA687" s="34"/>
      <c r="AB687" s="34"/>
      <c r="AC687" s="34"/>
      <c r="AD687" s="34"/>
      <c r="AE687" s="34"/>
      <c r="AT687" s="17" t="s">
        <v>153</v>
      </c>
      <c r="AU687" s="17" t="s">
        <v>83</v>
      </c>
    </row>
    <row r="688" spans="2:51" s="14" customFormat="1" ht="11.25">
      <c r="B688" s="221"/>
      <c r="C688" s="222"/>
      <c r="D688" s="204" t="s">
        <v>159</v>
      </c>
      <c r="E688" s="223" t="s">
        <v>1</v>
      </c>
      <c r="F688" s="224" t="s">
        <v>1025</v>
      </c>
      <c r="G688" s="222"/>
      <c r="H688" s="225">
        <v>510.1</v>
      </c>
      <c r="I688" s="226"/>
      <c r="J688" s="222"/>
      <c r="K688" s="222"/>
      <c r="L688" s="227"/>
      <c r="M688" s="228"/>
      <c r="N688" s="229"/>
      <c r="O688" s="229"/>
      <c r="P688" s="229"/>
      <c r="Q688" s="229"/>
      <c r="R688" s="229"/>
      <c r="S688" s="229"/>
      <c r="T688" s="230"/>
      <c r="AT688" s="231" t="s">
        <v>159</v>
      </c>
      <c r="AU688" s="231" t="s">
        <v>83</v>
      </c>
      <c r="AV688" s="14" t="s">
        <v>83</v>
      </c>
      <c r="AW688" s="14" t="s">
        <v>30</v>
      </c>
      <c r="AX688" s="14" t="s">
        <v>81</v>
      </c>
      <c r="AY688" s="231" t="s">
        <v>142</v>
      </c>
    </row>
    <row r="689" spans="1:65" s="2" customFormat="1" ht="33" customHeight="1">
      <c r="A689" s="34"/>
      <c r="B689" s="35"/>
      <c r="C689" s="191" t="s">
        <v>1026</v>
      </c>
      <c r="D689" s="191" t="s">
        <v>145</v>
      </c>
      <c r="E689" s="192" t="s">
        <v>1027</v>
      </c>
      <c r="F689" s="193" t="s">
        <v>1028</v>
      </c>
      <c r="G689" s="194" t="s">
        <v>379</v>
      </c>
      <c r="H689" s="195">
        <v>1.327</v>
      </c>
      <c r="I689" s="196"/>
      <c r="J689" s="197">
        <f>ROUND(I689*H689,2)</f>
        <v>0</v>
      </c>
      <c r="K689" s="193" t="s">
        <v>149</v>
      </c>
      <c r="L689" s="39"/>
      <c r="M689" s="198" t="s">
        <v>1</v>
      </c>
      <c r="N689" s="199" t="s">
        <v>38</v>
      </c>
      <c r="O689" s="71"/>
      <c r="P689" s="200">
        <f>O689*H689</f>
        <v>0</v>
      </c>
      <c r="Q689" s="200">
        <v>0</v>
      </c>
      <c r="R689" s="200">
        <f>Q689*H689</f>
        <v>0</v>
      </c>
      <c r="S689" s="200">
        <v>0</v>
      </c>
      <c r="T689" s="201">
        <f>S689*H689</f>
        <v>0</v>
      </c>
      <c r="U689" s="34"/>
      <c r="V689" s="34"/>
      <c r="W689" s="34"/>
      <c r="X689" s="34"/>
      <c r="Y689" s="34"/>
      <c r="Z689" s="34"/>
      <c r="AA689" s="34"/>
      <c r="AB689" s="34"/>
      <c r="AC689" s="34"/>
      <c r="AD689" s="34"/>
      <c r="AE689" s="34"/>
      <c r="AR689" s="202" t="s">
        <v>168</v>
      </c>
      <c r="AT689" s="202" t="s">
        <v>145</v>
      </c>
      <c r="AU689" s="202" t="s">
        <v>83</v>
      </c>
      <c r="AY689" s="17" t="s">
        <v>142</v>
      </c>
      <c r="BE689" s="203">
        <f>IF(N689="základní",J689,0)</f>
        <v>0</v>
      </c>
      <c r="BF689" s="203">
        <f>IF(N689="snížená",J689,0)</f>
        <v>0</v>
      </c>
      <c r="BG689" s="203">
        <f>IF(N689="zákl. přenesená",J689,0)</f>
        <v>0</v>
      </c>
      <c r="BH689" s="203">
        <f>IF(N689="sníž. přenesená",J689,0)</f>
        <v>0</v>
      </c>
      <c r="BI689" s="203">
        <f>IF(N689="nulová",J689,0)</f>
        <v>0</v>
      </c>
      <c r="BJ689" s="17" t="s">
        <v>81</v>
      </c>
      <c r="BK689" s="203">
        <f>ROUND(I689*H689,2)</f>
        <v>0</v>
      </c>
      <c r="BL689" s="17" t="s">
        <v>168</v>
      </c>
      <c r="BM689" s="202" t="s">
        <v>1029</v>
      </c>
    </row>
    <row r="690" spans="1:47" s="2" customFormat="1" ht="29.25">
      <c r="A690" s="34"/>
      <c r="B690" s="35"/>
      <c r="C690" s="36"/>
      <c r="D690" s="204" t="s">
        <v>152</v>
      </c>
      <c r="E690" s="36"/>
      <c r="F690" s="205" t="s">
        <v>1030</v>
      </c>
      <c r="G690" s="36"/>
      <c r="H690" s="36"/>
      <c r="I690" s="206"/>
      <c r="J690" s="36"/>
      <c r="K690" s="36"/>
      <c r="L690" s="39"/>
      <c r="M690" s="207"/>
      <c r="N690" s="208"/>
      <c r="O690" s="71"/>
      <c r="P690" s="71"/>
      <c r="Q690" s="71"/>
      <c r="R690" s="71"/>
      <c r="S690" s="71"/>
      <c r="T690" s="72"/>
      <c r="U690" s="34"/>
      <c r="V690" s="34"/>
      <c r="W690" s="34"/>
      <c r="X690" s="34"/>
      <c r="Y690" s="34"/>
      <c r="Z690" s="34"/>
      <c r="AA690" s="34"/>
      <c r="AB690" s="34"/>
      <c r="AC690" s="34"/>
      <c r="AD690" s="34"/>
      <c r="AE690" s="34"/>
      <c r="AT690" s="17" t="s">
        <v>152</v>
      </c>
      <c r="AU690" s="17" t="s">
        <v>83</v>
      </c>
    </row>
    <row r="691" spans="1:47" s="2" customFormat="1" ht="11.25">
      <c r="A691" s="34"/>
      <c r="B691" s="35"/>
      <c r="C691" s="36"/>
      <c r="D691" s="209" t="s">
        <v>153</v>
      </c>
      <c r="E691" s="36"/>
      <c r="F691" s="210" t="s">
        <v>1031</v>
      </c>
      <c r="G691" s="36"/>
      <c r="H691" s="36"/>
      <c r="I691" s="206"/>
      <c r="J691" s="36"/>
      <c r="K691" s="36"/>
      <c r="L691" s="39"/>
      <c r="M691" s="207"/>
      <c r="N691" s="208"/>
      <c r="O691" s="71"/>
      <c r="P691" s="71"/>
      <c r="Q691" s="71"/>
      <c r="R691" s="71"/>
      <c r="S691" s="71"/>
      <c r="T691" s="72"/>
      <c r="U691" s="34"/>
      <c r="V691" s="34"/>
      <c r="W691" s="34"/>
      <c r="X691" s="34"/>
      <c r="Y691" s="34"/>
      <c r="Z691" s="34"/>
      <c r="AA691" s="34"/>
      <c r="AB691" s="34"/>
      <c r="AC691" s="34"/>
      <c r="AD691" s="34"/>
      <c r="AE691" s="34"/>
      <c r="AT691" s="17" t="s">
        <v>153</v>
      </c>
      <c r="AU691" s="17" t="s">
        <v>83</v>
      </c>
    </row>
    <row r="692" spans="2:51" s="14" customFormat="1" ht="11.25">
      <c r="B692" s="221"/>
      <c r="C692" s="222"/>
      <c r="D692" s="204" t="s">
        <v>159</v>
      </c>
      <c r="E692" s="223" t="s">
        <v>1</v>
      </c>
      <c r="F692" s="224" t="s">
        <v>1032</v>
      </c>
      <c r="G692" s="222"/>
      <c r="H692" s="225">
        <v>1.327</v>
      </c>
      <c r="I692" s="226"/>
      <c r="J692" s="222"/>
      <c r="K692" s="222"/>
      <c r="L692" s="227"/>
      <c r="M692" s="228"/>
      <c r="N692" s="229"/>
      <c r="O692" s="229"/>
      <c r="P692" s="229"/>
      <c r="Q692" s="229"/>
      <c r="R692" s="229"/>
      <c r="S692" s="229"/>
      <c r="T692" s="230"/>
      <c r="AT692" s="231" t="s">
        <v>159</v>
      </c>
      <c r="AU692" s="231" t="s">
        <v>83</v>
      </c>
      <c r="AV692" s="14" t="s">
        <v>83</v>
      </c>
      <c r="AW692" s="14" t="s">
        <v>30</v>
      </c>
      <c r="AX692" s="14" t="s">
        <v>81</v>
      </c>
      <c r="AY692" s="231" t="s">
        <v>142</v>
      </c>
    </row>
    <row r="693" spans="1:65" s="2" customFormat="1" ht="24.2" customHeight="1">
      <c r="A693" s="34"/>
      <c r="B693" s="35"/>
      <c r="C693" s="191" t="s">
        <v>1033</v>
      </c>
      <c r="D693" s="191" t="s">
        <v>145</v>
      </c>
      <c r="E693" s="192" t="s">
        <v>1034</v>
      </c>
      <c r="F693" s="193" t="s">
        <v>427</v>
      </c>
      <c r="G693" s="194" t="s">
        <v>379</v>
      </c>
      <c r="H693" s="195">
        <v>15.486</v>
      </c>
      <c r="I693" s="196"/>
      <c r="J693" s="197">
        <f>ROUND(I693*H693,2)</f>
        <v>0</v>
      </c>
      <c r="K693" s="193" t="s">
        <v>149</v>
      </c>
      <c r="L693" s="39"/>
      <c r="M693" s="198" t="s">
        <v>1</v>
      </c>
      <c r="N693" s="199" t="s">
        <v>38</v>
      </c>
      <c r="O693" s="71"/>
      <c r="P693" s="200">
        <f>O693*H693</f>
        <v>0</v>
      </c>
      <c r="Q693" s="200">
        <v>0</v>
      </c>
      <c r="R693" s="200">
        <f>Q693*H693</f>
        <v>0</v>
      </c>
      <c r="S693" s="200">
        <v>0</v>
      </c>
      <c r="T693" s="201">
        <f>S693*H693</f>
        <v>0</v>
      </c>
      <c r="U693" s="34"/>
      <c r="V693" s="34"/>
      <c r="W693" s="34"/>
      <c r="X693" s="34"/>
      <c r="Y693" s="34"/>
      <c r="Z693" s="34"/>
      <c r="AA693" s="34"/>
      <c r="AB693" s="34"/>
      <c r="AC693" s="34"/>
      <c r="AD693" s="34"/>
      <c r="AE693" s="34"/>
      <c r="AR693" s="202" t="s">
        <v>168</v>
      </c>
      <c r="AT693" s="202" t="s">
        <v>145</v>
      </c>
      <c r="AU693" s="202" t="s">
        <v>83</v>
      </c>
      <c r="AY693" s="17" t="s">
        <v>142</v>
      </c>
      <c r="BE693" s="203">
        <f>IF(N693="základní",J693,0)</f>
        <v>0</v>
      </c>
      <c r="BF693" s="203">
        <f>IF(N693="snížená",J693,0)</f>
        <v>0</v>
      </c>
      <c r="BG693" s="203">
        <f>IF(N693="zákl. přenesená",J693,0)</f>
        <v>0</v>
      </c>
      <c r="BH693" s="203">
        <f>IF(N693="sníž. přenesená",J693,0)</f>
        <v>0</v>
      </c>
      <c r="BI693" s="203">
        <f>IF(N693="nulová",J693,0)</f>
        <v>0</v>
      </c>
      <c r="BJ693" s="17" t="s">
        <v>81</v>
      </c>
      <c r="BK693" s="203">
        <f>ROUND(I693*H693,2)</f>
        <v>0</v>
      </c>
      <c r="BL693" s="17" t="s">
        <v>168</v>
      </c>
      <c r="BM693" s="202" t="s">
        <v>1035</v>
      </c>
    </row>
    <row r="694" spans="1:47" s="2" customFormat="1" ht="29.25">
      <c r="A694" s="34"/>
      <c r="B694" s="35"/>
      <c r="C694" s="36"/>
      <c r="D694" s="204" t="s">
        <v>152</v>
      </c>
      <c r="E694" s="36"/>
      <c r="F694" s="205" t="s">
        <v>429</v>
      </c>
      <c r="G694" s="36"/>
      <c r="H694" s="36"/>
      <c r="I694" s="206"/>
      <c r="J694" s="36"/>
      <c r="K694" s="36"/>
      <c r="L694" s="39"/>
      <c r="M694" s="207"/>
      <c r="N694" s="208"/>
      <c r="O694" s="71"/>
      <c r="P694" s="71"/>
      <c r="Q694" s="71"/>
      <c r="R694" s="71"/>
      <c r="S694" s="71"/>
      <c r="T694" s="72"/>
      <c r="U694" s="34"/>
      <c r="V694" s="34"/>
      <c r="W694" s="34"/>
      <c r="X694" s="34"/>
      <c r="Y694" s="34"/>
      <c r="Z694" s="34"/>
      <c r="AA694" s="34"/>
      <c r="AB694" s="34"/>
      <c r="AC694" s="34"/>
      <c r="AD694" s="34"/>
      <c r="AE694" s="34"/>
      <c r="AT694" s="17" t="s">
        <v>152</v>
      </c>
      <c r="AU694" s="17" t="s">
        <v>83</v>
      </c>
    </row>
    <row r="695" spans="1:47" s="2" customFormat="1" ht="11.25">
      <c r="A695" s="34"/>
      <c r="B695" s="35"/>
      <c r="C695" s="36"/>
      <c r="D695" s="209" t="s">
        <v>153</v>
      </c>
      <c r="E695" s="36"/>
      <c r="F695" s="210" t="s">
        <v>1036</v>
      </c>
      <c r="G695" s="36"/>
      <c r="H695" s="36"/>
      <c r="I695" s="206"/>
      <c r="J695" s="36"/>
      <c r="K695" s="36"/>
      <c r="L695" s="39"/>
      <c r="M695" s="207"/>
      <c r="N695" s="208"/>
      <c r="O695" s="71"/>
      <c r="P695" s="71"/>
      <c r="Q695" s="71"/>
      <c r="R695" s="71"/>
      <c r="S695" s="71"/>
      <c r="T695" s="72"/>
      <c r="U695" s="34"/>
      <c r="V695" s="34"/>
      <c r="W695" s="34"/>
      <c r="X695" s="34"/>
      <c r="Y695" s="34"/>
      <c r="Z695" s="34"/>
      <c r="AA695" s="34"/>
      <c r="AB695" s="34"/>
      <c r="AC695" s="34"/>
      <c r="AD695" s="34"/>
      <c r="AE695" s="34"/>
      <c r="AT695" s="17" t="s">
        <v>153</v>
      </c>
      <c r="AU695" s="17" t="s">
        <v>83</v>
      </c>
    </row>
    <row r="696" spans="2:51" s="14" customFormat="1" ht="11.25">
      <c r="B696" s="221"/>
      <c r="C696" s="222"/>
      <c r="D696" s="204" t="s">
        <v>159</v>
      </c>
      <c r="E696" s="223" t="s">
        <v>1</v>
      </c>
      <c r="F696" s="224" t="s">
        <v>1037</v>
      </c>
      <c r="G696" s="222"/>
      <c r="H696" s="225">
        <v>15.486</v>
      </c>
      <c r="I696" s="226"/>
      <c r="J696" s="222"/>
      <c r="K696" s="222"/>
      <c r="L696" s="227"/>
      <c r="M696" s="228"/>
      <c r="N696" s="229"/>
      <c r="O696" s="229"/>
      <c r="P696" s="229"/>
      <c r="Q696" s="229"/>
      <c r="R696" s="229"/>
      <c r="S696" s="229"/>
      <c r="T696" s="230"/>
      <c r="AT696" s="231" t="s">
        <v>159</v>
      </c>
      <c r="AU696" s="231" t="s">
        <v>83</v>
      </c>
      <c r="AV696" s="14" t="s">
        <v>83</v>
      </c>
      <c r="AW696" s="14" t="s">
        <v>30</v>
      </c>
      <c r="AX696" s="14" t="s">
        <v>81</v>
      </c>
      <c r="AY696" s="231" t="s">
        <v>142</v>
      </c>
    </row>
    <row r="697" spans="2:63" s="12" customFormat="1" ht="22.9" customHeight="1">
      <c r="B697" s="175"/>
      <c r="C697" s="176"/>
      <c r="D697" s="177" t="s">
        <v>72</v>
      </c>
      <c r="E697" s="189" t="s">
        <v>1038</v>
      </c>
      <c r="F697" s="189" t="s">
        <v>1039</v>
      </c>
      <c r="G697" s="176"/>
      <c r="H697" s="176"/>
      <c r="I697" s="179"/>
      <c r="J697" s="190">
        <f>BK697</f>
        <v>0</v>
      </c>
      <c r="K697" s="176"/>
      <c r="L697" s="181"/>
      <c r="M697" s="182"/>
      <c r="N697" s="183"/>
      <c r="O697" s="183"/>
      <c r="P697" s="184">
        <f>SUM(P698:P700)</f>
        <v>0</v>
      </c>
      <c r="Q697" s="183"/>
      <c r="R697" s="184">
        <f>SUM(R698:R700)</f>
        <v>0</v>
      </c>
      <c r="S697" s="183"/>
      <c r="T697" s="185">
        <f>SUM(T698:T700)</f>
        <v>0</v>
      </c>
      <c r="AR697" s="186" t="s">
        <v>81</v>
      </c>
      <c r="AT697" s="187" t="s">
        <v>72</v>
      </c>
      <c r="AU697" s="187" t="s">
        <v>81</v>
      </c>
      <c r="AY697" s="186" t="s">
        <v>142</v>
      </c>
      <c r="BK697" s="188">
        <f>SUM(BK698:BK700)</f>
        <v>0</v>
      </c>
    </row>
    <row r="698" spans="1:65" s="2" customFormat="1" ht="33" customHeight="1">
      <c r="A698" s="34"/>
      <c r="B698" s="35"/>
      <c r="C698" s="191" t="s">
        <v>1040</v>
      </c>
      <c r="D698" s="191" t="s">
        <v>145</v>
      </c>
      <c r="E698" s="192" t="s">
        <v>1041</v>
      </c>
      <c r="F698" s="193" t="s">
        <v>1042</v>
      </c>
      <c r="G698" s="194" t="s">
        <v>379</v>
      </c>
      <c r="H698" s="195">
        <v>1411.919</v>
      </c>
      <c r="I698" s="196"/>
      <c r="J698" s="197">
        <f>ROUND(I698*H698,2)</f>
        <v>0</v>
      </c>
      <c r="K698" s="193" t="s">
        <v>149</v>
      </c>
      <c r="L698" s="39"/>
      <c r="M698" s="198" t="s">
        <v>1</v>
      </c>
      <c r="N698" s="199" t="s">
        <v>38</v>
      </c>
      <c r="O698" s="71"/>
      <c r="P698" s="200">
        <f>O698*H698</f>
        <v>0</v>
      </c>
      <c r="Q698" s="200">
        <v>0</v>
      </c>
      <c r="R698" s="200">
        <f>Q698*H698</f>
        <v>0</v>
      </c>
      <c r="S698" s="200">
        <v>0</v>
      </c>
      <c r="T698" s="201">
        <f>S698*H698</f>
        <v>0</v>
      </c>
      <c r="U698" s="34"/>
      <c r="V698" s="34"/>
      <c r="W698" s="34"/>
      <c r="X698" s="34"/>
      <c r="Y698" s="34"/>
      <c r="Z698" s="34"/>
      <c r="AA698" s="34"/>
      <c r="AB698" s="34"/>
      <c r="AC698" s="34"/>
      <c r="AD698" s="34"/>
      <c r="AE698" s="34"/>
      <c r="AR698" s="202" t="s">
        <v>168</v>
      </c>
      <c r="AT698" s="202" t="s">
        <v>145</v>
      </c>
      <c r="AU698" s="202" t="s">
        <v>83</v>
      </c>
      <c r="AY698" s="17" t="s">
        <v>142</v>
      </c>
      <c r="BE698" s="203">
        <f>IF(N698="základní",J698,0)</f>
        <v>0</v>
      </c>
      <c r="BF698" s="203">
        <f>IF(N698="snížená",J698,0)</f>
        <v>0</v>
      </c>
      <c r="BG698" s="203">
        <f>IF(N698="zákl. přenesená",J698,0)</f>
        <v>0</v>
      </c>
      <c r="BH698" s="203">
        <f>IF(N698="sníž. přenesená",J698,0)</f>
        <v>0</v>
      </c>
      <c r="BI698" s="203">
        <f>IF(N698="nulová",J698,0)</f>
        <v>0</v>
      </c>
      <c r="BJ698" s="17" t="s">
        <v>81</v>
      </c>
      <c r="BK698" s="203">
        <f>ROUND(I698*H698,2)</f>
        <v>0</v>
      </c>
      <c r="BL698" s="17" t="s">
        <v>168</v>
      </c>
      <c r="BM698" s="202" t="s">
        <v>1043</v>
      </c>
    </row>
    <row r="699" spans="1:47" s="2" customFormat="1" ht="39">
      <c r="A699" s="34"/>
      <c r="B699" s="35"/>
      <c r="C699" s="36"/>
      <c r="D699" s="204" t="s">
        <v>152</v>
      </c>
      <c r="E699" s="36"/>
      <c r="F699" s="205" t="s">
        <v>1044</v>
      </c>
      <c r="G699" s="36"/>
      <c r="H699" s="36"/>
      <c r="I699" s="206"/>
      <c r="J699" s="36"/>
      <c r="K699" s="36"/>
      <c r="L699" s="39"/>
      <c r="M699" s="207"/>
      <c r="N699" s="208"/>
      <c r="O699" s="71"/>
      <c r="P699" s="71"/>
      <c r="Q699" s="71"/>
      <c r="R699" s="71"/>
      <c r="S699" s="71"/>
      <c r="T699" s="72"/>
      <c r="U699" s="34"/>
      <c r="V699" s="34"/>
      <c r="W699" s="34"/>
      <c r="X699" s="34"/>
      <c r="Y699" s="34"/>
      <c r="Z699" s="34"/>
      <c r="AA699" s="34"/>
      <c r="AB699" s="34"/>
      <c r="AC699" s="34"/>
      <c r="AD699" s="34"/>
      <c r="AE699" s="34"/>
      <c r="AT699" s="17" t="s">
        <v>152</v>
      </c>
      <c r="AU699" s="17" t="s">
        <v>83</v>
      </c>
    </row>
    <row r="700" spans="1:47" s="2" customFormat="1" ht="11.25">
      <c r="A700" s="34"/>
      <c r="B700" s="35"/>
      <c r="C700" s="36"/>
      <c r="D700" s="209" t="s">
        <v>153</v>
      </c>
      <c r="E700" s="36"/>
      <c r="F700" s="210" t="s">
        <v>1045</v>
      </c>
      <c r="G700" s="36"/>
      <c r="H700" s="36"/>
      <c r="I700" s="206"/>
      <c r="J700" s="36"/>
      <c r="K700" s="36"/>
      <c r="L700" s="39"/>
      <c r="M700" s="207"/>
      <c r="N700" s="208"/>
      <c r="O700" s="71"/>
      <c r="P700" s="71"/>
      <c r="Q700" s="71"/>
      <c r="R700" s="71"/>
      <c r="S700" s="71"/>
      <c r="T700" s="72"/>
      <c r="U700" s="34"/>
      <c r="V700" s="34"/>
      <c r="W700" s="34"/>
      <c r="X700" s="34"/>
      <c r="Y700" s="34"/>
      <c r="Z700" s="34"/>
      <c r="AA700" s="34"/>
      <c r="AB700" s="34"/>
      <c r="AC700" s="34"/>
      <c r="AD700" s="34"/>
      <c r="AE700" s="34"/>
      <c r="AT700" s="17" t="s">
        <v>153</v>
      </c>
      <c r="AU700" s="17" t="s">
        <v>83</v>
      </c>
    </row>
    <row r="701" spans="2:63" s="12" customFormat="1" ht="25.9" customHeight="1">
      <c r="B701" s="175"/>
      <c r="C701" s="176"/>
      <c r="D701" s="177" t="s">
        <v>72</v>
      </c>
      <c r="E701" s="178" t="s">
        <v>1046</v>
      </c>
      <c r="F701" s="178" t="s">
        <v>1047</v>
      </c>
      <c r="G701" s="176"/>
      <c r="H701" s="176"/>
      <c r="I701" s="179"/>
      <c r="J701" s="180">
        <f>BK701</f>
        <v>0</v>
      </c>
      <c r="K701" s="176"/>
      <c r="L701" s="181"/>
      <c r="M701" s="182"/>
      <c r="N701" s="183"/>
      <c r="O701" s="183"/>
      <c r="P701" s="184">
        <f>P702+P798+P804+P810</f>
        <v>0</v>
      </c>
      <c r="Q701" s="183"/>
      <c r="R701" s="184">
        <f>R702+R798+R804+R810</f>
        <v>2.7858287600000002</v>
      </c>
      <c r="S701" s="183"/>
      <c r="T701" s="185">
        <f>T702+T798+T804+T810</f>
        <v>0</v>
      </c>
      <c r="AR701" s="186" t="s">
        <v>83</v>
      </c>
      <c r="AT701" s="187" t="s">
        <v>72</v>
      </c>
      <c r="AU701" s="187" t="s">
        <v>73</v>
      </c>
      <c r="AY701" s="186" t="s">
        <v>142</v>
      </c>
      <c r="BK701" s="188">
        <f>BK702+BK798+BK804+BK810</f>
        <v>0</v>
      </c>
    </row>
    <row r="702" spans="2:63" s="12" customFormat="1" ht="22.9" customHeight="1">
      <c r="B702" s="175"/>
      <c r="C702" s="176"/>
      <c r="D702" s="177" t="s">
        <v>72</v>
      </c>
      <c r="E702" s="189" t="s">
        <v>1048</v>
      </c>
      <c r="F702" s="189" t="s">
        <v>1049</v>
      </c>
      <c r="G702" s="176"/>
      <c r="H702" s="176"/>
      <c r="I702" s="179"/>
      <c r="J702" s="190">
        <f>BK702</f>
        <v>0</v>
      </c>
      <c r="K702" s="176"/>
      <c r="L702" s="181"/>
      <c r="M702" s="182"/>
      <c r="N702" s="183"/>
      <c r="O702" s="183"/>
      <c r="P702" s="184">
        <f>SUM(P703:P797)</f>
        <v>0</v>
      </c>
      <c r="Q702" s="183"/>
      <c r="R702" s="184">
        <f>SUM(R703:R797)</f>
        <v>1.1922687600000001</v>
      </c>
      <c r="S702" s="183"/>
      <c r="T702" s="185">
        <f>SUM(T703:T797)</f>
        <v>0</v>
      </c>
      <c r="AR702" s="186" t="s">
        <v>83</v>
      </c>
      <c r="AT702" s="187" t="s">
        <v>72</v>
      </c>
      <c r="AU702" s="187" t="s">
        <v>81</v>
      </c>
      <c r="AY702" s="186" t="s">
        <v>142</v>
      </c>
      <c r="BK702" s="188">
        <f>SUM(BK703:BK797)</f>
        <v>0</v>
      </c>
    </row>
    <row r="703" spans="1:65" s="2" customFormat="1" ht="24.2" customHeight="1">
      <c r="A703" s="34"/>
      <c r="B703" s="35"/>
      <c r="C703" s="191" t="s">
        <v>1050</v>
      </c>
      <c r="D703" s="191" t="s">
        <v>145</v>
      </c>
      <c r="E703" s="192" t="s">
        <v>1051</v>
      </c>
      <c r="F703" s="193" t="s">
        <v>1052</v>
      </c>
      <c r="G703" s="194" t="s">
        <v>319</v>
      </c>
      <c r="H703" s="195">
        <v>1232.5</v>
      </c>
      <c r="I703" s="196"/>
      <c r="J703" s="197">
        <f>ROUND(I703*H703,2)</f>
        <v>0</v>
      </c>
      <c r="K703" s="193" t="s">
        <v>149</v>
      </c>
      <c r="L703" s="39"/>
      <c r="M703" s="198" t="s">
        <v>1</v>
      </c>
      <c r="N703" s="199" t="s">
        <v>38</v>
      </c>
      <c r="O703" s="71"/>
      <c r="P703" s="200">
        <f>O703*H703</f>
        <v>0</v>
      </c>
      <c r="Q703" s="200">
        <v>0</v>
      </c>
      <c r="R703" s="200">
        <f>Q703*H703</f>
        <v>0</v>
      </c>
      <c r="S703" s="200">
        <v>0</v>
      </c>
      <c r="T703" s="201">
        <f>S703*H703</f>
        <v>0</v>
      </c>
      <c r="U703" s="34"/>
      <c r="V703" s="34"/>
      <c r="W703" s="34"/>
      <c r="X703" s="34"/>
      <c r="Y703" s="34"/>
      <c r="Z703" s="34"/>
      <c r="AA703" s="34"/>
      <c r="AB703" s="34"/>
      <c r="AC703" s="34"/>
      <c r="AD703" s="34"/>
      <c r="AE703" s="34"/>
      <c r="AR703" s="202" t="s">
        <v>249</v>
      </c>
      <c r="AT703" s="202" t="s">
        <v>145</v>
      </c>
      <c r="AU703" s="202" t="s">
        <v>83</v>
      </c>
      <c r="AY703" s="17" t="s">
        <v>142</v>
      </c>
      <c r="BE703" s="203">
        <f>IF(N703="základní",J703,0)</f>
        <v>0</v>
      </c>
      <c r="BF703" s="203">
        <f>IF(N703="snížená",J703,0)</f>
        <v>0</v>
      </c>
      <c r="BG703" s="203">
        <f>IF(N703="zákl. přenesená",J703,0)</f>
        <v>0</v>
      </c>
      <c r="BH703" s="203">
        <f>IF(N703="sníž. přenesená",J703,0)</f>
        <v>0</v>
      </c>
      <c r="BI703" s="203">
        <f>IF(N703="nulová",J703,0)</f>
        <v>0</v>
      </c>
      <c r="BJ703" s="17" t="s">
        <v>81</v>
      </c>
      <c r="BK703" s="203">
        <f>ROUND(I703*H703,2)</f>
        <v>0</v>
      </c>
      <c r="BL703" s="17" t="s">
        <v>249</v>
      </c>
      <c r="BM703" s="202" t="s">
        <v>1053</v>
      </c>
    </row>
    <row r="704" spans="1:47" s="2" customFormat="1" ht="19.5">
      <c r="A704" s="34"/>
      <c r="B704" s="35"/>
      <c r="C704" s="36"/>
      <c r="D704" s="204" t="s">
        <v>152</v>
      </c>
      <c r="E704" s="36"/>
      <c r="F704" s="205" t="s">
        <v>1054</v>
      </c>
      <c r="G704" s="36"/>
      <c r="H704" s="36"/>
      <c r="I704" s="206"/>
      <c r="J704" s="36"/>
      <c r="K704" s="36"/>
      <c r="L704" s="39"/>
      <c r="M704" s="207"/>
      <c r="N704" s="208"/>
      <c r="O704" s="71"/>
      <c r="P704" s="71"/>
      <c r="Q704" s="71"/>
      <c r="R704" s="71"/>
      <c r="S704" s="71"/>
      <c r="T704" s="72"/>
      <c r="U704" s="34"/>
      <c r="V704" s="34"/>
      <c r="W704" s="34"/>
      <c r="X704" s="34"/>
      <c r="Y704" s="34"/>
      <c r="Z704" s="34"/>
      <c r="AA704" s="34"/>
      <c r="AB704" s="34"/>
      <c r="AC704" s="34"/>
      <c r="AD704" s="34"/>
      <c r="AE704" s="34"/>
      <c r="AT704" s="17" t="s">
        <v>152</v>
      </c>
      <c r="AU704" s="17" t="s">
        <v>83</v>
      </c>
    </row>
    <row r="705" spans="1:47" s="2" customFormat="1" ht="11.25">
      <c r="A705" s="34"/>
      <c r="B705" s="35"/>
      <c r="C705" s="36"/>
      <c r="D705" s="209" t="s">
        <v>153</v>
      </c>
      <c r="E705" s="36"/>
      <c r="F705" s="210" t="s">
        <v>1055</v>
      </c>
      <c r="G705" s="36"/>
      <c r="H705" s="36"/>
      <c r="I705" s="206"/>
      <c r="J705" s="36"/>
      <c r="K705" s="36"/>
      <c r="L705" s="39"/>
      <c r="M705" s="207"/>
      <c r="N705" s="208"/>
      <c r="O705" s="71"/>
      <c r="P705" s="71"/>
      <c r="Q705" s="71"/>
      <c r="R705" s="71"/>
      <c r="S705" s="71"/>
      <c r="T705" s="72"/>
      <c r="U705" s="34"/>
      <c r="V705" s="34"/>
      <c r="W705" s="34"/>
      <c r="X705" s="34"/>
      <c r="Y705" s="34"/>
      <c r="Z705" s="34"/>
      <c r="AA705" s="34"/>
      <c r="AB705" s="34"/>
      <c r="AC705" s="34"/>
      <c r="AD705" s="34"/>
      <c r="AE705" s="34"/>
      <c r="AT705" s="17" t="s">
        <v>153</v>
      </c>
      <c r="AU705" s="17" t="s">
        <v>83</v>
      </c>
    </row>
    <row r="706" spans="2:51" s="13" customFormat="1" ht="11.25">
      <c r="B706" s="211"/>
      <c r="C706" s="212"/>
      <c r="D706" s="204" t="s">
        <v>159</v>
      </c>
      <c r="E706" s="213" t="s">
        <v>1</v>
      </c>
      <c r="F706" s="214" t="s">
        <v>508</v>
      </c>
      <c r="G706" s="212"/>
      <c r="H706" s="213" t="s">
        <v>1</v>
      </c>
      <c r="I706" s="215"/>
      <c r="J706" s="212"/>
      <c r="K706" s="212"/>
      <c r="L706" s="216"/>
      <c r="M706" s="217"/>
      <c r="N706" s="218"/>
      <c r="O706" s="218"/>
      <c r="P706" s="218"/>
      <c r="Q706" s="218"/>
      <c r="R706" s="218"/>
      <c r="S706" s="218"/>
      <c r="T706" s="219"/>
      <c r="AT706" s="220" t="s">
        <v>159</v>
      </c>
      <c r="AU706" s="220" t="s">
        <v>83</v>
      </c>
      <c r="AV706" s="13" t="s">
        <v>81</v>
      </c>
      <c r="AW706" s="13" t="s">
        <v>30</v>
      </c>
      <c r="AX706" s="13" t="s">
        <v>73</v>
      </c>
      <c r="AY706" s="220" t="s">
        <v>142</v>
      </c>
    </row>
    <row r="707" spans="2:51" s="14" customFormat="1" ht="11.25">
      <c r="B707" s="221"/>
      <c r="C707" s="222"/>
      <c r="D707" s="204" t="s">
        <v>159</v>
      </c>
      <c r="E707" s="223" t="s">
        <v>1</v>
      </c>
      <c r="F707" s="224" t="s">
        <v>1056</v>
      </c>
      <c r="G707" s="222"/>
      <c r="H707" s="225">
        <v>1232.5</v>
      </c>
      <c r="I707" s="226"/>
      <c r="J707" s="222"/>
      <c r="K707" s="222"/>
      <c r="L707" s="227"/>
      <c r="M707" s="228"/>
      <c r="N707" s="229"/>
      <c r="O707" s="229"/>
      <c r="P707" s="229"/>
      <c r="Q707" s="229"/>
      <c r="R707" s="229"/>
      <c r="S707" s="229"/>
      <c r="T707" s="230"/>
      <c r="AT707" s="231" t="s">
        <v>159</v>
      </c>
      <c r="AU707" s="231" t="s">
        <v>83</v>
      </c>
      <c r="AV707" s="14" t="s">
        <v>83</v>
      </c>
      <c r="AW707" s="14" t="s">
        <v>30</v>
      </c>
      <c r="AX707" s="14" t="s">
        <v>81</v>
      </c>
      <c r="AY707" s="231" t="s">
        <v>142</v>
      </c>
    </row>
    <row r="708" spans="1:65" s="2" customFormat="1" ht="16.5" customHeight="1">
      <c r="A708" s="34"/>
      <c r="B708" s="35"/>
      <c r="C708" s="247" t="s">
        <v>1057</v>
      </c>
      <c r="D708" s="247" t="s">
        <v>376</v>
      </c>
      <c r="E708" s="248" t="s">
        <v>1058</v>
      </c>
      <c r="F708" s="249" t="s">
        <v>1059</v>
      </c>
      <c r="G708" s="250" t="s">
        <v>379</v>
      </c>
      <c r="H708" s="251">
        <v>0.328</v>
      </c>
      <c r="I708" s="252"/>
      <c r="J708" s="253">
        <f>ROUND(I708*H708,2)</f>
        <v>0</v>
      </c>
      <c r="K708" s="249" t="s">
        <v>149</v>
      </c>
      <c r="L708" s="254"/>
      <c r="M708" s="255" t="s">
        <v>1</v>
      </c>
      <c r="N708" s="256" t="s">
        <v>38</v>
      </c>
      <c r="O708" s="71"/>
      <c r="P708" s="200">
        <f>O708*H708</f>
        <v>0</v>
      </c>
      <c r="Q708" s="200">
        <v>1</v>
      </c>
      <c r="R708" s="200">
        <f>Q708*H708</f>
        <v>0.328</v>
      </c>
      <c r="S708" s="200">
        <v>0</v>
      </c>
      <c r="T708" s="201">
        <f>S708*H708</f>
        <v>0</v>
      </c>
      <c r="U708" s="34"/>
      <c r="V708" s="34"/>
      <c r="W708" s="34"/>
      <c r="X708" s="34"/>
      <c r="Y708" s="34"/>
      <c r="Z708" s="34"/>
      <c r="AA708" s="34"/>
      <c r="AB708" s="34"/>
      <c r="AC708" s="34"/>
      <c r="AD708" s="34"/>
      <c r="AE708" s="34"/>
      <c r="AR708" s="202" t="s">
        <v>529</v>
      </c>
      <c r="AT708" s="202" t="s">
        <v>376</v>
      </c>
      <c r="AU708" s="202" t="s">
        <v>83</v>
      </c>
      <c r="AY708" s="17" t="s">
        <v>142</v>
      </c>
      <c r="BE708" s="203">
        <f>IF(N708="základní",J708,0)</f>
        <v>0</v>
      </c>
      <c r="BF708" s="203">
        <f>IF(N708="snížená",J708,0)</f>
        <v>0</v>
      </c>
      <c r="BG708" s="203">
        <f>IF(N708="zákl. přenesená",J708,0)</f>
        <v>0</v>
      </c>
      <c r="BH708" s="203">
        <f>IF(N708="sníž. přenesená",J708,0)</f>
        <v>0</v>
      </c>
      <c r="BI708" s="203">
        <f>IF(N708="nulová",J708,0)</f>
        <v>0</v>
      </c>
      <c r="BJ708" s="17" t="s">
        <v>81</v>
      </c>
      <c r="BK708" s="203">
        <f>ROUND(I708*H708,2)</f>
        <v>0</v>
      </c>
      <c r="BL708" s="17" t="s">
        <v>249</v>
      </c>
      <c r="BM708" s="202" t="s">
        <v>1060</v>
      </c>
    </row>
    <row r="709" spans="1:47" s="2" customFormat="1" ht="11.25">
      <c r="A709" s="34"/>
      <c r="B709" s="35"/>
      <c r="C709" s="36"/>
      <c r="D709" s="204" t="s">
        <v>152</v>
      </c>
      <c r="E709" s="36"/>
      <c r="F709" s="205" t="s">
        <v>1059</v>
      </c>
      <c r="G709" s="36"/>
      <c r="H709" s="36"/>
      <c r="I709" s="206"/>
      <c r="J709" s="36"/>
      <c r="K709" s="36"/>
      <c r="L709" s="39"/>
      <c r="M709" s="207"/>
      <c r="N709" s="208"/>
      <c r="O709" s="71"/>
      <c r="P709" s="71"/>
      <c r="Q709" s="71"/>
      <c r="R709" s="71"/>
      <c r="S709" s="71"/>
      <c r="T709" s="72"/>
      <c r="U709" s="34"/>
      <c r="V709" s="34"/>
      <c r="W709" s="34"/>
      <c r="X709" s="34"/>
      <c r="Y709" s="34"/>
      <c r="Z709" s="34"/>
      <c r="AA709" s="34"/>
      <c r="AB709" s="34"/>
      <c r="AC709" s="34"/>
      <c r="AD709" s="34"/>
      <c r="AE709" s="34"/>
      <c r="AT709" s="17" t="s">
        <v>152</v>
      </c>
      <c r="AU709" s="17" t="s">
        <v>83</v>
      </c>
    </row>
    <row r="710" spans="1:47" s="2" customFormat="1" ht="19.5">
      <c r="A710" s="34"/>
      <c r="B710" s="35"/>
      <c r="C710" s="36"/>
      <c r="D710" s="204" t="s">
        <v>386</v>
      </c>
      <c r="E710" s="36"/>
      <c r="F710" s="257" t="s">
        <v>1061</v>
      </c>
      <c r="G710" s="36"/>
      <c r="H710" s="36"/>
      <c r="I710" s="206"/>
      <c r="J710" s="36"/>
      <c r="K710" s="36"/>
      <c r="L710" s="39"/>
      <c r="M710" s="207"/>
      <c r="N710" s="208"/>
      <c r="O710" s="71"/>
      <c r="P710" s="71"/>
      <c r="Q710" s="71"/>
      <c r="R710" s="71"/>
      <c r="S710" s="71"/>
      <c r="T710" s="72"/>
      <c r="U710" s="34"/>
      <c r="V710" s="34"/>
      <c r="W710" s="34"/>
      <c r="X710" s="34"/>
      <c r="Y710" s="34"/>
      <c r="Z710" s="34"/>
      <c r="AA710" s="34"/>
      <c r="AB710" s="34"/>
      <c r="AC710" s="34"/>
      <c r="AD710" s="34"/>
      <c r="AE710" s="34"/>
      <c r="AT710" s="17" t="s">
        <v>386</v>
      </c>
      <c r="AU710" s="17" t="s">
        <v>83</v>
      </c>
    </row>
    <row r="711" spans="2:51" s="13" customFormat="1" ht="11.25">
      <c r="B711" s="211"/>
      <c r="C711" s="212"/>
      <c r="D711" s="204" t="s">
        <v>159</v>
      </c>
      <c r="E711" s="213" t="s">
        <v>1</v>
      </c>
      <c r="F711" s="214" t="s">
        <v>508</v>
      </c>
      <c r="G711" s="212"/>
      <c r="H711" s="213" t="s">
        <v>1</v>
      </c>
      <c r="I711" s="215"/>
      <c r="J711" s="212"/>
      <c r="K711" s="212"/>
      <c r="L711" s="216"/>
      <c r="M711" s="217"/>
      <c r="N711" s="218"/>
      <c r="O711" s="218"/>
      <c r="P711" s="218"/>
      <c r="Q711" s="218"/>
      <c r="R711" s="218"/>
      <c r="S711" s="218"/>
      <c r="T711" s="219"/>
      <c r="AT711" s="220" t="s">
        <v>159</v>
      </c>
      <c r="AU711" s="220" t="s">
        <v>83</v>
      </c>
      <c r="AV711" s="13" t="s">
        <v>81</v>
      </c>
      <c r="AW711" s="13" t="s">
        <v>30</v>
      </c>
      <c r="AX711" s="13" t="s">
        <v>73</v>
      </c>
      <c r="AY711" s="220" t="s">
        <v>142</v>
      </c>
    </row>
    <row r="712" spans="2:51" s="14" customFormat="1" ht="11.25">
      <c r="B712" s="221"/>
      <c r="C712" s="222"/>
      <c r="D712" s="204" t="s">
        <v>159</v>
      </c>
      <c r="E712" s="223" t="s">
        <v>1</v>
      </c>
      <c r="F712" s="224" t="s">
        <v>1062</v>
      </c>
      <c r="G712" s="222"/>
      <c r="H712" s="225">
        <v>0.328</v>
      </c>
      <c r="I712" s="226"/>
      <c r="J712" s="222"/>
      <c r="K712" s="222"/>
      <c r="L712" s="227"/>
      <c r="M712" s="228"/>
      <c r="N712" s="229"/>
      <c r="O712" s="229"/>
      <c r="P712" s="229"/>
      <c r="Q712" s="229"/>
      <c r="R712" s="229"/>
      <c r="S712" s="229"/>
      <c r="T712" s="230"/>
      <c r="AT712" s="231" t="s">
        <v>159</v>
      </c>
      <c r="AU712" s="231" t="s">
        <v>83</v>
      </c>
      <c r="AV712" s="14" t="s">
        <v>83</v>
      </c>
      <c r="AW712" s="14" t="s">
        <v>30</v>
      </c>
      <c r="AX712" s="14" t="s">
        <v>81</v>
      </c>
      <c r="AY712" s="231" t="s">
        <v>142</v>
      </c>
    </row>
    <row r="713" spans="1:65" s="2" customFormat="1" ht="16.5" customHeight="1">
      <c r="A713" s="34"/>
      <c r="B713" s="35"/>
      <c r="C713" s="247" t="s">
        <v>1063</v>
      </c>
      <c r="D713" s="247" t="s">
        <v>376</v>
      </c>
      <c r="E713" s="248" t="s">
        <v>1064</v>
      </c>
      <c r="F713" s="249" t="s">
        <v>1065</v>
      </c>
      <c r="G713" s="250" t="s">
        <v>379</v>
      </c>
      <c r="H713" s="251">
        <v>0.164</v>
      </c>
      <c r="I713" s="252"/>
      <c r="J713" s="253">
        <f>ROUND(I713*H713,2)</f>
        <v>0</v>
      </c>
      <c r="K713" s="249" t="s">
        <v>149</v>
      </c>
      <c r="L713" s="254"/>
      <c r="M713" s="255" t="s">
        <v>1</v>
      </c>
      <c r="N713" s="256" t="s">
        <v>38</v>
      </c>
      <c r="O713" s="71"/>
      <c r="P713" s="200">
        <f>O713*H713</f>
        <v>0</v>
      </c>
      <c r="Q713" s="200">
        <v>1</v>
      </c>
      <c r="R713" s="200">
        <f>Q713*H713</f>
        <v>0.164</v>
      </c>
      <c r="S713" s="200">
        <v>0</v>
      </c>
      <c r="T713" s="201">
        <f>S713*H713</f>
        <v>0</v>
      </c>
      <c r="U713" s="34"/>
      <c r="V713" s="34"/>
      <c r="W713" s="34"/>
      <c r="X713" s="34"/>
      <c r="Y713" s="34"/>
      <c r="Z713" s="34"/>
      <c r="AA713" s="34"/>
      <c r="AB713" s="34"/>
      <c r="AC713" s="34"/>
      <c r="AD713" s="34"/>
      <c r="AE713" s="34"/>
      <c r="AR713" s="202" t="s">
        <v>529</v>
      </c>
      <c r="AT713" s="202" t="s">
        <v>376</v>
      </c>
      <c r="AU713" s="202" t="s">
        <v>83</v>
      </c>
      <c r="AY713" s="17" t="s">
        <v>142</v>
      </c>
      <c r="BE713" s="203">
        <f>IF(N713="základní",J713,0)</f>
        <v>0</v>
      </c>
      <c r="BF713" s="203">
        <f>IF(N713="snížená",J713,0)</f>
        <v>0</v>
      </c>
      <c r="BG713" s="203">
        <f>IF(N713="zákl. přenesená",J713,0)</f>
        <v>0</v>
      </c>
      <c r="BH713" s="203">
        <f>IF(N713="sníž. přenesená",J713,0)</f>
        <v>0</v>
      </c>
      <c r="BI713" s="203">
        <f>IF(N713="nulová",J713,0)</f>
        <v>0</v>
      </c>
      <c r="BJ713" s="17" t="s">
        <v>81</v>
      </c>
      <c r="BK713" s="203">
        <f>ROUND(I713*H713,2)</f>
        <v>0</v>
      </c>
      <c r="BL713" s="17" t="s">
        <v>249</v>
      </c>
      <c r="BM713" s="202" t="s">
        <v>1066</v>
      </c>
    </row>
    <row r="714" spans="1:47" s="2" customFormat="1" ht="11.25">
      <c r="A714" s="34"/>
      <c r="B714" s="35"/>
      <c r="C714" s="36"/>
      <c r="D714" s="204" t="s">
        <v>152</v>
      </c>
      <c r="E714" s="36"/>
      <c r="F714" s="205" t="s">
        <v>1065</v>
      </c>
      <c r="G714" s="36"/>
      <c r="H714" s="36"/>
      <c r="I714" s="206"/>
      <c r="J714" s="36"/>
      <c r="K714" s="36"/>
      <c r="L714" s="39"/>
      <c r="M714" s="207"/>
      <c r="N714" s="208"/>
      <c r="O714" s="71"/>
      <c r="P714" s="71"/>
      <c r="Q714" s="71"/>
      <c r="R714" s="71"/>
      <c r="S714" s="71"/>
      <c r="T714" s="72"/>
      <c r="U714" s="34"/>
      <c r="V714" s="34"/>
      <c r="W714" s="34"/>
      <c r="X714" s="34"/>
      <c r="Y714" s="34"/>
      <c r="Z714" s="34"/>
      <c r="AA714" s="34"/>
      <c r="AB714" s="34"/>
      <c r="AC714" s="34"/>
      <c r="AD714" s="34"/>
      <c r="AE714" s="34"/>
      <c r="AT714" s="17" t="s">
        <v>152</v>
      </c>
      <c r="AU714" s="17" t="s">
        <v>83</v>
      </c>
    </row>
    <row r="715" spans="1:47" s="2" customFormat="1" ht="19.5">
      <c r="A715" s="34"/>
      <c r="B715" s="35"/>
      <c r="C715" s="36"/>
      <c r="D715" s="204" t="s">
        <v>386</v>
      </c>
      <c r="E715" s="36"/>
      <c r="F715" s="257" t="s">
        <v>1067</v>
      </c>
      <c r="G715" s="36"/>
      <c r="H715" s="36"/>
      <c r="I715" s="206"/>
      <c r="J715" s="36"/>
      <c r="K715" s="36"/>
      <c r="L715" s="39"/>
      <c r="M715" s="207"/>
      <c r="N715" s="208"/>
      <c r="O715" s="71"/>
      <c r="P715" s="71"/>
      <c r="Q715" s="71"/>
      <c r="R715" s="71"/>
      <c r="S715" s="71"/>
      <c r="T715" s="72"/>
      <c r="U715" s="34"/>
      <c r="V715" s="34"/>
      <c r="W715" s="34"/>
      <c r="X715" s="34"/>
      <c r="Y715" s="34"/>
      <c r="Z715" s="34"/>
      <c r="AA715" s="34"/>
      <c r="AB715" s="34"/>
      <c r="AC715" s="34"/>
      <c r="AD715" s="34"/>
      <c r="AE715" s="34"/>
      <c r="AT715" s="17" t="s">
        <v>386</v>
      </c>
      <c r="AU715" s="17" t="s">
        <v>83</v>
      </c>
    </row>
    <row r="716" spans="2:51" s="13" customFormat="1" ht="11.25">
      <c r="B716" s="211"/>
      <c r="C716" s="212"/>
      <c r="D716" s="204" t="s">
        <v>159</v>
      </c>
      <c r="E716" s="213" t="s">
        <v>1</v>
      </c>
      <c r="F716" s="214" t="s">
        <v>508</v>
      </c>
      <c r="G716" s="212"/>
      <c r="H716" s="213" t="s">
        <v>1</v>
      </c>
      <c r="I716" s="215"/>
      <c r="J716" s="212"/>
      <c r="K716" s="212"/>
      <c r="L716" s="216"/>
      <c r="M716" s="217"/>
      <c r="N716" s="218"/>
      <c r="O716" s="218"/>
      <c r="P716" s="218"/>
      <c r="Q716" s="218"/>
      <c r="R716" s="218"/>
      <c r="S716" s="218"/>
      <c r="T716" s="219"/>
      <c r="AT716" s="220" t="s">
        <v>159</v>
      </c>
      <c r="AU716" s="220" t="s">
        <v>83</v>
      </c>
      <c r="AV716" s="13" t="s">
        <v>81</v>
      </c>
      <c r="AW716" s="13" t="s">
        <v>30</v>
      </c>
      <c r="AX716" s="13" t="s">
        <v>73</v>
      </c>
      <c r="AY716" s="220" t="s">
        <v>142</v>
      </c>
    </row>
    <row r="717" spans="2:51" s="14" customFormat="1" ht="11.25">
      <c r="B717" s="221"/>
      <c r="C717" s="222"/>
      <c r="D717" s="204" t="s">
        <v>159</v>
      </c>
      <c r="E717" s="223" t="s">
        <v>1</v>
      </c>
      <c r="F717" s="224" t="s">
        <v>1068</v>
      </c>
      <c r="G717" s="222"/>
      <c r="H717" s="225">
        <v>0.164</v>
      </c>
      <c r="I717" s="226"/>
      <c r="J717" s="222"/>
      <c r="K717" s="222"/>
      <c r="L717" s="227"/>
      <c r="M717" s="228"/>
      <c r="N717" s="229"/>
      <c r="O717" s="229"/>
      <c r="P717" s="229"/>
      <c r="Q717" s="229"/>
      <c r="R717" s="229"/>
      <c r="S717" s="229"/>
      <c r="T717" s="230"/>
      <c r="AT717" s="231" t="s">
        <v>159</v>
      </c>
      <c r="AU717" s="231" t="s">
        <v>83</v>
      </c>
      <c r="AV717" s="14" t="s">
        <v>83</v>
      </c>
      <c r="AW717" s="14" t="s">
        <v>30</v>
      </c>
      <c r="AX717" s="14" t="s">
        <v>81</v>
      </c>
      <c r="AY717" s="231" t="s">
        <v>142</v>
      </c>
    </row>
    <row r="718" spans="1:65" s="2" customFormat="1" ht="33" customHeight="1">
      <c r="A718" s="34"/>
      <c r="B718" s="35"/>
      <c r="C718" s="191" t="s">
        <v>1069</v>
      </c>
      <c r="D718" s="191" t="s">
        <v>145</v>
      </c>
      <c r="E718" s="192" t="s">
        <v>1070</v>
      </c>
      <c r="F718" s="193" t="s">
        <v>1071</v>
      </c>
      <c r="G718" s="194" t="s">
        <v>408</v>
      </c>
      <c r="H718" s="195">
        <v>9</v>
      </c>
      <c r="I718" s="196"/>
      <c r="J718" s="197">
        <f>ROUND(I718*H718,2)</f>
        <v>0</v>
      </c>
      <c r="K718" s="193" t="s">
        <v>149</v>
      </c>
      <c r="L718" s="39"/>
      <c r="M718" s="198" t="s">
        <v>1</v>
      </c>
      <c r="N718" s="199" t="s">
        <v>38</v>
      </c>
      <c r="O718" s="71"/>
      <c r="P718" s="200">
        <f>O718*H718</f>
        <v>0</v>
      </c>
      <c r="Q718" s="200">
        <v>0.0002</v>
      </c>
      <c r="R718" s="200">
        <f>Q718*H718</f>
        <v>0.0018000000000000002</v>
      </c>
      <c r="S718" s="200">
        <v>0</v>
      </c>
      <c r="T718" s="201">
        <f>S718*H718</f>
        <v>0</v>
      </c>
      <c r="U718" s="34"/>
      <c r="V718" s="34"/>
      <c r="W718" s="34"/>
      <c r="X718" s="34"/>
      <c r="Y718" s="34"/>
      <c r="Z718" s="34"/>
      <c r="AA718" s="34"/>
      <c r="AB718" s="34"/>
      <c r="AC718" s="34"/>
      <c r="AD718" s="34"/>
      <c r="AE718" s="34"/>
      <c r="AR718" s="202" t="s">
        <v>249</v>
      </c>
      <c r="AT718" s="202" t="s">
        <v>145</v>
      </c>
      <c r="AU718" s="202" t="s">
        <v>83</v>
      </c>
      <c r="AY718" s="17" t="s">
        <v>142</v>
      </c>
      <c r="BE718" s="203">
        <f>IF(N718="základní",J718,0)</f>
        <v>0</v>
      </c>
      <c r="BF718" s="203">
        <f>IF(N718="snížená",J718,0)</f>
        <v>0</v>
      </c>
      <c r="BG718" s="203">
        <f>IF(N718="zákl. přenesená",J718,0)</f>
        <v>0</v>
      </c>
      <c r="BH718" s="203">
        <f>IF(N718="sníž. přenesená",J718,0)</f>
        <v>0</v>
      </c>
      <c r="BI718" s="203">
        <f>IF(N718="nulová",J718,0)</f>
        <v>0</v>
      </c>
      <c r="BJ718" s="17" t="s">
        <v>81</v>
      </c>
      <c r="BK718" s="203">
        <f>ROUND(I718*H718,2)</f>
        <v>0</v>
      </c>
      <c r="BL718" s="17" t="s">
        <v>249</v>
      </c>
      <c r="BM718" s="202" t="s">
        <v>1072</v>
      </c>
    </row>
    <row r="719" spans="1:47" s="2" customFormat="1" ht="29.25">
      <c r="A719" s="34"/>
      <c r="B719" s="35"/>
      <c r="C719" s="36"/>
      <c r="D719" s="204" t="s">
        <v>152</v>
      </c>
      <c r="E719" s="36"/>
      <c r="F719" s="205" t="s">
        <v>1073</v>
      </c>
      <c r="G719" s="36"/>
      <c r="H719" s="36"/>
      <c r="I719" s="206"/>
      <c r="J719" s="36"/>
      <c r="K719" s="36"/>
      <c r="L719" s="39"/>
      <c r="M719" s="207"/>
      <c r="N719" s="208"/>
      <c r="O719" s="71"/>
      <c r="P719" s="71"/>
      <c r="Q719" s="71"/>
      <c r="R719" s="71"/>
      <c r="S719" s="71"/>
      <c r="T719" s="72"/>
      <c r="U719" s="34"/>
      <c r="V719" s="34"/>
      <c r="W719" s="34"/>
      <c r="X719" s="34"/>
      <c r="Y719" s="34"/>
      <c r="Z719" s="34"/>
      <c r="AA719" s="34"/>
      <c r="AB719" s="34"/>
      <c r="AC719" s="34"/>
      <c r="AD719" s="34"/>
      <c r="AE719" s="34"/>
      <c r="AT719" s="17" t="s">
        <v>152</v>
      </c>
      <c r="AU719" s="17" t="s">
        <v>83</v>
      </c>
    </row>
    <row r="720" spans="1:47" s="2" customFormat="1" ht="11.25">
      <c r="A720" s="34"/>
      <c r="B720" s="35"/>
      <c r="C720" s="36"/>
      <c r="D720" s="209" t="s">
        <v>153</v>
      </c>
      <c r="E720" s="36"/>
      <c r="F720" s="210" t="s">
        <v>1074</v>
      </c>
      <c r="G720" s="36"/>
      <c r="H720" s="36"/>
      <c r="I720" s="206"/>
      <c r="J720" s="36"/>
      <c r="K720" s="36"/>
      <c r="L720" s="39"/>
      <c r="M720" s="207"/>
      <c r="N720" s="208"/>
      <c r="O720" s="71"/>
      <c r="P720" s="71"/>
      <c r="Q720" s="71"/>
      <c r="R720" s="71"/>
      <c r="S720" s="71"/>
      <c r="T720" s="72"/>
      <c r="U720" s="34"/>
      <c r="V720" s="34"/>
      <c r="W720" s="34"/>
      <c r="X720" s="34"/>
      <c r="Y720" s="34"/>
      <c r="Z720" s="34"/>
      <c r="AA720" s="34"/>
      <c r="AB720" s="34"/>
      <c r="AC720" s="34"/>
      <c r="AD720" s="34"/>
      <c r="AE720" s="34"/>
      <c r="AT720" s="17" t="s">
        <v>153</v>
      </c>
      <c r="AU720" s="17" t="s">
        <v>83</v>
      </c>
    </row>
    <row r="721" spans="2:51" s="13" customFormat="1" ht="11.25">
      <c r="B721" s="211"/>
      <c r="C721" s="212"/>
      <c r="D721" s="204" t="s">
        <v>159</v>
      </c>
      <c r="E721" s="213" t="s">
        <v>1</v>
      </c>
      <c r="F721" s="214" t="s">
        <v>508</v>
      </c>
      <c r="G721" s="212"/>
      <c r="H721" s="213" t="s">
        <v>1</v>
      </c>
      <c r="I721" s="215"/>
      <c r="J721" s="212"/>
      <c r="K721" s="212"/>
      <c r="L721" s="216"/>
      <c r="M721" s="217"/>
      <c r="N721" s="218"/>
      <c r="O721" s="218"/>
      <c r="P721" s="218"/>
      <c r="Q721" s="218"/>
      <c r="R721" s="218"/>
      <c r="S721" s="218"/>
      <c r="T721" s="219"/>
      <c r="AT721" s="220" t="s">
        <v>159</v>
      </c>
      <c r="AU721" s="220" t="s">
        <v>83</v>
      </c>
      <c r="AV721" s="13" t="s">
        <v>81</v>
      </c>
      <c r="AW721" s="13" t="s">
        <v>30</v>
      </c>
      <c r="AX721" s="13" t="s">
        <v>73</v>
      </c>
      <c r="AY721" s="220" t="s">
        <v>142</v>
      </c>
    </row>
    <row r="722" spans="2:51" s="14" customFormat="1" ht="11.25">
      <c r="B722" s="221"/>
      <c r="C722" s="222"/>
      <c r="D722" s="204" t="s">
        <v>159</v>
      </c>
      <c r="E722" s="223" t="s">
        <v>1</v>
      </c>
      <c r="F722" s="224" t="s">
        <v>203</v>
      </c>
      <c r="G722" s="222"/>
      <c r="H722" s="225">
        <v>9</v>
      </c>
      <c r="I722" s="226"/>
      <c r="J722" s="222"/>
      <c r="K722" s="222"/>
      <c r="L722" s="227"/>
      <c r="M722" s="228"/>
      <c r="N722" s="229"/>
      <c r="O722" s="229"/>
      <c r="P722" s="229"/>
      <c r="Q722" s="229"/>
      <c r="R722" s="229"/>
      <c r="S722" s="229"/>
      <c r="T722" s="230"/>
      <c r="AT722" s="231" t="s">
        <v>159</v>
      </c>
      <c r="AU722" s="231" t="s">
        <v>83</v>
      </c>
      <c r="AV722" s="14" t="s">
        <v>83</v>
      </c>
      <c r="AW722" s="14" t="s">
        <v>30</v>
      </c>
      <c r="AX722" s="14" t="s">
        <v>81</v>
      </c>
      <c r="AY722" s="231" t="s">
        <v>142</v>
      </c>
    </row>
    <row r="723" spans="1:65" s="2" customFormat="1" ht="24.2" customHeight="1">
      <c r="A723" s="34"/>
      <c r="B723" s="35"/>
      <c r="C723" s="191" t="s">
        <v>1075</v>
      </c>
      <c r="D723" s="191" t="s">
        <v>145</v>
      </c>
      <c r="E723" s="192" t="s">
        <v>1076</v>
      </c>
      <c r="F723" s="193" t="s">
        <v>1077</v>
      </c>
      <c r="G723" s="194" t="s">
        <v>319</v>
      </c>
      <c r="H723" s="195">
        <v>5.1</v>
      </c>
      <c r="I723" s="196"/>
      <c r="J723" s="197">
        <f>ROUND(I723*H723,2)</f>
        <v>0</v>
      </c>
      <c r="K723" s="193" t="s">
        <v>149</v>
      </c>
      <c r="L723" s="39"/>
      <c r="M723" s="198" t="s">
        <v>1</v>
      </c>
      <c r="N723" s="199" t="s">
        <v>38</v>
      </c>
      <c r="O723" s="71"/>
      <c r="P723" s="200">
        <f>O723*H723</f>
        <v>0</v>
      </c>
      <c r="Q723" s="200">
        <v>0.00018</v>
      </c>
      <c r="R723" s="200">
        <f>Q723*H723</f>
        <v>0.000918</v>
      </c>
      <c r="S723" s="200">
        <v>0</v>
      </c>
      <c r="T723" s="201">
        <f>S723*H723</f>
        <v>0</v>
      </c>
      <c r="U723" s="34"/>
      <c r="V723" s="34"/>
      <c r="W723" s="34"/>
      <c r="X723" s="34"/>
      <c r="Y723" s="34"/>
      <c r="Z723" s="34"/>
      <c r="AA723" s="34"/>
      <c r="AB723" s="34"/>
      <c r="AC723" s="34"/>
      <c r="AD723" s="34"/>
      <c r="AE723" s="34"/>
      <c r="AR723" s="202" t="s">
        <v>249</v>
      </c>
      <c r="AT723" s="202" t="s">
        <v>145</v>
      </c>
      <c r="AU723" s="202" t="s">
        <v>83</v>
      </c>
      <c r="AY723" s="17" t="s">
        <v>142</v>
      </c>
      <c r="BE723" s="203">
        <f>IF(N723="základní",J723,0)</f>
        <v>0</v>
      </c>
      <c r="BF723" s="203">
        <f>IF(N723="snížená",J723,0)</f>
        <v>0</v>
      </c>
      <c r="BG723" s="203">
        <f>IF(N723="zákl. přenesená",J723,0)</f>
        <v>0</v>
      </c>
      <c r="BH723" s="203">
        <f>IF(N723="sníž. přenesená",J723,0)</f>
        <v>0</v>
      </c>
      <c r="BI723" s="203">
        <f>IF(N723="nulová",J723,0)</f>
        <v>0</v>
      </c>
      <c r="BJ723" s="17" t="s">
        <v>81</v>
      </c>
      <c r="BK723" s="203">
        <f>ROUND(I723*H723,2)</f>
        <v>0</v>
      </c>
      <c r="BL723" s="17" t="s">
        <v>249</v>
      </c>
      <c r="BM723" s="202" t="s">
        <v>1078</v>
      </c>
    </row>
    <row r="724" spans="1:47" s="2" customFormat="1" ht="29.25">
      <c r="A724" s="34"/>
      <c r="B724" s="35"/>
      <c r="C724" s="36"/>
      <c r="D724" s="204" t="s">
        <v>152</v>
      </c>
      <c r="E724" s="36"/>
      <c r="F724" s="205" t="s">
        <v>1079</v>
      </c>
      <c r="G724" s="36"/>
      <c r="H724" s="36"/>
      <c r="I724" s="206"/>
      <c r="J724" s="36"/>
      <c r="K724" s="36"/>
      <c r="L724" s="39"/>
      <c r="M724" s="207"/>
      <c r="N724" s="208"/>
      <c r="O724" s="71"/>
      <c r="P724" s="71"/>
      <c r="Q724" s="71"/>
      <c r="R724" s="71"/>
      <c r="S724" s="71"/>
      <c r="T724" s="72"/>
      <c r="U724" s="34"/>
      <c r="V724" s="34"/>
      <c r="W724" s="34"/>
      <c r="X724" s="34"/>
      <c r="Y724" s="34"/>
      <c r="Z724" s="34"/>
      <c r="AA724" s="34"/>
      <c r="AB724" s="34"/>
      <c r="AC724" s="34"/>
      <c r="AD724" s="34"/>
      <c r="AE724" s="34"/>
      <c r="AT724" s="17" t="s">
        <v>152</v>
      </c>
      <c r="AU724" s="17" t="s">
        <v>83</v>
      </c>
    </row>
    <row r="725" spans="1:47" s="2" customFormat="1" ht="11.25">
      <c r="A725" s="34"/>
      <c r="B725" s="35"/>
      <c r="C725" s="36"/>
      <c r="D725" s="209" t="s">
        <v>153</v>
      </c>
      <c r="E725" s="36"/>
      <c r="F725" s="210" t="s">
        <v>1080</v>
      </c>
      <c r="G725" s="36"/>
      <c r="H725" s="36"/>
      <c r="I725" s="206"/>
      <c r="J725" s="36"/>
      <c r="K725" s="36"/>
      <c r="L725" s="39"/>
      <c r="M725" s="207"/>
      <c r="N725" s="208"/>
      <c r="O725" s="71"/>
      <c r="P725" s="71"/>
      <c r="Q725" s="71"/>
      <c r="R725" s="71"/>
      <c r="S725" s="71"/>
      <c r="T725" s="72"/>
      <c r="U725" s="34"/>
      <c r="V725" s="34"/>
      <c r="W725" s="34"/>
      <c r="X725" s="34"/>
      <c r="Y725" s="34"/>
      <c r="Z725" s="34"/>
      <c r="AA725" s="34"/>
      <c r="AB725" s="34"/>
      <c r="AC725" s="34"/>
      <c r="AD725" s="34"/>
      <c r="AE725" s="34"/>
      <c r="AT725" s="17" t="s">
        <v>153</v>
      </c>
      <c r="AU725" s="17" t="s">
        <v>83</v>
      </c>
    </row>
    <row r="726" spans="2:51" s="13" customFormat="1" ht="11.25">
      <c r="B726" s="211"/>
      <c r="C726" s="212"/>
      <c r="D726" s="204" t="s">
        <v>159</v>
      </c>
      <c r="E726" s="213" t="s">
        <v>1</v>
      </c>
      <c r="F726" s="214" t="s">
        <v>508</v>
      </c>
      <c r="G726" s="212"/>
      <c r="H726" s="213" t="s">
        <v>1</v>
      </c>
      <c r="I726" s="215"/>
      <c r="J726" s="212"/>
      <c r="K726" s="212"/>
      <c r="L726" s="216"/>
      <c r="M726" s="217"/>
      <c r="N726" s="218"/>
      <c r="O726" s="218"/>
      <c r="P726" s="218"/>
      <c r="Q726" s="218"/>
      <c r="R726" s="218"/>
      <c r="S726" s="218"/>
      <c r="T726" s="219"/>
      <c r="AT726" s="220" t="s">
        <v>159</v>
      </c>
      <c r="AU726" s="220" t="s">
        <v>83</v>
      </c>
      <c r="AV726" s="13" t="s">
        <v>81</v>
      </c>
      <c r="AW726" s="13" t="s">
        <v>30</v>
      </c>
      <c r="AX726" s="13" t="s">
        <v>73</v>
      </c>
      <c r="AY726" s="220" t="s">
        <v>142</v>
      </c>
    </row>
    <row r="727" spans="2:51" s="14" customFormat="1" ht="11.25">
      <c r="B727" s="221"/>
      <c r="C727" s="222"/>
      <c r="D727" s="204" t="s">
        <v>159</v>
      </c>
      <c r="E727" s="223" t="s">
        <v>1</v>
      </c>
      <c r="F727" s="224" t="s">
        <v>1081</v>
      </c>
      <c r="G727" s="222"/>
      <c r="H727" s="225">
        <v>5.1</v>
      </c>
      <c r="I727" s="226"/>
      <c r="J727" s="222"/>
      <c r="K727" s="222"/>
      <c r="L727" s="227"/>
      <c r="M727" s="228"/>
      <c r="N727" s="229"/>
      <c r="O727" s="229"/>
      <c r="P727" s="229"/>
      <c r="Q727" s="229"/>
      <c r="R727" s="229"/>
      <c r="S727" s="229"/>
      <c r="T727" s="230"/>
      <c r="AT727" s="231" t="s">
        <v>159</v>
      </c>
      <c r="AU727" s="231" t="s">
        <v>83</v>
      </c>
      <c r="AV727" s="14" t="s">
        <v>83</v>
      </c>
      <c r="AW727" s="14" t="s">
        <v>30</v>
      </c>
      <c r="AX727" s="14" t="s">
        <v>81</v>
      </c>
      <c r="AY727" s="231" t="s">
        <v>142</v>
      </c>
    </row>
    <row r="728" spans="1:65" s="2" customFormat="1" ht="24.2" customHeight="1">
      <c r="A728" s="34"/>
      <c r="B728" s="35"/>
      <c r="C728" s="247" t="s">
        <v>1082</v>
      </c>
      <c r="D728" s="247" t="s">
        <v>376</v>
      </c>
      <c r="E728" s="248" t="s">
        <v>1083</v>
      </c>
      <c r="F728" s="249" t="s">
        <v>1084</v>
      </c>
      <c r="G728" s="250" t="s">
        <v>319</v>
      </c>
      <c r="H728" s="251">
        <v>6.63</v>
      </c>
      <c r="I728" s="252"/>
      <c r="J728" s="253">
        <f>ROUND(I728*H728,2)</f>
        <v>0</v>
      </c>
      <c r="K728" s="249" t="s">
        <v>149</v>
      </c>
      <c r="L728" s="254"/>
      <c r="M728" s="255" t="s">
        <v>1</v>
      </c>
      <c r="N728" s="256" t="s">
        <v>38</v>
      </c>
      <c r="O728" s="71"/>
      <c r="P728" s="200">
        <f>O728*H728</f>
        <v>0</v>
      </c>
      <c r="Q728" s="200">
        <v>0.00016</v>
      </c>
      <c r="R728" s="200">
        <f>Q728*H728</f>
        <v>0.0010608</v>
      </c>
      <c r="S728" s="200">
        <v>0</v>
      </c>
      <c r="T728" s="201">
        <f>S728*H728</f>
        <v>0</v>
      </c>
      <c r="U728" s="34"/>
      <c r="V728" s="34"/>
      <c r="W728" s="34"/>
      <c r="X728" s="34"/>
      <c r="Y728" s="34"/>
      <c r="Z728" s="34"/>
      <c r="AA728" s="34"/>
      <c r="AB728" s="34"/>
      <c r="AC728" s="34"/>
      <c r="AD728" s="34"/>
      <c r="AE728" s="34"/>
      <c r="AR728" s="202" t="s">
        <v>529</v>
      </c>
      <c r="AT728" s="202" t="s">
        <v>376</v>
      </c>
      <c r="AU728" s="202" t="s">
        <v>83</v>
      </c>
      <c r="AY728" s="17" t="s">
        <v>142</v>
      </c>
      <c r="BE728" s="203">
        <f>IF(N728="základní",J728,0)</f>
        <v>0</v>
      </c>
      <c r="BF728" s="203">
        <f>IF(N728="snížená",J728,0)</f>
        <v>0</v>
      </c>
      <c r="BG728" s="203">
        <f>IF(N728="zákl. přenesená",J728,0)</f>
        <v>0</v>
      </c>
      <c r="BH728" s="203">
        <f>IF(N728="sníž. přenesená",J728,0)</f>
        <v>0</v>
      </c>
      <c r="BI728" s="203">
        <f>IF(N728="nulová",J728,0)</f>
        <v>0</v>
      </c>
      <c r="BJ728" s="17" t="s">
        <v>81</v>
      </c>
      <c r="BK728" s="203">
        <f>ROUND(I728*H728,2)</f>
        <v>0</v>
      </c>
      <c r="BL728" s="17" t="s">
        <v>249</v>
      </c>
      <c r="BM728" s="202" t="s">
        <v>1085</v>
      </c>
    </row>
    <row r="729" spans="1:47" s="2" customFormat="1" ht="19.5">
      <c r="A729" s="34"/>
      <c r="B729" s="35"/>
      <c r="C729" s="36"/>
      <c r="D729" s="204" t="s">
        <v>152</v>
      </c>
      <c r="E729" s="36"/>
      <c r="F729" s="205" t="s">
        <v>1084</v>
      </c>
      <c r="G729" s="36"/>
      <c r="H729" s="36"/>
      <c r="I729" s="206"/>
      <c r="J729" s="36"/>
      <c r="K729" s="36"/>
      <c r="L729" s="39"/>
      <c r="M729" s="207"/>
      <c r="N729" s="208"/>
      <c r="O729" s="71"/>
      <c r="P729" s="71"/>
      <c r="Q729" s="71"/>
      <c r="R729" s="71"/>
      <c r="S729" s="71"/>
      <c r="T729" s="72"/>
      <c r="U729" s="34"/>
      <c r="V729" s="34"/>
      <c r="W729" s="34"/>
      <c r="X729" s="34"/>
      <c r="Y729" s="34"/>
      <c r="Z729" s="34"/>
      <c r="AA729" s="34"/>
      <c r="AB729" s="34"/>
      <c r="AC729" s="34"/>
      <c r="AD729" s="34"/>
      <c r="AE729" s="34"/>
      <c r="AT729" s="17" t="s">
        <v>152</v>
      </c>
      <c r="AU729" s="17" t="s">
        <v>83</v>
      </c>
    </row>
    <row r="730" spans="2:51" s="13" customFormat="1" ht="11.25">
      <c r="B730" s="211"/>
      <c r="C730" s="212"/>
      <c r="D730" s="204" t="s">
        <v>159</v>
      </c>
      <c r="E730" s="213" t="s">
        <v>1</v>
      </c>
      <c r="F730" s="214" t="s">
        <v>508</v>
      </c>
      <c r="G730" s="212"/>
      <c r="H730" s="213" t="s">
        <v>1</v>
      </c>
      <c r="I730" s="215"/>
      <c r="J730" s="212"/>
      <c r="K730" s="212"/>
      <c r="L730" s="216"/>
      <c r="M730" s="217"/>
      <c r="N730" s="218"/>
      <c r="O730" s="218"/>
      <c r="P730" s="218"/>
      <c r="Q730" s="218"/>
      <c r="R730" s="218"/>
      <c r="S730" s="218"/>
      <c r="T730" s="219"/>
      <c r="AT730" s="220" t="s">
        <v>159</v>
      </c>
      <c r="AU730" s="220" t="s">
        <v>83</v>
      </c>
      <c r="AV730" s="13" t="s">
        <v>81</v>
      </c>
      <c r="AW730" s="13" t="s">
        <v>30</v>
      </c>
      <c r="AX730" s="13" t="s">
        <v>73</v>
      </c>
      <c r="AY730" s="220" t="s">
        <v>142</v>
      </c>
    </row>
    <row r="731" spans="2:51" s="14" customFormat="1" ht="11.25">
      <c r="B731" s="221"/>
      <c r="C731" s="222"/>
      <c r="D731" s="204" t="s">
        <v>159</v>
      </c>
      <c r="E731" s="223" t="s">
        <v>1</v>
      </c>
      <c r="F731" s="224" t="s">
        <v>1081</v>
      </c>
      <c r="G731" s="222"/>
      <c r="H731" s="225">
        <v>5.1</v>
      </c>
      <c r="I731" s="226"/>
      <c r="J731" s="222"/>
      <c r="K731" s="222"/>
      <c r="L731" s="227"/>
      <c r="M731" s="228"/>
      <c r="N731" s="229"/>
      <c r="O731" s="229"/>
      <c r="P731" s="229"/>
      <c r="Q731" s="229"/>
      <c r="R731" s="229"/>
      <c r="S731" s="229"/>
      <c r="T731" s="230"/>
      <c r="AT731" s="231" t="s">
        <v>159</v>
      </c>
      <c r="AU731" s="231" t="s">
        <v>83</v>
      </c>
      <c r="AV731" s="14" t="s">
        <v>83</v>
      </c>
      <c r="AW731" s="14" t="s">
        <v>30</v>
      </c>
      <c r="AX731" s="14" t="s">
        <v>81</v>
      </c>
      <c r="AY731" s="231" t="s">
        <v>142</v>
      </c>
    </row>
    <row r="732" spans="2:51" s="14" customFormat="1" ht="11.25">
      <c r="B732" s="221"/>
      <c r="C732" s="222"/>
      <c r="D732" s="204" t="s">
        <v>159</v>
      </c>
      <c r="E732" s="222"/>
      <c r="F732" s="224" t="s">
        <v>1086</v>
      </c>
      <c r="G732" s="222"/>
      <c r="H732" s="225">
        <v>6.63</v>
      </c>
      <c r="I732" s="226"/>
      <c r="J732" s="222"/>
      <c r="K732" s="222"/>
      <c r="L732" s="227"/>
      <c r="M732" s="228"/>
      <c r="N732" s="229"/>
      <c r="O732" s="229"/>
      <c r="P732" s="229"/>
      <c r="Q732" s="229"/>
      <c r="R732" s="229"/>
      <c r="S732" s="229"/>
      <c r="T732" s="230"/>
      <c r="AT732" s="231" t="s">
        <v>159</v>
      </c>
      <c r="AU732" s="231" t="s">
        <v>83</v>
      </c>
      <c r="AV732" s="14" t="s">
        <v>83</v>
      </c>
      <c r="AW732" s="14" t="s">
        <v>4</v>
      </c>
      <c r="AX732" s="14" t="s">
        <v>81</v>
      </c>
      <c r="AY732" s="231" t="s">
        <v>142</v>
      </c>
    </row>
    <row r="733" spans="1:65" s="2" customFormat="1" ht="24.2" customHeight="1">
      <c r="A733" s="34"/>
      <c r="B733" s="35"/>
      <c r="C733" s="191" t="s">
        <v>1087</v>
      </c>
      <c r="D733" s="191" t="s">
        <v>145</v>
      </c>
      <c r="E733" s="192" t="s">
        <v>1088</v>
      </c>
      <c r="F733" s="193" t="s">
        <v>1089</v>
      </c>
      <c r="G733" s="194" t="s">
        <v>290</v>
      </c>
      <c r="H733" s="195">
        <v>42.5</v>
      </c>
      <c r="I733" s="196"/>
      <c r="J733" s="197">
        <f>ROUND(I733*H733,2)</f>
        <v>0</v>
      </c>
      <c r="K733" s="193" t="s">
        <v>149</v>
      </c>
      <c r="L733" s="39"/>
      <c r="M733" s="198" t="s">
        <v>1</v>
      </c>
      <c r="N733" s="199" t="s">
        <v>38</v>
      </c>
      <c r="O733" s="71"/>
      <c r="P733" s="200">
        <f>O733*H733</f>
        <v>0</v>
      </c>
      <c r="Q733" s="200">
        <v>0</v>
      </c>
      <c r="R733" s="200">
        <f>Q733*H733</f>
        <v>0</v>
      </c>
      <c r="S733" s="200">
        <v>0</v>
      </c>
      <c r="T733" s="201">
        <f>S733*H733</f>
        <v>0</v>
      </c>
      <c r="U733" s="34"/>
      <c r="V733" s="34"/>
      <c r="W733" s="34"/>
      <c r="X733" s="34"/>
      <c r="Y733" s="34"/>
      <c r="Z733" s="34"/>
      <c r="AA733" s="34"/>
      <c r="AB733" s="34"/>
      <c r="AC733" s="34"/>
      <c r="AD733" s="34"/>
      <c r="AE733" s="34"/>
      <c r="AR733" s="202" t="s">
        <v>249</v>
      </c>
      <c r="AT733" s="202" t="s">
        <v>145</v>
      </c>
      <c r="AU733" s="202" t="s">
        <v>83</v>
      </c>
      <c r="AY733" s="17" t="s">
        <v>142</v>
      </c>
      <c r="BE733" s="203">
        <f>IF(N733="základní",J733,0)</f>
        <v>0</v>
      </c>
      <c r="BF733" s="203">
        <f>IF(N733="snížená",J733,0)</f>
        <v>0</v>
      </c>
      <c r="BG733" s="203">
        <f>IF(N733="zákl. přenesená",J733,0)</f>
        <v>0</v>
      </c>
      <c r="BH733" s="203">
        <f>IF(N733="sníž. přenesená",J733,0)</f>
        <v>0</v>
      </c>
      <c r="BI733" s="203">
        <f>IF(N733="nulová",J733,0)</f>
        <v>0</v>
      </c>
      <c r="BJ733" s="17" t="s">
        <v>81</v>
      </c>
      <c r="BK733" s="203">
        <f>ROUND(I733*H733,2)</f>
        <v>0</v>
      </c>
      <c r="BL733" s="17" t="s">
        <v>249</v>
      </c>
      <c r="BM733" s="202" t="s">
        <v>1090</v>
      </c>
    </row>
    <row r="734" spans="1:47" s="2" customFormat="1" ht="19.5">
      <c r="A734" s="34"/>
      <c r="B734" s="35"/>
      <c r="C734" s="36"/>
      <c r="D734" s="204" t="s">
        <v>152</v>
      </c>
      <c r="E734" s="36"/>
      <c r="F734" s="205" t="s">
        <v>1091</v>
      </c>
      <c r="G734" s="36"/>
      <c r="H734" s="36"/>
      <c r="I734" s="206"/>
      <c r="J734" s="36"/>
      <c r="K734" s="36"/>
      <c r="L734" s="39"/>
      <c r="M734" s="207"/>
      <c r="N734" s="208"/>
      <c r="O734" s="71"/>
      <c r="P734" s="71"/>
      <c r="Q734" s="71"/>
      <c r="R734" s="71"/>
      <c r="S734" s="71"/>
      <c r="T734" s="72"/>
      <c r="U734" s="34"/>
      <c r="V734" s="34"/>
      <c r="W734" s="34"/>
      <c r="X734" s="34"/>
      <c r="Y734" s="34"/>
      <c r="Z734" s="34"/>
      <c r="AA734" s="34"/>
      <c r="AB734" s="34"/>
      <c r="AC734" s="34"/>
      <c r="AD734" s="34"/>
      <c r="AE734" s="34"/>
      <c r="AT734" s="17" t="s">
        <v>152</v>
      </c>
      <c r="AU734" s="17" t="s">
        <v>83</v>
      </c>
    </row>
    <row r="735" spans="1:47" s="2" customFormat="1" ht="11.25">
      <c r="A735" s="34"/>
      <c r="B735" s="35"/>
      <c r="C735" s="36"/>
      <c r="D735" s="209" t="s">
        <v>153</v>
      </c>
      <c r="E735" s="36"/>
      <c r="F735" s="210" t="s">
        <v>1092</v>
      </c>
      <c r="G735" s="36"/>
      <c r="H735" s="36"/>
      <c r="I735" s="206"/>
      <c r="J735" s="36"/>
      <c r="K735" s="36"/>
      <c r="L735" s="39"/>
      <c r="M735" s="207"/>
      <c r="N735" s="208"/>
      <c r="O735" s="71"/>
      <c r="P735" s="71"/>
      <c r="Q735" s="71"/>
      <c r="R735" s="71"/>
      <c r="S735" s="71"/>
      <c r="T735" s="72"/>
      <c r="U735" s="34"/>
      <c r="V735" s="34"/>
      <c r="W735" s="34"/>
      <c r="X735" s="34"/>
      <c r="Y735" s="34"/>
      <c r="Z735" s="34"/>
      <c r="AA735" s="34"/>
      <c r="AB735" s="34"/>
      <c r="AC735" s="34"/>
      <c r="AD735" s="34"/>
      <c r="AE735" s="34"/>
      <c r="AT735" s="17" t="s">
        <v>153</v>
      </c>
      <c r="AU735" s="17" t="s">
        <v>83</v>
      </c>
    </row>
    <row r="736" spans="2:51" s="13" customFormat="1" ht="11.25">
      <c r="B736" s="211"/>
      <c r="C736" s="212"/>
      <c r="D736" s="204" t="s">
        <v>159</v>
      </c>
      <c r="E736" s="213" t="s">
        <v>1</v>
      </c>
      <c r="F736" s="214" t="s">
        <v>370</v>
      </c>
      <c r="G736" s="212"/>
      <c r="H736" s="213" t="s">
        <v>1</v>
      </c>
      <c r="I736" s="215"/>
      <c r="J736" s="212"/>
      <c r="K736" s="212"/>
      <c r="L736" s="216"/>
      <c r="M736" s="217"/>
      <c r="N736" s="218"/>
      <c r="O736" s="218"/>
      <c r="P736" s="218"/>
      <c r="Q736" s="218"/>
      <c r="R736" s="218"/>
      <c r="S736" s="218"/>
      <c r="T736" s="219"/>
      <c r="AT736" s="220" t="s">
        <v>159</v>
      </c>
      <c r="AU736" s="220" t="s">
        <v>83</v>
      </c>
      <c r="AV736" s="13" t="s">
        <v>81</v>
      </c>
      <c r="AW736" s="13" t="s">
        <v>30</v>
      </c>
      <c r="AX736" s="13" t="s">
        <v>73</v>
      </c>
      <c r="AY736" s="220" t="s">
        <v>142</v>
      </c>
    </row>
    <row r="737" spans="2:51" s="13" customFormat="1" ht="22.5">
      <c r="B737" s="211"/>
      <c r="C737" s="212"/>
      <c r="D737" s="204" t="s">
        <v>159</v>
      </c>
      <c r="E737" s="213" t="s">
        <v>1</v>
      </c>
      <c r="F737" s="214" t="s">
        <v>1093</v>
      </c>
      <c r="G737" s="212"/>
      <c r="H737" s="213" t="s">
        <v>1</v>
      </c>
      <c r="I737" s="215"/>
      <c r="J737" s="212"/>
      <c r="K737" s="212"/>
      <c r="L737" s="216"/>
      <c r="M737" s="217"/>
      <c r="N737" s="218"/>
      <c r="O737" s="218"/>
      <c r="P737" s="218"/>
      <c r="Q737" s="218"/>
      <c r="R737" s="218"/>
      <c r="S737" s="218"/>
      <c r="T737" s="219"/>
      <c r="AT737" s="220" t="s">
        <v>159</v>
      </c>
      <c r="AU737" s="220" t="s">
        <v>83</v>
      </c>
      <c r="AV737" s="13" t="s">
        <v>81</v>
      </c>
      <c r="AW737" s="13" t="s">
        <v>30</v>
      </c>
      <c r="AX737" s="13" t="s">
        <v>73</v>
      </c>
      <c r="AY737" s="220" t="s">
        <v>142</v>
      </c>
    </row>
    <row r="738" spans="2:51" s="14" customFormat="1" ht="11.25">
      <c r="B738" s="221"/>
      <c r="C738" s="222"/>
      <c r="D738" s="204" t="s">
        <v>159</v>
      </c>
      <c r="E738" s="223" t="s">
        <v>1</v>
      </c>
      <c r="F738" s="224" t="s">
        <v>1094</v>
      </c>
      <c r="G738" s="222"/>
      <c r="H738" s="225">
        <v>42.5</v>
      </c>
      <c r="I738" s="226"/>
      <c r="J738" s="222"/>
      <c r="K738" s="222"/>
      <c r="L738" s="227"/>
      <c r="M738" s="228"/>
      <c r="N738" s="229"/>
      <c r="O738" s="229"/>
      <c r="P738" s="229"/>
      <c r="Q738" s="229"/>
      <c r="R738" s="229"/>
      <c r="S738" s="229"/>
      <c r="T738" s="230"/>
      <c r="AT738" s="231" t="s">
        <v>159</v>
      </c>
      <c r="AU738" s="231" t="s">
        <v>83</v>
      </c>
      <c r="AV738" s="14" t="s">
        <v>83</v>
      </c>
      <c r="AW738" s="14" t="s">
        <v>30</v>
      </c>
      <c r="AX738" s="14" t="s">
        <v>81</v>
      </c>
      <c r="AY738" s="231" t="s">
        <v>142</v>
      </c>
    </row>
    <row r="739" spans="1:65" s="2" customFormat="1" ht="24.2" customHeight="1">
      <c r="A739" s="34"/>
      <c r="B739" s="35"/>
      <c r="C739" s="247" t="s">
        <v>1095</v>
      </c>
      <c r="D739" s="247" t="s">
        <v>376</v>
      </c>
      <c r="E739" s="248" t="s">
        <v>1096</v>
      </c>
      <c r="F739" s="249" t="s">
        <v>1097</v>
      </c>
      <c r="G739" s="250" t="s">
        <v>1098</v>
      </c>
      <c r="H739" s="251">
        <v>42.5</v>
      </c>
      <c r="I739" s="252"/>
      <c r="J739" s="253">
        <f>ROUND(I739*H739,2)</f>
        <v>0</v>
      </c>
      <c r="K739" s="249" t="s">
        <v>149</v>
      </c>
      <c r="L739" s="254"/>
      <c r="M739" s="255" t="s">
        <v>1</v>
      </c>
      <c r="N739" s="256" t="s">
        <v>38</v>
      </c>
      <c r="O739" s="71"/>
      <c r="P739" s="200">
        <f>O739*H739</f>
        <v>0</v>
      </c>
      <c r="Q739" s="200">
        <v>0.00155</v>
      </c>
      <c r="R739" s="200">
        <f>Q739*H739</f>
        <v>0.065875</v>
      </c>
      <c r="S739" s="200">
        <v>0</v>
      </c>
      <c r="T739" s="201">
        <f>S739*H739</f>
        <v>0</v>
      </c>
      <c r="U739" s="34"/>
      <c r="V739" s="34"/>
      <c r="W739" s="34"/>
      <c r="X739" s="34"/>
      <c r="Y739" s="34"/>
      <c r="Z739" s="34"/>
      <c r="AA739" s="34"/>
      <c r="AB739" s="34"/>
      <c r="AC739" s="34"/>
      <c r="AD739" s="34"/>
      <c r="AE739" s="34"/>
      <c r="AR739" s="202" t="s">
        <v>529</v>
      </c>
      <c r="AT739" s="202" t="s">
        <v>376</v>
      </c>
      <c r="AU739" s="202" t="s">
        <v>83</v>
      </c>
      <c r="AY739" s="17" t="s">
        <v>142</v>
      </c>
      <c r="BE739" s="203">
        <f>IF(N739="základní",J739,0)</f>
        <v>0</v>
      </c>
      <c r="BF739" s="203">
        <f>IF(N739="snížená",J739,0)</f>
        <v>0</v>
      </c>
      <c r="BG739" s="203">
        <f>IF(N739="zákl. přenesená",J739,0)</f>
        <v>0</v>
      </c>
      <c r="BH739" s="203">
        <f>IF(N739="sníž. přenesená",J739,0)</f>
        <v>0</v>
      </c>
      <c r="BI739" s="203">
        <f>IF(N739="nulová",J739,0)</f>
        <v>0</v>
      </c>
      <c r="BJ739" s="17" t="s">
        <v>81</v>
      </c>
      <c r="BK739" s="203">
        <f>ROUND(I739*H739,2)</f>
        <v>0</v>
      </c>
      <c r="BL739" s="17" t="s">
        <v>249</v>
      </c>
      <c r="BM739" s="202" t="s">
        <v>1099</v>
      </c>
    </row>
    <row r="740" spans="1:47" s="2" customFormat="1" ht="19.5">
      <c r="A740" s="34"/>
      <c r="B740" s="35"/>
      <c r="C740" s="36"/>
      <c r="D740" s="204" t="s">
        <v>152</v>
      </c>
      <c r="E740" s="36"/>
      <c r="F740" s="205" t="s">
        <v>1097</v>
      </c>
      <c r="G740" s="36"/>
      <c r="H740" s="36"/>
      <c r="I740" s="206"/>
      <c r="J740" s="36"/>
      <c r="K740" s="36"/>
      <c r="L740" s="39"/>
      <c r="M740" s="207"/>
      <c r="N740" s="208"/>
      <c r="O740" s="71"/>
      <c r="P740" s="71"/>
      <c r="Q740" s="71"/>
      <c r="R740" s="71"/>
      <c r="S740" s="71"/>
      <c r="T740" s="72"/>
      <c r="U740" s="34"/>
      <c r="V740" s="34"/>
      <c r="W740" s="34"/>
      <c r="X740" s="34"/>
      <c r="Y740" s="34"/>
      <c r="Z740" s="34"/>
      <c r="AA740" s="34"/>
      <c r="AB740" s="34"/>
      <c r="AC740" s="34"/>
      <c r="AD740" s="34"/>
      <c r="AE740" s="34"/>
      <c r="AT740" s="17" t="s">
        <v>152</v>
      </c>
      <c r="AU740" s="17" t="s">
        <v>83</v>
      </c>
    </row>
    <row r="741" spans="2:51" s="13" customFormat="1" ht="11.25">
      <c r="B741" s="211"/>
      <c r="C741" s="212"/>
      <c r="D741" s="204" t="s">
        <v>159</v>
      </c>
      <c r="E741" s="213" t="s">
        <v>1</v>
      </c>
      <c r="F741" s="214" t="s">
        <v>1100</v>
      </c>
      <c r="G741" s="212"/>
      <c r="H741" s="213" t="s">
        <v>1</v>
      </c>
      <c r="I741" s="215"/>
      <c r="J741" s="212"/>
      <c r="K741" s="212"/>
      <c r="L741" s="216"/>
      <c r="M741" s="217"/>
      <c r="N741" s="218"/>
      <c r="O741" s="218"/>
      <c r="P741" s="218"/>
      <c r="Q741" s="218"/>
      <c r="R741" s="218"/>
      <c r="S741" s="218"/>
      <c r="T741" s="219"/>
      <c r="AT741" s="220" t="s">
        <v>159</v>
      </c>
      <c r="AU741" s="220" t="s">
        <v>83</v>
      </c>
      <c r="AV741" s="13" t="s">
        <v>81</v>
      </c>
      <c r="AW741" s="13" t="s">
        <v>30</v>
      </c>
      <c r="AX741" s="13" t="s">
        <v>73</v>
      </c>
      <c r="AY741" s="220" t="s">
        <v>142</v>
      </c>
    </row>
    <row r="742" spans="2:51" s="14" customFormat="1" ht="11.25">
      <c r="B742" s="221"/>
      <c r="C742" s="222"/>
      <c r="D742" s="204" t="s">
        <v>159</v>
      </c>
      <c r="E742" s="223" t="s">
        <v>1</v>
      </c>
      <c r="F742" s="224" t="s">
        <v>1101</v>
      </c>
      <c r="G742" s="222"/>
      <c r="H742" s="225">
        <v>42.5</v>
      </c>
      <c r="I742" s="226"/>
      <c r="J742" s="222"/>
      <c r="K742" s="222"/>
      <c r="L742" s="227"/>
      <c r="M742" s="228"/>
      <c r="N742" s="229"/>
      <c r="O742" s="229"/>
      <c r="P742" s="229"/>
      <c r="Q742" s="229"/>
      <c r="R742" s="229"/>
      <c r="S742" s="229"/>
      <c r="T742" s="230"/>
      <c r="AT742" s="231" t="s">
        <v>159</v>
      </c>
      <c r="AU742" s="231" t="s">
        <v>83</v>
      </c>
      <c r="AV742" s="14" t="s">
        <v>83</v>
      </c>
      <c r="AW742" s="14" t="s">
        <v>30</v>
      </c>
      <c r="AX742" s="14" t="s">
        <v>81</v>
      </c>
      <c r="AY742" s="231" t="s">
        <v>142</v>
      </c>
    </row>
    <row r="743" spans="1:65" s="2" customFormat="1" ht="33" customHeight="1">
      <c r="A743" s="34"/>
      <c r="B743" s="35"/>
      <c r="C743" s="191" t="s">
        <v>1102</v>
      </c>
      <c r="D743" s="191" t="s">
        <v>145</v>
      </c>
      <c r="E743" s="192" t="s">
        <v>1103</v>
      </c>
      <c r="F743" s="193" t="s">
        <v>1104</v>
      </c>
      <c r="G743" s="194" t="s">
        <v>290</v>
      </c>
      <c r="H743" s="195">
        <v>42.5</v>
      </c>
      <c r="I743" s="196"/>
      <c r="J743" s="197">
        <f>ROUND(I743*H743,2)</f>
        <v>0</v>
      </c>
      <c r="K743" s="193" t="s">
        <v>149</v>
      </c>
      <c r="L743" s="39"/>
      <c r="M743" s="198" t="s">
        <v>1</v>
      </c>
      <c r="N743" s="199" t="s">
        <v>38</v>
      </c>
      <c r="O743" s="71"/>
      <c r="P743" s="200">
        <f>O743*H743</f>
        <v>0</v>
      </c>
      <c r="Q743" s="200">
        <v>0.00039</v>
      </c>
      <c r="R743" s="200">
        <f>Q743*H743</f>
        <v>0.016575</v>
      </c>
      <c r="S743" s="200">
        <v>0</v>
      </c>
      <c r="T743" s="201">
        <f>S743*H743</f>
        <v>0</v>
      </c>
      <c r="U743" s="34"/>
      <c r="V743" s="34"/>
      <c r="W743" s="34"/>
      <c r="X743" s="34"/>
      <c r="Y743" s="34"/>
      <c r="Z743" s="34"/>
      <c r="AA743" s="34"/>
      <c r="AB743" s="34"/>
      <c r="AC743" s="34"/>
      <c r="AD743" s="34"/>
      <c r="AE743" s="34"/>
      <c r="AR743" s="202" t="s">
        <v>249</v>
      </c>
      <c r="AT743" s="202" t="s">
        <v>145</v>
      </c>
      <c r="AU743" s="202" t="s">
        <v>83</v>
      </c>
      <c r="AY743" s="17" t="s">
        <v>142</v>
      </c>
      <c r="BE743" s="203">
        <f>IF(N743="základní",J743,0)</f>
        <v>0</v>
      </c>
      <c r="BF743" s="203">
        <f>IF(N743="snížená",J743,0)</f>
        <v>0</v>
      </c>
      <c r="BG743" s="203">
        <f>IF(N743="zákl. přenesená",J743,0)</f>
        <v>0</v>
      </c>
      <c r="BH743" s="203">
        <f>IF(N743="sníž. přenesená",J743,0)</f>
        <v>0</v>
      </c>
      <c r="BI743" s="203">
        <f>IF(N743="nulová",J743,0)</f>
        <v>0</v>
      </c>
      <c r="BJ743" s="17" t="s">
        <v>81</v>
      </c>
      <c r="BK743" s="203">
        <f>ROUND(I743*H743,2)</f>
        <v>0</v>
      </c>
      <c r="BL743" s="17" t="s">
        <v>249</v>
      </c>
      <c r="BM743" s="202" t="s">
        <v>1105</v>
      </c>
    </row>
    <row r="744" spans="1:47" s="2" customFormat="1" ht="19.5">
      <c r="A744" s="34"/>
      <c r="B744" s="35"/>
      <c r="C744" s="36"/>
      <c r="D744" s="204" t="s">
        <v>152</v>
      </c>
      <c r="E744" s="36"/>
      <c r="F744" s="205" t="s">
        <v>1106</v>
      </c>
      <c r="G744" s="36"/>
      <c r="H744" s="36"/>
      <c r="I744" s="206"/>
      <c r="J744" s="36"/>
      <c r="K744" s="36"/>
      <c r="L744" s="39"/>
      <c r="M744" s="207"/>
      <c r="N744" s="208"/>
      <c r="O744" s="71"/>
      <c r="P744" s="71"/>
      <c r="Q744" s="71"/>
      <c r="R744" s="71"/>
      <c r="S744" s="71"/>
      <c r="T744" s="72"/>
      <c r="U744" s="34"/>
      <c r="V744" s="34"/>
      <c r="W744" s="34"/>
      <c r="X744" s="34"/>
      <c r="Y744" s="34"/>
      <c r="Z744" s="34"/>
      <c r="AA744" s="34"/>
      <c r="AB744" s="34"/>
      <c r="AC744" s="34"/>
      <c r="AD744" s="34"/>
      <c r="AE744" s="34"/>
      <c r="AT744" s="17" t="s">
        <v>152</v>
      </c>
      <c r="AU744" s="17" t="s">
        <v>83</v>
      </c>
    </row>
    <row r="745" spans="1:47" s="2" customFormat="1" ht="11.25">
      <c r="A745" s="34"/>
      <c r="B745" s="35"/>
      <c r="C745" s="36"/>
      <c r="D745" s="209" t="s">
        <v>153</v>
      </c>
      <c r="E745" s="36"/>
      <c r="F745" s="210" t="s">
        <v>1107</v>
      </c>
      <c r="G745" s="36"/>
      <c r="H745" s="36"/>
      <c r="I745" s="206"/>
      <c r="J745" s="36"/>
      <c r="K745" s="36"/>
      <c r="L745" s="39"/>
      <c r="M745" s="207"/>
      <c r="N745" s="208"/>
      <c r="O745" s="71"/>
      <c r="P745" s="71"/>
      <c r="Q745" s="71"/>
      <c r="R745" s="71"/>
      <c r="S745" s="71"/>
      <c r="T745" s="72"/>
      <c r="U745" s="34"/>
      <c r="V745" s="34"/>
      <c r="W745" s="34"/>
      <c r="X745" s="34"/>
      <c r="Y745" s="34"/>
      <c r="Z745" s="34"/>
      <c r="AA745" s="34"/>
      <c r="AB745" s="34"/>
      <c r="AC745" s="34"/>
      <c r="AD745" s="34"/>
      <c r="AE745" s="34"/>
      <c r="AT745" s="17" t="s">
        <v>153</v>
      </c>
      <c r="AU745" s="17" t="s">
        <v>83</v>
      </c>
    </row>
    <row r="746" spans="2:51" s="13" customFormat="1" ht="11.25">
      <c r="B746" s="211"/>
      <c r="C746" s="212"/>
      <c r="D746" s="204" t="s">
        <v>159</v>
      </c>
      <c r="E746" s="213" t="s">
        <v>1</v>
      </c>
      <c r="F746" s="214" t="s">
        <v>370</v>
      </c>
      <c r="G746" s="212"/>
      <c r="H746" s="213" t="s">
        <v>1</v>
      </c>
      <c r="I746" s="215"/>
      <c r="J746" s="212"/>
      <c r="K746" s="212"/>
      <c r="L746" s="216"/>
      <c r="M746" s="217"/>
      <c r="N746" s="218"/>
      <c r="O746" s="218"/>
      <c r="P746" s="218"/>
      <c r="Q746" s="218"/>
      <c r="R746" s="218"/>
      <c r="S746" s="218"/>
      <c r="T746" s="219"/>
      <c r="AT746" s="220" t="s">
        <v>159</v>
      </c>
      <c r="AU746" s="220" t="s">
        <v>83</v>
      </c>
      <c r="AV746" s="13" t="s">
        <v>81</v>
      </c>
      <c r="AW746" s="13" t="s">
        <v>30</v>
      </c>
      <c r="AX746" s="13" t="s">
        <v>73</v>
      </c>
      <c r="AY746" s="220" t="s">
        <v>142</v>
      </c>
    </row>
    <row r="747" spans="2:51" s="14" customFormat="1" ht="11.25">
      <c r="B747" s="221"/>
      <c r="C747" s="222"/>
      <c r="D747" s="204" t="s">
        <v>159</v>
      </c>
      <c r="E747" s="223" t="s">
        <v>1</v>
      </c>
      <c r="F747" s="224" t="s">
        <v>1094</v>
      </c>
      <c r="G747" s="222"/>
      <c r="H747" s="225">
        <v>42.5</v>
      </c>
      <c r="I747" s="226"/>
      <c r="J747" s="222"/>
      <c r="K747" s="222"/>
      <c r="L747" s="227"/>
      <c r="M747" s="228"/>
      <c r="N747" s="229"/>
      <c r="O747" s="229"/>
      <c r="P747" s="229"/>
      <c r="Q747" s="229"/>
      <c r="R747" s="229"/>
      <c r="S747" s="229"/>
      <c r="T747" s="230"/>
      <c r="AT747" s="231" t="s">
        <v>159</v>
      </c>
      <c r="AU747" s="231" t="s">
        <v>83</v>
      </c>
      <c r="AV747" s="14" t="s">
        <v>83</v>
      </c>
      <c r="AW747" s="14" t="s">
        <v>30</v>
      </c>
      <c r="AX747" s="14" t="s">
        <v>81</v>
      </c>
      <c r="AY747" s="231" t="s">
        <v>142</v>
      </c>
    </row>
    <row r="748" spans="1:65" s="2" customFormat="1" ht="44.25" customHeight="1">
      <c r="A748" s="34"/>
      <c r="B748" s="35"/>
      <c r="C748" s="247" t="s">
        <v>1108</v>
      </c>
      <c r="D748" s="247" t="s">
        <v>376</v>
      </c>
      <c r="E748" s="248" t="s">
        <v>1109</v>
      </c>
      <c r="F748" s="249" t="s">
        <v>1110</v>
      </c>
      <c r="G748" s="250" t="s">
        <v>319</v>
      </c>
      <c r="H748" s="251">
        <v>18.425</v>
      </c>
      <c r="I748" s="252"/>
      <c r="J748" s="253">
        <f>ROUND(I748*H748,2)</f>
        <v>0</v>
      </c>
      <c r="K748" s="249" t="s">
        <v>149</v>
      </c>
      <c r="L748" s="254"/>
      <c r="M748" s="255" t="s">
        <v>1</v>
      </c>
      <c r="N748" s="256" t="s">
        <v>38</v>
      </c>
      <c r="O748" s="71"/>
      <c r="P748" s="200">
        <f>O748*H748</f>
        <v>0</v>
      </c>
      <c r="Q748" s="200">
        <v>0.005</v>
      </c>
      <c r="R748" s="200">
        <f>Q748*H748</f>
        <v>0.092125</v>
      </c>
      <c r="S748" s="200">
        <v>0</v>
      </c>
      <c r="T748" s="201">
        <f>S748*H748</f>
        <v>0</v>
      </c>
      <c r="U748" s="34"/>
      <c r="V748" s="34"/>
      <c r="W748" s="34"/>
      <c r="X748" s="34"/>
      <c r="Y748" s="34"/>
      <c r="Z748" s="34"/>
      <c r="AA748" s="34"/>
      <c r="AB748" s="34"/>
      <c r="AC748" s="34"/>
      <c r="AD748" s="34"/>
      <c r="AE748" s="34"/>
      <c r="AR748" s="202" t="s">
        <v>529</v>
      </c>
      <c r="AT748" s="202" t="s">
        <v>376</v>
      </c>
      <c r="AU748" s="202" t="s">
        <v>83</v>
      </c>
      <c r="AY748" s="17" t="s">
        <v>142</v>
      </c>
      <c r="BE748" s="203">
        <f>IF(N748="základní",J748,0)</f>
        <v>0</v>
      </c>
      <c r="BF748" s="203">
        <f>IF(N748="snížená",J748,0)</f>
        <v>0</v>
      </c>
      <c r="BG748" s="203">
        <f>IF(N748="zákl. přenesená",J748,0)</f>
        <v>0</v>
      </c>
      <c r="BH748" s="203">
        <f>IF(N748="sníž. přenesená",J748,0)</f>
        <v>0</v>
      </c>
      <c r="BI748" s="203">
        <f>IF(N748="nulová",J748,0)</f>
        <v>0</v>
      </c>
      <c r="BJ748" s="17" t="s">
        <v>81</v>
      </c>
      <c r="BK748" s="203">
        <f>ROUND(I748*H748,2)</f>
        <v>0</v>
      </c>
      <c r="BL748" s="17" t="s">
        <v>249</v>
      </c>
      <c r="BM748" s="202" t="s">
        <v>1111</v>
      </c>
    </row>
    <row r="749" spans="1:47" s="2" customFormat="1" ht="29.25">
      <c r="A749" s="34"/>
      <c r="B749" s="35"/>
      <c r="C749" s="36"/>
      <c r="D749" s="204" t="s">
        <v>152</v>
      </c>
      <c r="E749" s="36"/>
      <c r="F749" s="205" t="s">
        <v>1110</v>
      </c>
      <c r="G749" s="36"/>
      <c r="H749" s="36"/>
      <c r="I749" s="206"/>
      <c r="J749" s="36"/>
      <c r="K749" s="36"/>
      <c r="L749" s="39"/>
      <c r="M749" s="207"/>
      <c r="N749" s="208"/>
      <c r="O749" s="71"/>
      <c r="P749" s="71"/>
      <c r="Q749" s="71"/>
      <c r="R749" s="71"/>
      <c r="S749" s="71"/>
      <c r="T749" s="72"/>
      <c r="U749" s="34"/>
      <c r="V749" s="34"/>
      <c r="W749" s="34"/>
      <c r="X749" s="34"/>
      <c r="Y749" s="34"/>
      <c r="Z749" s="34"/>
      <c r="AA749" s="34"/>
      <c r="AB749" s="34"/>
      <c r="AC749" s="34"/>
      <c r="AD749" s="34"/>
      <c r="AE749" s="34"/>
      <c r="AT749" s="17" t="s">
        <v>152</v>
      </c>
      <c r="AU749" s="17" t="s">
        <v>83</v>
      </c>
    </row>
    <row r="750" spans="2:51" s="14" customFormat="1" ht="11.25">
      <c r="B750" s="221"/>
      <c r="C750" s="222"/>
      <c r="D750" s="204" t="s">
        <v>159</v>
      </c>
      <c r="E750" s="223" t="s">
        <v>1</v>
      </c>
      <c r="F750" s="224" t="s">
        <v>1112</v>
      </c>
      <c r="G750" s="222"/>
      <c r="H750" s="225">
        <v>16.75</v>
      </c>
      <c r="I750" s="226"/>
      <c r="J750" s="222"/>
      <c r="K750" s="222"/>
      <c r="L750" s="227"/>
      <c r="M750" s="228"/>
      <c r="N750" s="229"/>
      <c r="O750" s="229"/>
      <c r="P750" s="229"/>
      <c r="Q750" s="229"/>
      <c r="R750" s="229"/>
      <c r="S750" s="229"/>
      <c r="T750" s="230"/>
      <c r="AT750" s="231" t="s">
        <v>159</v>
      </c>
      <c r="AU750" s="231" t="s">
        <v>83</v>
      </c>
      <c r="AV750" s="14" t="s">
        <v>83</v>
      </c>
      <c r="AW750" s="14" t="s">
        <v>30</v>
      </c>
      <c r="AX750" s="14" t="s">
        <v>81</v>
      </c>
      <c r="AY750" s="231" t="s">
        <v>142</v>
      </c>
    </row>
    <row r="751" spans="2:51" s="14" customFormat="1" ht="11.25">
      <c r="B751" s="221"/>
      <c r="C751" s="222"/>
      <c r="D751" s="204" t="s">
        <v>159</v>
      </c>
      <c r="E751" s="222"/>
      <c r="F751" s="224" t="s">
        <v>1113</v>
      </c>
      <c r="G751" s="222"/>
      <c r="H751" s="225">
        <v>18.425</v>
      </c>
      <c r="I751" s="226"/>
      <c r="J751" s="222"/>
      <c r="K751" s="222"/>
      <c r="L751" s="227"/>
      <c r="M751" s="228"/>
      <c r="N751" s="229"/>
      <c r="O751" s="229"/>
      <c r="P751" s="229"/>
      <c r="Q751" s="229"/>
      <c r="R751" s="229"/>
      <c r="S751" s="229"/>
      <c r="T751" s="230"/>
      <c r="AT751" s="231" t="s">
        <v>159</v>
      </c>
      <c r="AU751" s="231" t="s">
        <v>83</v>
      </c>
      <c r="AV751" s="14" t="s">
        <v>83</v>
      </c>
      <c r="AW751" s="14" t="s">
        <v>4</v>
      </c>
      <c r="AX751" s="14" t="s">
        <v>81</v>
      </c>
      <c r="AY751" s="231" t="s">
        <v>142</v>
      </c>
    </row>
    <row r="752" spans="1:65" s="2" customFormat="1" ht="24.2" customHeight="1">
      <c r="A752" s="34"/>
      <c r="B752" s="35"/>
      <c r="C752" s="191" t="s">
        <v>1114</v>
      </c>
      <c r="D752" s="191" t="s">
        <v>145</v>
      </c>
      <c r="E752" s="192" t="s">
        <v>1115</v>
      </c>
      <c r="F752" s="193" t="s">
        <v>1116</v>
      </c>
      <c r="G752" s="194" t="s">
        <v>290</v>
      </c>
      <c r="H752" s="195">
        <v>85</v>
      </c>
      <c r="I752" s="196"/>
      <c r="J752" s="197">
        <f>ROUND(I752*H752,2)</f>
        <v>0</v>
      </c>
      <c r="K752" s="193" t="s">
        <v>149</v>
      </c>
      <c r="L752" s="39"/>
      <c r="M752" s="198" t="s">
        <v>1</v>
      </c>
      <c r="N752" s="199" t="s">
        <v>38</v>
      </c>
      <c r="O752" s="71"/>
      <c r="P752" s="200">
        <f>O752*H752</f>
        <v>0</v>
      </c>
      <c r="Q752" s="200">
        <v>0.0004</v>
      </c>
      <c r="R752" s="200">
        <f>Q752*H752</f>
        <v>0.034</v>
      </c>
      <c r="S752" s="200">
        <v>0</v>
      </c>
      <c r="T752" s="201">
        <f>S752*H752</f>
        <v>0</v>
      </c>
      <c r="U752" s="34"/>
      <c r="V752" s="34"/>
      <c r="W752" s="34"/>
      <c r="X752" s="34"/>
      <c r="Y752" s="34"/>
      <c r="Z752" s="34"/>
      <c r="AA752" s="34"/>
      <c r="AB752" s="34"/>
      <c r="AC752" s="34"/>
      <c r="AD752" s="34"/>
      <c r="AE752" s="34"/>
      <c r="AR752" s="202" t="s">
        <v>249</v>
      </c>
      <c r="AT752" s="202" t="s">
        <v>145</v>
      </c>
      <c r="AU752" s="202" t="s">
        <v>83</v>
      </c>
      <c r="AY752" s="17" t="s">
        <v>142</v>
      </c>
      <c r="BE752" s="203">
        <f>IF(N752="základní",J752,0)</f>
        <v>0</v>
      </c>
      <c r="BF752" s="203">
        <f>IF(N752="snížená",J752,0)</f>
        <v>0</v>
      </c>
      <c r="BG752" s="203">
        <f>IF(N752="zákl. přenesená",J752,0)</f>
        <v>0</v>
      </c>
      <c r="BH752" s="203">
        <f>IF(N752="sníž. přenesená",J752,0)</f>
        <v>0</v>
      </c>
      <c r="BI752" s="203">
        <f>IF(N752="nulová",J752,0)</f>
        <v>0</v>
      </c>
      <c r="BJ752" s="17" t="s">
        <v>81</v>
      </c>
      <c r="BK752" s="203">
        <f>ROUND(I752*H752,2)</f>
        <v>0</v>
      </c>
      <c r="BL752" s="17" t="s">
        <v>249</v>
      </c>
      <c r="BM752" s="202" t="s">
        <v>1117</v>
      </c>
    </row>
    <row r="753" spans="1:47" s="2" customFormat="1" ht="19.5">
      <c r="A753" s="34"/>
      <c r="B753" s="35"/>
      <c r="C753" s="36"/>
      <c r="D753" s="204" t="s">
        <v>152</v>
      </c>
      <c r="E753" s="36"/>
      <c r="F753" s="205" t="s">
        <v>1118</v>
      </c>
      <c r="G753" s="36"/>
      <c r="H753" s="36"/>
      <c r="I753" s="206"/>
      <c r="J753" s="36"/>
      <c r="K753" s="36"/>
      <c r="L753" s="39"/>
      <c r="M753" s="207"/>
      <c r="N753" s="208"/>
      <c r="O753" s="71"/>
      <c r="P753" s="71"/>
      <c r="Q753" s="71"/>
      <c r="R753" s="71"/>
      <c r="S753" s="71"/>
      <c r="T753" s="72"/>
      <c r="U753" s="34"/>
      <c r="V753" s="34"/>
      <c r="W753" s="34"/>
      <c r="X753" s="34"/>
      <c r="Y753" s="34"/>
      <c r="Z753" s="34"/>
      <c r="AA753" s="34"/>
      <c r="AB753" s="34"/>
      <c r="AC753" s="34"/>
      <c r="AD753" s="34"/>
      <c r="AE753" s="34"/>
      <c r="AT753" s="17" t="s">
        <v>152</v>
      </c>
      <c r="AU753" s="17" t="s">
        <v>83</v>
      </c>
    </row>
    <row r="754" spans="1:47" s="2" customFormat="1" ht="11.25">
      <c r="A754" s="34"/>
      <c r="B754" s="35"/>
      <c r="C754" s="36"/>
      <c r="D754" s="209" t="s">
        <v>153</v>
      </c>
      <c r="E754" s="36"/>
      <c r="F754" s="210" t="s">
        <v>1119</v>
      </c>
      <c r="G754" s="36"/>
      <c r="H754" s="36"/>
      <c r="I754" s="206"/>
      <c r="J754" s="36"/>
      <c r="K754" s="36"/>
      <c r="L754" s="39"/>
      <c r="M754" s="207"/>
      <c r="N754" s="208"/>
      <c r="O754" s="71"/>
      <c r="P754" s="71"/>
      <c r="Q754" s="71"/>
      <c r="R754" s="71"/>
      <c r="S754" s="71"/>
      <c r="T754" s="72"/>
      <c r="U754" s="34"/>
      <c r="V754" s="34"/>
      <c r="W754" s="34"/>
      <c r="X754" s="34"/>
      <c r="Y754" s="34"/>
      <c r="Z754" s="34"/>
      <c r="AA754" s="34"/>
      <c r="AB754" s="34"/>
      <c r="AC754" s="34"/>
      <c r="AD754" s="34"/>
      <c r="AE754" s="34"/>
      <c r="AT754" s="17" t="s">
        <v>153</v>
      </c>
      <c r="AU754" s="17" t="s">
        <v>83</v>
      </c>
    </row>
    <row r="755" spans="2:51" s="13" customFormat="1" ht="11.25">
      <c r="B755" s="211"/>
      <c r="C755" s="212"/>
      <c r="D755" s="204" t="s">
        <v>159</v>
      </c>
      <c r="E755" s="213" t="s">
        <v>1</v>
      </c>
      <c r="F755" s="214" t="s">
        <v>508</v>
      </c>
      <c r="G755" s="212"/>
      <c r="H755" s="213" t="s">
        <v>1</v>
      </c>
      <c r="I755" s="215"/>
      <c r="J755" s="212"/>
      <c r="K755" s="212"/>
      <c r="L755" s="216"/>
      <c r="M755" s="217"/>
      <c r="N755" s="218"/>
      <c r="O755" s="218"/>
      <c r="P755" s="218"/>
      <c r="Q755" s="218"/>
      <c r="R755" s="218"/>
      <c r="S755" s="218"/>
      <c r="T755" s="219"/>
      <c r="AT755" s="220" t="s">
        <v>159</v>
      </c>
      <c r="AU755" s="220" t="s">
        <v>83</v>
      </c>
      <c r="AV755" s="13" t="s">
        <v>81</v>
      </c>
      <c r="AW755" s="13" t="s">
        <v>30</v>
      </c>
      <c r="AX755" s="13" t="s">
        <v>73</v>
      </c>
      <c r="AY755" s="220" t="s">
        <v>142</v>
      </c>
    </row>
    <row r="756" spans="2:51" s="14" customFormat="1" ht="11.25">
      <c r="B756" s="221"/>
      <c r="C756" s="222"/>
      <c r="D756" s="204" t="s">
        <v>159</v>
      </c>
      <c r="E756" s="223" t="s">
        <v>1</v>
      </c>
      <c r="F756" s="224" t="s">
        <v>1120</v>
      </c>
      <c r="G756" s="222"/>
      <c r="H756" s="225">
        <v>85</v>
      </c>
      <c r="I756" s="226"/>
      <c r="J756" s="222"/>
      <c r="K756" s="222"/>
      <c r="L756" s="227"/>
      <c r="M756" s="228"/>
      <c r="N756" s="229"/>
      <c r="O756" s="229"/>
      <c r="P756" s="229"/>
      <c r="Q756" s="229"/>
      <c r="R756" s="229"/>
      <c r="S756" s="229"/>
      <c r="T756" s="230"/>
      <c r="AT756" s="231" t="s">
        <v>159</v>
      </c>
      <c r="AU756" s="231" t="s">
        <v>83</v>
      </c>
      <c r="AV756" s="14" t="s">
        <v>83</v>
      </c>
      <c r="AW756" s="14" t="s">
        <v>30</v>
      </c>
      <c r="AX756" s="14" t="s">
        <v>81</v>
      </c>
      <c r="AY756" s="231" t="s">
        <v>142</v>
      </c>
    </row>
    <row r="757" spans="1:65" s="2" customFormat="1" ht="55.5" customHeight="1">
      <c r="A757" s="34"/>
      <c r="B757" s="35"/>
      <c r="C757" s="247" t="s">
        <v>1121</v>
      </c>
      <c r="D757" s="247" t="s">
        <v>376</v>
      </c>
      <c r="E757" s="248" t="s">
        <v>1122</v>
      </c>
      <c r="F757" s="249" t="s">
        <v>1123</v>
      </c>
      <c r="G757" s="250" t="s">
        <v>319</v>
      </c>
      <c r="H757" s="251">
        <v>15.378</v>
      </c>
      <c r="I757" s="252"/>
      <c r="J757" s="253">
        <f>ROUND(I757*H757,2)</f>
        <v>0</v>
      </c>
      <c r="K757" s="249" t="s">
        <v>149</v>
      </c>
      <c r="L757" s="254"/>
      <c r="M757" s="255" t="s">
        <v>1</v>
      </c>
      <c r="N757" s="256" t="s">
        <v>38</v>
      </c>
      <c r="O757" s="71"/>
      <c r="P757" s="200">
        <f>O757*H757</f>
        <v>0</v>
      </c>
      <c r="Q757" s="200">
        <v>0.00332</v>
      </c>
      <c r="R757" s="200">
        <f>Q757*H757</f>
        <v>0.05105496</v>
      </c>
      <c r="S757" s="200">
        <v>0</v>
      </c>
      <c r="T757" s="201">
        <f>S757*H757</f>
        <v>0</v>
      </c>
      <c r="U757" s="34"/>
      <c r="V757" s="34"/>
      <c r="W757" s="34"/>
      <c r="X757" s="34"/>
      <c r="Y757" s="34"/>
      <c r="Z757" s="34"/>
      <c r="AA757" s="34"/>
      <c r="AB757" s="34"/>
      <c r="AC757" s="34"/>
      <c r="AD757" s="34"/>
      <c r="AE757" s="34"/>
      <c r="AR757" s="202" t="s">
        <v>529</v>
      </c>
      <c r="AT757" s="202" t="s">
        <v>376</v>
      </c>
      <c r="AU757" s="202" t="s">
        <v>83</v>
      </c>
      <c r="AY757" s="17" t="s">
        <v>142</v>
      </c>
      <c r="BE757" s="203">
        <f>IF(N757="základní",J757,0)</f>
        <v>0</v>
      </c>
      <c r="BF757" s="203">
        <f>IF(N757="snížená",J757,0)</f>
        <v>0</v>
      </c>
      <c r="BG757" s="203">
        <f>IF(N757="zákl. přenesená",J757,0)</f>
        <v>0</v>
      </c>
      <c r="BH757" s="203">
        <f>IF(N757="sníž. přenesená",J757,0)</f>
        <v>0</v>
      </c>
      <c r="BI757" s="203">
        <f>IF(N757="nulová",J757,0)</f>
        <v>0</v>
      </c>
      <c r="BJ757" s="17" t="s">
        <v>81</v>
      </c>
      <c r="BK757" s="203">
        <f>ROUND(I757*H757,2)</f>
        <v>0</v>
      </c>
      <c r="BL757" s="17" t="s">
        <v>249</v>
      </c>
      <c r="BM757" s="202" t="s">
        <v>1124</v>
      </c>
    </row>
    <row r="758" spans="1:47" s="2" customFormat="1" ht="29.25">
      <c r="A758" s="34"/>
      <c r="B758" s="35"/>
      <c r="C758" s="36"/>
      <c r="D758" s="204" t="s">
        <v>152</v>
      </c>
      <c r="E758" s="36"/>
      <c r="F758" s="205" t="s">
        <v>1123</v>
      </c>
      <c r="G758" s="36"/>
      <c r="H758" s="36"/>
      <c r="I758" s="206"/>
      <c r="J758" s="36"/>
      <c r="K758" s="36"/>
      <c r="L758" s="39"/>
      <c r="M758" s="207"/>
      <c r="N758" s="208"/>
      <c r="O758" s="71"/>
      <c r="P758" s="71"/>
      <c r="Q758" s="71"/>
      <c r="R758" s="71"/>
      <c r="S758" s="71"/>
      <c r="T758" s="72"/>
      <c r="U758" s="34"/>
      <c r="V758" s="34"/>
      <c r="W758" s="34"/>
      <c r="X758" s="34"/>
      <c r="Y758" s="34"/>
      <c r="Z758" s="34"/>
      <c r="AA758" s="34"/>
      <c r="AB758" s="34"/>
      <c r="AC758" s="34"/>
      <c r="AD758" s="34"/>
      <c r="AE758" s="34"/>
      <c r="AT758" s="17" t="s">
        <v>152</v>
      </c>
      <c r="AU758" s="17" t="s">
        <v>83</v>
      </c>
    </row>
    <row r="759" spans="2:51" s="14" customFormat="1" ht="11.25">
      <c r="B759" s="221"/>
      <c r="C759" s="222"/>
      <c r="D759" s="204" t="s">
        <v>159</v>
      </c>
      <c r="E759" s="223" t="s">
        <v>1</v>
      </c>
      <c r="F759" s="224" t="s">
        <v>1125</v>
      </c>
      <c r="G759" s="222"/>
      <c r="H759" s="225">
        <v>13.98</v>
      </c>
      <c r="I759" s="226"/>
      <c r="J759" s="222"/>
      <c r="K759" s="222"/>
      <c r="L759" s="227"/>
      <c r="M759" s="228"/>
      <c r="N759" s="229"/>
      <c r="O759" s="229"/>
      <c r="P759" s="229"/>
      <c r="Q759" s="229"/>
      <c r="R759" s="229"/>
      <c r="S759" s="229"/>
      <c r="T759" s="230"/>
      <c r="AT759" s="231" t="s">
        <v>159</v>
      </c>
      <c r="AU759" s="231" t="s">
        <v>83</v>
      </c>
      <c r="AV759" s="14" t="s">
        <v>83</v>
      </c>
      <c r="AW759" s="14" t="s">
        <v>30</v>
      </c>
      <c r="AX759" s="14" t="s">
        <v>81</v>
      </c>
      <c r="AY759" s="231" t="s">
        <v>142</v>
      </c>
    </row>
    <row r="760" spans="2:51" s="14" customFormat="1" ht="11.25">
      <c r="B760" s="221"/>
      <c r="C760" s="222"/>
      <c r="D760" s="204" t="s">
        <v>159</v>
      </c>
      <c r="E760" s="222"/>
      <c r="F760" s="224" t="s">
        <v>1126</v>
      </c>
      <c r="G760" s="222"/>
      <c r="H760" s="225">
        <v>15.378</v>
      </c>
      <c r="I760" s="226"/>
      <c r="J760" s="222"/>
      <c r="K760" s="222"/>
      <c r="L760" s="227"/>
      <c r="M760" s="228"/>
      <c r="N760" s="229"/>
      <c r="O760" s="229"/>
      <c r="P760" s="229"/>
      <c r="Q760" s="229"/>
      <c r="R760" s="229"/>
      <c r="S760" s="229"/>
      <c r="T760" s="230"/>
      <c r="AT760" s="231" t="s">
        <v>159</v>
      </c>
      <c r="AU760" s="231" t="s">
        <v>83</v>
      </c>
      <c r="AV760" s="14" t="s">
        <v>83</v>
      </c>
      <c r="AW760" s="14" t="s">
        <v>4</v>
      </c>
      <c r="AX760" s="14" t="s">
        <v>81</v>
      </c>
      <c r="AY760" s="231" t="s">
        <v>142</v>
      </c>
    </row>
    <row r="761" spans="1:65" s="2" customFormat="1" ht="24.2" customHeight="1">
      <c r="A761" s="34"/>
      <c r="B761" s="35"/>
      <c r="C761" s="191" t="s">
        <v>1127</v>
      </c>
      <c r="D761" s="191" t="s">
        <v>145</v>
      </c>
      <c r="E761" s="192" t="s">
        <v>1128</v>
      </c>
      <c r="F761" s="193" t="s">
        <v>1129</v>
      </c>
      <c r="G761" s="194" t="s">
        <v>290</v>
      </c>
      <c r="H761" s="195">
        <v>130.5</v>
      </c>
      <c r="I761" s="196"/>
      <c r="J761" s="197">
        <f>ROUND(I761*H761,2)</f>
        <v>0</v>
      </c>
      <c r="K761" s="193" t="s">
        <v>149</v>
      </c>
      <c r="L761" s="39"/>
      <c r="M761" s="198" t="s">
        <v>1</v>
      </c>
      <c r="N761" s="199" t="s">
        <v>38</v>
      </c>
      <c r="O761" s="71"/>
      <c r="P761" s="200">
        <f>O761*H761</f>
        <v>0</v>
      </c>
      <c r="Q761" s="200">
        <v>0.001</v>
      </c>
      <c r="R761" s="200">
        <f>Q761*H761</f>
        <v>0.1305</v>
      </c>
      <c r="S761" s="200">
        <v>0</v>
      </c>
      <c r="T761" s="201">
        <f>S761*H761</f>
        <v>0</v>
      </c>
      <c r="U761" s="34"/>
      <c r="V761" s="34"/>
      <c r="W761" s="34"/>
      <c r="X761" s="34"/>
      <c r="Y761" s="34"/>
      <c r="Z761" s="34"/>
      <c r="AA761" s="34"/>
      <c r="AB761" s="34"/>
      <c r="AC761" s="34"/>
      <c r="AD761" s="34"/>
      <c r="AE761" s="34"/>
      <c r="AR761" s="202" t="s">
        <v>249</v>
      </c>
      <c r="AT761" s="202" t="s">
        <v>145</v>
      </c>
      <c r="AU761" s="202" t="s">
        <v>83</v>
      </c>
      <c r="AY761" s="17" t="s">
        <v>142</v>
      </c>
      <c r="BE761" s="203">
        <f>IF(N761="základní",J761,0)</f>
        <v>0</v>
      </c>
      <c r="BF761" s="203">
        <f>IF(N761="snížená",J761,0)</f>
        <v>0</v>
      </c>
      <c r="BG761" s="203">
        <f>IF(N761="zákl. přenesená",J761,0)</f>
        <v>0</v>
      </c>
      <c r="BH761" s="203">
        <f>IF(N761="sníž. přenesená",J761,0)</f>
        <v>0</v>
      </c>
      <c r="BI761" s="203">
        <f>IF(N761="nulová",J761,0)</f>
        <v>0</v>
      </c>
      <c r="BJ761" s="17" t="s">
        <v>81</v>
      </c>
      <c r="BK761" s="203">
        <f>ROUND(I761*H761,2)</f>
        <v>0</v>
      </c>
      <c r="BL761" s="17" t="s">
        <v>249</v>
      </c>
      <c r="BM761" s="202" t="s">
        <v>1130</v>
      </c>
    </row>
    <row r="762" spans="1:47" s="2" customFormat="1" ht="19.5">
      <c r="A762" s="34"/>
      <c r="B762" s="35"/>
      <c r="C762" s="36"/>
      <c r="D762" s="204" t="s">
        <v>152</v>
      </c>
      <c r="E762" s="36"/>
      <c r="F762" s="205" t="s">
        <v>1131</v>
      </c>
      <c r="G762" s="36"/>
      <c r="H762" s="36"/>
      <c r="I762" s="206"/>
      <c r="J762" s="36"/>
      <c r="K762" s="36"/>
      <c r="L762" s="39"/>
      <c r="M762" s="207"/>
      <c r="N762" s="208"/>
      <c r="O762" s="71"/>
      <c r="P762" s="71"/>
      <c r="Q762" s="71"/>
      <c r="R762" s="71"/>
      <c r="S762" s="71"/>
      <c r="T762" s="72"/>
      <c r="U762" s="34"/>
      <c r="V762" s="34"/>
      <c r="W762" s="34"/>
      <c r="X762" s="34"/>
      <c r="Y762" s="34"/>
      <c r="Z762" s="34"/>
      <c r="AA762" s="34"/>
      <c r="AB762" s="34"/>
      <c r="AC762" s="34"/>
      <c r="AD762" s="34"/>
      <c r="AE762" s="34"/>
      <c r="AT762" s="17" t="s">
        <v>152</v>
      </c>
      <c r="AU762" s="17" t="s">
        <v>83</v>
      </c>
    </row>
    <row r="763" spans="1:47" s="2" customFormat="1" ht="11.25">
      <c r="A763" s="34"/>
      <c r="B763" s="35"/>
      <c r="C763" s="36"/>
      <c r="D763" s="209" t="s">
        <v>153</v>
      </c>
      <c r="E763" s="36"/>
      <c r="F763" s="210" t="s">
        <v>1132</v>
      </c>
      <c r="G763" s="36"/>
      <c r="H763" s="36"/>
      <c r="I763" s="206"/>
      <c r="J763" s="36"/>
      <c r="K763" s="36"/>
      <c r="L763" s="39"/>
      <c r="M763" s="207"/>
      <c r="N763" s="208"/>
      <c r="O763" s="71"/>
      <c r="P763" s="71"/>
      <c r="Q763" s="71"/>
      <c r="R763" s="71"/>
      <c r="S763" s="71"/>
      <c r="T763" s="72"/>
      <c r="U763" s="34"/>
      <c r="V763" s="34"/>
      <c r="W763" s="34"/>
      <c r="X763" s="34"/>
      <c r="Y763" s="34"/>
      <c r="Z763" s="34"/>
      <c r="AA763" s="34"/>
      <c r="AB763" s="34"/>
      <c r="AC763" s="34"/>
      <c r="AD763" s="34"/>
      <c r="AE763" s="34"/>
      <c r="AT763" s="17" t="s">
        <v>153</v>
      </c>
      <c r="AU763" s="17" t="s">
        <v>83</v>
      </c>
    </row>
    <row r="764" spans="2:51" s="13" customFormat="1" ht="11.25">
      <c r="B764" s="211"/>
      <c r="C764" s="212"/>
      <c r="D764" s="204" t="s">
        <v>159</v>
      </c>
      <c r="E764" s="213" t="s">
        <v>1</v>
      </c>
      <c r="F764" s="214" t="s">
        <v>508</v>
      </c>
      <c r="G764" s="212"/>
      <c r="H764" s="213" t="s">
        <v>1</v>
      </c>
      <c r="I764" s="215"/>
      <c r="J764" s="212"/>
      <c r="K764" s="212"/>
      <c r="L764" s="216"/>
      <c r="M764" s="217"/>
      <c r="N764" s="218"/>
      <c r="O764" s="218"/>
      <c r="P764" s="218"/>
      <c r="Q764" s="218"/>
      <c r="R764" s="218"/>
      <c r="S764" s="218"/>
      <c r="T764" s="219"/>
      <c r="AT764" s="220" t="s">
        <v>159</v>
      </c>
      <c r="AU764" s="220" t="s">
        <v>83</v>
      </c>
      <c r="AV764" s="13" t="s">
        <v>81</v>
      </c>
      <c r="AW764" s="13" t="s">
        <v>30</v>
      </c>
      <c r="AX764" s="13" t="s">
        <v>73</v>
      </c>
      <c r="AY764" s="220" t="s">
        <v>142</v>
      </c>
    </row>
    <row r="765" spans="2:51" s="14" customFormat="1" ht="11.25">
      <c r="B765" s="221"/>
      <c r="C765" s="222"/>
      <c r="D765" s="204" t="s">
        <v>159</v>
      </c>
      <c r="E765" s="223" t="s">
        <v>1</v>
      </c>
      <c r="F765" s="224" t="s">
        <v>856</v>
      </c>
      <c r="G765" s="222"/>
      <c r="H765" s="225">
        <v>88</v>
      </c>
      <c r="I765" s="226"/>
      <c r="J765" s="222"/>
      <c r="K765" s="222"/>
      <c r="L765" s="227"/>
      <c r="M765" s="228"/>
      <c r="N765" s="229"/>
      <c r="O765" s="229"/>
      <c r="P765" s="229"/>
      <c r="Q765" s="229"/>
      <c r="R765" s="229"/>
      <c r="S765" s="229"/>
      <c r="T765" s="230"/>
      <c r="AT765" s="231" t="s">
        <v>159</v>
      </c>
      <c r="AU765" s="231" t="s">
        <v>83</v>
      </c>
      <c r="AV765" s="14" t="s">
        <v>83</v>
      </c>
      <c r="AW765" s="14" t="s">
        <v>30</v>
      </c>
      <c r="AX765" s="14" t="s">
        <v>73</v>
      </c>
      <c r="AY765" s="231" t="s">
        <v>142</v>
      </c>
    </row>
    <row r="766" spans="2:51" s="14" customFormat="1" ht="11.25">
      <c r="B766" s="221"/>
      <c r="C766" s="222"/>
      <c r="D766" s="204" t="s">
        <v>159</v>
      </c>
      <c r="E766" s="223" t="s">
        <v>1</v>
      </c>
      <c r="F766" s="224" t="s">
        <v>857</v>
      </c>
      <c r="G766" s="222"/>
      <c r="H766" s="225">
        <v>42.5</v>
      </c>
      <c r="I766" s="226"/>
      <c r="J766" s="222"/>
      <c r="K766" s="222"/>
      <c r="L766" s="227"/>
      <c r="M766" s="228"/>
      <c r="N766" s="229"/>
      <c r="O766" s="229"/>
      <c r="P766" s="229"/>
      <c r="Q766" s="229"/>
      <c r="R766" s="229"/>
      <c r="S766" s="229"/>
      <c r="T766" s="230"/>
      <c r="AT766" s="231" t="s">
        <v>159</v>
      </c>
      <c r="AU766" s="231" t="s">
        <v>83</v>
      </c>
      <c r="AV766" s="14" t="s">
        <v>83</v>
      </c>
      <c r="AW766" s="14" t="s">
        <v>30</v>
      </c>
      <c r="AX766" s="14" t="s">
        <v>73</v>
      </c>
      <c r="AY766" s="231" t="s">
        <v>142</v>
      </c>
    </row>
    <row r="767" spans="2:51" s="15" customFormat="1" ht="11.25">
      <c r="B767" s="236"/>
      <c r="C767" s="237"/>
      <c r="D767" s="204" t="s">
        <v>159</v>
      </c>
      <c r="E767" s="238" t="s">
        <v>1</v>
      </c>
      <c r="F767" s="239" t="s">
        <v>374</v>
      </c>
      <c r="G767" s="237"/>
      <c r="H767" s="240">
        <v>130.5</v>
      </c>
      <c r="I767" s="241"/>
      <c r="J767" s="237"/>
      <c r="K767" s="237"/>
      <c r="L767" s="242"/>
      <c r="M767" s="243"/>
      <c r="N767" s="244"/>
      <c r="O767" s="244"/>
      <c r="P767" s="244"/>
      <c r="Q767" s="244"/>
      <c r="R767" s="244"/>
      <c r="S767" s="244"/>
      <c r="T767" s="245"/>
      <c r="AT767" s="246" t="s">
        <v>159</v>
      </c>
      <c r="AU767" s="246" t="s">
        <v>83</v>
      </c>
      <c r="AV767" s="15" t="s">
        <v>168</v>
      </c>
      <c r="AW767" s="15" t="s">
        <v>30</v>
      </c>
      <c r="AX767" s="15" t="s">
        <v>81</v>
      </c>
      <c r="AY767" s="246" t="s">
        <v>142</v>
      </c>
    </row>
    <row r="768" spans="1:65" s="2" customFormat="1" ht="16.5" customHeight="1">
      <c r="A768" s="34"/>
      <c r="B768" s="35"/>
      <c r="C768" s="247" t="s">
        <v>1133</v>
      </c>
      <c r="D768" s="247" t="s">
        <v>376</v>
      </c>
      <c r="E768" s="248" t="s">
        <v>1134</v>
      </c>
      <c r="F768" s="249" t="s">
        <v>1135</v>
      </c>
      <c r="G768" s="250" t="s">
        <v>455</v>
      </c>
      <c r="H768" s="251">
        <v>130.5</v>
      </c>
      <c r="I768" s="252"/>
      <c r="J768" s="253">
        <f>ROUND(I768*H768,2)</f>
        <v>0</v>
      </c>
      <c r="K768" s="249" t="s">
        <v>1</v>
      </c>
      <c r="L768" s="254"/>
      <c r="M768" s="255" t="s">
        <v>1</v>
      </c>
      <c r="N768" s="256" t="s">
        <v>38</v>
      </c>
      <c r="O768" s="71"/>
      <c r="P768" s="200">
        <f>O768*H768</f>
        <v>0</v>
      </c>
      <c r="Q768" s="200">
        <v>0.001</v>
      </c>
      <c r="R768" s="200">
        <f>Q768*H768</f>
        <v>0.1305</v>
      </c>
      <c r="S768" s="200">
        <v>0</v>
      </c>
      <c r="T768" s="201">
        <f>S768*H768</f>
        <v>0</v>
      </c>
      <c r="U768" s="34"/>
      <c r="V768" s="34"/>
      <c r="W768" s="34"/>
      <c r="X768" s="34"/>
      <c r="Y768" s="34"/>
      <c r="Z768" s="34"/>
      <c r="AA768" s="34"/>
      <c r="AB768" s="34"/>
      <c r="AC768" s="34"/>
      <c r="AD768" s="34"/>
      <c r="AE768" s="34"/>
      <c r="AR768" s="202" t="s">
        <v>529</v>
      </c>
      <c r="AT768" s="202" t="s">
        <v>376</v>
      </c>
      <c r="AU768" s="202" t="s">
        <v>83</v>
      </c>
      <c r="AY768" s="17" t="s">
        <v>142</v>
      </c>
      <c r="BE768" s="203">
        <f>IF(N768="základní",J768,0)</f>
        <v>0</v>
      </c>
      <c r="BF768" s="203">
        <f>IF(N768="snížená",J768,0)</f>
        <v>0</v>
      </c>
      <c r="BG768" s="203">
        <f>IF(N768="zákl. přenesená",J768,0)</f>
        <v>0</v>
      </c>
      <c r="BH768" s="203">
        <f>IF(N768="sníž. přenesená",J768,0)</f>
        <v>0</v>
      </c>
      <c r="BI768" s="203">
        <f>IF(N768="nulová",J768,0)</f>
        <v>0</v>
      </c>
      <c r="BJ768" s="17" t="s">
        <v>81</v>
      </c>
      <c r="BK768" s="203">
        <f>ROUND(I768*H768,2)</f>
        <v>0</v>
      </c>
      <c r="BL768" s="17" t="s">
        <v>249</v>
      </c>
      <c r="BM768" s="202" t="s">
        <v>1136</v>
      </c>
    </row>
    <row r="769" spans="1:47" s="2" customFormat="1" ht="11.25">
      <c r="A769" s="34"/>
      <c r="B769" s="35"/>
      <c r="C769" s="36"/>
      <c r="D769" s="204" t="s">
        <v>152</v>
      </c>
      <c r="E769" s="36"/>
      <c r="F769" s="205" t="s">
        <v>1135</v>
      </c>
      <c r="G769" s="36"/>
      <c r="H769" s="36"/>
      <c r="I769" s="206"/>
      <c r="J769" s="36"/>
      <c r="K769" s="36"/>
      <c r="L769" s="39"/>
      <c r="M769" s="207"/>
      <c r="N769" s="208"/>
      <c r="O769" s="71"/>
      <c r="P769" s="71"/>
      <c r="Q769" s="71"/>
      <c r="R769" s="71"/>
      <c r="S769" s="71"/>
      <c r="T769" s="72"/>
      <c r="U769" s="34"/>
      <c r="V769" s="34"/>
      <c r="W769" s="34"/>
      <c r="X769" s="34"/>
      <c r="Y769" s="34"/>
      <c r="Z769" s="34"/>
      <c r="AA769" s="34"/>
      <c r="AB769" s="34"/>
      <c r="AC769" s="34"/>
      <c r="AD769" s="34"/>
      <c r="AE769" s="34"/>
      <c r="AT769" s="17" t="s">
        <v>152</v>
      </c>
      <c r="AU769" s="17" t="s">
        <v>83</v>
      </c>
    </row>
    <row r="770" spans="2:51" s="13" customFormat="1" ht="22.5">
      <c r="B770" s="211"/>
      <c r="C770" s="212"/>
      <c r="D770" s="204" t="s">
        <v>159</v>
      </c>
      <c r="E770" s="213" t="s">
        <v>1</v>
      </c>
      <c r="F770" s="214" t="s">
        <v>1137</v>
      </c>
      <c r="G770" s="212"/>
      <c r="H770" s="213" t="s">
        <v>1</v>
      </c>
      <c r="I770" s="215"/>
      <c r="J770" s="212"/>
      <c r="K770" s="212"/>
      <c r="L770" s="216"/>
      <c r="M770" s="217"/>
      <c r="N770" s="218"/>
      <c r="O770" s="218"/>
      <c r="P770" s="218"/>
      <c r="Q770" s="218"/>
      <c r="R770" s="218"/>
      <c r="S770" s="218"/>
      <c r="T770" s="219"/>
      <c r="AT770" s="220" t="s">
        <v>159</v>
      </c>
      <c r="AU770" s="220" t="s">
        <v>83</v>
      </c>
      <c r="AV770" s="13" t="s">
        <v>81</v>
      </c>
      <c r="AW770" s="13" t="s">
        <v>30</v>
      </c>
      <c r="AX770" s="13" t="s">
        <v>73</v>
      </c>
      <c r="AY770" s="220" t="s">
        <v>142</v>
      </c>
    </row>
    <row r="771" spans="2:51" s="14" customFormat="1" ht="11.25">
      <c r="B771" s="221"/>
      <c r="C771" s="222"/>
      <c r="D771" s="204" t="s">
        <v>159</v>
      </c>
      <c r="E771" s="223" t="s">
        <v>1</v>
      </c>
      <c r="F771" s="224" t="s">
        <v>1138</v>
      </c>
      <c r="G771" s="222"/>
      <c r="H771" s="225">
        <v>130.5</v>
      </c>
      <c r="I771" s="226"/>
      <c r="J771" s="222"/>
      <c r="K771" s="222"/>
      <c r="L771" s="227"/>
      <c r="M771" s="228"/>
      <c r="N771" s="229"/>
      <c r="O771" s="229"/>
      <c r="P771" s="229"/>
      <c r="Q771" s="229"/>
      <c r="R771" s="229"/>
      <c r="S771" s="229"/>
      <c r="T771" s="230"/>
      <c r="AT771" s="231" t="s">
        <v>159</v>
      </c>
      <c r="AU771" s="231" t="s">
        <v>83</v>
      </c>
      <c r="AV771" s="14" t="s">
        <v>83</v>
      </c>
      <c r="AW771" s="14" t="s">
        <v>30</v>
      </c>
      <c r="AX771" s="14" t="s">
        <v>81</v>
      </c>
      <c r="AY771" s="231" t="s">
        <v>142</v>
      </c>
    </row>
    <row r="772" spans="1:65" s="2" customFormat="1" ht="33" customHeight="1">
      <c r="A772" s="34"/>
      <c r="B772" s="35"/>
      <c r="C772" s="191" t="s">
        <v>1139</v>
      </c>
      <c r="D772" s="191" t="s">
        <v>145</v>
      </c>
      <c r="E772" s="192" t="s">
        <v>1140</v>
      </c>
      <c r="F772" s="193" t="s">
        <v>1141</v>
      </c>
      <c r="G772" s="194" t="s">
        <v>319</v>
      </c>
      <c r="H772" s="195">
        <v>69.6</v>
      </c>
      <c r="I772" s="196"/>
      <c r="J772" s="197">
        <f>ROUND(I772*H772,2)</f>
        <v>0</v>
      </c>
      <c r="K772" s="193" t="s">
        <v>149</v>
      </c>
      <c r="L772" s="39"/>
      <c r="M772" s="198" t="s">
        <v>1</v>
      </c>
      <c r="N772" s="199" t="s">
        <v>38</v>
      </c>
      <c r="O772" s="71"/>
      <c r="P772" s="200">
        <f>O772*H772</f>
        <v>0</v>
      </c>
      <c r="Q772" s="200">
        <v>0</v>
      </c>
      <c r="R772" s="200">
        <f>Q772*H772</f>
        <v>0</v>
      </c>
      <c r="S772" s="200">
        <v>0</v>
      </c>
      <c r="T772" s="201">
        <f>S772*H772</f>
        <v>0</v>
      </c>
      <c r="U772" s="34"/>
      <c r="V772" s="34"/>
      <c r="W772" s="34"/>
      <c r="X772" s="34"/>
      <c r="Y772" s="34"/>
      <c r="Z772" s="34"/>
      <c r="AA772" s="34"/>
      <c r="AB772" s="34"/>
      <c r="AC772" s="34"/>
      <c r="AD772" s="34"/>
      <c r="AE772" s="34"/>
      <c r="AR772" s="202" t="s">
        <v>249</v>
      </c>
      <c r="AT772" s="202" t="s">
        <v>145</v>
      </c>
      <c r="AU772" s="202" t="s">
        <v>83</v>
      </c>
      <c r="AY772" s="17" t="s">
        <v>142</v>
      </c>
      <c r="BE772" s="203">
        <f>IF(N772="základní",J772,0)</f>
        <v>0</v>
      </c>
      <c r="BF772" s="203">
        <f>IF(N772="snížená",J772,0)</f>
        <v>0</v>
      </c>
      <c r="BG772" s="203">
        <f>IF(N772="zákl. přenesená",J772,0)</f>
        <v>0</v>
      </c>
      <c r="BH772" s="203">
        <f>IF(N772="sníž. přenesená",J772,0)</f>
        <v>0</v>
      </c>
      <c r="BI772" s="203">
        <f>IF(N772="nulová",J772,0)</f>
        <v>0</v>
      </c>
      <c r="BJ772" s="17" t="s">
        <v>81</v>
      </c>
      <c r="BK772" s="203">
        <f>ROUND(I772*H772,2)</f>
        <v>0</v>
      </c>
      <c r="BL772" s="17" t="s">
        <v>249</v>
      </c>
      <c r="BM772" s="202" t="s">
        <v>1142</v>
      </c>
    </row>
    <row r="773" spans="1:47" s="2" customFormat="1" ht="29.25">
      <c r="A773" s="34"/>
      <c r="B773" s="35"/>
      <c r="C773" s="36"/>
      <c r="D773" s="204" t="s">
        <v>152</v>
      </c>
      <c r="E773" s="36"/>
      <c r="F773" s="205" t="s">
        <v>1143</v>
      </c>
      <c r="G773" s="36"/>
      <c r="H773" s="36"/>
      <c r="I773" s="206"/>
      <c r="J773" s="36"/>
      <c r="K773" s="36"/>
      <c r="L773" s="39"/>
      <c r="M773" s="207"/>
      <c r="N773" s="208"/>
      <c r="O773" s="71"/>
      <c r="P773" s="71"/>
      <c r="Q773" s="71"/>
      <c r="R773" s="71"/>
      <c r="S773" s="71"/>
      <c r="T773" s="72"/>
      <c r="U773" s="34"/>
      <c r="V773" s="34"/>
      <c r="W773" s="34"/>
      <c r="X773" s="34"/>
      <c r="Y773" s="34"/>
      <c r="Z773" s="34"/>
      <c r="AA773" s="34"/>
      <c r="AB773" s="34"/>
      <c r="AC773" s="34"/>
      <c r="AD773" s="34"/>
      <c r="AE773" s="34"/>
      <c r="AT773" s="17" t="s">
        <v>152</v>
      </c>
      <c r="AU773" s="17" t="s">
        <v>83</v>
      </c>
    </row>
    <row r="774" spans="1:47" s="2" customFormat="1" ht="11.25">
      <c r="A774" s="34"/>
      <c r="B774" s="35"/>
      <c r="C774" s="36"/>
      <c r="D774" s="209" t="s">
        <v>153</v>
      </c>
      <c r="E774" s="36"/>
      <c r="F774" s="210" t="s">
        <v>1144</v>
      </c>
      <c r="G774" s="36"/>
      <c r="H774" s="36"/>
      <c r="I774" s="206"/>
      <c r="J774" s="36"/>
      <c r="K774" s="36"/>
      <c r="L774" s="39"/>
      <c r="M774" s="207"/>
      <c r="N774" s="208"/>
      <c r="O774" s="71"/>
      <c r="P774" s="71"/>
      <c r="Q774" s="71"/>
      <c r="R774" s="71"/>
      <c r="S774" s="71"/>
      <c r="T774" s="72"/>
      <c r="U774" s="34"/>
      <c r="V774" s="34"/>
      <c r="W774" s="34"/>
      <c r="X774" s="34"/>
      <c r="Y774" s="34"/>
      <c r="Z774" s="34"/>
      <c r="AA774" s="34"/>
      <c r="AB774" s="34"/>
      <c r="AC774" s="34"/>
      <c r="AD774" s="34"/>
      <c r="AE774" s="34"/>
      <c r="AT774" s="17" t="s">
        <v>153</v>
      </c>
      <c r="AU774" s="17" t="s">
        <v>83</v>
      </c>
    </row>
    <row r="775" spans="2:51" s="13" customFormat="1" ht="11.25">
      <c r="B775" s="211"/>
      <c r="C775" s="212"/>
      <c r="D775" s="204" t="s">
        <v>159</v>
      </c>
      <c r="E775" s="213" t="s">
        <v>1</v>
      </c>
      <c r="F775" s="214" t="s">
        <v>508</v>
      </c>
      <c r="G775" s="212"/>
      <c r="H775" s="213" t="s">
        <v>1</v>
      </c>
      <c r="I775" s="215"/>
      <c r="J775" s="212"/>
      <c r="K775" s="212"/>
      <c r="L775" s="216"/>
      <c r="M775" s="217"/>
      <c r="N775" s="218"/>
      <c r="O775" s="218"/>
      <c r="P775" s="218"/>
      <c r="Q775" s="218"/>
      <c r="R775" s="218"/>
      <c r="S775" s="218"/>
      <c r="T775" s="219"/>
      <c r="AT775" s="220" t="s">
        <v>159</v>
      </c>
      <c r="AU775" s="220" t="s">
        <v>83</v>
      </c>
      <c r="AV775" s="13" t="s">
        <v>81</v>
      </c>
      <c r="AW775" s="13" t="s">
        <v>30</v>
      </c>
      <c r="AX775" s="13" t="s">
        <v>73</v>
      </c>
      <c r="AY775" s="220" t="s">
        <v>142</v>
      </c>
    </row>
    <row r="776" spans="2:51" s="13" customFormat="1" ht="22.5">
      <c r="B776" s="211"/>
      <c r="C776" s="212"/>
      <c r="D776" s="204" t="s">
        <v>159</v>
      </c>
      <c r="E776" s="213" t="s">
        <v>1</v>
      </c>
      <c r="F776" s="214" t="s">
        <v>1145</v>
      </c>
      <c r="G776" s="212"/>
      <c r="H776" s="213" t="s">
        <v>1</v>
      </c>
      <c r="I776" s="215"/>
      <c r="J776" s="212"/>
      <c r="K776" s="212"/>
      <c r="L776" s="216"/>
      <c r="M776" s="217"/>
      <c r="N776" s="218"/>
      <c r="O776" s="218"/>
      <c r="P776" s="218"/>
      <c r="Q776" s="218"/>
      <c r="R776" s="218"/>
      <c r="S776" s="218"/>
      <c r="T776" s="219"/>
      <c r="AT776" s="220" t="s">
        <v>159</v>
      </c>
      <c r="AU776" s="220" t="s">
        <v>83</v>
      </c>
      <c r="AV776" s="13" t="s">
        <v>81</v>
      </c>
      <c r="AW776" s="13" t="s">
        <v>30</v>
      </c>
      <c r="AX776" s="13" t="s">
        <v>73</v>
      </c>
      <c r="AY776" s="220" t="s">
        <v>142</v>
      </c>
    </row>
    <row r="777" spans="2:51" s="14" customFormat="1" ht="11.25">
      <c r="B777" s="221"/>
      <c r="C777" s="222"/>
      <c r="D777" s="204" t="s">
        <v>159</v>
      </c>
      <c r="E777" s="223" t="s">
        <v>1</v>
      </c>
      <c r="F777" s="224" t="s">
        <v>1146</v>
      </c>
      <c r="G777" s="222"/>
      <c r="H777" s="225">
        <v>69.6</v>
      </c>
      <c r="I777" s="226"/>
      <c r="J777" s="222"/>
      <c r="K777" s="222"/>
      <c r="L777" s="227"/>
      <c r="M777" s="228"/>
      <c r="N777" s="229"/>
      <c r="O777" s="229"/>
      <c r="P777" s="229"/>
      <c r="Q777" s="229"/>
      <c r="R777" s="229"/>
      <c r="S777" s="229"/>
      <c r="T777" s="230"/>
      <c r="AT777" s="231" t="s">
        <v>159</v>
      </c>
      <c r="AU777" s="231" t="s">
        <v>83</v>
      </c>
      <c r="AV777" s="14" t="s">
        <v>83</v>
      </c>
      <c r="AW777" s="14" t="s">
        <v>30</v>
      </c>
      <c r="AX777" s="14" t="s">
        <v>81</v>
      </c>
      <c r="AY777" s="231" t="s">
        <v>142</v>
      </c>
    </row>
    <row r="778" spans="1:65" s="2" customFormat="1" ht="24.2" customHeight="1">
      <c r="A778" s="34"/>
      <c r="B778" s="35"/>
      <c r="C778" s="247" t="s">
        <v>1147</v>
      </c>
      <c r="D778" s="247" t="s">
        <v>376</v>
      </c>
      <c r="E778" s="248" t="s">
        <v>1148</v>
      </c>
      <c r="F778" s="249" t="s">
        <v>1149</v>
      </c>
      <c r="G778" s="250" t="s">
        <v>319</v>
      </c>
      <c r="H778" s="251">
        <v>76.56</v>
      </c>
      <c r="I778" s="252"/>
      <c r="J778" s="253">
        <f>ROUND(I778*H778,2)</f>
        <v>0</v>
      </c>
      <c r="K778" s="249" t="s">
        <v>149</v>
      </c>
      <c r="L778" s="254"/>
      <c r="M778" s="255" t="s">
        <v>1</v>
      </c>
      <c r="N778" s="256" t="s">
        <v>38</v>
      </c>
      <c r="O778" s="71"/>
      <c r="P778" s="200">
        <f>O778*H778</f>
        <v>0</v>
      </c>
      <c r="Q778" s="200">
        <v>0.00225</v>
      </c>
      <c r="R778" s="200">
        <f>Q778*H778</f>
        <v>0.17226</v>
      </c>
      <c r="S778" s="200">
        <v>0</v>
      </c>
      <c r="T778" s="201">
        <f>S778*H778</f>
        <v>0</v>
      </c>
      <c r="U778" s="34"/>
      <c r="V778" s="34"/>
      <c r="W778" s="34"/>
      <c r="X778" s="34"/>
      <c r="Y778" s="34"/>
      <c r="Z778" s="34"/>
      <c r="AA778" s="34"/>
      <c r="AB778" s="34"/>
      <c r="AC778" s="34"/>
      <c r="AD778" s="34"/>
      <c r="AE778" s="34"/>
      <c r="AR778" s="202" t="s">
        <v>529</v>
      </c>
      <c r="AT778" s="202" t="s">
        <v>376</v>
      </c>
      <c r="AU778" s="202" t="s">
        <v>83</v>
      </c>
      <c r="AY778" s="17" t="s">
        <v>142</v>
      </c>
      <c r="BE778" s="203">
        <f>IF(N778="základní",J778,0)</f>
        <v>0</v>
      </c>
      <c r="BF778" s="203">
        <f>IF(N778="snížená",J778,0)</f>
        <v>0</v>
      </c>
      <c r="BG778" s="203">
        <f>IF(N778="zákl. přenesená",J778,0)</f>
        <v>0</v>
      </c>
      <c r="BH778" s="203">
        <f>IF(N778="sníž. přenesená",J778,0)</f>
        <v>0</v>
      </c>
      <c r="BI778" s="203">
        <f>IF(N778="nulová",J778,0)</f>
        <v>0</v>
      </c>
      <c r="BJ778" s="17" t="s">
        <v>81</v>
      </c>
      <c r="BK778" s="203">
        <f>ROUND(I778*H778,2)</f>
        <v>0</v>
      </c>
      <c r="BL778" s="17" t="s">
        <v>249</v>
      </c>
      <c r="BM778" s="202" t="s">
        <v>1150</v>
      </c>
    </row>
    <row r="779" spans="1:47" s="2" customFormat="1" ht="19.5">
      <c r="A779" s="34"/>
      <c r="B779" s="35"/>
      <c r="C779" s="36"/>
      <c r="D779" s="204" t="s">
        <v>152</v>
      </c>
      <c r="E779" s="36"/>
      <c r="F779" s="205" t="s">
        <v>1149</v>
      </c>
      <c r="G779" s="36"/>
      <c r="H779" s="36"/>
      <c r="I779" s="206"/>
      <c r="J779" s="36"/>
      <c r="K779" s="36"/>
      <c r="L779" s="39"/>
      <c r="M779" s="207"/>
      <c r="N779" s="208"/>
      <c r="O779" s="71"/>
      <c r="P779" s="71"/>
      <c r="Q779" s="71"/>
      <c r="R779" s="71"/>
      <c r="S779" s="71"/>
      <c r="T779" s="72"/>
      <c r="U779" s="34"/>
      <c r="V779" s="34"/>
      <c r="W779" s="34"/>
      <c r="X779" s="34"/>
      <c r="Y779" s="34"/>
      <c r="Z779" s="34"/>
      <c r="AA779" s="34"/>
      <c r="AB779" s="34"/>
      <c r="AC779" s="34"/>
      <c r="AD779" s="34"/>
      <c r="AE779" s="34"/>
      <c r="AT779" s="17" t="s">
        <v>152</v>
      </c>
      <c r="AU779" s="17" t="s">
        <v>83</v>
      </c>
    </row>
    <row r="780" spans="2:51" s="13" customFormat="1" ht="11.25">
      <c r="B780" s="211"/>
      <c r="C780" s="212"/>
      <c r="D780" s="204" t="s">
        <v>159</v>
      </c>
      <c r="E780" s="213" t="s">
        <v>1</v>
      </c>
      <c r="F780" s="214" t="s">
        <v>1151</v>
      </c>
      <c r="G780" s="212"/>
      <c r="H780" s="213" t="s">
        <v>1</v>
      </c>
      <c r="I780" s="215"/>
      <c r="J780" s="212"/>
      <c r="K780" s="212"/>
      <c r="L780" s="216"/>
      <c r="M780" s="217"/>
      <c r="N780" s="218"/>
      <c r="O780" s="218"/>
      <c r="P780" s="218"/>
      <c r="Q780" s="218"/>
      <c r="R780" s="218"/>
      <c r="S780" s="218"/>
      <c r="T780" s="219"/>
      <c r="AT780" s="220" t="s">
        <v>159</v>
      </c>
      <c r="AU780" s="220" t="s">
        <v>83</v>
      </c>
      <c r="AV780" s="13" t="s">
        <v>81</v>
      </c>
      <c r="AW780" s="13" t="s">
        <v>30</v>
      </c>
      <c r="AX780" s="13" t="s">
        <v>73</v>
      </c>
      <c r="AY780" s="220" t="s">
        <v>142</v>
      </c>
    </row>
    <row r="781" spans="2:51" s="14" customFormat="1" ht="11.25">
      <c r="B781" s="221"/>
      <c r="C781" s="222"/>
      <c r="D781" s="204" t="s">
        <v>159</v>
      </c>
      <c r="E781" s="223" t="s">
        <v>1</v>
      </c>
      <c r="F781" s="224" t="s">
        <v>1146</v>
      </c>
      <c r="G781" s="222"/>
      <c r="H781" s="225">
        <v>69.6</v>
      </c>
      <c r="I781" s="226"/>
      <c r="J781" s="222"/>
      <c r="K781" s="222"/>
      <c r="L781" s="227"/>
      <c r="M781" s="228"/>
      <c r="N781" s="229"/>
      <c r="O781" s="229"/>
      <c r="P781" s="229"/>
      <c r="Q781" s="229"/>
      <c r="R781" s="229"/>
      <c r="S781" s="229"/>
      <c r="T781" s="230"/>
      <c r="AT781" s="231" t="s">
        <v>159</v>
      </c>
      <c r="AU781" s="231" t="s">
        <v>83</v>
      </c>
      <c r="AV781" s="14" t="s">
        <v>83</v>
      </c>
      <c r="AW781" s="14" t="s">
        <v>30</v>
      </c>
      <c r="AX781" s="14" t="s">
        <v>73</v>
      </c>
      <c r="AY781" s="231" t="s">
        <v>142</v>
      </c>
    </row>
    <row r="782" spans="2:51" s="14" customFormat="1" ht="11.25">
      <c r="B782" s="221"/>
      <c r="C782" s="222"/>
      <c r="D782" s="204" t="s">
        <v>159</v>
      </c>
      <c r="E782" s="223" t="s">
        <v>1</v>
      </c>
      <c r="F782" s="224" t="s">
        <v>1152</v>
      </c>
      <c r="G782" s="222"/>
      <c r="H782" s="225">
        <v>6.96</v>
      </c>
      <c r="I782" s="226"/>
      <c r="J782" s="222"/>
      <c r="K782" s="222"/>
      <c r="L782" s="227"/>
      <c r="M782" s="228"/>
      <c r="N782" s="229"/>
      <c r="O782" s="229"/>
      <c r="P782" s="229"/>
      <c r="Q782" s="229"/>
      <c r="R782" s="229"/>
      <c r="S782" s="229"/>
      <c r="T782" s="230"/>
      <c r="AT782" s="231" t="s">
        <v>159</v>
      </c>
      <c r="AU782" s="231" t="s">
        <v>83</v>
      </c>
      <c r="AV782" s="14" t="s">
        <v>83</v>
      </c>
      <c r="AW782" s="14" t="s">
        <v>30</v>
      </c>
      <c r="AX782" s="14" t="s">
        <v>73</v>
      </c>
      <c r="AY782" s="231" t="s">
        <v>142</v>
      </c>
    </row>
    <row r="783" spans="2:51" s="15" customFormat="1" ht="11.25">
      <c r="B783" s="236"/>
      <c r="C783" s="237"/>
      <c r="D783" s="204" t="s">
        <v>159</v>
      </c>
      <c r="E783" s="238" t="s">
        <v>1</v>
      </c>
      <c r="F783" s="239" t="s">
        <v>374</v>
      </c>
      <c r="G783" s="237"/>
      <c r="H783" s="240">
        <v>76.56</v>
      </c>
      <c r="I783" s="241"/>
      <c r="J783" s="237"/>
      <c r="K783" s="237"/>
      <c r="L783" s="242"/>
      <c r="M783" s="243"/>
      <c r="N783" s="244"/>
      <c r="O783" s="244"/>
      <c r="P783" s="244"/>
      <c r="Q783" s="244"/>
      <c r="R783" s="244"/>
      <c r="S783" s="244"/>
      <c r="T783" s="245"/>
      <c r="AT783" s="246" t="s">
        <v>159</v>
      </c>
      <c r="AU783" s="246" t="s">
        <v>83</v>
      </c>
      <c r="AV783" s="15" t="s">
        <v>168</v>
      </c>
      <c r="AW783" s="15" t="s">
        <v>30</v>
      </c>
      <c r="AX783" s="15" t="s">
        <v>81</v>
      </c>
      <c r="AY783" s="246" t="s">
        <v>142</v>
      </c>
    </row>
    <row r="784" spans="1:65" s="2" customFormat="1" ht="24.2" customHeight="1">
      <c r="A784" s="34"/>
      <c r="B784" s="35"/>
      <c r="C784" s="191" t="s">
        <v>1153</v>
      </c>
      <c r="D784" s="191" t="s">
        <v>145</v>
      </c>
      <c r="E784" s="192" t="s">
        <v>1154</v>
      </c>
      <c r="F784" s="193" t="s">
        <v>1155</v>
      </c>
      <c r="G784" s="194" t="s">
        <v>408</v>
      </c>
      <c r="H784" s="195">
        <v>9</v>
      </c>
      <c r="I784" s="196"/>
      <c r="J784" s="197">
        <f>ROUND(I784*H784,2)</f>
        <v>0</v>
      </c>
      <c r="K784" s="193" t="s">
        <v>149</v>
      </c>
      <c r="L784" s="39"/>
      <c r="M784" s="198" t="s">
        <v>1</v>
      </c>
      <c r="N784" s="199" t="s">
        <v>38</v>
      </c>
      <c r="O784" s="71"/>
      <c r="P784" s="200">
        <f>O784*H784</f>
        <v>0</v>
      </c>
      <c r="Q784" s="200">
        <v>0.0004</v>
      </c>
      <c r="R784" s="200">
        <f>Q784*H784</f>
        <v>0.0036000000000000003</v>
      </c>
      <c r="S784" s="200">
        <v>0</v>
      </c>
      <c r="T784" s="201">
        <f>S784*H784</f>
        <v>0</v>
      </c>
      <c r="U784" s="34"/>
      <c r="V784" s="34"/>
      <c r="W784" s="34"/>
      <c r="X784" s="34"/>
      <c r="Y784" s="34"/>
      <c r="Z784" s="34"/>
      <c r="AA784" s="34"/>
      <c r="AB784" s="34"/>
      <c r="AC784" s="34"/>
      <c r="AD784" s="34"/>
      <c r="AE784" s="34"/>
      <c r="AR784" s="202" t="s">
        <v>249</v>
      </c>
      <c r="AT784" s="202" t="s">
        <v>145</v>
      </c>
      <c r="AU784" s="202" t="s">
        <v>83</v>
      </c>
      <c r="AY784" s="17" t="s">
        <v>142</v>
      </c>
      <c r="BE784" s="203">
        <f>IF(N784="základní",J784,0)</f>
        <v>0</v>
      </c>
      <c r="BF784" s="203">
        <f>IF(N784="snížená",J784,0)</f>
        <v>0</v>
      </c>
      <c r="BG784" s="203">
        <f>IF(N784="zákl. přenesená",J784,0)</f>
        <v>0</v>
      </c>
      <c r="BH784" s="203">
        <f>IF(N784="sníž. přenesená",J784,0)</f>
        <v>0</v>
      </c>
      <c r="BI784" s="203">
        <f>IF(N784="nulová",J784,0)</f>
        <v>0</v>
      </c>
      <c r="BJ784" s="17" t="s">
        <v>81</v>
      </c>
      <c r="BK784" s="203">
        <f>ROUND(I784*H784,2)</f>
        <v>0</v>
      </c>
      <c r="BL784" s="17" t="s">
        <v>249</v>
      </c>
      <c r="BM784" s="202" t="s">
        <v>1156</v>
      </c>
    </row>
    <row r="785" spans="1:47" s="2" customFormat="1" ht="19.5">
      <c r="A785" s="34"/>
      <c r="B785" s="35"/>
      <c r="C785" s="36"/>
      <c r="D785" s="204" t="s">
        <v>152</v>
      </c>
      <c r="E785" s="36"/>
      <c r="F785" s="205" t="s">
        <v>1157</v>
      </c>
      <c r="G785" s="36"/>
      <c r="H785" s="36"/>
      <c r="I785" s="206"/>
      <c r="J785" s="36"/>
      <c r="K785" s="36"/>
      <c r="L785" s="39"/>
      <c r="M785" s="207"/>
      <c r="N785" s="208"/>
      <c r="O785" s="71"/>
      <c r="P785" s="71"/>
      <c r="Q785" s="71"/>
      <c r="R785" s="71"/>
      <c r="S785" s="71"/>
      <c r="T785" s="72"/>
      <c r="U785" s="34"/>
      <c r="V785" s="34"/>
      <c r="W785" s="34"/>
      <c r="X785" s="34"/>
      <c r="Y785" s="34"/>
      <c r="Z785" s="34"/>
      <c r="AA785" s="34"/>
      <c r="AB785" s="34"/>
      <c r="AC785" s="34"/>
      <c r="AD785" s="34"/>
      <c r="AE785" s="34"/>
      <c r="AT785" s="17" t="s">
        <v>152</v>
      </c>
      <c r="AU785" s="17" t="s">
        <v>83</v>
      </c>
    </row>
    <row r="786" spans="1:47" s="2" customFormat="1" ht="11.25">
      <c r="A786" s="34"/>
      <c r="B786" s="35"/>
      <c r="C786" s="36"/>
      <c r="D786" s="209" t="s">
        <v>153</v>
      </c>
      <c r="E786" s="36"/>
      <c r="F786" s="210" t="s">
        <v>1158</v>
      </c>
      <c r="G786" s="36"/>
      <c r="H786" s="36"/>
      <c r="I786" s="206"/>
      <c r="J786" s="36"/>
      <c r="K786" s="36"/>
      <c r="L786" s="39"/>
      <c r="M786" s="207"/>
      <c r="N786" s="208"/>
      <c r="O786" s="71"/>
      <c r="P786" s="71"/>
      <c r="Q786" s="71"/>
      <c r="R786" s="71"/>
      <c r="S786" s="71"/>
      <c r="T786" s="72"/>
      <c r="U786" s="34"/>
      <c r="V786" s="34"/>
      <c r="W786" s="34"/>
      <c r="X786" s="34"/>
      <c r="Y786" s="34"/>
      <c r="Z786" s="34"/>
      <c r="AA786" s="34"/>
      <c r="AB786" s="34"/>
      <c r="AC786" s="34"/>
      <c r="AD786" s="34"/>
      <c r="AE786" s="34"/>
      <c r="AT786" s="17" t="s">
        <v>153</v>
      </c>
      <c r="AU786" s="17" t="s">
        <v>83</v>
      </c>
    </row>
    <row r="787" spans="2:51" s="13" customFormat="1" ht="11.25">
      <c r="B787" s="211"/>
      <c r="C787" s="212"/>
      <c r="D787" s="204" t="s">
        <v>159</v>
      </c>
      <c r="E787" s="213" t="s">
        <v>1</v>
      </c>
      <c r="F787" s="214" t="s">
        <v>508</v>
      </c>
      <c r="G787" s="212"/>
      <c r="H787" s="213" t="s">
        <v>1</v>
      </c>
      <c r="I787" s="215"/>
      <c r="J787" s="212"/>
      <c r="K787" s="212"/>
      <c r="L787" s="216"/>
      <c r="M787" s="217"/>
      <c r="N787" s="218"/>
      <c r="O787" s="218"/>
      <c r="P787" s="218"/>
      <c r="Q787" s="218"/>
      <c r="R787" s="218"/>
      <c r="S787" s="218"/>
      <c r="T787" s="219"/>
      <c r="AT787" s="220" t="s">
        <v>159</v>
      </c>
      <c r="AU787" s="220" t="s">
        <v>83</v>
      </c>
      <c r="AV787" s="13" t="s">
        <v>81</v>
      </c>
      <c r="AW787" s="13" t="s">
        <v>30</v>
      </c>
      <c r="AX787" s="13" t="s">
        <v>73</v>
      </c>
      <c r="AY787" s="220" t="s">
        <v>142</v>
      </c>
    </row>
    <row r="788" spans="2:51" s="14" customFormat="1" ht="11.25">
      <c r="B788" s="221"/>
      <c r="C788" s="222"/>
      <c r="D788" s="204" t="s">
        <v>159</v>
      </c>
      <c r="E788" s="223" t="s">
        <v>1</v>
      </c>
      <c r="F788" s="224" t="s">
        <v>203</v>
      </c>
      <c r="G788" s="222"/>
      <c r="H788" s="225">
        <v>9</v>
      </c>
      <c r="I788" s="226"/>
      <c r="J788" s="222"/>
      <c r="K788" s="222"/>
      <c r="L788" s="227"/>
      <c r="M788" s="228"/>
      <c r="N788" s="229"/>
      <c r="O788" s="229"/>
      <c r="P788" s="229"/>
      <c r="Q788" s="229"/>
      <c r="R788" s="229"/>
      <c r="S788" s="229"/>
      <c r="T788" s="230"/>
      <c r="AT788" s="231" t="s">
        <v>159</v>
      </c>
      <c r="AU788" s="231" t="s">
        <v>83</v>
      </c>
      <c r="AV788" s="14" t="s">
        <v>83</v>
      </c>
      <c r="AW788" s="14" t="s">
        <v>30</v>
      </c>
      <c r="AX788" s="14" t="s">
        <v>81</v>
      </c>
      <c r="AY788" s="231" t="s">
        <v>142</v>
      </c>
    </row>
    <row r="789" spans="1:65" s="2" customFormat="1" ht="24.2" customHeight="1">
      <c r="A789" s="34"/>
      <c r="B789" s="35"/>
      <c r="C789" s="191" t="s">
        <v>1159</v>
      </c>
      <c r="D789" s="191" t="s">
        <v>145</v>
      </c>
      <c r="E789" s="192" t="s">
        <v>1160</v>
      </c>
      <c r="F789" s="193" t="s">
        <v>1161</v>
      </c>
      <c r="G789" s="194" t="s">
        <v>379</v>
      </c>
      <c r="H789" s="195">
        <v>1.192</v>
      </c>
      <c r="I789" s="196"/>
      <c r="J789" s="197">
        <f>ROUND(I789*H789,2)</f>
        <v>0</v>
      </c>
      <c r="K789" s="193" t="s">
        <v>149</v>
      </c>
      <c r="L789" s="39"/>
      <c r="M789" s="198" t="s">
        <v>1</v>
      </c>
      <c r="N789" s="199" t="s">
        <v>38</v>
      </c>
      <c r="O789" s="71"/>
      <c r="P789" s="200">
        <f>O789*H789</f>
        <v>0</v>
      </c>
      <c r="Q789" s="200">
        <v>0</v>
      </c>
      <c r="R789" s="200">
        <f>Q789*H789</f>
        <v>0</v>
      </c>
      <c r="S789" s="200">
        <v>0</v>
      </c>
      <c r="T789" s="201">
        <f>S789*H789</f>
        <v>0</v>
      </c>
      <c r="U789" s="34"/>
      <c r="V789" s="34"/>
      <c r="W789" s="34"/>
      <c r="X789" s="34"/>
      <c r="Y789" s="34"/>
      <c r="Z789" s="34"/>
      <c r="AA789" s="34"/>
      <c r="AB789" s="34"/>
      <c r="AC789" s="34"/>
      <c r="AD789" s="34"/>
      <c r="AE789" s="34"/>
      <c r="AR789" s="202" t="s">
        <v>249</v>
      </c>
      <c r="AT789" s="202" t="s">
        <v>145</v>
      </c>
      <c r="AU789" s="202" t="s">
        <v>83</v>
      </c>
      <c r="AY789" s="17" t="s">
        <v>142</v>
      </c>
      <c r="BE789" s="203">
        <f>IF(N789="základní",J789,0)</f>
        <v>0</v>
      </c>
      <c r="BF789" s="203">
        <f>IF(N789="snížená",J789,0)</f>
        <v>0</v>
      </c>
      <c r="BG789" s="203">
        <f>IF(N789="zákl. přenesená",J789,0)</f>
        <v>0</v>
      </c>
      <c r="BH789" s="203">
        <f>IF(N789="sníž. přenesená",J789,0)</f>
        <v>0</v>
      </c>
      <c r="BI789" s="203">
        <f>IF(N789="nulová",J789,0)</f>
        <v>0</v>
      </c>
      <c r="BJ789" s="17" t="s">
        <v>81</v>
      </c>
      <c r="BK789" s="203">
        <f>ROUND(I789*H789,2)</f>
        <v>0</v>
      </c>
      <c r="BL789" s="17" t="s">
        <v>249</v>
      </c>
      <c r="BM789" s="202" t="s">
        <v>1162</v>
      </c>
    </row>
    <row r="790" spans="1:47" s="2" customFormat="1" ht="29.25">
      <c r="A790" s="34"/>
      <c r="B790" s="35"/>
      <c r="C790" s="36"/>
      <c r="D790" s="204" t="s">
        <v>152</v>
      </c>
      <c r="E790" s="36"/>
      <c r="F790" s="205" t="s">
        <v>1163</v>
      </c>
      <c r="G790" s="36"/>
      <c r="H790" s="36"/>
      <c r="I790" s="206"/>
      <c r="J790" s="36"/>
      <c r="K790" s="36"/>
      <c r="L790" s="39"/>
      <c r="M790" s="207"/>
      <c r="N790" s="208"/>
      <c r="O790" s="71"/>
      <c r="P790" s="71"/>
      <c r="Q790" s="71"/>
      <c r="R790" s="71"/>
      <c r="S790" s="71"/>
      <c r="T790" s="72"/>
      <c r="U790" s="34"/>
      <c r="V790" s="34"/>
      <c r="W790" s="34"/>
      <c r="X790" s="34"/>
      <c r="Y790" s="34"/>
      <c r="Z790" s="34"/>
      <c r="AA790" s="34"/>
      <c r="AB790" s="34"/>
      <c r="AC790" s="34"/>
      <c r="AD790" s="34"/>
      <c r="AE790" s="34"/>
      <c r="AT790" s="17" t="s">
        <v>152</v>
      </c>
      <c r="AU790" s="17" t="s">
        <v>83</v>
      </c>
    </row>
    <row r="791" spans="1:47" s="2" customFormat="1" ht="11.25">
      <c r="A791" s="34"/>
      <c r="B791" s="35"/>
      <c r="C791" s="36"/>
      <c r="D791" s="209" t="s">
        <v>153</v>
      </c>
      <c r="E791" s="36"/>
      <c r="F791" s="210" t="s">
        <v>1164</v>
      </c>
      <c r="G791" s="36"/>
      <c r="H791" s="36"/>
      <c r="I791" s="206"/>
      <c r="J791" s="36"/>
      <c r="K791" s="36"/>
      <c r="L791" s="39"/>
      <c r="M791" s="207"/>
      <c r="N791" s="208"/>
      <c r="O791" s="71"/>
      <c r="P791" s="71"/>
      <c r="Q791" s="71"/>
      <c r="R791" s="71"/>
      <c r="S791" s="71"/>
      <c r="T791" s="72"/>
      <c r="U791" s="34"/>
      <c r="V791" s="34"/>
      <c r="W791" s="34"/>
      <c r="X791" s="34"/>
      <c r="Y791" s="34"/>
      <c r="Z791" s="34"/>
      <c r="AA791" s="34"/>
      <c r="AB791" s="34"/>
      <c r="AC791" s="34"/>
      <c r="AD791" s="34"/>
      <c r="AE791" s="34"/>
      <c r="AT791" s="17" t="s">
        <v>153</v>
      </c>
      <c r="AU791" s="17" t="s">
        <v>83</v>
      </c>
    </row>
    <row r="792" spans="1:65" s="2" customFormat="1" ht="24.2" customHeight="1">
      <c r="A792" s="34"/>
      <c r="B792" s="35"/>
      <c r="C792" s="191" t="s">
        <v>1165</v>
      </c>
      <c r="D792" s="191" t="s">
        <v>145</v>
      </c>
      <c r="E792" s="192" t="s">
        <v>1166</v>
      </c>
      <c r="F792" s="193" t="s">
        <v>1167</v>
      </c>
      <c r="G792" s="194" t="s">
        <v>379</v>
      </c>
      <c r="H792" s="195">
        <v>1.192</v>
      </c>
      <c r="I792" s="196"/>
      <c r="J792" s="197">
        <f>ROUND(I792*H792,2)</f>
        <v>0</v>
      </c>
      <c r="K792" s="193" t="s">
        <v>149</v>
      </c>
      <c r="L792" s="39"/>
      <c r="M792" s="198" t="s">
        <v>1</v>
      </c>
      <c r="N792" s="199" t="s">
        <v>38</v>
      </c>
      <c r="O792" s="71"/>
      <c r="P792" s="200">
        <f>O792*H792</f>
        <v>0</v>
      </c>
      <c r="Q792" s="200">
        <v>0</v>
      </c>
      <c r="R792" s="200">
        <f>Q792*H792</f>
        <v>0</v>
      </c>
      <c r="S792" s="200">
        <v>0</v>
      </c>
      <c r="T792" s="201">
        <f>S792*H792</f>
        <v>0</v>
      </c>
      <c r="U792" s="34"/>
      <c r="V792" s="34"/>
      <c r="W792" s="34"/>
      <c r="X792" s="34"/>
      <c r="Y792" s="34"/>
      <c r="Z792" s="34"/>
      <c r="AA792" s="34"/>
      <c r="AB792" s="34"/>
      <c r="AC792" s="34"/>
      <c r="AD792" s="34"/>
      <c r="AE792" s="34"/>
      <c r="AR792" s="202" t="s">
        <v>249</v>
      </c>
      <c r="AT792" s="202" t="s">
        <v>145</v>
      </c>
      <c r="AU792" s="202" t="s">
        <v>83</v>
      </c>
      <c r="AY792" s="17" t="s">
        <v>142</v>
      </c>
      <c r="BE792" s="203">
        <f>IF(N792="základní",J792,0)</f>
        <v>0</v>
      </c>
      <c r="BF792" s="203">
        <f>IF(N792="snížená",J792,0)</f>
        <v>0</v>
      </c>
      <c r="BG792" s="203">
        <f>IF(N792="zákl. přenesená",J792,0)</f>
        <v>0</v>
      </c>
      <c r="BH792" s="203">
        <f>IF(N792="sníž. přenesená",J792,0)</f>
        <v>0</v>
      </c>
      <c r="BI792" s="203">
        <f>IF(N792="nulová",J792,0)</f>
        <v>0</v>
      </c>
      <c r="BJ792" s="17" t="s">
        <v>81</v>
      </c>
      <c r="BK792" s="203">
        <f>ROUND(I792*H792,2)</f>
        <v>0</v>
      </c>
      <c r="BL792" s="17" t="s">
        <v>249</v>
      </c>
      <c r="BM792" s="202" t="s">
        <v>1168</v>
      </c>
    </row>
    <row r="793" spans="1:47" s="2" customFormat="1" ht="29.25">
      <c r="A793" s="34"/>
      <c r="B793" s="35"/>
      <c r="C793" s="36"/>
      <c r="D793" s="204" t="s">
        <v>152</v>
      </c>
      <c r="E793" s="36"/>
      <c r="F793" s="205" t="s">
        <v>1169</v>
      </c>
      <c r="G793" s="36"/>
      <c r="H793" s="36"/>
      <c r="I793" s="206"/>
      <c r="J793" s="36"/>
      <c r="K793" s="36"/>
      <c r="L793" s="39"/>
      <c r="M793" s="207"/>
      <c r="N793" s="208"/>
      <c r="O793" s="71"/>
      <c r="P793" s="71"/>
      <c r="Q793" s="71"/>
      <c r="R793" s="71"/>
      <c r="S793" s="71"/>
      <c r="T793" s="72"/>
      <c r="U793" s="34"/>
      <c r="V793" s="34"/>
      <c r="W793" s="34"/>
      <c r="X793" s="34"/>
      <c r="Y793" s="34"/>
      <c r="Z793" s="34"/>
      <c r="AA793" s="34"/>
      <c r="AB793" s="34"/>
      <c r="AC793" s="34"/>
      <c r="AD793" s="34"/>
      <c r="AE793" s="34"/>
      <c r="AT793" s="17" t="s">
        <v>152</v>
      </c>
      <c r="AU793" s="17" t="s">
        <v>83</v>
      </c>
    </row>
    <row r="794" spans="1:47" s="2" customFormat="1" ht="11.25">
      <c r="A794" s="34"/>
      <c r="B794" s="35"/>
      <c r="C794" s="36"/>
      <c r="D794" s="209" t="s">
        <v>153</v>
      </c>
      <c r="E794" s="36"/>
      <c r="F794" s="210" t="s">
        <v>1170</v>
      </c>
      <c r="G794" s="36"/>
      <c r="H794" s="36"/>
      <c r="I794" s="206"/>
      <c r="J794" s="36"/>
      <c r="K794" s="36"/>
      <c r="L794" s="39"/>
      <c r="M794" s="207"/>
      <c r="N794" s="208"/>
      <c r="O794" s="71"/>
      <c r="P794" s="71"/>
      <c r="Q794" s="71"/>
      <c r="R794" s="71"/>
      <c r="S794" s="71"/>
      <c r="T794" s="72"/>
      <c r="U794" s="34"/>
      <c r="V794" s="34"/>
      <c r="W794" s="34"/>
      <c r="X794" s="34"/>
      <c r="Y794" s="34"/>
      <c r="Z794" s="34"/>
      <c r="AA794" s="34"/>
      <c r="AB794" s="34"/>
      <c r="AC794" s="34"/>
      <c r="AD794" s="34"/>
      <c r="AE794" s="34"/>
      <c r="AT794" s="17" t="s">
        <v>153</v>
      </c>
      <c r="AU794" s="17" t="s">
        <v>83</v>
      </c>
    </row>
    <row r="795" spans="1:65" s="2" customFormat="1" ht="24.2" customHeight="1">
      <c r="A795" s="34"/>
      <c r="B795" s="35"/>
      <c r="C795" s="191" t="s">
        <v>1171</v>
      </c>
      <c r="D795" s="191" t="s">
        <v>145</v>
      </c>
      <c r="E795" s="192" t="s">
        <v>1172</v>
      </c>
      <c r="F795" s="193" t="s">
        <v>1173</v>
      </c>
      <c r="G795" s="194" t="s">
        <v>379</v>
      </c>
      <c r="H795" s="195">
        <v>1.192</v>
      </c>
      <c r="I795" s="196"/>
      <c r="J795" s="197">
        <f>ROUND(I795*H795,2)</f>
        <v>0</v>
      </c>
      <c r="K795" s="193" t="s">
        <v>149</v>
      </c>
      <c r="L795" s="39"/>
      <c r="M795" s="198" t="s">
        <v>1</v>
      </c>
      <c r="N795" s="199" t="s">
        <v>38</v>
      </c>
      <c r="O795" s="71"/>
      <c r="P795" s="200">
        <f>O795*H795</f>
        <v>0</v>
      </c>
      <c r="Q795" s="200">
        <v>0</v>
      </c>
      <c r="R795" s="200">
        <f>Q795*H795</f>
        <v>0</v>
      </c>
      <c r="S795" s="200">
        <v>0</v>
      </c>
      <c r="T795" s="201">
        <f>S795*H795</f>
        <v>0</v>
      </c>
      <c r="U795" s="34"/>
      <c r="V795" s="34"/>
      <c r="W795" s="34"/>
      <c r="X795" s="34"/>
      <c r="Y795" s="34"/>
      <c r="Z795" s="34"/>
      <c r="AA795" s="34"/>
      <c r="AB795" s="34"/>
      <c r="AC795" s="34"/>
      <c r="AD795" s="34"/>
      <c r="AE795" s="34"/>
      <c r="AR795" s="202" t="s">
        <v>249</v>
      </c>
      <c r="AT795" s="202" t="s">
        <v>145</v>
      </c>
      <c r="AU795" s="202" t="s">
        <v>83</v>
      </c>
      <c r="AY795" s="17" t="s">
        <v>142</v>
      </c>
      <c r="BE795" s="203">
        <f>IF(N795="základní",J795,0)</f>
        <v>0</v>
      </c>
      <c r="BF795" s="203">
        <f>IF(N795="snížená",J795,0)</f>
        <v>0</v>
      </c>
      <c r="BG795" s="203">
        <f>IF(N795="zákl. přenesená",J795,0)</f>
        <v>0</v>
      </c>
      <c r="BH795" s="203">
        <f>IF(N795="sníž. přenesená",J795,0)</f>
        <v>0</v>
      </c>
      <c r="BI795" s="203">
        <f>IF(N795="nulová",J795,0)</f>
        <v>0</v>
      </c>
      <c r="BJ795" s="17" t="s">
        <v>81</v>
      </c>
      <c r="BK795" s="203">
        <f>ROUND(I795*H795,2)</f>
        <v>0</v>
      </c>
      <c r="BL795" s="17" t="s">
        <v>249</v>
      </c>
      <c r="BM795" s="202" t="s">
        <v>1174</v>
      </c>
    </row>
    <row r="796" spans="1:47" s="2" customFormat="1" ht="29.25">
      <c r="A796" s="34"/>
      <c r="B796" s="35"/>
      <c r="C796" s="36"/>
      <c r="D796" s="204" t="s">
        <v>152</v>
      </c>
      <c r="E796" s="36"/>
      <c r="F796" s="205" t="s">
        <v>1175</v>
      </c>
      <c r="G796" s="36"/>
      <c r="H796" s="36"/>
      <c r="I796" s="206"/>
      <c r="J796" s="36"/>
      <c r="K796" s="36"/>
      <c r="L796" s="39"/>
      <c r="M796" s="207"/>
      <c r="N796" s="208"/>
      <c r="O796" s="71"/>
      <c r="P796" s="71"/>
      <c r="Q796" s="71"/>
      <c r="R796" s="71"/>
      <c r="S796" s="71"/>
      <c r="T796" s="72"/>
      <c r="U796" s="34"/>
      <c r="V796" s="34"/>
      <c r="W796" s="34"/>
      <c r="X796" s="34"/>
      <c r="Y796" s="34"/>
      <c r="Z796" s="34"/>
      <c r="AA796" s="34"/>
      <c r="AB796" s="34"/>
      <c r="AC796" s="34"/>
      <c r="AD796" s="34"/>
      <c r="AE796" s="34"/>
      <c r="AT796" s="17" t="s">
        <v>152</v>
      </c>
      <c r="AU796" s="17" t="s">
        <v>83</v>
      </c>
    </row>
    <row r="797" spans="1:47" s="2" customFormat="1" ht="11.25">
      <c r="A797" s="34"/>
      <c r="B797" s="35"/>
      <c r="C797" s="36"/>
      <c r="D797" s="209" t="s">
        <v>153</v>
      </c>
      <c r="E797" s="36"/>
      <c r="F797" s="210" t="s">
        <v>1176</v>
      </c>
      <c r="G797" s="36"/>
      <c r="H797" s="36"/>
      <c r="I797" s="206"/>
      <c r="J797" s="36"/>
      <c r="K797" s="36"/>
      <c r="L797" s="39"/>
      <c r="M797" s="207"/>
      <c r="N797" s="208"/>
      <c r="O797" s="71"/>
      <c r="P797" s="71"/>
      <c r="Q797" s="71"/>
      <c r="R797" s="71"/>
      <c r="S797" s="71"/>
      <c r="T797" s="72"/>
      <c r="U797" s="34"/>
      <c r="V797" s="34"/>
      <c r="W797" s="34"/>
      <c r="X797" s="34"/>
      <c r="Y797" s="34"/>
      <c r="Z797" s="34"/>
      <c r="AA797" s="34"/>
      <c r="AB797" s="34"/>
      <c r="AC797" s="34"/>
      <c r="AD797" s="34"/>
      <c r="AE797" s="34"/>
      <c r="AT797" s="17" t="s">
        <v>153</v>
      </c>
      <c r="AU797" s="17" t="s">
        <v>83</v>
      </c>
    </row>
    <row r="798" spans="2:63" s="12" customFormat="1" ht="22.9" customHeight="1">
      <c r="B798" s="175"/>
      <c r="C798" s="176"/>
      <c r="D798" s="177" t="s">
        <v>72</v>
      </c>
      <c r="E798" s="189" t="s">
        <v>1177</v>
      </c>
      <c r="F798" s="189" t="s">
        <v>1178</v>
      </c>
      <c r="G798" s="176"/>
      <c r="H798" s="176"/>
      <c r="I798" s="179"/>
      <c r="J798" s="190">
        <f>BK798</f>
        <v>0</v>
      </c>
      <c r="K798" s="176"/>
      <c r="L798" s="181"/>
      <c r="M798" s="182"/>
      <c r="N798" s="183"/>
      <c r="O798" s="183"/>
      <c r="P798" s="184">
        <f>SUM(P799:P803)</f>
        <v>0</v>
      </c>
      <c r="Q798" s="183"/>
      <c r="R798" s="184">
        <f>SUM(R799:R803)</f>
        <v>0.1764</v>
      </c>
      <c r="S798" s="183"/>
      <c r="T798" s="185">
        <f>SUM(T799:T803)</f>
        <v>0</v>
      </c>
      <c r="AR798" s="186" t="s">
        <v>83</v>
      </c>
      <c r="AT798" s="187" t="s">
        <v>72</v>
      </c>
      <c r="AU798" s="187" t="s">
        <v>81</v>
      </c>
      <c r="AY798" s="186" t="s">
        <v>142</v>
      </c>
      <c r="BK798" s="188">
        <f>SUM(BK799:BK803)</f>
        <v>0</v>
      </c>
    </row>
    <row r="799" spans="1:65" s="2" customFormat="1" ht="16.5" customHeight="1">
      <c r="A799" s="34"/>
      <c r="B799" s="35"/>
      <c r="C799" s="191" t="s">
        <v>1179</v>
      </c>
      <c r="D799" s="191" t="s">
        <v>145</v>
      </c>
      <c r="E799" s="192" t="s">
        <v>1180</v>
      </c>
      <c r="F799" s="193" t="s">
        <v>1181</v>
      </c>
      <c r="G799" s="194" t="s">
        <v>290</v>
      </c>
      <c r="H799" s="195">
        <v>5</v>
      </c>
      <c r="I799" s="196"/>
      <c r="J799" s="197">
        <f>ROUND(I799*H799,2)</f>
        <v>0</v>
      </c>
      <c r="K799" s="193" t="s">
        <v>1</v>
      </c>
      <c r="L799" s="39"/>
      <c r="M799" s="198" t="s">
        <v>1</v>
      </c>
      <c r="N799" s="199" t="s">
        <v>38</v>
      </c>
      <c r="O799" s="71"/>
      <c r="P799" s="200">
        <f>O799*H799</f>
        <v>0</v>
      </c>
      <c r="Q799" s="200">
        <v>0.03528</v>
      </c>
      <c r="R799" s="200">
        <f>Q799*H799</f>
        <v>0.1764</v>
      </c>
      <c r="S799" s="200">
        <v>0</v>
      </c>
      <c r="T799" s="201">
        <f>S799*H799</f>
        <v>0</v>
      </c>
      <c r="U799" s="34"/>
      <c r="V799" s="34"/>
      <c r="W799" s="34"/>
      <c r="X799" s="34"/>
      <c r="Y799" s="34"/>
      <c r="Z799" s="34"/>
      <c r="AA799" s="34"/>
      <c r="AB799" s="34"/>
      <c r="AC799" s="34"/>
      <c r="AD799" s="34"/>
      <c r="AE799" s="34"/>
      <c r="AR799" s="202" t="s">
        <v>249</v>
      </c>
      <c r="AT799" s="202" t="s">
        <v>145</v>
      </c>
      <c r="AU799" s="202" t="s">
        <v>83</v>
      </c>
      <c r="AY799" s="17" t="s">
        <v>142</v>
      </c>
      <c r="BE799" s="203">
        <f>IF(N799="základní",J799,0)</f>
        <v>0</v>
      </c>
      <c r="BF799" s="203">
        <f>IF(N799="snížená",J799,0)</f>
        <v>0</v>
      </c>
      <c r="BG799" s="203">
        <f>IF(N799="zákl. přenesená",J799,0)</f>
        <v>0</v>
      </c>
      <c r="BH799" s="203">
        <f>IF(N799="sníž. přenesená",J799,0)</f>
        <v>0</v>
      </c>
      <c r="BI799" s="203">
        <f>IF(N799="nulová",J799,0)</f>
        <v>0</v>
      </c>
      <c r="BJ799" s="17" t="s">
        <v>81</v>
      </c>
      <c r="BK799" s="203">
        <f>ROUND(I799*H799,2)</f>
        <v>0</v>
      </c>
      <c r="BL799" s="17" t="s">
        <v>249</v>
      </c>
      <c r="BM799" s="202" t="s">
        <v>1182</v>
      </c>
    </row>
    <row r="800" spans="1:47" s="2" customFormat="1" ht="11.25">
      <c r="A800" s="34"/>
      <c r="B800" s="35"/>
      <c r="C800" s="36"/>
      <c r="D800" s="204" t="s">
        <v>152</v>
      </c>
      <c r="E800" s="36"/>
      <c r="F800" s="205" t="s">
        <v>1183</v>
      </c>
      <c r="G800" s="36"/>
      <c r="H800" s="36"/>
      <c r="I800" s="206"/>
      <c r="J800" s="36"/>
      <c r="K800" s="36"/>
      <c r="L800" s="39"/>
      <c r="M800" s="207"/>
      <c r="N800" s="208"/>
      <c r="O800" s="71"/>
      <c r="P800" s="71"/>
      <c r="Q800" s="71"/>
      <c r="R800" s="71"/>
      <c r="S800" s="71"/>
      <c r="T800" s="72"/>
      <c r="U800" s="34"/>
      <c r="V800" s="34"/>
      <c r="W800" s="34"/>
      <c r="X800" s="34"/>
      <c r="Y800" s="34"/>
      <c r="Z800" s="34"/>
      <c r="AA800" s="34"/>
      <c r="AB800" s="34"/>
      <c r="AC800" s="34"/>
      <c r="AD800" s="34"/>
      <c r="AE800" s="34"/>
      <c r="AT800" s="17" t="s">
        <v>152</v>
      </c>
      <c r="AU800" s="17" t="s">
        <v>83</v>
      </c>
    </row>
    <row r="801" spans="2:51" s="13" customFormat="1" ht="11.25">
      <c r="B801" s="211"/>
      <c r="C801" s="212"/>
      <c r="D801" s="204" t="s">
        <v>159</v>
      </c>
      <c r="E801" s="213" t="s">
        <v>1</v>
      </c>
      <c r="F801" s="214" t="s">
        <v>370</v>
      </c>
      <c r="G801" s="212"/>
      <c r="H801" s="213" t="s">
        <v>1</v>
      </c>
      <c r="I801" s="215"/>
      <c r="J801" s="212"/>
      <c r="K801" s="212"/>
      <c r="L801" s="216"/>
      <c r="M801" s="217"/>
      <c r="N801" s="218"/>
      <c r="O801" s="218"/>
      <c r="P801" s="218"/>
      <c r="Q801" s="218"/>
      <c r="R801" s="218"/>
      <c r="S801" s="218"/>
      <c r="T801" s="219"/>
      <c r="AT801" s="220" t="s">
        <v>159</v>
      </c>
      <c r="AU801" s="220" t="s">
        <v>83</v>
      </c>
      <c r="AV801" s="13" t="s">
        <v>81</v>
      </c>
      <c r="AW801" s="13" t="s">
        <v>30</v>
      </c>
      <c r="AX801" s="13" t="s">
        <v>73</v>
      </c>
      <c r="AY801" s="220" t="s">
        <v>142</v>
      </c>
    </row>
    <row r="802" spans="2:51" s="13" customFormat="1" ht="22.5">
      <c r="B802" s="211"/>
      <c r="C802" s="212"/>
      <c r="D802" s="204" t="s">
        <v>159</v>
      </c>
      <c r="E802" s="213" t="s">
        <v>1</v>
      </c>
      <c r="F802" s="214" t="s">
        <v>1184</v>
      </c>
      <c r="G802" s="212"/>
      <c r="H802" s="213" t="s">
        <v>1</v>
      </c>
      <c r="I802" s="215"/>
      <c r="J802" s="212"/>
      <c r="K802" s="212"/>
      <c r="L802" s="216"/>
      <c r="M802" s="217"/>
      <c r="N802" s="218"/>
      <c r="O802" s="218"/>
      <c r="P802" s="218"/>
      <c r="Q802" s="218"/>
      <c r="R802" s="218"/>
      <c r="S802" s="218"/>
      <c r="T802" s="219"/>
      <c r="AT802" s="220" t="s">
        <v>159</v>
      </c>
      <c r="AU802" s="220" t="s">
        <v>83</v>
      </c>
      <c r="AV802" s="13" t="s">
        <v>81</v>
      </c>
      <c r="AW802" s="13" t="s">
        <v>30</v>
      </c>
      <c r="AX802" s="13" t="s">
        <v>73</v>
      </c>
      <c r="AY802" s="220" t="s">
        <v>142</v>
      </c>
    </row>
    <row r="803" spans="2:51" s="14" customFormat="1" ht="11.25">
      <c r="B803" s="221"/>
      <c r="C803" s="222"/>
      <c r="D803" s="204" t="s">
        <v>159</v>
      </c>
      <c r="E803" s="223" t="s">
        <v>1</v>
      </c>
      <c r="F803" s="224" t="s">
        <v>141</v>
      </c>
      <c r="G803" s="222"/>
      <c r="H803" s="225">
        <v>5</v>
      </c>
      <c r="I803" s="226"/>
      <c r="J803" s="222"/>
      <c r="K803" s="222"/>
      <c r="L803" s="227"/>
      <c r="M803" s="228"/>
      <c r="N803" s="229"/>
      <c r="O803" s="229"/>
      <c r="P803" s="229"/>
      <c r="Q803" s="229"/>
      <c r="R803" s="229"/>
      <c r="S803" s="229"/>
      <c r="T803" s="230"/>
      <c r="AT803" s="231" t="s">
        <v>159</v>
      </c>
      <c r="AU803" s="231" t="s">
        <v>83</v>
      </c>
      <c r="AV803" s="14" t="s">
        <v>83</v>
      </c>
      <c r="AW803" s="14" t="s">
        <v>30</v>
      </c>
      <c r="AX803" s="14" t="s">
        <v>81</v>
      </c>
      <c r="AY803" s="231" t="s">
        <v>142</v>
      </c>
    </row>
    <row r="804" spans="2:63" s="12" customFormat="1" ht="22.9" customHeight="1">
      <c r="B804" s="175"/>
      <c r="C804" s="176"/>
      <c r="D804" s="177" t="s">
        <v>72</v>
      </c>
      <c r="E804" s="189" t="s">
        <v>1185</v>
      </c>
      <c r="F804" s="189" t="s">
        <v>1186</v>
      </c>
      <c r="G804" s="176"/>
      <c r="H804" s="176"/>
      <c r="I804" s="179"/>
      <c r="J804" s="190">
        <f>BK804</f>
        <v>0</v>
      </c>
      <c r="K804" s="176"/>
      <c r="L804" s="181"/>
      <c r="M804" s="182"/>
      <c r="N804" s="183"/>
      <c r="O804" s="183"/>
      <c r="P804" s="184">
        <f>SUM(P805:P809)</f>
        <v>0</v>
      </c>
      <c r="Q804" s="183"/>
      <c r="R804" s="184">
        <f>SUM(R805:R809)</f>
        <v>0</v>
      </c>
      <c r="S804" s="183"/>
      <c r="T804" s="185">
        <f>SUM(T805:T809)</f>
        <v>0</v>
      </c>
      <c r="AR804" s="186" t="s">
        <v>83</v>
      </c>
      <c r="AT804" s="187" t="s">
        <v>72</v>
      </c>
      <c r="AU804" s="187" t="s">
        <v>81</v>
      </c>
      <c r="AY804" s="186" t="s">
        <v>142</v>
      </c>
      <c r="BK804" s="188">
        <f>SUM(BK805:BK809)</f>
        <v>0</v>
      </c>
    </row>
    <row r="805" spans="1:65" s="2" customFormat="1" ht="33" customHeight="1">
      <c r="A805" s="34"/>
      <c r="B805" s="35"/>
      <c r="C805" s="191" t="s">
        <v>1187</v>
      </c>
      <c r="D805" s="191" t="s">
        <v>145</v>
      </c>
      <c r="E805" s="192" t="s">
        <v>1188</v>
      </c>
      <c r="F805" s="193" t="s">
        <v>1189</v>
      </c>
      <c r="G805" s="194" t="s">
        <v>290</v>
      </c>
      <c r="H805" s="195">
        <v>21</v>
      </c>
      <c r="I805" s="196"/>
      <c r="J805" s="197">
        <f>ROUND(I805*H805,2)</f>
        <v>0</v>
      </c>
      <c r="K805" s="193" t="s">
        <v>1</v>
      </c>
      <c r="L805" s="39"/>
      <c r="M805" s="198" t="s">
        <v>1</v>
      </c>
      <c r="N805" s="199" t="s">
        <v>38</v>
      </c>
      <c r="O805" s="71"/>
      <c r="P805" s="200">
        <f>O805*H805</f>
        <v>0</v>
      </c>
      <c r="Q805" s="200">
        <v>0</v>
      </c>
      <c r="R805" s="200">
        <f>Q805*H805</f>
        <v>0</v>
      </c>
      <c r="S805" s="200">
        <v>0</v>
      </c>
      <c r="T805" s="201">
        <f>S805*H805</f>
        <v>0</v>
      </c>
      <c r="U805" s="34"/>
      <c r="V805" s="34"/>
      <c r="W805" s="34"/>
      <c r="X805" s="34"/>
      <c r="Y805" s="34"/>
      <c r="Z805" s="34"/>
      <c r="AA805" s="34"/>
      <c r="AB805" s="34"/>
      <c r="AC805" s="34"/>
      <c r="AD805" s="34"/>
      <c r="AE805" s="34"/>
      <c r="AR805" s="202" t="s">
        <v>249</v>
      </c>
      <c r="AT805" s="202" t="s">
        <v>145</v>
      </c>
      <c r="AU805" s="202" t="s">
        <v>83</v>
      </c>
      <c r="AY805" s="17" t="s">
        <v>142</v>
      </c>
      <c r="BE805" s="203">
        <f>IF(N805="základní",J805,0)</f>
        <v>0</v>
      </c>
      <c r="BF805" s="203">
        <f>IF(N805="snížená",J805,0)</f>
        <v>0</v>
      </c>
      <c r="BG805" s="203">
        <f>IF(N805="zákl. přenesená",J805,0)</f>
        <v>0</v>
      </c>
      <c r="BH805" s="203">
        <f>IF(N805="sníž. přenesená",J805,0)</f>
        <v>0</v>
      </c>
      <c r="BI805" s="203">
        <f>IF(N805="nulová",J805,0)</f>
        <v>0</v>
      </c>
      <c r="BJ805" s="17" t="s">
        <v>81</v>
      </c>
      <c r="BK805" s="203">
        <f>ROUND(I805*H805,2)</f>
        <v>0</v>
      </c>
      <c r="BL805" s="17" t="s">
        <v>249</v>
      </c>
      <c r="BM805" s="202" t="s">
        <v>1190</v>
      </c>
    </row>
    <row r="806" spans="1:47" s="2" customFormat="1" ht="19.5">
      <c r="A806" s="34"/>
      <c r="B806" s="35"/>
      <c r="C806" s="36"/>
      <c r="D806" s="204" t="s">
        <v>152</v>
      </c>
      <c r="E806" s="36"/>
      <c r="F806" s="205" t="s">
        <v>1189</v>
      </c>
      <c r="G806" s="36"/>
      <c r="H806" s="36"/>
      <c r="I806" s="206"/>
      <c r="J806" s="36"/>
      <c r="K806" s="36"/>
      <c r="L806" s="39"/>
      <c r="M806" s="207"/>
      <c r="N806" s="208"/>
      <c r="O806" s="71"/>
      <c r="P806" s="71"/>
      <c r="Q806" s="71"/>
      <c r="R806" s="71"/>
      <c r="S806" s="71"/>
      <c r="T806" s="72"/>
      <c r="U806" s="34"/>
      <c r="V806" s="34"/>
      <c r="W806" s="34"/>
      <c r="X806" s="34"/>
      <c r="Y806" s="34"/>
      <c r="Z806" s="34"/>
      <c r="AA806" s="34"/>
      <c r="AB806" s="34"/>
      <c r="AC806" s="34"/>
      <c r="AD806" s="34"/>
      <c r="AE806" s="34"/>
      <c r="AT806" s="17" t="s">
        <v>152</v>
      </c>
      <c r="AU806" s="17" t="s">
        <v>83</v>
      </c>
    </row>
    <row r="807" spans="2:51" s="13" customFormat="1" ht="11.25">
      <c r="B807" s="211"/>
      <c r="C807" s="212"/>
      <c r="D807" s="204" t="s">
        <v>159</v>
      </c>
      <c r="E807" s="213" t="s">
        <v>1</v>
      </c>
      <c r="F807" s="214" t="s">
        <v>370</v>
      </c>
      <c r="G807" s="212"/>
      <c r="H807" s="213" t="s">
        <v>1</v>
      </c>
      <c r="I807" s="215"/>
      <c r="J807" s="212"/>
      <c r="K807" s="212"/>
      <c r="L807" s="216"/>
      <c r="M807" s="217"/>
      <c r="N807" s="218"/>
      <c r="O807" s="218"/>
      <c r="P807" s="218"/>
      <c r="Q807" s="218"/>
      <c r="R807" s="218"/>
      <c r="S807" s="218"/>
      <c r="T807" s="219"/>
      <c r="AT807" s="220" t="s">
        <v>159</v>
      </c>
      <c r="AU807" s="220" t="s">
        <v>83</v>
      </c>
      <c r="AV807" s="13" t="s">
        <v>81</v>
      </c>
      <c r="AW807" s="13" t="s">
        <v>30</v>
      </c>
      <c r="AX807" s="13" t="s">
        <v>73</v>
      </c>
      <c r="AY807" s="220" t="s">
        <v>142</v>
      </c>
    </row>
    <row r="808" spans="2:51" s="13" customFormat="1" ht="11.25">
      <c r="B808" s="211"/>
      <c r="C808" s="212"/>
      <c r="D808" s="204" t="s">
        <v>159</v>
      </c>
      <c r="E808" s="213" t="s">
        <v>1</v>
      </c>
      <c r="F808" s="214" t="s">
        <v>1191</v>
      </c>
      <c r="G808" s="212"/>
      <c r="H808" s="213" t="s">
        <v>1</v>
      </c>
      <c r="I808" s="215"/>
      <c r="J808" s="212"/>
      <c r="K808" s="212"/>
      <c r="L808" s="216"/>
      <c r="M808" s="217"/>
      <c r="N808" s="218"/>
      <c r="O808" s="218"/>
      <c r="P808" s="218"/>
      <c r="Q808" s="218"/>
      <c r="R808" s="218"/>
      <c r="S808" s="218"/>
      <c r="T808" s="219"/>
      <c r="AT808" s="220" t="s">
        <v>159</v>
      </c>
      <c r="AU808" s="220" t="s">
        <v>83</v>
      </c>
      <c r="AV808" s="13" t="s">
        <v>81</v>
      </c>
      <c r="AW808" s="13" t="s">
        <v>30</v>
      </c>
      <c r="AX808" s="13" t="s">
        <v>73</v>
      </c>
      <c r="AY808" s="220" t="s">
        <v>142</v>
      </c>
    </row>
    <row r="809" spans="2:51" s="14" customFormat="1" ht="11.25">
      <c r="B809" s="221"/>
      <c r="C809" s="222"/>
      <c r="D809" s="204" t="s">
        <v>159</v>
      </c>
      <c r="E809" s="223" t="s">
        <v>1</v>
      </c>
      <c r="F809" s="224" t="s">
        <v>7</v>
      </c>
      <c r="G809" s="222"/>
      <c r="H809" s="225">
        <v>21</v>
      </c>
      <c r="I809" s="226"/>
      <c r="J809" s="222"/>
      <c r="K809" s="222"/>
      <c r="L809" s="227"/>
      <c r="M809" s="228"/>
      <c r="N809" s="229"/>
      <c r="O809" s="229"/>
      <c r="P809" s="229"/>
      <c r="Q809" s="229"/>
      <c r="R809" s="229"/>
      <c r="S809" s="229"/>
      <c r="T809" s="230"/>
      <c r="AT809" s="231" t="s">
        <v>159</v>
      </c>
      <c r="AU809" s="231" t="s">
        <v>83</v>
      </c>
      <c r="AV809" s="14" t="s">
        <v>83</v>
      </c>
      <c r="AW809" s="14" t="s">
        <v>30</v>
      </c>
      <c r="AX809" s="14" t="s">
        <v>81</v>
      </c>
      <c r="AY809" s="231" t="s">
        <v>142</v>
      </c>
    </row>
    <row r="810" spans="2:63" s="12" customFormat="1" ht="22.9" customHeight="1">
      <c r="B810" s="175"/>
      <c r="C810" s="176"/>
      <c r="D810" s="177" t="s">
        <v>72</v>
      </c>
      <c r="E810" s="189" t="s">
        <v>1192</v>
      </c>
      <c r="F810" s="189" t="s">
        <v>1193</v>
      </c>
      <c r="G810" s="176"/>
      <c r="H810" s="176"/>
      <c r="I810" s="179"/>
      <c r="J810" s="190">
        <f>BK810</f>
        <v>0</v>
      </c>
      <c r="K810" s="176"/>
      <c r="L810" s="181"/>
      <c r="M810" s="182"/>
      <c r="N810" s="183"/>
      <c r="O810" s="183"/>
      <c r="P810" s="184">
        <f>SUM(P811:P851)</f>
        <v>0</v>
      </c>
      <c r="Q810" s="183"/>
      <c r="R810" s="184">
        <f>SUM(R811:R851)</f>
        <v>1.41716</v>
      </c>
      <c r="S810" s="183"/>
      <c r="T810" s="185">
        <f>SUM(T811:T851)</f>
        <v>0</v>
      </c>
      <c r="AR810" s="186" t="s">
        <v>83</v>
      </c>
      <c r="AT810" s="187" t="s">
        <v>72</v>
      </c>
      <c r="AU810" s="187" t="s">
        <v>81</v>
      </c>
      <c r="AY810" s="186" t="s">
        <v>142</v>
      </c>
      <c r="BK810" s="188">
        <f>SUM(BK811:BK851)</f>
        <v>0</v>
      </c>
    </row>
    <row r="811" spans="1:65" s="2" customFormat="1" ht="24.2" customHeight="1">
      <c r="A811" s="34"/>
      <c r="B811" s="35"/>
      <c r="C811" s="191" t="s">
        <v>1194</v>
      </c>
      <c r="D811" s="191" t="s">
        <v>145</v>
      </c>
      <c r="E811" s="192" t="s">
        <v>1195</v>
      </c>
      <c r="F811" s="193" t="s">
        <v>1196</v>
      </c>
      <c r="G811" s="194" t="s">
        <v>290</v>
      </c>
      <c r="H811" s="195">
        <v>110.4</v>
      </c>
      <c r="I811" s="196"/>
      <c r="J811" s="197">
        <f>ROUND(I811*H811,2)</f>
        <v>0</v>
      </c>
      <c r="K811" s="193" t="s">
        <v>149</v>
      </c>
      <c r="L811" s="39"/>
      <c r="M811" s="198" t="s">
        <v>1</v>
      </c>
      <c r="N811" s="199" t="s">
        <v>38</v>
      </c>
      <c r="O811" s="71"/>
      <c r="P811" s="200">
        <f>O811*H811</f>
        <v>0</v>
      </c>
      <c r="Q811" s="200">
        <v>0.0004</v>
      </c>
      <c r="R811" s="200">
        <f>Q811*H811</f>
        <v>0.044160000000000005</v>
      </c>
      <c r="S811" s="200">
        <v>0</v>
      </c>
      <c r="T811" s="201">
        <f>S811*H811</f>
        <v>0</v>
      </c>
      <c r="U811" s="34"/>
      <c r="V811" s="34"/>
      <c r="W811" s="34"/>
      <c r="X811" s="34"/>
      <c r="Y811" s="34"/>
      <c r="Z811" s="34"/>
      <c r="AA811" s="34"/>
      <c r="AB811" s="34"/>
      <c r="AC811" s="34"/>
      <c r="AD811" s="34"/>
      <c r="AE811" s="34"/>
      <c r="AR811" s="202" t="s">
        <v>249</v>
      </c>
      <c r="AT811" s="202" t="s">
        <v>145</v>
      </c>
      <c r="AU811" s="202" t="s">
        <v>83</v>
      </c>
      <c r="AY811" s="17" t="s">
        <v>142</v>
      </c>
      <c r="BE811" s="203">
        <f>IF(N811="základní",J811,0)</f>
        <v>0</v>
      </c>
      <c r="BF811" s="203">
        <f>IF(N811="snížená",J811,0)</f>
        <v>0</v>
      </c>
      <c r="BG811" s="203">
        <f>IF(N811="zákl. přenesená",J811,0)</f>
        <v>0</v>
      </c>
      <c r="BH811" s="203">
        <f>IF(N811="sníž. přenesená",J811,0)</f>
        <v>0</v>
      </c>
      <c r="BI811" s="203">
        <f>IF(N811="nulová",J811,0)</f>
        <v>0</v>
      </c>
      <c r="BJ811" s="17" t="s">
        <v>81</v>
      </c>
      <c r="BK811" s="203">
        <f>ROUND(I811*H811,2)</f>
        <v>0</v>
      </c>
      <c r="BL811" s="17" t="s">
        <v>249</v>
      </c>
      <c r="BM811" s="202" t="s">
        <v>1197</v>
      </c>
    </row>
    <row r="812" spans="1:47" s="2" customFormat="1" ht="19.5">
      <c r="A812" s="34"/>
      <c r="B812" s="35"/>
      <c r="C812" s="36"/>
      <c r="D812" s="204" t="s">
        <v>152</v>
      </c>
      <c r="E812" s="36"/>
      <c r="F812" s="205" t="s">
        <v>1198</v>
      </c>
      <c r="G812" s="36"/>
      <c r="H812" s="36"/>
      <c r="I812" s="206"/>
      <c r="J812" s="36"/>
      <c r="K812" s="36"/>
      <c r="L812" s="39"/>
      <c r="M812" s="207"/>
      <c r="N812" s="208"/>
      <c r="O812" s="71"/>
      <c r="P812" s="71"/>
      <c r="Q812" s="71"/>
      <c r="R812" s="71"/>
      <c r="S812" s="71"/>
      <c r="T812" s="72"/>
      <c r="U812" s="34"/>
      <c r="V812" s="34"/>
      <c r="W812" s="34"/>
      <c r="X812" s="34"/>
      <c r="Y812" s="34"/>
      <c r="Z812" s="34"/>
      <c r="AA812" s="34"/>
      <c r="AB812" s="34"/>
      <c r="AC812" s="34"/>
      <c r="AD812" s="34"/>
      <c r="AE812" s="34"/>
      <c r="AT812" s="17" t="s">
        <v>152</v>
      </c>
      <c r="AU812" s="17" t="s">
        <v>83</v>
      </c>
    </row>
    <row r="813" spans="1:47" s="2" customFormat="1" ht="11.25">
      <c r="A813" s="34"/>
      <c r="B813" s="35"/>
      <c r="C813" s="36"/>
      <c r="D813" s="209" t="s">
        <v>153</v>
      </c>
      <c r="E813" s="36"/>
      <c r="F813" s="210" t="s">
        <v>1199</v>
      </c>
      <c r="G813" s="36"/>
      <c r="H813" s="36"/>
      <c r="I813" s="206"/>
      <c r="J813" s="36"/>
      <c r="K813" s="36"/>
      <c r="L813" s="39"/>
      <c r="M813" s="207"/>
      <c r="N813" s="208"/>
      <c r="O813" s="71"/>
      <c r="P813" s="71"/>
      <c r="Q813" s="71"/>
      <c r="R813" s="71"/>
      <c r="S813" s="71"/>
      <c r="T813" s="72"/>
      <c r="U813" s="34"/>
      <c r="V813" s="34"/>
      <c r="W813" s="34"/>
      <c r="X813" s="34"/>
      <c r="Y813" s="34"/>
      <c r="Z813" s="34"/>
      <c r="AA813" s="34"/>
      <c r="AB813" s="34"/>
      <c r="AC813" s="34"/>
      <c r="AD813" s="34"/>
      <c r="AE813" s="34"/>
      <c r="AT813" s="17" t="s">
        <v>153</v>
      </c>
      <c r="AU813" s="17" t="s">
        <v>83</v>
      </c>
    </row>
    <row r="814" spans="2:51" s="13" customFormat="1" ht="11.25">
      <c r="B814" s="211"/>
      <c r="C814" s="212"/>
      <c r="D814" s="204" t="s">
        <v>159</v>
      </c>
      <c r="E814" s="213" t="s">
        <v>1</v>
      </c>
      <c r="F814" s="214" t="s">
        <v>370</v>
      </c>
      <c r="G814" s="212"/>
      <c r="H814" s="213" t="s">
        <v>1</v>
      </c>
      <c r="I814" s="215"/>
      <c r="J814" s="212"/>
      <c r="K814" s="212"/>
      <c r="L814" s="216"/>
      <c r="M814" s="217"/>
      <c r="N814" s="218"/>
      <c r="O814" s="218"/>
      <c r="P814" s="218"/>
      <c r="Q814" s="218"/>
      <c r="R814" s="218"/>
      <c r="S814" s="218"/>
      <c r="T814" s="219"/>
      <c r="AT814" s="220" t="s">
        <v>159</v>
      </c>
      <c r="AU814" s="220" t="s">
        <v>83</v>
      </c>
      <c r="AV814" s="13" t="s">
        <v>81</v>
      </c>
      <c r="AW814" s="13" t="s">
        <v>30</v>
      </c>
      <c r="AX814" s="13" t="s">
        <v>73</v>
      </c>
      <c r="AY814" s="220" t="s">
        <v>142</v>
      </c>
    </row>
    <row r="815" spans="2:51" s="14" customFormat="1" ht="11.25">
      <c r="B815" s="221"/>
      <c r="C815" s="222"/>
      <c r="D815" s="204" t="s">
        <v>159</v>
      </c>
      <c r="E815" s="223" t="s">
        <v>289</v>
      </c>
      <c r="F815" s="224" t="s">
        <v>291</v>
      </c>
      <c r="G815" s="222"/>
      <c r="H815" s="225">
        <v>110.4</v>
      </c>
      <c r="I815" s="226"/>
      <c r="J815" s="222"/>
      <c r="K815" s="222"/>
      <c r="L815" s="227"/>
      <c r="M815" s="228"/>
      <c r="N815" s="229"/>
      <c r="O815" s="229"/>
      <c r="P815" s="229"/>
      <c r="Q815" s="229"/>
      <c r="R815" s="229"/>
      <c r="S815" s="229"/>
      <c r="T815" s="230"/>
      <c r="AT815" s="231" t="s">
        <v>159</v>
      </c>
      <c r="AU815" s="231" t="s">
        <v>83</v>
      </c>
      <c r="AV815" s="14" t="s">
        <v>83</v>
      </c>
      <c r="AW815" s="14" t="s">
        <v>30</v>
      </c>
      <c r="AX815" s="14" t="s">
        <v>81</v>
      </c>
      <c r="AY815" s="231" t="s">
        <v>142</v>
      </c>
    </row>
    <row r="816" spans="1:65" s="2" customFormat="1" ht="24.2" customHeight="1">
      <c r="A816" s="34"/>
      <c r="B816" s="35"/>
      <c r="C816" s="247" t="s">
        <v>1200</v>
      </c>
      <c r="D816" s="247" t="s">
        <v>376</v>
      </c>
      <c r="E816" s="248" t="s">
        <v>1201</v>
      </c>
      <c r="F816" s="249" t="s">
        <v>1202</v>
      </c>
      <c r="G816" s="250" t="s">
        <v>379</v>
      </c>
      <c r="H816" s="251">
        <v>0.853</v>
      </c>
      <c r="I816" s="252"/>
      <c r="J816" s="253">
        <f>ROUND(I816*H816,2)</f>
        <v>0</v>
      </c>
      <c r="K816" s="249" t="s">
        <v>1</v>
      </c>
      <c r="L816" s="254"/>
      <c r="M816" s="255" t="s">
        <v>1</v>
      </c>
      <c r="N816" s="256" t="s">
        <v>38</v>
      </c>
      <c r="O816" s="71"/>
      <c r="P816" s="200">
        <f>O816*H816</f>
        <v>0</v>
      </c>
      <c r="Q816" s="200">
        <v>1</v>
      </c>
      <c r="R816" s="200">
        <f>Q816*H816</f>
        <v>0.853</v>
      </c>
      <c r="S816" s="200">
        <v>0</v>
      </c>
      <c r="T816" s="201">
        <f>S816*H816</f>
        <v>0</v>
      </c>
      <c r="U816" s="34"/>
      <c r="V816" s="34"/>
      <c r="W816" s="34"/>
      <c r="X816" s="34"/>
      <c r="Y816" s="34"/>
      <c r="Z816" s="34"/>
      <c r="AA816" s="34"/>
      <c r="AB816" s="34"/>
      <c r="AC816" s="34"/>
      <c r="AD816" s="34"/>
      <c r="AE816" s="34"/>
      <c r="AR816" s="202" t="s">
        <v>529</v>
      </c>
      <c r="AT816" s="202" t="s">
        <v>376</v>
      </c>
      <c r="AU816" s="202" t="s">
        <v>83</v>
      </c>
      <c r="AY816" s="17" t="s">
        <v>142</v>
      </c>
      <c r="BE816" s="203">
        <f>IF(N816="základní",J816,0)</f>
        <v>0</v>
      </c>
      <c r="BF816" s="203">
        <f>IF(N816="snížená",J816,0)</f>
        <v>0</v>
      </c>
      <c r="BG816" s="203">
        <f>IF(N816="zákl. přenesená",J816,0)</f>
        <v>0</v>
      </c>
      <c r="BH816" s="203">
        <f>IF(N816="sníž. přenesená",J816,0)</f>
        <v>0</v>
      </c>
      <c r="BI816" s="203">
        <f>IF(N816="nulová",J816,0)</f>
        <v>0</v>
      </c>
      <c r="BJ816" s="17" t="s">
        <v>81</v>
      </c>
      <c r="BK816" s="203">
        <f>ROUND(I816*H816,2)</f>
        <v>0</v>
      </c>
      <c r="BL816" s="17" t="s">
        <v>249</v>
      </c>
      <c r="BM816" s="202" t="s">
        <v>1203</v>
      </c>
    </row>
    <row r="817" spans="1:47" s="2" customFormat="1" ht="11.25">
      <c r="A817" s="34"/>
      <c r="B817" s="35"/>
      <c r="C817" s="36"/>
      <c r="D817" s="204" t="s">
        <v>152</v>
      </c>
      <c r="E817" s="36"/>
      <c r="F817" s="205" t="s">
        <v>1202</v>
      </c>
      <c r="G817" s="36"/>
      <c r="H817" s="36"/>
      <c r="I817" s="206"/>
      <c r="J817" s="36"/>
      <c r="K817" s="36"/>
      <c r="L817" s="39"/>
      <c r="M817" s="207"/>
      <c r="N817" s="208"/>
      <c r="O817" s="71"/>
      <c r="P817" s="71"/>
      <c r="Q817" s="71"/>
      <c r="R817" s="71"/>
      <c r="S817" s="71"/>
      <c r="T817" s="72"/>
      <c r="U817" s="34"/>
      <c r="V817" s="34"/>
      <c r="W817" s="34"/>
      <c r="X817" s="34"/>
      <c r="Y817" s="34"/>
      <c r="Z817" s="34"/>
      <c r="AA817" s="34"/>
      <c r="AB817" s="34"/>
      <c r="AC817" s="34"/>
      <c r="AD817" s="34"/>
      <c r="AE817" s="34"/>
      <c r="AT817" s="17" t="s">
        <v>152</v>
      </c>
      <c r="AU817" s="17" t="s">
        <v>83</v>
      </c>
    </row>
    <row r="818" spans="1:47" s="2" customFormat="1" ht="19.5">
      <c r="A818" s="34"/>
      <c r="B818" s="35"/>
      <c r="C818" s="36"/>
      <c r="D818" s="204" t="s">
        <v>386</v>
      </c>
      <c r="E818" s="36"/>
      <c r="F818" s="257" t="s">
        <v>1204</v>
      </c>
      <c r="G818" s="36"/>
      <c r="H818" s="36"/>
      <c r="I818" s="206"/>
      <c r="J818" s="36"/>
      <c r="K818" s="36"/>
      <c r="L818" s="39"/>
      <c r="M818" s="207"/>
      <c r="N818" s="208"/>
      <c r="O818" s="71"/>
      <c r="P818" s="71"/>
      <c r="Q818" s="71"/>
      <c r="R818" s="71"/>
      <c r="S818" s="71"/>
      <c r="T818" s="72"/>
      <c r="U818" s="34"/>
      <c r="V818" s="34"/>
      <c r="W818" s="34"/>
      <c r="X818" s="34"/>
      <c r="Y818" s="34"/>
      <c r="Z818" s="34"/>
      <c r="AA818" s="34"/>
      <c r="AB818" s="34"/>
      <c r="AC818" s="34"/>
      <c r="AD818" s="34"/>
      <c r="AE818" s="34"/>
      <c r="AT818" s="17" t="s">
        <v>386</v>
      </c>
      <c r="AU818" s="17" t="s">
        <v>83</v>
      </c>
    </row>
    <row r="819" spans="2:51" s="13" customFormat="1" ht="11.25">
      <c r="B819" s="211"/>
      <c r="C819" s="212"/>
      <c r="D819" s="204" t="s">
        <v>159</v>
      </c>
      <c r="E819" s="213" t="s">
        <v>1</v>
      </c>
      <c r="F819" s="214" t="s">
        <v>370</v>
      </c>
      <c r="G819" s="212"/>
      <c r="H819" s="213" t="s">
        <v>1</v>
      </c>
      <c r="I819" s="215"/>
      <c r="J819" s="212"/>
      <c r="K819" s="212"/>
      <c r="L819" s="216"/>
      <c r="M819" s="217"/>
      <c r="N819" s="218"/>
      <c r="O819" s="218"/>
      <c r="P819" s="218"/>
      <c r="Q819" s="218"/>
      <c r="R819" s="218"/>
      <c r="S819" s="218"/>
      <c r="T819" s="219"/>
      <c r="AT819" s="220" t="s">
        <v>159</v>
      </c>
      <c r="AU819" s="220" t="s">
        <v>83</v>
      </c>
      <c r="AV819" s="13" t="s">
        <v>81</v>
      </c>
      <c r="AW819" s="13" t="s">
        <v>30</v>
      </c>
      <c r="AX819" s="13" t="s">
        <v>73</v>
      </c>
      <c r="AY819" s="220" t="s">
        <v>142</v>
      </c>
    </row>
    <row r="820" spans="2:51" s="13" customFormat="1" ht="11.25">
      <c r="B820" s="211"/>
      <c r="C820" s="212"/>
      <c r="D820" s="204" t="s">
        <v>159</v>
      </c>
      <c r="E820" s="213" t="s">
        <v>1</v>
      </c>
      <c r="F820" s="214" t="s">
        <v>1205</v>
      </c>
      <c r="G820" s="212"/>
      <c r="H820" s="213" t="s">
        <v>1</v>
      </c>
      <c r="I820" s="215"/>
      <c r="J820" s="212"/>
      <c r="K820" s="212"/>
      <c r="L820" s="216"/>
      <c r="M820" s="217"/>
      <c r="N820" s="218"/>
      <c r="O820" s="218"/>
      <c r="P820" s="218"/>
      <c r="Q820" s="218"/>
      <c r="R820" s="218"/>
      <c r="S820" s="218"/>
      <c r="T820" s="219"/>
      <c r="AT820" s="220" t="s">
        <v>159</v>
      </c>
      <c r="AU820" s="220" t="s">
        <v>83</v>
      </c>
      <c r="AV820" s="13" t="s">
        <v>81</v>
      </c>
      <c r="AW820" s="13" t="s">
        <v>30</v>
      </c>
      <c r="AX820" s="13" t="s">
        <v>73</v>
      </c>
      <c r="AY820" s="220" t="s">
        <v>142</v>
      </c>
    </row>
    <row r="821" spans="2:51" s="13" customFormat="1" ht="11.25">
      <c r="B821" s="211"/>
      <c r="C821" s="212"/>
      <c r="D821" s="204" t="s">
        <v>159</v>
      </c>
      <c r="E821" s="213" t="s">
        <v>1</v>
      </c>
      <c r="F821" s="214" t="s">
        <v>1206</v>
      </c>
      <c r="G821" s="212"/>
      <c r="H821" s="213" t="s">
        <v>1</v>
      </c>
      <c r="I821" s="215"/>
      <c r="J821" s="212"/>
      <c r="K821" s="212"/>
      <c r="L821" s="216"/>
      <c r="M821" s="217"/>
      <c r="N821" s="218"/>
      <c r="O821" s="218"/>
      <c r="P821" s="218"/>
      <c r="Q821" s="218"/>
      <c r="R821" s="218"/>
      <c r="S821" s="218"/>
      <c r="T821" s="219"/>
      <c r="AT821" s="220" t="s">
        <v>159</v>
      </c>
      <c r="AU821" s="220" t="s">
        <v>83</v>
      </c>
      <c r="AV821" s="13" t="s">
        <v>81</v>
      </c>
      <c r="AW821" s="13" t="s">
        <v>30</v>
      </c>
      <c r="AX821" s="13" t="s">
        <v>73</v>
      </c>
      <c r="AY821" s="220" t="s">
        <v>142</v>
      </c>
    </row>
    <row r="822" spans="2:51" s="13" customFormat="1" ht="22.5">
      <c r="B822" s="211"/>
      <c r="C822" s="212"/>
      <c r="D822" s="204" t="s">
        <v>159</v>
      </c>
      <c r="E822" s="213" t="s">
        <v>1</v>
      </c>
      <c r="F822" s="214" t="s">
        <v>1207</v>
      </c>
      <c r="G822" s="212"/>
      <c r="H822" s="213" t="s">
        <v>1</v>
      </c>
      <c r="I822" s="215"/>
      <c r="J822" s="212"/>
      <c r="K822" s="212"/>
      <c r="L822" s="216"/>
      <c r="M822" s="217"/>
      <c r="N822" s="218"/>
      <c r="O822" s="218"/>
      <c r="P822" s="218"/>
      <c r="Q822" s="218"/>
      <c r="R822" s="218"/>
      <c r="S822" s="218"/>
      <c r="T822" s="219"/>
      <c r="AT822" s="220" t="s">
        <v>159</v>
      </c>
      <c r="AU822" s="220" t="s">
        <v>83</v>
      </c>
      <c r="AV822" s="13" t="s">
        <v>81</v>
      </c>
      <c r="AW822" s="13" t="s">
        <v>30</v>
      </c>
      <c r="AX822" s="13" t="s">
        <v>73</v>
      </c>
      <c r="AY822" s="220" t="s">
        <v>142</v>
      </c>
    </row>
    <row r="823" spans="2:51" s="14" customFormat="1" ht="11.25">
      <c r="B823" s="221"/>
      <c r="C823" s="222"/>
      <c r="D823" s="204" t="s">
        <v>159</v>
      </c>
      <c r="E823" s="223" t="s">
        <v>1</v>
      </c>
      <c r="F823" s="224" t="s">
        <v>1208</v>
      </c>
      <c r="G823" s="222"/>
      <c r="H823" s="225">
        <v>0.853</v>
      </c>
      <c r="I823" s="226"/>
      <c r="J823" s="222"/>
      <c r="K823" s="222"/>
      <c r="L823" s="227"/>
      <c r="M823" s="228"/>
      <c r="N823" s="229"/>
      <c r="O823" s="229"/>
      <c r="P823" s="229"/>
      <c r="Q823" s="229"/>
      <c r="R823" s="229"/>
      <c r="S823" s="229"/>
      <c r="T823" s="230"/>
      <c r="AT823" s="231" t="s">
        <v>159</v>
      </c>
      <c r="AU823" s="231" t="s">
        <v>83</v>
      </c>
      <c r="AV823" s="14" t="s">
        <v>83</v>
      </c>
      <c r="AW823" s="14" t="s">
        <v>30</v>
      </c>
      <c r="AX823" s="14" t="s">
        <v>81</v>
      </c>
      <c r="AY823" s="231" t="s">
        <v>142</v>
      </c>
    </row>
    <row r="824" spans="1:65" s="2" customFormat="1" ht="24.2" customHeight="1">
      <c r="A824" s="34"/>
      <c r="B824" s="35"/>
      <c r="C824" s="247" t="s">
        <v>1209</v>
      </c>
      <c r="D824" s="247" t="s">
        <v>376</v>
      </c>
      <c r="E824" s="248" t="s">
        <v>1210</v>
      </c>
      <c r="F824" s="249" t="s">
        <v>1211</v>
      </c>
      <c r="G824" s="250" t="s">
        <v>379</v>
      </c>
      <c r="H824" s="251">
        <v>0.007</v>
      </c>
      <c r="I824" s="252"/>
      <c r="J824" s="253">
        <f>ROUND(I824*H824,2)</f>
        <v>0</v>
      </c>
      <c r="K824" s="249" t="s">
        <v>1</v>
      </c>
      <c r="L824" s="254"/>
      <c r="M824" s="255" t="s">
        <v>1</v>
      </c>
      <c r="N824" s="256" t="s">
        <v>38</v>
      </c>
      <c r="O824" s="71"/>
      <c r="P824" s="200">
        <f>O824*H824</f>
        <v>0</v>
      </c>
      <c r="Q824" s="200">
        <v>1</v>
      </c>
      <c r="R824" s="200">
        <f>Q824*H824</f>
        <v>0.007</v>
      </c>
      <c r="S824" s="200">
        <v>0</v>
      </c>
      <c r="T824" s="201">
        <f>S824*H824</f>
        <v>0</v>
      </c>
      <c r="U824" s="34"/>
      <c r="V824" s="34"/>
      <c r="W824" s="34"/>
      <c r="X824" s="34"/>
      <c r="Y824" s="34"/>
      <c r="Z824" s="34"/>
      <c r="AA824" s="34"/>
      <c r="AB824" s="34"/>
      <c r="AC824" s="34"/>
      <c r="AD824" s="34"/>
      <c r="AE824" s="34"/>
      <c r="AR824" s="202" t="s">
        <v>529</v>
      </c>
      <c r="AT824" s="202" t="s">
        <v>376</v>
      </c>
      <c r="AU824" s="202" t="s">
        <v>83</v>
      </c>
      <c r="AY824" s="17" t="s">
        <v>142</v>
      </c>
      <c r="BE824" s="203">
        <f>IF(N824="základní",J824,0)</f>
        <v>0</v>
      </c>
      <c r="BF824" s="203">
        <f>IF(N824="snížená",J824,0)</f>
        <v>0</v>
      </c>
      <c r="BG824" s="203">
        <f>IF(N824="zákl. přenesená",J824,0)</f>
        <v>0</v>
      </c>
      <c r="BH824" s="203">
        <f>IF(N824="sníž. přenesená",J824,0)</f>
        <v>0</v>
      </c>
      <c r="BI824" s="203">
        <f>IF(N824="nulová",J824,0)</f>
        <v>0</v>
      </c>
      <c r="BJ824" s="17" t="s">
        <v>81</v>
      </c>
      <c r="BK824" s="203">
        <f>ROUND(I824*H824,2)</f>
        <v>0</v>
      </c>
      <c r="BL824" s="17" t="s">
        <v>249</v>
      </c>
      <c r="BM824" s="202" t="s">
        <v>1212</v>
      </c>
    </row>
    <row r="825" spans="1:47" s="2" customFormat="1" ht="11.25">
      <c r="A825" s="34"/>
      <c r="B825" s="35"/>
      <c r="C825" s="36"/>
      <c r="D825" s="204" t="s">
        <v>152</v>
      </c>
      <c r="E825" s="36"/>
      <c r="F825" s="205" t="s">
        <v>1211</v>
      </c>
      <c r="G825" s="36"/>
      <c r="H825" s="36"/>
      <c r="I825" s="206"/>
      <c r="J825" s="36"/>
      <c r="K825" s="36"/>
      <c r="L825" s="39"/>
      <c r="M825" s="207"/>
      <c r="N825" s="208"/>
      <c r="O825" s="71"/>
      <c r="P825" s="71"/>
      <c r="Q825" s="71"/>
      <c r="R825" s="71"/>
      <c r="S825" s="71"/>
      <c r="T825" s="72"/>
      <c r="U825" s="34"/>
      <c r="V825" s="34"/>
      <c r="W825" s="34"/>
      <c r="X825" s="34"/>
      <c r="Y825" s="34"/>
      <c r="Z825" s="34"/>
      <c r="AA825" s="34"/>
      <c r="AB825" s="34"/>
      <c r="AC825" s="34"/>
      <c r="AD825" s="34"/>
      <c r="AE825" s="34"/>
      <c r="AT825" s="17" t="s">
        <v>152</v>
      </c>
      <c r="AU825" s="17" t="s">
        <v>83</v>
      </c>
    </row>
    <row r="826" spans="1:47" s="2" customFormat="1" ht="19.5">
      <c r="A826" s="34"/>
      <c r="B826" s="35"/>
      <c r="C826" s="36"/>
      <c r="D826" s="204" t="s">
        <v>386</v>
      </c>
      <c r="E826" s="36"/>
      <c r="F826" s="257" t="s">
        <v>1213</v>
      </c>
      <c r="G826" s="36"/>
      <c r="H826" s="36"/>
      <c r="I826" s="206"/>
      <c r="J826" s="36"/>
      <c r="K826" s="36"/>
      <c r="L826" s="39"/>
      <c r="M826" s="207"/>
      <c r="N826" s="208"/>
      <c r="O826" s="71"/>
      <c r="P826" s="71"/>
      <c r="Q826" s="71"/>
      <c r="R826" s="71"/>
      <c r="S826" s="71"/>
      <c r="T826" s="72"/>
      <c r="U826" s="34"/>
      <c r="V826" s="34"/>
      <c r="W826" s="34"/>
      <c r="X826" s="34"/>
      <c r="Y826" s="34"/>
      <c r="Z826" s="34"/>
      <c r="AA826" s="34"/>
      <c r="AB826" s="34"/>
      <c r="AC826" s="34"/>
      <c r="AD826" s="34"/>
      <c r="AE826" s="34"/>
      <c r="AT826" s="17" t="s">
        <v>386</v>
      </c>
      <c r="AU826" s="17" t="s">
        <v>83</v>
      </c>
    </row>
    <row r="827" spans="2:51" s="13" customFormat="1" ht="11.25">
      <c r="B827" s="211"/>
      <c r="C827" s="212"/>
      <c r="D827" s="204" t="s">
        <v>159</v>
      </c>
      <c r="E827" s="213" t="s">
        <v>1</v>
      </c>
      <c r="F827" s="214" t="s">
        <v>370</v>
      </c>
      <c r="G827" s="212"/>
      <c r="H827" s="213" t="s">
        <v>1</v>
      </c>
      <c r="I827" s="215"/>
      <c r="J827" s="212"/>
      <c r="K827" s="212"/>
      <c r="L827" s="216"/>
      <c r="M827" s="217"/>
      <c r="N827" s="218"/>
      <c r="O827" s="218"/>
      <c r="P827" s="218"/>
      <c r="Q827" s="218"/>
      <c r="R827" s="218"/>
      <c r="S827" s="218"/>
      <c r="T827" s="219"/>
      <c r="AT827" s="220" t="s">
        <v>159</v>
      </c>
      <c r="AU827" s="220" t="s">
        <v>83</v>
      </c>
      <c r="AV827" s="13" t="s">
        <v>81</v>
      </c>
      <c r="AW827" s="13" t="s">
        <v>30</v>
      </c>
      <c r="AX827" s="13" t="s">
        <v>73</v>
      </c>
      <c r="AY827" s="220" t="s">
        <v>142</v>
      </c>
    </row>
    <row r="828" spans="2:51" s="13" customFormat="1" ht="11.25">
      <c r="B828" s="211"/>
      <c r="C828" s="212"/>
      <c r="D828" s="204" t="s">
        <v>159</v>
      </c>
      <c r="E828" s="213" t="s">
        <v>1</v>
      </c>
      <c r="F828" s="214" t="s">
        <v>1206</v>
      </c>
      <c r="G828" s="212"/>
      <c r="H828" s="213" t="s">
        <v>1</v>
      </c>
      <c r="I828" s="215"/>
      <c r="J828" s="212"/>
      <c r="K828" s="212"/>
      <c r="L828" s="216"/>
      <c r="M828" s="217"/>
      <c r="N828" s="218"/>
      <c r="O828" s="218"/>
      <c r="P828" s="218"/>
      <c r="Q828" s="218"/>
      <c r="R828" s="218"/>
      <c r="S828" s="218"/>
      <c r="T828" s="219"/>
      <c r="AT828" s="220" t="s">
        <v>159</v>
      </c>
      <c r="AU828" s="220" t="s">
        <v>83</v>
      </c>
      <c r="AV828" s="13" t="s">
        <v>81</v>
      </c>
      <c r="AW828" s="13" t="s">
        <v>30</v>
      </c>
      <c r="AX828" s="13" t="s">
        <v>73</v>
      </c>
      <c r="AY828" s="220" t="s">
        <v>142</v>
      </c>
    </row>
    <row r="829" spans="2:51" s="13" customFormat="1" ht="22.5">
      <c r="B829" s="211"/>
      <c r="C829" s="212"/>
      <c r="D829" s="204" t="s">
        <v>159</v>
      </c>
      <c r="E829" s="213" t="s">
        <v>1</v>
      </c>
      <c r="F829" s="214" t="s">
        <v>1207</v>
      </c>
      <c r="G829" s="212"/>
      <c r="H829" s="213" t="s">
        <v>1</v>
      </c>
      <c r="I829" s="215"/>
      <c r="J829" s="212"/>
      <c r="K829" s="212"/>
      <c r="L829" s="216"/>
      <c r="M829" s="217"/>
      <c r="N829" s="218"/>
      <c r="O829" s="218"/>
      <c r="P829" s="218"/>
      <c r="Q829" s="218"/>
      <c r="R829" s="218"/>
      <c r="S829" s="218"/>
      <c r="T829" s="219"/>
      <c r="AT829" s="220" t="s">
        <v>159</v>
      </c>
      <c r="AU829" s="220" t="s">
        <v>83</v>
      </c>
      <c r="AV829" s="13" t="s">
        <v>81</v>
      </c>
      <c r="AW829" s="13" t="s">
        <v>30</v>
      </c>
      <c r="AX829" s="13" t="s">
        <v>73</v>
      </c>
      <c r="AY829" s="220" t="s">
        <v>142</v>
      </c>
    </row>
    <row r="830" spans="2:51" s="14" customFormat="1" ht="11.25">
      <c r="B830" s="221"/>
      <c r="C830" s="222"/>
      <c r="D830" s="204" t="s">
        <v>159</v>
      </c>
      <c r="E830" s="223" t="s">
        <v>1</v>
      </c>
      <c r="F830" s="224" t="s">
        <v>1214</v>
      </c>
      <c r="G830" s="222"/>
      <c r="H830" s="225">
        <v>0.007</v>
      </c>
      <c r="I830" s="226"/>
      <c r="J830" s="222"/>
      <c r="K830" s="222"/>
      <c r="L830" s="227"/>
      <c r="M830" s="228"/>
      <c r="N830" s="229"/>
      <c r="O830" s="229"/>
      <c r="P830" s="229"/>
      <c r="Q830" s="229"/>
      <c r="R830" s="229"/>
      <c r="S830" s="229"/>
      <c r="T830" s="230"/>
      <c r="AT830" s="231" t="s">
        <v>159</v>
      </c>
      <c r="AU830" s="231" t="s">
        <v>83</v>
      </c>
      <c r="AV830" s="14" t="s">
        <v>83</v>
      </c>
      <c r="AW830" s="14" t="s">
        <v>30</v>
      </c>
      <c r="AX830" s="14" t="s">
        <v>81</v>
      </c>
      <c r="AY830" s="231" t="s">
        <v>142</v>
      </c>
    </row>
    <row r="831" spans="1:65" s="2" customFormat="1" ht="24.2" customHeight="1">
      <c r="A831" s="34"/>
      <c r="B831" s="35"/>
      <c r="C831" s="247" t="s">
        <v>1215</v>
      </c>
      <c r="D831" s="247" t="s">
        <v>376</v>
      </c>
      <c r="E831" s="248" t="s">
        <v>1216</v>
      </c>
      <c r="F831" s="249" t="s">
        <v>1217</v>
      </c>
      <c r="G831" s="250" t="s">
        <v>379</v>
      </c>
      <c r="H831" s="251">
        <v>0.496</v>
      </c>
      <c r="I831" s="252"/>
      <c r="J831" s="253">
        <f>ROUND(I831*H831,2)</f>
        <v>0</v>
      </c>
      <c r="K831" s="249" t="s">
        <v>1</v>
      </c>
      <c r="L831" s="254"/>
      <c r="M831" s="255" t="s">
        <v>1</v>
      </c>
      <c r="N831" s="256" t="s">
        <v>38</v>
      </c>
      <c r="O831" s="71"/>
      <c r="P831" s="200">
        <f>O831*H831</f>
        <v>0</v>
      </c>
      <c r="Q831" s="200">
        <v>1</v>
      </c>
      <c r="R831" s="200">
        <f>Q831*H831</f>
        <v>0.496</v>
      </c>
      <c r="S831" s="200">
        <v>0</v>
      </c>
      <c r="T831" s="201">
        <f>S831*H831</f>
        <v>0</v>
      </c>
      <c r="U831" s="34"/>
      <c r="V831" s="34"/>
      <c r="W831" s="34"/>
      <c r="X831" s="34"/>
      <c r="Y831" s="34"/>
      <c r="Z831" s="34"/>
      <c r="AA831" s="34"/>
      <c r="AB831" s="34"/>
      <c r="AC831" s="34"/>
      <c r="AD831" s="34"/>
      <c r="AE831" s="34"/>
      <c r="AR831" s="202" t="s">
        <v>529</v>
      </c>
      <c r="AT831" s="202" t="s">
        <v>376</v>
      </c>
      <c r="AU831" s="202" t="s">
        <v>83</v>
      </c>
      <c r="AY831" s="17" t="s">
        <v>142</v>
      </c>
      <c r="BE831" s="203">
        <f>IF(N831="základní",J831,0)</f>
        <v>0</v>
      </c>
      <c r="BF831" s="203">
        <f>IF(N831="snížená",J831,0)</f>
        <v>0</v>
      </c>
      <c r="BG831" s="203">
        <f>IF(N831="zákl. přenesená",J831,0)</f>
        <v>0</v>
      </c>
      <c r="BH831" s="203">
        <f>IF(N831="sníž. přenesená",J831,0)</f>
        <v>0</v>
      </c>
      <c r="BI831" s="203">
        <f>IF(N831="nulová",J831,0)</f>
        <v>0</v>
      </c>
      <c r="BJ831" s="17" t="s">
        <v>81</v>
      </c>
      <c r="BK831" s="203">
        <f>ROUND(I831*H831,2)</f>
        <v>0</v>
      </c>
      <c r="BL831" s="17" t="s">
        <v>249</v>
      </c>
      <c r="BM831" s="202" t="s">
        <v>1218</v>
      </c>
    </row>
    <row r="832" spans="1:47" s="2" customFormat="1" ht="11.25">
      <c r="A832" s="34"/>
      <c r="B832" s="35"/>
      <c r="C832" s="36"/>
      <c r="D832" s="204" t="s">
        <v>152</v>
      </c>
      <c r="E832" s="36"/>
      <c r="F832" s="205" t="s">
        <v>1217</v>
      </c>
      <c r="G832" s="36"/>
      <c r="H832" s="36"/>
      <c r="I832" s="206"/>
      <c r="J832" s="36"/>
      <c r="K832" s="36"/>
      <c r="L832" s="39"/>
      <c r="M832" s="207"/>
      <c r="N832" s="208"/>
      <c r="O832" s="71"/>
      <c r="P832" s="71"/>
      <c r="Q832" s="71"/>
      <c r="R832" s="71"/>
      <c r="S832" s="71"/>
      <c r="T832" s="72"/>
      <c r="U832" s="34"/>
      <c r="V832" s="34"/>
      <c r="W832" s="34"/>
      <c r="X832" s="34"/>
      <c r="Y832" s="34"/>
      <c r="Z832" s="34"/>
      <c r="AA832" s="34"/>
      <c r="AB832" s="34"/>
      <c r="AC832" s="34"/>
      <c r="AD832" s="34"/>
      <c r="AE832" s="34"/>
      <c r="AT832" s="17" t="s">
        <v>152</v>
      </c>
      <c r="AU832" s="17" t="s">
        <v>83</v>
      </c>
    </row>
    <row r="833" spans="1:47" s="2" customFormat="1" ht="19.5">
      <c r="A833" s="34"/>
      <c r="B833" s="35"/>
      <c r="C833" s="36"/>
      <c r="D833" s="204" t="s">
        <v>386</v>
      </c>
      <c r="E833" s="36"/>
      <c r="F833" s="257" t="s">
        <v>1219</v>
      </c>
      <c r="G833" s="36"/>
      <c r="H833" s="36"/>
      <c r="I833" s="206"/>
      <c r="J833" s="36"/>
      <c r="K833" s="36"/>
      <c r="L833" s="39"/>
      <c r="M833" s="207"/>
      <c r="N833" s="208"/>
      <c r="O833" s="71"/>
      <c r="P833" s="71"/>
      <c r="Q833" s="71"/>
      <c r="R833" s="71"/>
      <c r="S833" s="71"/>
      <c r="T833" s="72"/>
      <c r="U833" s="34"/>
      <c r="V833" s="34"/>
      <c r="W833" s="34"/>
      <c r="X833" s="34"/>
      <c r="Y833" s="34"/>
      <c r="Z833" s="34"/>
      <c r="AA833" s="34"/>
      <c r="AB833" s="34"/>
      <c r="AC833" s="34"/>
      <c r="AD833" s="34"/>
      <c r="AE833" s="34"/>
      <c r="AT833" s="17" t="s">
        <v>386</v>
      </c>
      <c r="AU833" s="17" t="s">
        <v>83</v>
      </c>
    </row>
    <row r="834" spans="2:51" s="13" customFormat="1" ht="11.25">
      <c r="B834" s="211"/>
      <c r="C834" s="212"/>
      <c r="D834" s="204" t="s">
        <v>159</v>
      </c>
      <c r="E834" s="213" t="s">
        <v>1</v>
      </c>
      <c r="F834" s="214" t="s">
        <v>370</v>
      </c>
      <c r="G834" s="212"/>
      <c r="H834" s="213" t="s">
        <v>1</v>
      </c>
      <c r="I834" s="215"/>
      <c r="J834" s="212"/>
      <c r="K834" s="212"/>
      <c r="L834" s="216"/>
      <c r="M834" s="217"/>
      <c r="N834" s="218"/>
      <c r="O834" s="218"/>
      <c r="P834" s="218"/>
      <c r="Q834" s="218"/>
      <c r="R834" s="218"/>
      <c r="S834" s="218"/>
      <c r="T834" s="219"/>
      <c r="AT834" s="220" t="s">
        <v>159</v>
      </c>
      <c r="AU834" s="220" t="s">
        <v>83</v>
      </c>
      <c r="AV834" s="13" t="s">
        <v>81</v>
      </c>
      <c r="AW834" s="13" t="s">
        <v>30</v>
      </c>
      <c r="AX834" s="13" t="s">
        <v>73</v>
      </c>
      <c r="AY834" s="220" t="s">
        <v>142</v>
      </c>
    </row>
    <row r="835" spans="2:51" s="13" customFormat="1" ht="11.25">
      <c r="B835" s="211"/>
      <c r="C835" s="212"/>
      <c r="D835" s="204" t="s">
        <v>159</v>
      </c>
      <c r="E835" s="213" t="s">
        <v>1</v>
      </c>
      <c r="F835" s="214" t="s">
        <v>1206</v>
      </c>
      <c r="G835" s="212"/>
      <c r="H835" s="213" t="s">
        <v>1</v>
      </c>
      <c r="I835" s="215"/>
      <c r="J835" s="212"/>
      <c r="K835" s="212"/>
      <c r="L835" s="216"/>
      <c r="M835" s="217"/>
      <c r="N835" s="218"/>
      <c r="O835" s="218"/>
      <c r="P835" s="218"/>
      <c r="Q835" s="218"/>
      <c r="R835" s="218"/>
      <c r="S835" s="218"/>
      <c r="T835" s="219"/>
      <c r="AT835" s="220" t="s">
        <v>159</v>
      </c>
      <c r="AU835" s="220" t="s">
        <v>83</v>
      </c>
      <c r="AV835" s="13" t="s">
        <v>81</v>
      </c>
      <c r="AW835" s="13" t="s">
        <v>30</v>
      </c>
      <c r="AX835" s="13" t="s">
        <v>73</v>
      </c>
      <c r="AY835" s="220" t="s">
        <v>142</v>
      </c>
    </row>
    <row r="836" spans="2:51" s="13" customFormat="1" ht="22.5">
      <c r="B836" s="211"/>
      <c r="C836" s="212"/>
      <c r="D836" s="204" t="s">
        <v>159</v>
      </c>
      <c r="E836" s="213" t="s">
        <v>1</v>
      </c>
      <c r="F836" s="214" t="s">
        <v>1207</v>
      </c>
      <c r="G836" s="212"/>
      <c r="H836" s="213" t="s">
        <v>1</v>
      </c>
      <c r="I836" s="215"/>
      <c r="J836" s="212"/>
      <c r="K836" s="212"/>
      <c r="L836" s="216"/>
      <c r="M836" s="217"/>
      <c r="N836" s="218"/>
      <c r="O836" s="218"/>
      <c r="P836" s="218"/>
      <c r="Q836" s="218"/>
      <c r="R836" s="218"/>
      <c r="S836" s="218"/>
      <c r="T836" s="219"/>
      <c r="AT836" s="220" t="s">
        <v>159</v>
      </c>
      <c r="AU836" s="220" t="s">
        <v>83</v>
      </c>
      <c r="AV836" s="13" t="s">
        <v>81</v>
      </c>
      <c r="AW836" s="13" t="s">
        <v>30</v>
      </c>
      <c r="AX836" s="13" t="s">
        <v>73</v>
      </c>
      <c r="AY836" s="220" t="s">
        <v>142</v>
      </c>
    </row>
    <row r="837" spans="2:51" s="14" customFormat="1" ht="11.25">
      <c r="B837" s="221"/>
      <c r="C837" s="222"/>
      <c r="D837" s="204" t="s">
        <v>159</v>
      </c>
      <c r="E837" s="223" t="s">
        <v>1</v>
      </c>
      <c r="F837" s="224" t="s">
        <v>1220</v>
      </c>
      <c r="G837" s="222"/>
      <c r="H837" s="225">
        <v>0.496</v>
      </c>
      <c r="I837" s="226"/>
      <c r="J837" s="222"/>
      <c r="K837" s="222"/>
      <c r="L837" s="227"/>
      <c r="M837" s="228"/>
      <c r="N837" s="229"/>
      <c r="O837" s="229"/>
      <c r="P837" s="229"/>
      <c r="Q837" s="229"/>
      <c r="R837" s="229"/>
      <c r="S837" s="229"/>
      <c r="T837" s="230"/>
      <c r="AT837" s="231" t="s">
        <v>159</v>
      </c>
      <c r="AU837" s="231" t="s">
        <v>83</v>
      </c>
      <c r="AV837" s="14" t="s">
        <v>83</v>
      </c>
      <c r="AW837" s="14" t="s">
        <v>30</v>
      </c>
      <c r="AX837" s="14" t="s">
        <v>81</v>
      </c>
      <c r="AY837" s="231" t="s">
        <v>142</v>
      </c>
    </row>
    <row r="838" spans="1:65" s="2" customFormat="1" ht="24.2" customHeight="1">
      <c r="A838" s="34"/>
      <c r="B838" s="35"/>
      <c r="C838" s="247" t="s">
        <v>1221</v>
      </c>
      <c r="D838" s="247" t="s">
        <v>376</v>
      </c>
      <c r="E838" s="248" t="s">
        <v>1222</v>
      </c>
      <c r="F838" s="249" t="s">
        <v>1223</v>
      </c>
      <c r="G838" s="250" t="s">
        <v>379</v>
      </c>
      <c r="H838" s="251">
        <v>0.017</v>
      </c>
      <c r="I838" s="252"/>
      <c r="J838" s="253">
        <f>ROUND(I838*H838,2)</f>
        <v>0</v>
      </c>
      <c r="K838" s="249" t="s">
        <v>1</v>
      </c>
      <c r="L838" s="254"/>
      <c r="M838" s="255" t="s">
        <v>1</v>
      </c>
      <c r="N838" s="256" t="s">
        <v>38</v>
      </c>
      <c r="O838" s="71"/>
      <c r="P838" s="200">
        <f>O838*H838</f>
        <v>0</v>
      </c>
      <c r="Q838" s="200">
        <v>1</v>
      </c>
      <c r="R838" s="200">
        <f>Q838*H838</f>
        <v>0.017</v>
      </c>
      <c r="S838" s="200">
        <v>0</v>
      </c>
      <c r="T838" s="201">
        <f>S838*H838</f>
        <v>0</v>
      </c>
      <c r="U838" s="34"/>
      <c r="V838" s="34"/>
      <c r="W838" s="34"/>
      <c r="X838" s="34"/>
      <c r="Y838" s="34"/>
      <c r="Z838" s="34"/>
      <c r="AA838" s="34"/>
      <c r="AB838" s="34"/>
      <c r="AC838" s="34"/>
      <c r="AD838" s="34"/>
      <c r="AE838" s="34"/>
      <c r="AR838" s="202" t="s">
        <v>529</v>
      </c>
      <c r="AT838" s="202" t="s">
        <v>376</v>
      </c>
      <c r="AU838" s="202" t="s">
        <v>83</v>
      </c>
      <c r="AY838" s="17" t="s">
        <v>142</v>
      </c>
      <c r="BE838" s="203">
        <f>IF(N838="základní",J838,0)</f>
        <v>0</v>
      </c>
      <c r="BF838" s="203">
        <f>IF(N838="snížená",J838,0)</f>
        <v>0</v>
      </c>
      <c r="BG838" s="203">
        <f>IF(N838="zákl. přenesená",J838,0)</f>
        <v>0</v>
      </c>
      <c r="BH838" s="203">
        <f>IF(N838="sníž. přenesená",J838,0)</f>
        <v>0</v>
      </c>
      <c r="BI838" s="203">
        <f>IF(N838="nulová",J838,0)</f>
        <v>0</v>
      </c>
      <c r="BJ838" s="17" t="s">
        <v>81</v>
      </c>
      <c r="BK838" s="203">
        <f>ROUND(I838*H838,2)</f>
        <v>0</v>
      </c>
      <c r="BL838" s="17" t="s">
        <v>249</v>
      </c>
      <c r="BM838" s="202" t="s">
        <v>1224</v>
      </c>
    </row>
    <row r="839" spans="1:47" s="2" customFormat="1" ht="19.5">
      <c r="A839" s="34"/>
      <c r="B839" s="35"/>
      <c r="C839" s="36"/>
      <c r="D839" s="204" t="s">
        <v>152</v>
      </c>
      <c r="E839" s="36"/>
      <c r="F839" s="205" t="s">
        <v>1223</v>
      </c>
      <c r="G839" s="36"/>
      <c r="H839" s="36"/>
      <c r="I839" s="206"/>
      <c r="J839" s="36"/>
      <c r="K839" s="36"/>
      <c r="L839" s="39"/>
      <c r="M839" s="207"/>
      <c r="N839" s="208"/>
      <c r="O839" s="71"/>
      <c r="P839" s="71"/>
      <c r="Q839" s="71"/>
      <c r="R839" s="71"/>
      <c r="S839" s="71"/>
      <c r="T839" s="72"/>
      <c r="U839" s="34"/>
      <c r="V839" s="34"/>
      <c r="W839" s="34"/>
      <c r="X839" s="34"/>
      <c r="Y839" s="34"/>
      <c r="Z839" s="34"/>
      <c r="AA839" s="34"/>
      <c r="AB839" s="34"/>
      <c r="AC839" s="34"/>
      <c r="AD839" s="34"/>
      <c r="AE839" s="34"/>
      <c r="AT839" s="17" t="s">
        <v>152</v>
      </c>
      <c r="AU839" s="17" t="s">
        <v>83</v>
      </c>
    </row>
    <row r="840" spans="1:47" s="2" customFormat="1" ht="19.5">
      <c r="A840" s="34"/>
      <c r="B840" s="35"/>
      <c r="C840" s="36"/>
      <c r="D840" s="204" t="s">
        <v>386</v>
      </c>
      <c r="E840" s="36"/>
      <c r="F840" s="257" t="s">
        <v>1225</v>
      </c>
      <c r="G840" s="36"/>
      <c r="H840" s="36"/>
      <c r="I840" s="206"/>
      <c r="J840" s="36"/>
      <c r="K840" s="36"/>
      <c r="L840" s="39"/>
      <c r="M840" s="207"/>
      <c r="N840" s="208"/>
      <c r="O840" s="71"/>
      <c r="P840" s="71"/>
      <c r="Q840" s="71"/>
      <c r="R840" s="71"/>
      <c r="S840" s="71"/>
      <c r="T840" s="72"/>
      <c r="U840" s="34"/>
      <c r="V840" s="34"/>
      <c r="W840" s="34"/>
      <c r="X840" s="34"/>
      <c r="Y840" s="34"/>
      <c r="Z840" s="34"/>
      <c r="AA840" s="34"/>
      <c r="AB840" s="34"/>
      <c r="AC840" s="34"/>
      <c r="AD840" s="34"/>
      <c r="AE840" s="34"/>
      <c r="AT840" s="17" t="s">
        <v>386</v>
      </c>
      <c r="AU840" s="17" t="s">
        <v>83</v>
      </c>
    </row>
    <row r="841" spans="2:51" s="13" customFormat="1" ht="11.25">
      <c r="B841" s="211"/>
      <c r="C841" s="212"/>
      <c r="D841" s="204" t="s">
        <v>159</v>
      </c>
      <c r="E841" s="213" t="s">
        <v>1</v>
      </c>
      <c r="F841" s="214" t="s">
        <v>370</v>
      </c>
      <c r="G841" s="212"/>
      <c r="H841" s="213" t="s">
        <v>1</v>
      </c>
      <c r="I841" s="215"/>
      <c r="J841" s="212"/>
      <c r="K841" s="212"/>
      <c r="L841" s="216"/>
      <c r="M841" s="217"/>
      <c r="N841" s="218"/>
      <c r="O841" s="218"/>
      <c r="P841" s="218"/>
      <c r="Q841" s="218"/>
      <c r="R841" s="218"/>
      <c r="S841" s="218"/>
      <c r="T841" s="219"/>
      <c r="AT841" s="220" t="s">
        <v>159</v>
      </c>
      <c r="AU841" s="220" t="s">
        <v>83</v>
      </c>
      <c r="AV841" s="13" t="s">
        <v>81</v>
      </c>
      <c r="AW841" s="13" t="s">
        <v>30</v>
      </c>
      <c r="AX841" s="13" t="s">
        <v>73</v>
      </c>
      <c r="AY841" s="220" t="s">
        <v>142</v>
      </c>
    </row>
    <row r="842" spans="2:51" s="13" customFormat="1" ht="11.25">
      <c r="B842" s="211"/>
      <c r="C842" s="212"/>
      <c r="D842" s="204" t="s">
        <v>159</v>
      </c>
      <c r="E842" s="213" t="s">
        <v>1</v>
      </c>
      <c r="F842" s="214" t="s">
        <v>1206</v>
      </c>
      <c r="G842" s="212"/>
      <c r="H842" s="213" t="s">
        <v>1</v>
      </c>
      <c r="I842" s="215"/>
      <c r="J842" s="212"/>
      <c r="K842" s="212"/>
      <c r="L842" s="216"/>
      <c r="M842" s="217"/>
      <c r="N842" s="218"/>
      <c r="O842" s="218"/>
      <c r="P842" s="218"/>
      <c r="Q842" s="218"/>
      <c r="R842" s="218"/>
      <c r="S842" s="218"/>
      <c r="T842" s="219"/>
      <c r="AT842" s="220" t="s">
        <v>159</v>
      </c>
      <c r="AU842" s="220" t="s">
        <v>83</v>
      </c>
      <c r="AV842" s="13" t="s">
        <v>81</v>
      </c>
      <c r="AW842" s="13" t="s">
        <v>30</v>
      </c>
      <c r="AX842" s="13" t="s">
        <v>73</v>
      </c>
      <c r="AY842" s="220" t="s">
        <v>142</v>
      </c>
    </row>
    <row r="843" spans="2:51" s="13" customFormat="1" ht="22.5">
      <c r="B843" s="211"/>
      <c r="C843" s="212"/>
      <c r="D843" s="204" t="s">
        <v>159</v>
      </c>
      <c r="E843" s="213" t="s">
        <v>1</v>
      </c>
      <c r="F843" s="214" t="s">
        <v>1207</v>
      </c>
      <c r="G843" s="212"/>
      <c r="H843" s="213" t="s">
        <v>1</v>
      </c>
      <c r="I843" s="215"/>
      <c r="J843" s="212"/>
      <c r="K843" s="212"/>
      <c r="L843" s="216"/>
      <c r="M843" s="217"/>
      <c r="N843" s="218"/>
      <c r="O843" s="218"/>
      <c r="P843" s="218"/>
      <c r="Q843" s="218"/>
      <c r="R843" s="218"/>
      <c r="S843" s="218"/>
      <c r="T843" s="219"/>
      <c r="AT843" s="220" t="s">
        <v>159</v>
      </c>
      <c r="AU843" s="220" t="s">
        <v>83</v>
      </c>
      <c r="AV843" s="13" t="s">
        <v>81</v>
      </c>
      <c r="AW843" s="13" t="s">
        <v>30</v>
      </c>
      <c r="AX843" s="13" t="s">
        <v>73</v>
      </c>
      <c r="AY843" s="220" t="s">
        <v>142</v>
      </c>
    </row>
    <row r="844" spans="2:51" s="14" customFormat="1" ht="11.25">
      <c r="B844" s="221"/>
      <c r="C844" s="222"/>
      <c r="D844" s="204" t="s">
        <v>159</v>
      </c>
      <c r="E844" s="223" t="s">
        <v>1</v>
      </c>
      <c r="F844" s="224" t="s">
        <v>1226</v>
      </c>
      <c r="G844" s="222"/>
      <c r="H844" s="225">
        <v>0.017</v>
      </c>
      <c r="I844" s="226"/>
      <c r="J844" s="222"/>
      <c r="K844" s="222"/>
      <c r="L844" s="227"/>
      <c r="M844" s="228"/>
      <c r="N844" s="229"/>
      <c r="O844" s="229"/>
      <c r="P844" s="229"/>
      <c r="Q844" s="229"/>
      <c r="R844" s="229"/>
      <c r="S844" s="229"/>
      <c r="T844" s="230"/>
      <c r="AT844" s="231" t="s">
        <v>159</v>
      </c>
      <c r="AU844" s="231" t="s">
        <v>83</v>
      </c>
      <c r="AV844" s="14" t="s">
        <v>83</v>
      </c>
      <c r="AW844" s="14" t="s">
        <v>30</v>
      </c>
      <c r="AX844" s="14" t="s">
        <v>81</v>
      </c>
      <c r="AY844" s="231" t="s">
        <v>142</v>
      </c>
    </row>
    <row r="845" spans="1:65" s="2" customFormat="1" ht="33" customHeight="1">
      <c r="A845" s="34"/>
      <c r="B845" s="35"/>
      <c r="C845" s="247" t="s">
        <v>1227</v>
      </c>
      <c r="D845" s="247" t="s">
        <v>376</v>
      </c>
      <c r="E845" s="248" t="s">
        <v>1228</v>
      </c>
      <c r="F845" s="249" t="s">
        <v>1229</v>
      </c>
      <c r="G845" s="250" t="s">
        <v>290</v>
      </c>
      <c r="H845" s="251">
        <v>110.4</v>
      </c>
      <c r="I845" s="252"/>
      <c r="J845" s="253">
        <f>ROUND(I845*H845,2)</f>
        <v>0</v>
      </c>
      <c r="K845" s="249" t="s">
        <v>1</v>
      </c>
      <c r="L845" s="254"/>
      <c r="M845" s="255" t="s">
        <v>1</v>
      </c>
      <c r="N845" s="256" t="s">
        <v>38</v>
      </c>
      <c r="O845" s="71"/>
      <c r="P845" s="200">
        <f>O845*H845</f>
        <v>0</v>
      </c>
      <c r="Q845" s="200">
        <v>0</v>
      </c>
      <c r="R845" s="200">
        <f>Q845*H845</f>
        <v>0</v>
      </c>
      <c r="S845" s="200">
        <v>0</v>
      </c>
      <c r="T845" s="201">
        <f>S845*H845</f>
        <v>0</v>
      </c>
      <c r="U845" s="34"/>
      <c r="V845" s="34"/>
      <c r="W845" s="34"/>
      <c r="X845" s="34"/>
      <c r="Y845" s="34"/>
      <c r="Z845" s="34"/>
      <c r="AA845" s="34"/>
      <c r="AB845" s="34"/>
      <c r="AC845" s="34"/>
      <c r="AD845" s="34"/>
      <c r="AE845" s="34"/>
      <c r="AR845" s="202" t="s">
        <v>529</v>
      </c>
      <c r="AT845" s="202" t="s">
        <v>376</v>
      </c>
      <c r="AU845" s="202" t="s">
        <v>83</v>
      </c>
      <c r="AY845" s="17" t="s">
        <v>142</v>
      </c>
      <c r="BE845" s="203">
        <f>IF(N845="základní",J845,0)</f>
        <v>0</v>
      </c>
      <c r="BF845" s="203">
        <f>IF(N845="snížená",J845,0)</f>
        <v>0</v>
      </c>
      <c r="BG845" s="203">
        <f>IF(N845="zákl. přenesená",J845,0)</f>
        <v>0</v>
      </c>
      <c r="BH845" s="203">
        <f>IF(N845="sníž. přenesená",J845,0)</f>
        <v>0</v>
      </c>
      <c r="BI845" s="203">
        <f>IF(N845="nulová",J845,0)</f>
        <v>0</v>
      </c>
      <c r="BJ845" s="17" t="s">
        <v>81</v>
      </c>
      <c r="BK845" s="203">
        <f>ROUND(I845*H845,2)</f>
        <v>0</v>
      </c>
      <c r="BL845" s="17" t="s">
        <v>249</v>
      </c>
      <c r="BM845" s="202" t="s">
        <v>1230</v>
      </c>
    </row>
    <row r="846" spans="1:47" s="2" customFormat="1" ht="19.5">
      <c r="A846" s="34"/>
      <c r="B846" s="35"/>
      <c r="C846" s="36"/>
      <c r="D846" s="204" t="s">
        <v>152</v>
      </c>
      <c r="E846" s="36"/>
      <c r="F846" s="205" t="s">
        <v>1229</v>
      </c>
      <c r="G846" s="36"/>
      <c r="H846" s="36"/>
      <c r="I846" s="206"/>
      <c r="J846" s="36"/>
      <c r="K846" s="36"/>
      <c r="L846" s="39"/>
      <c r="M846" s="207"/>
      <c r="N846" s="208"/>
      <c r="O846" s="71"/>
      <c r="P846" s="71"/>
      <c r="Q846" s="71"/>
      <c r="R846" s="71"/>
      <c r="S846" s="71"/>
      <c r="T846" s="72"/>
      <c r="U846" s="34"/>
      <c r="V846" s="34"/>
      <c r="W846" s="34"/>
      <c r="X846" s="34"/>
      <c r="Y846" s="34"/>
      <c r="Z846" s="34"/>
      <c r="AA846" s="34"/>
      <c r="AB846" s="34"/>
      <c r="AC846" s="34"/>
      <c r="AD846" s="34"/>
      <c r="AE846" s="34"/>
      <c r="AT846" s="17" t="s">
        <v>152</v>
      </c>
      <c r="AU846" s="17" t="s">
        <v>83</v>
      </c>
    </row>
    <row r="847" spans="2:51" s="13" customFormat="1" ht="11.25">
      <c r="B847" s="211"/>
      <c r="C847" s="212"/>
      <c r="D847" s="204" t="s">
        <v>159</v>
      </c>
      <c r="E847" s="213" t="s">
        <v>1</v>
      </c>
      <c r="F847" s="214" t="s">
        <v>1231</v>
      </c>
      <c r="G847" s="212"/>
      <c r="H847" s="213" t="s">
        <v>1</v>
      </c>
      <c r="I847" s="215"/>
      <c r="J847" s="212"/>
      <c r="K847" s="212"/>
      <c r="L847" s="216"/>
      <c r="M847" s="217"/>
      <c r="N847" s="218"/>
      <c r="O847" s="218"/>
      <c r="P847" s="218"/>
      <c r="Q847" s="218"/>
      <c r="R847" s="218"/>
      <c r="S847" s="218"/>
      <c r="T847" s="219"/>
      <c r="AT847" s="220" t="s">
        <v>159</v>
      </c>
      <c r="AU847" s="220" t="s">
        <v>83</v>
      </c>
      <c r="AV847" s="13" t="s">
        <v>81</v>
      </c>
      <c r="AW847" s="13" t="s">
        <v>30</v>
      </c>
      <c r="AX847" s="13" t="s">
        <v>73</v>
      </c>
      <c r="AY847" s="220" t="s">
        <v>142</v>
      </c>
    </row>
    <row r="848" spans="2:51" s="14" customFormat="1" ht="11.25">
      <c r="B848" s="221"/>
      <c r="C848" s="222"/>
      <c r="D848" s="204" t="s">
        <v>159</v>
      </c>
      <c r="E848" s="223" t="s">
        <v>1</v>
      </c>
      <c r="F848" s="224" t="s">
        <v>291</v>
      </c>
      <c r="G848" s="222"/>
      <c r="H848" s="225">
        <v>110.4</v>
      </c>
      <c r="I848" s="226"/>
      <c r="J848" s="222"/>
      <c r="K848" s="222"/>
      <c r="L848" s="227"/>
      <c r="M848" s="228"/>
      <c r="N848" s="229"/>
      <c r="O848" s="229"/>
      <c r="P848" s="229"/>
      <c r="Q848" s="229"/>
      <c r="R848" s="229"/>
      <c r="S848" s="229"/>
      <c r="T848" s="230"/>
      <c r="AT848" s="231" t="s">
        <v>159</v>
      </c>
      <c r="AU848" s="231" t="s">
        <v>83</v>
      </c>
      <c r="AV848" s="14" t="s">
        <v>83</v>
      </c>
      <c r="AW848" s="14" t="s">
        <v>30</v>
      </c>
      <c r="AX848" s="14" t="s">
        <v>81</v>
      </c>
      <c r="AY848" s="231" t="s">
        <v>142</v>
      </c>
    </row>
    <row r="849" spans="1:65" s="2" customFormat="1" ht="24.2" customHeight="1">
      <c r="A849" s="34"/>
      <c r="B849" s="35"/>
      <c r="C849" s="191" t="s">
        <v>1232</v>
      </c>
      <c r="D849" s="191" t="s">
        <v>145</v>
      </c>
      <c r="E849" s="192" t="s">
        <v>1233</v>
      </c>
      <c r="F849" s="193" t="s">
        <v>1234</v>
      </c>
      <c r="G849" s="194" t="s">
        <v>379</v>
      </c>
      <c r="H849" s="195">
        <v>1.417</v>
      </c>
      <c r="I849" s="196"/>
      <c r="J849" s="197">
        <f>ROUND(I849*H849,2)</f>
        <v>0</v>
      </c>
      <c r="K849" s="193" t="s">
        <v>149</v>
      </c>
      <c r="L849" s="39"/>
      <c r="M849" s="198" t="s">
        <v>1</v>
      </c>
      <c r="N849" s="199" t="s">
        <v>38</v>
      </c>
      <c r="O849" s="71"/>
      <c r="P849" s="200">
        <f>O849*H849</f>
        <v>0</v>
      </c>
      <c r="Q849" s="200">
        <v>0</v>
      </c>
      <c r="R849" s="200">
        <f>Q849*H849</f>
        <v>0</v>
      </c>
      <c r="S849" s="200">
        <v>0</v>
      </c>
      <c r="T849" s="201">
        <f>S849*H849</f>
        <v>0</v>
      </c>
      <c r="U849" s="34"/>
      <c r="V849" s="34"/>
      <c r="W849" s="34"/>
      <c r="X849" s="34"/>
      <c r="Y849" s="34"/>
      <c r="Z849" s="34"/>
      <c r="AA849" s="34"/>
      <c r="AB849" s="34"/>
      <c r="AC849" s="34"/>
      <c r="AD849" s="34"/>
      <c r="AE849" s="34"/>
      <c r="AR849" s="202" t="s">
        <v>249</v>
      </c>
      <c r="AT849" s="202" t="s">
        <v>145</v>
      </c>
      <c r="AU849" s="202" t="s">
        <v>83</v>
      </c>
      <c r="AY849" s="17" t="s">
        <v>142</v>
      </c>
      <c r="BE849" s="203">
        <f>IF(N849="základní",J849,0)</f>
        <v>0</v>
      </c>
      <c r="BF849" s="203">
        <f>IF(N849="snížená",J849,0)</f>
        <v>0</v>
      </c>
      <c r="BG849" s="203">
        <f>IF(N849="zákl. přenesená",J849,0)</f>
        <v>0</v>
      </c>
      <c r="BH849" s="203">
        <f>IF(N849="sníž. přenesená",J849,0)</f>
        <v>0</v>
      </c>
      <c r="BI849" s="203">
        <f>IF(N849="nulová",J849,0)</f>
        <v>0</v>
      </c>
      <c r="BJ849" s="17" t="s">
        <v>81</v>
      </c>
      <c r="BK849" s="203">
        <f>ROUND(I849*H849,2)</f>
        <v>0</v>
      </c>
      <c r="BL849" s="17" t="s">
        <v>249</v>
      </c>
      <c r="BM849" s="202" t="s">
        <v>1235</v>
      </c>
    </row>
    <row r="850" spans="1:47" s="2" customFormat="1" ht="29.25">
      <c r="A850" s="34"/>
      <c r="B850" s="35"/>
      <c r="C850" s="36"/>
      <c r="D850" s="204" t="s">
        <v>152</v>
      </c>
      <c r="E850" s="36"/>
      <c r="F850" s="205" t="s">
        <v>1236</v>
      </c>
      <c r="G850" s="36"/>
      <c r="H850" s="36"/>
      <c r="I850" s="206"/>
      <c r="J850" s="36"/>
      <c r="K850" s="36"/>
      <c r="L850" s="39"/>
      <c r="M850" s="207"/>
      <c r="N850" s="208"/>
      <c r="O850" s="71"/>
      <c r="P850" s="71"/>
      <c r="Q850" s="71"/>
      <c r="R850" s="71"/>
      <c r="S850" s="71"/>
      <c r="T850" s="72"/>
      <c r="U850" s="34"/>
      <c r="V850" s="34"/>
      <c r="W850" s="34"/>
      <c r="X850" s="34"/>
      <c r="Y850" s="34"/>
      <c r="Z850" s="34"/>
      <c r="AA850" s="34"/>
      <c r="AB850" s="34"/>
      <c r="AC850" s="34"/>
      <c r="AD850" s="34"/>
      <c r="AE850" s="34"/>
      <c r="AT850" s="17" t="s">
        <v>152</v>
      </c>
      <c r="AU850" s="17" t="s">
        <v>83</v>
      </c>
    </row>
    <row r="851" spans="1:47" s="2" customFormat="1" ht="11.25">
      <c r="A851" s="34"/>
      <c r="B851" s="35"/>
      <c r="C851" s="36"/>
      <c r="D851" s="209" t="s">
        <v>153</v>
      </c>
      <c r="E851" s="36"/>
      <c r="F851" s="210" t="s">
        <v>1237</v>
      </c>
      <c r="G851" s="36"/>
      <c r="H851" s="36"/>
      <c r="I851" s="206"/>
      <c r="J851" s="36"/>
      <c r="K851" s="36"/>
      <c r="L851" s="39"/>
      <c r="M851" s="258"/>
      <c r="N851" s="259"/>
      <c r="O851" s="260"/>
      <c r="P851" s="260"/>
      <c r="Q851" s="260"/>
      <c r="R851" s="260"/>
      <c r="S851" s="260"/>
      <c r="T851" s="261"/>
      <c r="U851" s="34"/>
      <c r="V851" s="34"/>
      <c r="W851" s="34"/>
      <c r="X851" s="34"/>
      <c r="Y851" s="34"/>
      <c r="Z851" s="34"/>
      <c r="AA851" s="34"/>
      <c r="AB851" s="34"/>
      <c r="AC851" s="34"/>
      <c r="AD851" s="34"/>
      <c r="AE851" s="34"/>
      <c r="AT851" s="17" t="s">
        <v>153</v>
      </c>
      <c r="AU851" s="17" t="s">
        <v>83</v>
      </c>
    </row>
    <row r="852" spans="1:31" s="2" customFormat="1" ht="6.95" customHeight="1">
      <c r="A852" s="34"/>
      <c r="B852" s="54"/>
      <c r="C852" s="55"/>
      <c r="D852" s="55"/>
      <c r="E852" s="55"/>
      <c r="F852" s="55"/>
      <c r="G852" s="55"/>
      <c r="H852" s="55"/>
      <c r="I852" s="55"/>
      <c r="J852" s="55"/>
      <c r="K852" s="55"/>
      <c r="L852" s="39"/>
      <c r="M852" s="34"/>
      <c r="O852" s="34"/>
      <c r="P852" s="34"/>
      <c r="Q852" s="34"/>
      <c r="R852" s="34"/>
      <c r="S852" s="34"/>
      <c r="T852" s="34"/>
      <c r="U852" s="34"/>
      <c r="V852" s="34"/>
      <c r="W852" s="34"/>
      <c r="X852" s="34"/>
      <c r="Y852" s="34"/>
      <c r="Z852" s="34"/>
      <c r="AA852" s="34"/>
      <c r="AB852" s="34"/>
      <c r="AC852" s="34"/>
      <c r="AD852" s="34"/>
      <c r="AE852" s="34"/>
    </row>
  </sheetData>
  <sheetProtection algorithmName="SHA-512" hashValue="ziWQT5OaHHOuNeIwuD/nXSMHx4rE/F/9MLaG7MYoKPO5UFElgNaWwviOf+ew8HCf8ejqGIlGwCV6ePGhT1jrfQ==" saltValue="NEelWU58E/R51lzcVsvyJspzqKn+V/MIfQ/qVmr3uxFLXRJQ8SjyquwsFgzpdHTGfPttf2Ymh5a3lxN/6GYL5A==" spinCount="100000" sheet="1" objects="1" scenarios="1" formatColumns="0" formatRows="0" autoFilter="0"/>
  <autoFilter ref="C130:K851"/>
  <mergeCells count="9">
    <mergeCell ref="E87:H87"/>
    <mergeCell ref="E121:H121"/>
    <mergeCell ref="E123:H123"/>
    <mergeCell ref="L2:V2"/>
    <mergeCell ref="E7:H7"/>
    <mergeCell ref="E9:H9"/>
    <mergeCell ref="E18:H18"/>
    <mergeCell ref="E27:H27"/>
    <mergeCell ref="E85:H85"/>
  </mergeCells>
  <hyperlinks>
    <hyperlink ref="F136" r:id="rId1" display="https://podminky.urs.cz/item/CS_URS_2021_02/113106123"/>
    <hyperlink ref="F141" r:id="rId2" display="https://podminky.urs.cz/item/CS_URS_2021_02/113107124"/>
    <hyperlink ref="F146" r:id="rId3" display="https://podminky.urs.cz/item/CS_URS_2021_02/113107143"/>
    <hyperlink ref="F151" r:id="rId4" display="https://podminky.urs.cz/item/CS_URS_2021_02/113202111"/>
    <hyperlink ref="F156" r:id="rId5" display="https://podminky.urs.cz/item/CS_URS_2021_02/121151103"/>
    <hyperlink ref="F162" r:id="rId6" display="https://podminky.urs.cz/item/CS_URS_2021_02/122211101"/>
    <hyperlink ref="F168" r:id="rId7" display="https://podminky.urs.cz/item/CS_URS_2021_02/122251504"/>
    <hyperlink ref="F174" r:id="rId8" display="https://podminky.urs.cz/item/CS_URS_2021_02/151711111"/>
    <hyperlink ref="F196" r:id="rId9" display="https://podminky.urs.cz/item/CS_URS_2021_02/151711131"/>
    <hyperlink ref="F200" r:id="rId10" display="https://podminky.urs.cz/item/CS_URS_2021_02/151721111"/>
    <hyperlink ref="F205" r:id="rId11" display="https://podminky.urs.cz/item/CS_URS_2021_02/153111111"/>
    <hyperlink ref="F211" r:id="rId12" display="https://podminky.urs.cz/item/CS_URS_2021_02/162751117"/>
    <hyperlink ref="F217" r:id="rId13" display="https://podminky.urs.cz/item/CS_URS_2021_02/167151111"/>
    <hyperlink ref="F222" r:id="rId14" display="https://podminky.urs.cz/item/CS_URS_2021_02/171201221"/>
    <hyperlink ref="F226" r:id="rId15" display="https://podminky.urs.cz/item/CS_URS_2021_02/171251201"/>
    <hyperlink ref="F231" r:id="rId16" display="https://podminky.urs.cz/item/CS_URS_2021_02/174151101"/>
    <hyperlink ref="F241" r:id="rId17" display="https://podminky.urs.cz/item/CS_URS_2021_02/181411123"/>
    <hyperlink ref="F249" r:id="rId18" display="https://podminky.urs.cz/item/CS_URS_2021_02/182151111"/>
    <hyperlink ref="F254" r:id="rId19" display="https://podminky.urs.cz/item/CS_URS_2021_02/182351023"/>
    <hyperlink ref="F260" r:id="rId20" display="https://podminky.urs.cz/item/CS_URS_2021_02/213311141"/>
    <hyperlink ref="F267" r:id="rId21" display="https://podminky.urs.cz/item/CS_URS_2021_02/224511114"/>
    <hyperlink ref="F274" r:id="rId22" display="https://podminky.urs.cz/item/CS_URS_2021_02/273313511"/>
    <hyperlink ref="F287" r:id="rId23" display="https://podminky.urs.cz/item/CS_URS_2021_02/311101212"/>
    <hyperlink ref="F297" r:id="rId24" display="https://podminky.urs.cz/item/CS_URS_2021_02/313432114"/>
    <hyperlink ref="F302" r:id="rId25" display="https://podminky.urs.cz/item/CS_URS_2021_02/317321018"/>
    <hyperlink ref="F307" r:id="rId26" display="https://podminky.urs.cz/item/CS_URS_2021_02/317353111"/>
    <hyperlink ref="F313" r:id="rId27" display="https://podminky.urs.cz/item/CS_URS_2021_02/317353112"/>
    <hyperlink ref="F317" r:id="rId28" display="https://podminky.urs.cz/item/CS_URS_2021_02/317361016"/>
    <hyperlink ref="F324" r:id="rId29" display="https://podminky.urs.cz/item/CS_URS_2021_02/321222311"/>
    <hyperlink ref="F334" r:id="rId30" display="https://podminky.urs.cz/item/CS_URS_2021_02/321321116"/>
    <hyperlink ref="F342" r:id="rId31" display="https://podminky.urs.cz/item/CS_URS_2021_02/321351010"/>
    <hyperlink ref="F347" r:id="rId32" display="https://podminky.urs.cz/item/CS_URS_2021_02/321352010"/>
    <hyperlink ref="F351" r:id="rId33" display="https://podminky.urs.cz/item/CS_URS_2021_02/321366111"/>
    <hyperlink ref="F359" r:id="rId34" display="https://podminky.urs.cz/item/CS_URS_2021_02/321366112"/>
    <hyperlink ref="F365" r:id="rId35" display="https://podminky.urs.cz/item/CS_URS_2021_02/321368211"/>
    <hyperlink ref="F371" r:id="rId36" display="https://podminky.urs.cz/item/CS_URS_2021_02/334353924"/>
    <hyperlink ref="F377" r:id="rId37" display="https://podminky.urs.cz/item/CS_URS_2021_02/334359112"/>
    <hyperlink ref="F382" r:id="rId38" display="https://podminky.urs.cz/item/CS_URS_2021_02/334359115"/>
    <hyperlink ref="F387" r:id="rId39" display="https://podminky.urs.cz/item/CS_URS_2021_02/339921132"/>
    <hyperlink ref="F396" r:id="rId40" display="https://podminky.urs.cz/item/CS_URS_2021_02/421662113"/>
    <hyperlink ref="F402" r:id="rId41" display="https://podminky.urs.cz/item/CS_URS_2021_02/430321616"/>
    <hyperlink ref="F407" r:id="rId42" display="https://podminky.urs.cz/item/CS_URS_2021_02/430361821"/>
    <hyperlink ref="F412" r:id="rId43" display="https://podminky.urs.cz/item/CS_URS_2021_02/430362021"/>
    <hyperlink ref="F417" r:id="rId44" display="https://podminky.urs.cz/item/CS_URS_2021_02/434121426"/>
    <hyperlink ref="F438" r:id="rId45" display="https://podminky.urs.cz/item/CS_URS_2021_02/434351141"/>
    <hyperlink ref="F444" r:id="rId46" display="https://podminky.urs.cz/item/CS_URS_2021_02/434351142"/>
    <hyperlink ref="F450" r:id="rId47" display="https://podminky.urs.cz/item/CS_URS_2021_02/452471131"/>
    <hyperlink ref="F456" r:id="rId48" display="https://podminky.urs.cz/item/CS_URS_2021_02/462511112"/>
    <hyperlink ref="F462" r:id="rId49" display="https://podminky.urs.cz/item/CS_URS_2021_02/564831111"/>
    <hyperlink ref="F467" r:id="rId50" display="https://podminky.urs.cz/item/CS_URS_2021_02/564851111"/>
    <hyperlink ref="F472" r:id="rId51" display="https://podminky.urs.cz/item/CS_URS_2021_02/565136101"/>
    <hyperlink ref="F477" r:id="rId52" display="https://podminky.urs.cz/item/CS_URS_2021_02/567132115"/>
    <hyperlink ref="F482" r:id="rId53" display="https://podminky.urs.cz/item/CS_URS_2021_02/573191111"/>
    <hyperlink ref="F487" r:id="rId54" display="https://podminky.urs.cz/item/CS_URS_2021_02/573231108"/>
    <hyperlink ref="F492" r:id="rId55" display="https://podminky.urs.cz/item/CS_URS_2021_02/577134111"/>
    <hyperlink ref="F497" r:id="rId56" display="https://podminky.urs.cz/item/CS_URS_2021_02/577155112"/>
    <hyperlink ref="F502" r:id="rId57" display="https://podminky.urs.cz/item/CS_URS_2021_02/596211110"/>
    <hyperlink ref="F514" r:id="rId58" display="https://podminky.urs.cz/item/CS_URS_2021_02/871228111"/>
    <hyperlink ref="F521" r:id="rId59" display="https://podminky.urs.cz/item/CS_URS_2021_02/877350320"/>
    <hyperlink ref="F535" r:id="rId60" display="https://podminky.urs.cz/item/CS_URS_2021_02/916231213"/>
    <hyperlink ref="F546" r:id="rId61" display="https://podminky.urs.cz/item/CS_URS_2021_02/919131111"/>
    <hyperlink ref="F552" r:id="rId62" display="https://podminky.urs.cz/item/CS_URS_2021_02/919726124"/>
    <hyperlink ref="F559" r:id="rId63" display="https://podminky.urs.cz/item/CS_URS_2021_02/931992111"/>
    <hyperlink ref="F566" r:id="rId64" display="https://podminky.urs.cz/item/CS_URS_2021_02/931994142"/>
    <hyperlink ref="F573" r:id="rId65" display="https://podminky.urs.cz/item/CS_URS_2021_02/953961212"/>
    <hyperlink ref="F578" r:id="rId66" display="https://podminky.urs.cz/item/CS_URS_2021_02/953961213"/>
    <hyperlink ref="F583" r:id="rId67" display="https://podminky.urs.cz/item/CS_URS_2021_02/953965115"/>
    <hyperlink ref="F588" r:id="rId68" display="https://podminky.urs.cz/item/CS_URS_2021_02/953965121"/>
    <hyperlink ref="F599" r:id="rId69" display="https://podminky.urs.cz/item/CS_URS_2021_02/953991321"/>
    <hyperlink ref="F605" r:id="rId70" display="https://podminky.urs.cz/item/CS_URS_2021_02/963012510"/>
    <hyperlink ref="F610" r:id="rId71" display="https://podminky.urs.cz/item/CS_URS_2021_02/966005211"/>
    <hyperlink ref="F615" r:id="rId72" display="https://podminky.urs.cz/item/CS_URS_2021_02/966006211"/>
    <hyperlink ref="F620" r:id="rId73" display="https://podminky.urs.cz/item/CS_URS_2021_02/977131110"/>
    <hyperlink ref="F626" r:id="rId74" display="https://podminky.urs.cz/item/CS_URS_2021_02/977131291"/>
    <hyperlink ref="F631" r:id="rId75" display="https://podminky.urs.cz/item/CS_URS_2021_02/977211112"/>
    <hyperlink ref="F636" r:id="rId76" display="https://podminky.urs.cz/item/CS_URS_2021_02/981511112"/>
    <hyperlink ref="F642" r:id="rId77" display="https://podminky.urs.cz/item/CS_URS_2021_02/981511113"/>
    <hyperlink ref="F647" r:id="rId78" display="https://podminky.urs.cz/item/CS_URS_2021_02/981511116"/>
    <hyperlink ref="F653" r:id="rId79" display="https://podminky.urs.cz/item/CS_URS_2021_02/985323112"/>
    <hyperlink ref="F660" r:id="rId80" display="https://podminky.urs.cz/item/CS_URS_2021_02/985622311"/>
    <hyperlink ref="F672" r:id="rId81" display="https://podminky.urs.cz/item/CS_URS_2021_02/997013501"/>
    <hyperlink ref="F675" r:id="rId82" display="https://podminky.urs.cz/item/CS_URS_2021_02/997013509"/>
    <hyperlink ref="F679" r:id="rId83" display="https://podminky.urs.cz/item/CS_URS_2021_02/997013601"/>
    <hyperlink ref="F683" r:id="rId84" display="https://podminky.urs.cz/item/CS_URS_2021_02/997013602"/>
    <hyperlink ref="F687" r:id="rId85" display="https://podminky.urs.cz/item/CS_URS_2021_02/997013631"/>
    <hyperlink ref="F691" r:id="rId86" display="https://podminky.urs.cz/item/CS_URS_2021_02/997013645"/>
    <hyperlink ref="F695" r:id="rId87" display="https://podminky.urs.cz/item/CS_URS_2021_02/997013655"/>
    <hyperlink ref="F700" r:id="rId88" display="https://podminky.urs.cz/item/CS_URS_2021_02/998153131"/>
    <hyperlink ref="F705" r:id="rId89" display="https://podminky.urs.cz/item/CS_URS_2021_02/711112001"/>
    <hyperlink ref="F720" r:id="rId90" display="https://podminky.urs.cz/item/CS_URS_2021_02/711161388"/>
    <hyperlink ref="F725" r:id="rId91" display="https://podminky.urs.cz/item/CS_URS_2021_02/711462201"/>
    <hyperlink ref="F735" r:id="rId92" display="https://podminky.urs.cz/item/CS_URS_2021_02/711713116"/>
    <hyperlink ref="F745" r:id="rId93" display="https://podminky.urs.cz/item/CS_URS_2021_02/711762622"/>
    <hyperlink ref="F754" r:id="rId94" display="https://podminky.urs.cz/item/CS_URS_2021_02/711742567"/>
    <hyperlink ref="F763" r:id="rId95" display="https://podminky.urs.cz/item/CS_URS_2021_02/711792183"/>
    <hyperlink ref="F774" r:id="rId96" display="https://podminky.urs.cz/item/CS_URS_2021_02/R711471053"/>
    <hyperlink ref="F786" r:id="rId97" display="https://podminky.urs.cz/item/CS_URS_2021_02/711747167"/>
    <hyperlink ref="F791" r:id="rId98" display="https://podminky.urs.cz/item/CS_URS_2021_02/998711101"/>
    <hyperlink ref="F794" r:id="rId99" display="https://podminky.urs.cz/item/CS_URS_2021_02/998711192"/>
    <hyperlink ref="F797" r:id="rId100" display="https://podminky.urs.cz/item/CS_URS_2021_02/998711181"/>
    <hyperlink ref="F813" r:id="rId101" display="https://podminky.urs.cz/item/CS_URS_2021_02/767163121"/>
    <hyperlink ref="F851" r:id="rId102" display="https://podminky.urs.cz/item/CS_URS_2021_02/998767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0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41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AT2" s="17" t="s">
        <v>93</v>
      </c>
      <c r="AZ2" s="235" t="s">
        <v>1238</v>
      </c>
      <c r="BA2" s="235" t="s">
        <v>1238</v>
      </c>
      <c r="BB2" s="235" t="s">
        <v>1</v>
      </c>
      <c r="BC2" s="235" t="s">
        <v>1239</v>
      </c>
      <c r="BD2" s="235" t="s">
        <v>83</v>
      </c>
    </row>
    <row r="3" spans="2:5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83</v>
      </c>
      <c r="AZ3" s="235" t="s">
        <v>1240</v>
      </c>
      <c r="BA3" s="235" t="s">
        <v>1240</v>
      </c>
      <c r="BB3" s="235" t="s">
        <v>1</v>
      </c>
      <c r="BC3" s="235" t="s">
        <v>1241</v>
      </c>
      <c r="BD3" s="235" t="s">
        <v>83</v>
      </c>
    </row>
    <row r="4" spans="2:46" s="1" customFormat="1" ht="24.95" customHeight="1">
      <c r="B4" s="20"/>
      <c r="D4" s="117" t="s">
        <v>112</v>
      </c>
      <c r="L4" s="20"/>
      <c r="M4" s="118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16.5" customHeight="1">
      <c r="B7" s="20"/>
      <c r="E7" s="321" t="str">
        <f>'Rekapitulace stavby'!K6</f>
        <v>Ulice Klajdovská</v>
      </c>
      <c r="F7" s="322"/>
      <c r="G7" s="322"/>
      <c r="H7" s="322"/>
      <c r="L7" s="20"/>
    </row>
    <row r="8" spans="2:12" s="1" customFormat="1" ht="12" customHeight="1">
      <c r="B8" s="20"/>
      <c r="D8" s="119" t="s">
        <v>113</v>
      </c>
      <c r="L8" s="20"/>
    </row>
    <row r="9" spans="1:31" s="2" customFormat="1" ht="16.5" customHeight="1">
      <c r="A9" s="34"/>
      <c r="B9" s="39"/>
      <c r="C9" s="34"/>
      <c r="D9" s="34"/>
      <c r="E9" s="321" t="s">
        <v>1242</v>
      </c>
      <c r="F9" s="324"/>
      <c r="G9" s="324"/>
      <c r="H9" s="324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19" t="s">
        <v>1243</v>
      </c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23" t="s">
        <v>1244</v>
      </c>
      <c r="F11" s="324"/>
      <c r="G11" s="324"/>
      <c r="H11" s="324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19" t="s">
        <v>18</v>
      </c>
      <c r="E13" s="34"/>
      <c r="F13" s="110" t="s">
        <v>1</v>
      </c>
      <c r="G13" s="34"/>
      <c r="H13" s="34"/>
      <c r="I13" s="119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20</v>
      </c>
      <c r="E14" s="34"/>
      <c r="F14" s="110" t="s">
        <v>21</v>
      </c>
      <c r="G14" s="34"/>
      <c r="H14" s="34"/>
      <c r="I14" s="119" t="s">
        <v>22</v>
      </c>
      <c r="J14" s="120" t="str">
        <f>'Rekapitulace stavby'!AN8</f>
        <v>12. 4. 2021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9" t="s">
        <v>24</v>
      </c>
      <c r="E16" s="34"/>
      <c r="F16" s="34"/>
      <c r="G16" s="34"/>
      <c r="H16" s="34"/>
      <c r="I16" s="119" t="s">
        <v>25</v>
      </c>
      <c r="J16" s="110" t="str">
        <f>IF('Rekapitulace stavby'!AN10="","",'Rekapitulace stavby'!AN10)</f>
        <v/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tr">
        <f>IF('Rekapitulace stavby'!E11="","",'Rekapitulace stavby'!E11)</f>
        <v xml:space="preserve"> </v>
      </c>
      <c r="F17" s="34"/>
      <c r="G17" s="34"/>
      <c r="H17" s="34"/>
      <c r="I17" s="119" t="s">
        <v>26</v>
      </c>
      <c r="J17" s="110" t="str">
        <f>IF('Rekapitulace stavby'!AN11="","",'Rekapitulace stavby'!AN11)</f>
        <v/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19" t="s">
        <v>27</v>
      </c>
      <c r="E19" s="34"/>
      <c r="F19" s="34"/>
      <c r="G19" s="34"/>
      <c r="H19" s="34"/>
      <c r="I19" s="119" t="s">
        <v>25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25" t="str">
        <f>'Rekapitulace stavby'!E14</f>
        <v>Vyplň údaj</v>
      </c>
      <c r="F20" s="326"/>
      <c r="G20" s="326"/>
      <c r="H20" s="326"/>
      <c r="I20" s="119" t="s">
        <v>26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19" t="s">
        <v>29</v>
      </c>
      <c r="E22" s="34"/>
      <c r="F22" s="34"/>
      <c r="G22" s="34"/>
      <c r="H22" s="34"/>
      <c r="I22" s="119" t="s">
        <v>25</v>
      </c>
      <c r="J22" s="110" t="str">
        <f>IF('Rekapitulace stavby'!AN16="","",'Rekapitulace stavby'!AN16)</f>
        <v/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tr">
        <f>IF('Rekapitulace stavby'!E17="","",'Rekapitulace stavby'!E17)</f>
        <v xml:space="preserve"> </v>
      </c>
      <c r="F23" s="34"/>
      <c r="G23" s="34"/>
      <c r="H23" s="34"/>
      <c r="I23" s="119" t="s">
        <v>26</v>
      </c>
      <c r="J23" s="110" t="str">
        <f>IF('Rekapitulace stavby'!AN17="","",'Rekapitulace stavby'!AN17)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19" t="s">
        <v>31</v>
      </c>
      <c r="E25" s="34"/>
      <c r="F25" s="34"/>
      <c r="G25" s="34"/>
      <c r="H25" s="34"/>
      <c r="I25" s="119" t="s">
        <v>25</v>
      </c>
      <c r="J25" s="110" t="str">
        <f>IF('Rekapitulace stavby'!AN19="","",'Rekapitulace stavby'!AN19)</f>
        <v/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tr">
        <f>IF('Rekapitulace stavby'!E20="","",'Rekapitulace stavby'!E20)</f>
        <v xml:space="preserve"> </v>
      </c>
      <c r="F26" s="34"/>
      <c r="G26" s="34"/>
      <c r="H26" s="34"/>
      <c r="I26" s="119" t="s">
        <v>26</v>
      </c>
      <c r="J26" s="110" t="str">
        <f>IF('Rekapitulace stavby'!AN20="","",'Rekapitulace stavby'!AN20)</f>
        <v/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19" t="s">
        <v>32</v>
      </c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1"/>
      <c r="B29" s="122"/>
      <c r="C29" s="121"/>
      <c r="D29" s="121"/>
      <c r="E29" s="327" t="s">
        <v>1</v>
      </c>
      <c r="F29" s="327"/>
      <c r="G29" s="327"/>
      <c r="H29" s="327"/>
      <c r="I29" s="121"/>
      <c r="J29" s="121"/>
      <c r="K29" s="121"/>
      <c r="L29" s="123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25" t="s">
        <v>33</v>
      </c>
      <c r="E32" s="34"/>
      <c r="F32" s="34"/>
      <c r="G32" s="34"/>
      <c r="H32" s="34"/>
      <c r="I32" s="34"/>
      <c r="J32" s="126">
        <f>ROUND(J131,2)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4"/>
      <c r="E33" s="124"/>
      <c r="F33" s="124"/>
      <c r="G33" s="124"/>
      <c r="H33" s="124"/>
      <c r="I33" s="124"/>
      <c r="J33" s="124"/>
      <c r="K33" s="12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27" t="s">
        <v>35</v>
      </c>
      <c r="G34" s="34"/>
      <c r="H34" s="34"/>
      <c r="I34" s="127" t="s">
        <v>34</v>
      </c>
      <c r="J34" s="127" t="s">
        <v>36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28" t="s">
        <v>37</v>
      </c>
      <c r="E35" s="119" t="s">
        <v>38</v>
      </c>
      <c r="F35" s="129">
        <f>ROUND((SUM(BE131:BE418)),2)</f>
        <v>0</v>
      </c>
      <c r="G35" s="34"/>
      <c r="H35" s="34"/>
      <c r="I35" s="130">
        <v>0.21</v>
      </c>
      <c r="J35" s="129">
        <f>ROUND(((SUM(BE131:BE418))*I35),2)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19" t="s">
        <v>39</v>
      </c>
      <c r="F36" s="129">
        <f>ROUND((SUM(BF131:BF418)),2)</f>
        <v>0</v>
      </c>
      <c r="G36" s="34"/>
      <c r="H36" s="34"/>
      <c r="I36" s="130">
        <v>0.15</v>
      </c>
      <c r="J36" s="129">
        <f>ROUND(((SUM(BF131:BF418))*I36),2)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9" t="s">
        <v>40</v>
      </c>
      <c r="F37" s="129">
        <f>ROUND((SUM(BG131:BG418)),2)</f>
        <v>0</v>
      </c>
      <c r="G37" s="34"/>
      <c r="H37" s="34"/>
      <c r="I37" s="130">
        <v>0.21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19" t="s">
        <v>41</v>
      </c>
      <c r="F38" s="129">
        <f>ROUND((SUM(BH131:BH418)),2)</f>
        <v>0</v>
      </c>
      <c r="G38" s="34"/>
      <c r="H38" s="34"/>
      <c r="I38" s="130">
        <v>0.15</v>
      </c>
      <c r="J38" s="129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19" t="s">
        <v>42</v>
      </c>
      <c r="F39" s="129">
        <f>ROUND((SUM(BI131:BI418)),2)</f>
        <v>0</v>
      </c>
      <c r="G39" s="34"/>
      <c r="H39" s="34"/>
      <c r="I39" s="130">
        <v>0</v>
      </c>
      <c r="J39" s="129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1"/>
      <c r="D41" s="132" t="s">
        <v>43</v>
      </c>
      <c r="E41" s="133"/>
      <c r="F41" s="133"/>
      <c r="G41" s="134" t="s">
        <v>44</v>
      </c>
      <c r="H41" s="135" t="s">
        <v>45</v>
      </c>
      <c r="I41" s="133"/>
      <c r="J41" s="136">
        <f>SUM(J32:J39)</f>
        <v>0</v>
      </c>
      <c r="K41" s="137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8" t="s">
        <v>46</v>
      </c>
      <c r="E50" s="139"/>
      <c r="F50" s="139"/>
      <c r="G50" s="138" t="s">
        <v>47</v>
      </c>
      <c r="H50" s="139"/>
      <c r="I50" s="139"/>
      <c r="J50" s="139"/>
      <c r="K50" s="139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0" t="s">
        <v>48</v>
      </c>
      <c r="E61" s="141"/>
      <c r="F61" s="142" t="s">
        <v>49</v>
      </c>
      <c r="G61" s="140" t="s">
        <v>48</v>
      </c>
      <c r="H61" s="141"/>
      <c r="I61" s="141"/>
      <c r="J61" s="143" t="s">
        <v>49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8" t="s">
        <v>50</v>
      </c>
      <c r="E65" s="144"/>
      <c r="F65" s="144"/>
      <c r="G65" s="138" t="s">
        <v>51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0" t="s">
        <v>48</v>
      </c>
      <c r="E76" s="141"/>
      <c r="F76" s="142" t="s">
        <v>49</v>
      </c>
      <c r="G76" s="140" t="s">
        <v>48</v>
      </c>
      <c r="H76" s="141"/>
      <c r="I76" s="141"/>
      <c r="J76" s="143" t="s">
        <v>49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115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28" t="str">
        <f>E7</f>
        <v>Ulice Klajdovská</v>
      </c>
      <c r="F85" s="329"/>
      <c r="G85" s="329"/>
      <c r="H85" s="329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113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28" t="s">
        <v>1242</v>
      </c>
      <c r="F87" s="330"/>
      <c r="G87" s="330"/>
      <c r="H87" s="330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1243</v>
      </c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81" t="str">
        <f>E11</f>
        <v>SO-02.1 - Plochy místní</v>
      </c>
      <c r="F89" s="330"/>
      <c r="G89" s="330"/>
      <c r="H89" s="330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 xml:space="preserve"> </v>
      </c>
      <c r="G91" s="36"/>
      <c r="H91" s="36"/>
      <c r="I91" s="29" t="s">
        <v>22</v>
      </c>
      <c r="J91" s="66" t="str">
        <f>IF(J14="","",J14)</f>
        <v>12. 4. 2021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5.2" customHeight="1">
      <c r="A93" s="34"/>
      <c r="B93" s="35"/>
      <c r="C93" s="29" t="s">
        <v>24</v>
      </c>
      <c r="D93" s="36"/>
      <c r="E93" s="36"/>
      <c r="F93" s="27" t="str">
        <f>E17</f>
        <v xml:space="preserve"> </v>
      </c>
      <c r="G93" s="36"/>
      <c r="H93" s="36"/>
      <c r="I93" s="29" t="s">
        <v>29</v>
      </c>
      <c r="J93" s="32" t="str">
        <f>E23</f>
        <v xml:space="preserve"> 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27</v>
      </c>
      <c r="D94" s="36"/>
      <c r="E94" s="36"/>
      <c r="F94" s="27" t="str">
        <f>IF(E20="","",E20)</f>
        <v>Vyplň údaj</v>
      </c>
      <c r="G94" s="36"/>
      <c r="H94" s="36"/>
      <c r="I94" s="29" t="s">
        <v>31</v>
      </c>
      <c r="J94" s="32" t="str">
        <f>E26</f>
        <v xml:space="preserve"> 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49" t="s">
        <v>116</v>
      </c>
      <c r="D96" s="150"/>
      <c r="E96" s="150"/>
      <c r="F96" s="150"/>
      <c r="G96" s="150"/>
      <c r="H96" s="150"/>
      <c r="I96" s="150"/>
      <c r="J96" s="151" t="s">
        <v>117</v>
      </c>
      <c r="K96" s="150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52" t="s">
        <v>118</v>
      </c>
      <c r="D98" s="36"/>
      <c r="E98" s="36"/>
      <c r="F98" s="36"/>
      <c r="G98" s="36"/>
      <c r="H98" s="36"/>
      <c r="I98" s="36"/>
      <c r="J98" s="84">
        <f>J131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119</v>
      </c>
    </row>
    <row r="99" spans="2:12" s="9" customFormat="1" ht="24.95" customHeight="1">
      <c r="B99" s="153"/>
      <c r="C99" s="154"/>
      <c r="D99" s="155" t="s">
        <v>299</v>
      </c>
      <c r="E99" s="156"/>
      <c r="F99" s="156"/>
      <c r="G99" s="156"/>
      <c r="H99" s="156"/>
      <c r="I99" s="156"/>
      <c r="J99" s="157">
        <f>J132</f>
        <v>0</v>
      </c>
      <c r="K99" s="154"/>
      <c r="L99" s="158"/>
    </row>
    <row r="100" spans="2:12" s="10" customFormat="1" ht="19.9" customHeight="1">
      <c r="B100" s="159"/>
      <c r="C100" s="104"/>
      <c r="D100" s="160" t="s">
        <v>300</v>
      </c>
      <c r="E100" s="161"/>
      <c r="F100" s="161"/>
      <c r="G100" s="161"/>
      <c r="H100" s="161"/>
      <c r="I100" s="161"/>
      <c r="J100" s="162">
        <f>J133</f>
        <v>0</v>
      </c>
      <c r="K100" s="104"/>
      <c r="L100" s="163"/>
    </row>
    <row r="101" spans="2:12" s="10" customFormat="1" ht="19.9" customHeight="1">
      <c r="B101" s="159"/>
      <c r="C101" s="104"/>
      <c r="D101" s="160" t="s">
        <v>301</v>
      </c>
      <c r="E101" s="161"/>
      <c r="F101" s="161"/>
      <c r="G101" s="161"/>
      <c r="H101" s="161"/>
      <c r="I101" s="161"/>
      <c r="J101" s="162">
        <f>J222</f>
        <v>0</v>
      </c>
      <c r="K101" s="104"/>
      <c r="L101" s="163"/>
    </row>
    <row r="102" spans="2:12" s="10" customFormat="1" ht="19.9" customHeight="1">
      <c r="B102" s="159"/>
      <c r="C102" s="104"/>
      <c r="D102" s="160" t="s">
        <v>303</v>
      </c>
      <c r="E102" s="161"/>
      <c r="F102" s="161"/>
      <c r="G102" s="161"/>
      <c r="H102" s="161"/>
      <c r="I102" s="161"/>
      <c r="J102" s="162">
        <f>J228</f>
        <v>0</v>
      </c>
      <c r="K102" s="104"/>
      <c r="L102" s="163"/>
    </row>
    <row r="103" spans="2:12" s="10" customFormat="1" ht="19.9" customHeight="1">
      <c r="B103" s="159"/>
      <c r="C103" s="104"/>
      <c r="D103" s="160" t="s">
        <v>304</v>
      </c>
      <c r="E103" s="161"/>
      <c r="F103" s="161"/>
      <c r="G103" s="161"/>
      <c r="H103" s="161"/>
      <c r="I103" s="161"/>
      <c r="J103" s="162">
        <f>J254</f>
        <v>0</v>
      </c>
      <c r="K103" s="104"/>
      <c r="L103" s="163"/>
    </row>
    <row r="104" spans="2:12" s="10" customFormat="1" ht="19.9" customHeight="1">
      <c r="B104" s="159"/>
      <c r="C104" s="104"/>
      <c r="D104" s="160" t="s">
        <v>305</v>
      </c>
      <c r="E104" s="161"/>
      <c r="F104" s="161"/>
      <c r="G104" s="161"/>
      <c r="H104" s="161"/>
      <c r="I104" s="161"/>
      <c r="J104" s="162">
        <f>J307</f>
        <v>0</v>
      </c>
      <c r="K104" s="104"/>
      <c r="L104" s="163"/>
    </row>
    <row r="105" spans="2:12" s="10" customFormat="1" ht="19.9" customHeight="1">
      <c r="B105" s="159"/>
      <c r="C105" s="104"/>
      <c r="D105" s="160" t="s">
        <v>306</v>
      </c>
      <c r="E105" s="161"/>
      <c r="F105" s="161"/>
      <c r="G105" s="161"/>
      <c r="H105" s="161"/>
      <c r="I105" s="161"/>
      <c r="J105" s="162">
        <f>J313</f>
        <v>0</v>
      </c>
      <c r="K105" s="104"/>
      <c r="L105" s="163"/>
    </row>
    <row r="106" spans="2:12" s="10" customFormat="1" ht="19.9" customHeight="1">
      <c r="B106" s="159"/>
      <c r="C106" s="104"/>
      <c r="D106" s="160" t="s">
        <v>307</v>
      </c>
      <c r="E106" s="161"/>
      <c r="F106" s="161"/>
      <c r="G106" s="161"/>
      <c r="H106" s="161"/>
      <c r="I106" s="161"/>
      <c r="J106" s="162">
        <f>J365</f>
        <v>0</v>
      </c>
      <c r="K106" s="104"/>
      <c r="L106" s="163"/>
    </row>
    <row r="107" spans="2:12" s="10" customFormat="1" ht="19.9" customHeight="1">
      <c r="B107" s="159"/>
      <c r="C107" s="104"/>
      <c r="D107" s="160" t="s">
        <v>308</v>
      </c>
      <c r="E107" s="161"/>
      <c r="F107" s="161"/>
      <c r="G107" s="161"/>
      <c r="H107" s="161"/>
      <c r="I107" s="161"/>
      <c r="J107" s="162">
        <f>J385</f>
        <v>0</v>
      </c>
      <c r="K107" s="104"/>
      <c r="L107" s="163"/>
    </row>
    <row r="108" spans="2:12" s="9" customFormat="1" ht="24.95" customHeight="1">
      <c r="B108" s="153"/>
      <c r="C108" s="154"/>
      <c r="D108" s="155" t="s">
        <v>309</v>
      </c>
      <c r="E108" s="156"/>
      <c r="F108" s="156"/>
      <c r="G108" s="156"/>
      <c r="H108" s="156"/>
      <c r="I108" s="156"/>
      <c r="J108" s="157">
        <f>J389</f>
        <v>0</v>
      </c>
      <c r="K108" s="154"/>
      <c r="L108" s="158"/>
    </row>
    <row r="109" spans="2:12" s="10" customFormat="1" ht="19.9" customHeight="1">
      <c r="B109" s="159"/>
      <c r="C109" s="104"/>
      <c r="D109" s="160" t="s">
        <v>310</v>
      </c>
      <c r="E109" s="161"/>
      <c r="F109" s="161"/>
      <c r="G109" s="161"/>
      <c r="H109" s="161"/>
      <c r="I109" s="161"/>
      <c r="J109" s="162">
        <f>J390</f>
        <v>0</v>
      </c>
      <c r="K109" s="104"/>
      <c r="L109" s="163"/>
    </row>
    <row r="110" spans="1:31" s="2" customFormat="1" ht="21.75" customHeight="1">
      <c r="A110" s="34"/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6.95" customHeight="1">
      <c r="A111" s="34"/>
      <c r="B111" s="54"/>
      <c r="C111" s="55"/>
      <c r="D111" s="55"/>
      <c r="E111" s="55"/>
      <c r="F111" s="55"/>
      <c r="G111" s="55"/>
      <c r="H111" s="55"/>
      <c r="I111" s="55"/>
      <c r="J111" s="55"/>
      <c r="K111" s="55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5" spans="1:31" s="2" customFormat="1" ht="6.95" customHeight="1">
      <c r="A115" s="34"/>
      <c r="B115" s="56"/>
      <c r="C115" s="57"/>
      <c r="D115" s="57"/>
      <c r="E115" s="57"/>
      <c r="F115" s="57"/>
      <c r="G115" s="57"/>
      <c r="H115" s="57"/>
      <c r="I115" s="57"/>
      <c r="J115" s="57"/>
      <c r="K115" s="57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24.95" customHeight="1">
      <c r="A116" s="34"/>
      <c r="B116" s="35"/>
      <c r="C116" s="23" t="s">
        <v>127</v>
      </c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5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2" customHeight="1">
      <c r="A118" s="34"/>
      <c r="B118" s="35"/>
      <c r="C118" s="29" t="s">
        <v>16</v>
      </c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6.5" customHeight="1">
      <c r="A119" s="34"/>
      <c r="B119" s="35"/>
      <c r="C119" s="36"/>
      <c r="D119" s="36"/>
      <c r="E119" s="328" t="str">
        <f>E7</f>
        <v>Ulice Klajdovská</v>
      </c>
      <c r="F119" s="329"/>
      <c r="G119" s="329"/>
      <c r="H119" s="329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2:12" s="1" customFormat="1" ht="12" customHeight="1">
      <c r="B120" s="21"/>
      <c r="C120" s="29" t="s">
        <v>113</v>
      </c>
      <c r="D120" s="22"/>
      <c r="E120" s="22"/>
      <c r="F120" s="22"/>
      <c r="G120" s="22"/>
      <c r="H120" s="22"/>
      <c r="I120" s="22"/>
      <c r="J120" s="22"/>
      <c r="K120" s="22"/>
      <c r="L120" s="20"/>
    </row>
    <row r="121" spans="1:31" s="2" customFormat="1" ht="16.5" customHeight="1">
      <c r="A121" s="34"/>
      <c r="B121" s="35"/>
      <c r="C121" s="36"/>
      <c r="D121" s="36"/>
      <c r="E121" s="328" t="s">
        <v>1242</v>
      </c>
      <c r="F121" s="330"/>
      <c r="G121" s="330"/>
      <c r="H121" s="330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2" customHeight="1">
      <c r="A122" s="34"/>
      <c r="B122" s="35"/>
      <c r="C122" s="29" t="s">
        <v>1243</v>
      </c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6.5" customHeight="1">
      <c r="A123" s="34"/>
      <c r="B123" s="35"/>
      <c r="C123" s="36"/>
      <c r="D123" s="36"/>
      <c r="E123" s="281" t="str">
        <f>E11</f>
        <v>SO-02.1 - Plochy místní</v>
      </c>
      <c r="F123" s="330"/>
      <c r="G123" s="330"/>
      <c r="H123" s="330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6.95" customHeight="1">
      <c r="A124" s="34"/>
      <c r="B124" s="35"/>
      <c r="C124" s="36"/>
      <c r="D124" s="36"/>
      <c r="E124" s="36"/>
      <c r="F124" s="36"/>
      <c r="G124" s="36"/>
      <c r="H124" s="36"/>
      <c r="I124" s="36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2" customHeight="1">
      <c r="A125" s="34"/>
      <c r="B125" s="35"/>
      <c r="C125" s="29" t="s">
        <v>20</v>
      </c>
      <c r="D125" s="36"/>
      <c r="E125" s="36"/>
      <c r="F125" s="27" t="str">
        <f>F14</f>
        <v xml:space="preserve"> </v>
      </c>
      <c r="G125" s="36"/>
      <c r="H125" s="36"/>
      <c r="I125" s="29" t="s">
        <v>22</v>
      </c>
      <c r="J125" s="66" t="str">
        <f>IF(J14="","",J14)</f>
        <v>12. 4. 2021</v>
      </c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6.95" customHeight="1">
      <c r="A126" s="34"/>
      <c r="B126" s="35"/>
      <c r="C126" s="36"/>
      <c r="D126" s="36"/>
      <c r="E126" s="36"/>
      <c r="F126" s="36"/>
      <c r="G126" s="36"/>
      <c r="H126" s="36"/>
      <c r="I126" s="36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5.2" customHeight="1">
      <c r="A127" s="34"/>
      <c r="B127" s="35"/>
      <c r="C127" s="29" t="s">
        <v>24</v>
      </c>
      <c r="D127" s="36"/>
      <c r="E127" s="36"/>
      <c r="F127" s="27" t="str">
        <f>E17</f>
        <v xml:space="preserve"> </v>
      </c>
      <c r="G127" s="36"/>
      <c r="H127" s="36"/>
      <c r="I127" s="29" t="s">
        <v>29</v>
      </c>
      <c r="J127" s="32" t="str">
        <f>E23</f>
        <v xml:space="preserve"> </v>
      </c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15.2" customHeight="1">
      <c r="A128" s="34"/>
      <c r="B128" s="35"/>
      <c r="C128" s="29" t="s">
        <v>27</v>
      </c>
      <c r="D128" s="36"/>
      <c r="E128" s="36"/>
      <c r="F128" s="27" t="str">
        <f>IF(E20="","",E20)</f>
        <v>Vyplň údaj</v>
      </c>
      <c r="G128" s="36"/>
      <c r="H128" s="36"/>
      <c r="I128" s="29" t="s">
        <v>31</v>
      </c>
      <c r="J128" s="32" t="str">
        <f>E26</f>
        <v xml:space="preserve"> </v>
      </c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2" customFormat="1" ht="10.35" customHeight="1">
      <c r="A129" s="34"/>
      <c r="B129" s="35"/>
      <c r="C129" s="36"/>
      <c r="D129" s="36"/>
      <c r="E129" s="36"/>
      <c r="F129" s="36"/>
      <c r="G129" s="36"/>
      <c r="H129" s="36"/>
      <c r="I129" s="36"/>
      <c r="J129" s="36"/>
      <c r="K129" s="36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31" s="11" customFormat="1" ht="29.25" customHeight="1">
      <c r="A130" s="164"/>
      <c r="B130" s="165"/>
      <c r="C130" s="166" t="s">
        <v>128</v>
      </c>
      <c r="D130" s="167" t="s">
        <v>58</v>
      </c>
      <c r="E130" s="167" t="s">
        <v>54</v>
      </c>
      <c r="F130" s="167" t="s">
        <v>55</v>
      </c>
      <c r="G130" s="167" t="s">
        <v>129</v>
      </c>
      <c r="H130" s="167" t="s">
        <v>130</v>
      </c>
      <c r="I130" s="167" t="s">
        <v>131</v>
      </c>
      <c r="J130" s="167" t="s">
        <v>117</v>
      </c>
      <c r="K130" s="168" t="s">
        <v>132</v>
      </c>
      <c r="L130" s="169"/>
      <c r="M130" s="75" t="s">
        <v>1</v>
      </c>
      <c r="N130" s="76" t="s">
        <v>37</v>
      </c>
      <c r="O130" s="76" t="s">
        <v>133</v>
      </c>
      <c r="P130" s="76" t="s">
        <v>134</v>
      </c>
      <c r="Q130" s="76" t="s">
        <v>135</v>
      </c>
      <c r="R130" s="76" t="s">
        <v>136</v>
      </c>
      <c r="S130" s="76" t="s">
        <v>137</v>
      </c>
      <c r="T130" s="77" t="s">
        <v>138</v>
      </c>
      <c r="U130" s="164"/>
      <c r="V130" s="164"/>
      <c r="W130" s="164"/>
      <c r="X130" s="164"/>
      <c r="Y130" s="164"/>
      <c r="Z130" s="164"/>
      <c r="AA130" s="164"/>
      <c r="AB130" s="164"/>
      <c r="AC130" s="164"/>
      <c r="AD130" s="164"/>
      <c r="AE130" s="164"/>
    </row>
    <row r="131" spans="1:63" s="2" customFormat="1" ht="22.9" customHeight="1">
      <c r="A131" s="34"/>
      <c r="B131" s="35"/>
      <c r="C131" s="82" t="s">
        <v>139</v>
      </c>
      <c r="D131" s="36"/>
      <c r="E131" s="36"/>
      <c r="F131" s="36"/>
      <c r="G131" s="36"/>
      <c r="H131" s="36"/>
      <c r="I131" s="36"/>
      <c r="J131" s="170">
        <f>BK131</f>
        <v>0</v>
      </c>
      <c r="K131" s="36"/>
      <c r="L131" s="39"/>
      <c r="M131" s="78"/>
      <c r="N131" s="171"/>
      <c r="O131" s="79"/>
      <c r="P131" s="172">
        <f>P132+P389</f>
        <v>0</v>
      </c>
      <c r="Q131" s="79"/>
      <c r="R131" s="172">
        <f>R132+R389</f>
        <v>185.47896166000004</v>
      </c>
      <c r="S131" s="79"/>
      <c r="T131" s="173">
        <f>T132+T389</f>
        <v>116.41262499999999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72</v>
      </c>
      <c r="AU131" s="17" t="s">
        <v>119</v>
      </c>
      <c r="BK131" s="174">
        <f>BK132+BK389</f>
        <v>0</v>
      </c>
    </row>
    <row r="132" spans="2:63" s="12" customFormat="1" ht="25.9" customHeight="1">
      <c r="B132" s="175"/>
      <c r="C132" s="176"/>
      <c r="D132" s="177" t="s">
        <v>72</v>
      </c>
      <c r="E132" s="178" t="s">
        <v>314</v>
      </c>
      <c r="F132" s="178" t="s">
        <v>315</v>
      </c>
      <c r="G132" s="176"/>
      <c r="H132" s="176"/>
      <c r="I132" s="179"/>
      <c r="J132" s="180">
        <f>BK132</f>
        <v>0</v>
      </c>
      <c r="K132" s="176"/>
      <c r="L132" s="181"/>
      <c r="M132" s="182"/>
      <c r="N132" s="183"/>
      <c r="O132" s="183"/>
      <c r="P132" s="184">
        <f>P133+P222+P228+P254+P307+P313+P365+P385</f>
        <v>0</v>
      </c>
      <c r="Q132" s="183"/>
      <c r="R132" s="184">
        <f>R133+R222+R228+R254+R307+R313+R365+R385</f>
        <v>185.44353236000003</v>
      </c>
      <c r="S132" s="183"/>
      <c r="T132" s="185">
        <f>T133+T222+T228+T254+T307+T313+T365+T385</f>
        <v>116.41262499999999</v>
      </c>
      <c r="AR132" s="186" t="s">
        <v>81</v>
      </c>
      <c r="AT132" s="187" t="s">
        <v>72</v>
      </c>
      <c r="AU132" s="187" t="s">
        <v>73</v>
      </c>
      <c r="AY132" s="186" t="s">
        <v>142</v>
      </c>
      <c r="BK132" s="188">
        <f>BK133+BK222+BK228+BK254+BK307+BK313+BK365+BK385</f>
        <v>0</v>
      </c>
    </row>
    <row r="133" spans="2:63" s="12" customFormat="1" ht="22.9" customHeight="1">
      <c r="B133" s="175"/>
      <c r="C133" s="176"/>
      <c r="D133" s="177" t="s">
        <v>72</v>
      </c>
      <c r="E133" s="189" t="s">
        <v>81</v>
      </c>
      <c r="F133" s="189" t="s">
        <v>316</v>
      </c>
      <c r="G133" s="176"/>
      <c r="H133" s="176"/>
      <c r="I133" s="179"/>
      <c r="J133" s="190">
        <f>BK133</f>
        <v>0</v>
      </c>
      <c r="K133" s="176"/>
      <c r="L133" s="181"/>
      <c r="M133" s="182"/>
      <c r="N133" s="183"/>
      <c r="O133" s="183"/>
      <c r="P133" s="184">
        <f>SUM(P134:P221)</f>
        <v>0</v>
      </c>
      <c r="Q133" s="183"/>
      <c r="R133" s="184">
        <f>SUM(R134:R221)</f>
        <v>55.20071</v>
      </c>
      <c r="S133" s="183"/>
      <c r="T133" s="185">
        <f>SUM(T134:T221)</f>
        <v>116.41262499999999</v>
      </c>
      <c r="AR133" s="186" t="s">
        <v>81</v>
      </c>
      <c r="AT133" s="187" t="s">
        <v>72</v>
      </c>
      <c r="AU133" s="187" t="s">
        <v>81</v>
      </c>
      <c r="AY133" s="186" t="s">
        <v>142</v>
      </c>
      <c r="BK133" s="188">
        <f>SUM(BK134:BK221)</f>
        <v>0</v>
      </c>
    </row>
    <row r="134" spans="1:65" s="2" customFormat="1" ht="37.9" customHeight="1">
      <c r="A134" s="34"/>
      <c r="B134" s="35"/>
      <c r="C134" s="191" t="s">
        <v>81</v>
      </c>
      <c r="D134" s="191" t="s">
        <v>145</v>
      </c>
      <c r="E134" s="192" t="s">
        <v>1245</v>
      </c>
      <c r="F134" s="193" t="s">
        <v>1246</v>
      </c>
      <c r="G134" s="194" t="s">
        <v>319</v>
      </c>
      <c r="H134" s="195">
        <v>11</v>
      </c>
      <c r="I134" s="196"/>
      <c r="J134" s="197">
        <f>ROUND(I134*H134,2)</f>
        <v>0</v>
      </c>
      <c r="K134" s="193" t="s">
        <v>149</v>
      </c>
      <c r="L134" s="39"/>
      <c r="M134" s="198" t="s">
        <v>1</v>
      </c>
      <c r="N134" s="199" t="s">
        <v>38</v>
      </c>
      <c r="O134" s="71"/>
      <c r="P134" s="200">
        <f>O134*H134</f>
        <v>0</v>
      </c>
      <c r="Q134" s="200">
        <v>0</v>
      </c>
      <c r="R134" s="200">
        <f>Q134*H134</f>
        <v>0</v>
      </c>
      <c r="S134" s="200">
        <v>0</v>
      </c>
      <c r="T134" s="201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2" t="s">
        <v>168</v>
      </c>
      <c r="AT134" s="202" t="s">
        <v>145</v>
      </c>
      <c r="AU134" s="202" t="s">
        <v>83</v>
      </c>
      <c r="AY134" s="17" t="s">
        <v>142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17" t="s">
        <v>81</v>
      </c>
      <c r="BK134" s="203">
        <f>ROUND(I134*H134,2)</f>
        <v>0</v>
      </c>
      <c r="BL134" s="17" t="s">
        <v>168</v>
      </c>
      <c r="BM134" s="202" t="s">
        <v>1247</v>
      </c>
    </row>
    <row r="135" spans="1:47" s="2" customFormat="1" ht="29.25">
      <c r="A135" s="34"/>
      <c r="B135" s="35"/>
      <c r="C135" s="36"/>
      <c r="D135" s="204" t="s">
        <v>152</v>
      </c>
      <c r="E135" s="36"/>
      <c r="F135" s="205" t="s">
        <v>1248</v>
      </c>
      <c r="G135" s="36"/>
      <c r="H135" s="36"/>
      <c r="I135" s="206"/>
      <c r="J135" s="36"/>
      <c r="K135" s="36"/>
      <c r="L135" s="39"/>
      <c r="M135" s="207"/>
      <c r="N135" s="208"/>
      <c r="O135" s="71"/>
      <c r="P135" s="71"/>
      <c r="Q135" s="71"/>
      <c r="R135" s="71"/>
      <c r="S135" s="71"/>
      <c r="T135" s="72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152</v>
      </c>
      <c r="AU135" s="17" t="s">
        <v>83</v>
      </c>
    </row>
    <row r="136" spans="1:47" s="2" customFormat="1" ht="11.25">
      <c r="A136" s="34"/>
      <c r="B136" s="35"/>
      <c r="C136" s="36"/>
      <c r="D136" s="209" t="s">
        <v>153</v>
      </c>
      <c r="E136" s="36"/>
      <c r="F136" s="210" t="s">
        <v>1249</v>
      </c>
      <c r="G136" s="36"/>
      <c r="H136" s="36"/>
      <c r="I136" s="206"/>
      <c r="J136" s="36"/>
      <c r="K136" s="36"/>
      <c r="L136" s="39"/>
      <c r="M136" s="207"/>
      <c r="N136" s="208"/>
      <c r="O136" s="71"/>
      <c r="P136" s="71"/>
      <c r="Q136" s="71"/>
      <c r="R136" s="71"/>
      <c r="S136" s="71"/>
      <c r="T136" s="72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7" t="s">
        <v>153</v>
      </c>
      <c r="AU136" s="17" t="s">
        <v>83</v>
      </c>
    </row>
    <row r="137" spans="2:51" s="13" customFormat="1" ht="11.25">
      <c r="B137" s="211"/>
      <c r="C137" s="212"/>
      <c r="D137" s="204" t="s">
        <v>159</v>
      </c>
      <c r="E137" s="213" t="s">
        <v>1</v>
      </c>
      <c r="F137" s="214" t="s">
        <v>1250</v>
      </c>
      <c r="G137" s="212"/>
      <c r="H137" s="213" t="s">
        <v>1</v>
      </c>
      <c r="I137" s="215"/>
      <c r="J137" s="212"/>
      <c r="K137" s="212"/>
      <c r="L137" s="216"/>
      <c r="M137" s="217"/>
      <c r="N137" s="218"/>
      <c r="O137" s="218"/>
      <c r="P137" s="218"/>
      <c r="Q137" s="218"/>
      <c r="R137" s="218"/>
      <c r="S137" s="218"/>
      <c r="T137" s="219"/>
      <c r="AT137" s="220" t="s">
        <v>159</v>
      </c>
      <c r="AU137" s="220" t="s">
        <v>83</v>
      </c>
      <c r="AV137" s="13" t="s">
        <v>81</v>
      </c>
      <c r="AW137" s="13" t="s">
        <v>30</v>
      </c>
      <c r="AX137" s="13" t="s">
        <v>73</v>
      </c>
      <c r="AY137" s="220" t="s">
        <v>142</v>
      </c>
    </row>
    <row r="138" spans="2:51" s="14" customFormat="1" ht="11.25">
      <c r="B138" s="221"/>
      <c r="C138" s="222"/>
      <c r="D138" s="204" t="s">
        <v>159</v>
      </c>
      <c r="E138" s="223" t="s">
        <v>1</v>
      </c>
      <c r="F138" s="224" t="s">
        <v>214</v>
      </c>
      <c r="G138" s="222"/>
      <c r="H138" s="225">
        <v>11</v>
      </c>
      <c r="I138" s="226"/>
      <c r="J138" s="222"/>
      <c r="K138" s="222"/>
      <c r="L138" s="227"/>
      <c r="M138" s="228"/>
      <c r="N138" s="229"/>
      <c r="O138" s="229"/>
      <c r="P138" s="229"/>
      <c r="Q138" s="229"/>
      <c r="R138" s="229"/>
      <c r="S138" s="229"/>
      <c r="T138" s="230"/>
      <c r="AT138" s="231" t="s">
        <v>159</v>
      </c>
      <c r="AU138" s="231" t="s">
        <v>83</v>
      </c>
      <c r="AV138" s="14" t="s">
        <v>83</v>
      </c>
      <c r="AW138" s="14" t="s">
        <v>30</v>
      </c>
      <c r="AX138" s="14" t="s">
        <v>81</v>
      </c>
      <c r="AY138" s="231" t="s">
        <v>142</v>
      </c>
    </row>
    <row r="139" spans="1:65" s="2" customFormat="1" ht="24.2" customHeight="1">
      <c r="A139" s="34"/>
      <c r="B139" s="35"/>
      <c r="C139" s="191" t="s">
        <v>83</v>
      </c>
      <c r="D139" s="191" t="s">
        <v>145</v>
      </c>
      <c r="E139" s="192" t="s">
        <v>1251</v>
      </c>
      <c r="F139" s="193" t="s">
        <v>1252</v>
      </c>
      <c r="G139" s="194" t="s">
        <v>319</v>
      </c>
      <c r="H139" s="195">
        <v>18.1</v>
      </c>
      <c r="I139" s="196"/>
      <c r="J139" s="197">
        <f>ROUND(I139*H139,2)</f>
        <v>0</v>
      </c>
      <c r="K139" s="193" t="s">
        <v>149</v>
      </c>
      <c r="L139" s="39"/>
      <c r="M139" s="198" t="s">
        <v>1</v>
      </c>
      <c r="N139" s="199" t="s">
        <v>38</v>
      </c>
      <c r="O139" s="71"/>
      <c r="P139" s="200">
        <f>O139*H139</f>
        <v>0</v>
      </c>
      <c r="Q139" s="200">
        <v>0</v>
      </c>
      <c r="R139" s="200">
        <f>Q139*H139</f>
        <v>0</v>
      </c>
      <c r="S139" s="200">
        <v>0.235</v>
      </c>
      <c r="T139" s="201">
        <f>S139*H139</f>
        <v>4.2535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02" t="s">
        <v>168</v>
      </c>
      <c r="AT139" s="202" t="s">
        <v>145</v>
      </c>
      <c r="AU139" s="202" t="s">
        <v>83</v>
      </c>
      <c r="AY139" s="17" t="s">
        <v>142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17" t="s">
        <v>81</v>
      </c>
      <c r="BK139" s="203">
        <f>ROUND(I139*H139,2)</f>
        <v>0</v>
      </c>
      <c r="BL139" s="17" t="s">
        <v>168</v>
      </c>
      <c r="BM139" s="202" t="s">
        <v>1253</v>
      </c>
    </row>
    <row r="140" spans="1:47" s="2" customFormat="1" ht="39">
      <c r="A140" s="34"/>
      <c r="B140" s="35"/>
      <c r="C140" s="36"/>
      <c r="D140" s="204" t="s">
        <v>152</v>
      </c>
      <c r="E140" s="36"/>
      <c r="F140" s="205" t="s">
        <v>1254</v>
      </c>
      <c r="G140" s="36"/>
      <c r="H140" s="36"/>
      <c r="I140" s="206"/>
      <c r="J140" s="36"/>
      <c r="K140" s="36"/>
      <c r="L140" s="39"/>
      <c r="M140" s="207"/>
      <c r="N140" s="208"/>
      <c r="O140" s="71"/>
      <c r="P140" s="71"/>
      <c r="Q140" s="71"/>
      <c r="R140" s="71"/>
      <c r="S140" s="71"/>
      <c r="T140" s="72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7" t="s">
        <v>152</v>
      </c>
      <c r="AU140" s="17" t="s">
        <v>83</v>
      </c>
    </row>
    <row r="141" spans="1:47" s="2" customFormat="1" ht="11.25">
      <c r="A141" s="34"/>
      <c r="B141" s="35"/>
      <c r="C141" s="36"/>
      <c r="D141" s="209" t="s">
        <v>153</v>
      </c>
      <c r="E141" s="36"/>
      <c r="F141" s="210" t="s">
        <v>1255</v>
      </c>
      <c r="G141" s="36"/>
      <c r="H141" s="36"/>
      <c r="I141" s="206"/>
      <c r="J141" s="36"/>
      <c r="K141" s="36"/>
      <c r="L141" s="39"/>
      <c r="M141" s="207"/>
      <c r="N141" s="208"/>
      <c r="O141" s="71"/>
      <c r="P141" s="71"/>
      <c r="Q141" s="71"/>
      <c r="R141" s="71"/>
      <c r="S141" s="71"/>
      <c r="T141" s="72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T141" s="17" t="s">
        <v>153</v>
      </c>
      <c r="AU141" s="17" t="s">
        <v>83</v>
      </c>
    </row>
    <row r="142" spans="2:51" s="13" customFormat="1" ht="11.25">
      <c r="B142" s="211"/>
      <c r="C142" s="212"/>
      <c r="D142" s="204" t="s">
        <v>159</v>
      </c>
      <c r="E142" s="213" t="s">
        <v>1</v>
      </c>
      <c r="F142" s="214" t="s">
        <v>1250</v>
      </c>
      <c r="G142" s="212"/>
      <c r="H142" s="213" t="s">
        <v>1</v>
      </c>
      <c r="I142" s="215"/>
      <c r="J142" s="212"/>
      <c r="K142" s="212"/>
      <c r="L142" s="216"/>
      <c r="M142" s="217"/>
      <c r="N142" s="218"/>
      <c r="O142" s="218"/>
      <c r="P142" s="218"/>
      <c r="Q142" s="218"/>
      <c r="R142" s="218"/>
      <c r="S142" s="218"/>
      <c r="T142" s="219"/>
      <c r="AT142" s="220" t="s">
        <v>159</v>
      </c>
      <c r="AU142" s="220" t="s">
        <v>83</v>
      </c>
      <c r="AV142" s="13" t="s">
        <v>81</v>
      </c>
      <c r="AW142" s="13" t="s">
        <v>30</v>
      </c>
      <c r="AX142" s="13" t="s">
        <v>73</v>
      </c>
      <c r="AY142" s="220" t="s">
        <v>142</v>
      </c>
    </row>
    <row r="143" spans="2:51" s="14" customFormat="1" ht="11.25">
      <c r="B143" s="221"/>
      <c r="C143" s="222"/>
      <c r="D143" s="204" t="s">
        <v>159</v>
      </c>
      <c r="E143" s="223" t="s">
        <v>1</v>
      </c>
      <c r="F143" s="224" t="s">
        <v>1256</v>
      </c>
      <c r="G143" s="222"/>
      <c r="H143" s="225">
        <v>18.1</v>
      </c>
      <c r="I143" s="226"/>
      <c r="J143" s="222"/>
      <c r="K143" s="222"/>
      <c r="L143" s="227"/>
      <c r="M143" s="228"/>
      <c r="N143" s="229"/>
      <c r="O143" s="229"/>
      <c r="P143" s="229"/>
      <c r="Q143" s="229"/>
      <c r="R143" s="229"/>
      <c r="S143" s="229"/>
      <c r="T143" s="230"/>
      <c r="AT143" s="231" t="s">
        <v>159</v>
      </c>
      <c r="AU143" s="231" t="s">
        <v>83</v>
      </c>
      <c r="AV143" s="14" t="s">
        <v>83</v>
      </c>
      <c r="AW143" s="14" t="s">
        <v>30</v>
      </c>
      <c r="AX143" s="14" t="s">
        <v>81</v>
      </c>
      <c r="AY143" s="231" t="s">
        <v>142</v>
      </c>
    </row>
    <row r="144" spans="1:65" s="2" customFormat="1" ht="24.2" customHeight="1">
      <c r="A144" s="34"/>
      <c r="B144" s="35"/>
      <c r="C144" s="191" t="s">
        <v>162</v>
      </c>
      <c r="D144" s="191" t="s">
        <v>145</v>
      </c>
      <c r="E144" s="192" t="s">
        <v>317</v>
      </c>
      <c r="F144" s="193" t="s">
        <v>318</v>
      </c>
      <c r="G144" s="194" t="s">
        <v>319</v>
      </c>
      <c r="H144" s="195">
        <v>90</v>
      </c>
      <c r="I144" s="196"/>
      <c r="J144" s="197">
        <f>ROUND(I144*H144,2)</f>
        <v>0</v>
      </c>
      <c r="K144" s="193" t="s">
        <v>149</v>
      </c>
      <c r="L144" s="39"/>
      <c r="M144" s="198" t="s">
        <v>1</v>
      </c>
      <c r="N144" s="199" t="s">
        <v>38</v>
      </c>
      <c r="O144" s="71"/>
      <c r="P144" s="200">
        <f>O144*H144</f>
        <v>0</v>
      </c>
      <c r="Q144" s="200">
        <v>0</v>
      </c>
      <c r="R144" s="200">
        <f>Q144*H144</f>
        <v>0</v>
      </c>
      <c r="S144" s="200">
        <v>0.26</v>
      </c>
      <c r="T144" s="201">
        <f>S144*H144</f>
        <v>23.400000000000002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2" t="s">
        <v>168</v>
      </c>
      <c r="AT144" s="202" t="s">
        <v>145</v>
      </c>
      <c r="AU144" s="202" t="s">
        <v>83</v>
      </c>
      <c r="AY144" s="17" t="s">
        <v>142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17" t="s">
        <v>81</v>
      </c>
      <c r="BK144" s="203">
        <f>ROUND(I144*H144,2)</f>
        <v>0</v>
      </c>
      <c r="BL144" s="17" t="s">
        <v>168</v>
      </c>
      <c r="BM144" s="202" t="s">
        <v>1257</v>
      </c>
    </row>
    <row r="145" spans="1:47" s="2" customFormat="1" ht="39">
      <c r="A145" s="34"/>
      <c r="B145" s="35"/>
      <c r="C145" s="36"/>
      <c r="D145" s="204" t="s">
        <v>152</v>
      </c>
      <c r="E145" s="36"/>
      <c r="F145" s="205" t="s">
        <v>321</v>
      </c>
      <c r="G145" s="36"/>
      <c r="H145" s="36"/>
      <c r="I145" s="206"/>
      <c r="J145" s="36"/>
      <c r="K145" s="36"/>
      <c r="L145" s="39"/>
      <c r="M145" s="207"/>
      <c r="N145" s="208"/>
      <c r="O145" s="71"/>
      <c r="P145" s="71"/>
      <c r="Q145" s="71"/>
      <c r="R145" s="71"/>
      <c r="S145" s="71"/>
      <c r="T145" s="72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7" t="s">
        <v>152</v>
      </c>
      <c r="AU145" s="17" t="s">
        <v>83</v>
      </c>
    </row>
    <row r="146" spans="1:47" s="2" customFormat="1" ht="11.25">
      <c r="A146" s="34"/>
      <c r="B146" s="35"/>
      <c r="C146" s="36"/>
      <c r="D146" s="209" t="s">
        <v>153</v>
      </c>
      <c r="E146" s="36"/>
      <c r="F146" s="210" t="s">
        <v>322</v>
      </c>
      <c r="G146" s="36"/>
      <c r="H146" s="36"/>
      <c r="I146" s="206"/>
      <c r="J146" s="36"/>
      <c r="K146" s="36"/>
      <c r="L146" s="39"/>
      <c r="M146" s="207"/>
      <c r="N146" s="208"/>
      <c r="O146" s="71"/>
      <c r="P146" s="71"/>
      <c r="Q146" s="71"/>
      <c r="R146" s="71"/>
      <c r="S146" s="71"/>
      <c r="T146" s="72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7" t="s">
        <v>153</v>
      </c>
      <c r="AU146" s="17" t="s">
        <v>83</v>
      </c>
    </row>
    <row r="147" spans="2:51" s="13" customFormat="1" ht="11.25">
      <c r="B147" s="211"/>
      <c r="C147" s="212"/>
      <c r="D147" s="204" t="s">
        <v>159</v>
      </c>
      <c r="E147" s="213" t="s">
        <v>1</v>
      </c>
      <c r="F147" s="214" t="s">
        <v>1250</v>
      </c>
      <c r="G147" s="212"/>
      <c r="H147" s="213" t="s">
        <v>1</v>
      </c>
      <c r="I147" s="215"/>
      <c r="J147" s="212"/>
      <c r="K147" s="212"/>
      <c r="L147" s="216"/>
      <c r="M147" s="217"/>
      <c r="N147" s="218"/>
      <c r="O147" s="218"/>
      <c r="P147" s="218"/>
      <c r="Q147" s="218"/>
      <c r="R147" s="218"/>
      <c r="S147" s="218"/>
      <c r="T147" s="219"/>
      <c r="AT147" s="220" t="s">
        <v>159</v>
      </c>
      <c r="AU147" s="220" t="s">
        <v>83</v>
      </c>
      <c r="AV147" s="13" t="s">
        <v>81</v>
      </c>
      <c r="AW147" s="13" t="s">
        <v>30</v>
      </c>
      <c r="AX147" s="13" t="s">
        <v>73</v>
      </c>
      <c r="AY147" s="220" t="s">
        <v>142</v>
      </c>
    </row>
    <row r="148" spans="2:51" s="14" customFormat="1" ht="11.25">
      <c r="B148" s="221"/>
      <c r="C148" s="222"/>
      <c r="D148" s="204" t="s">
        <v>159</v>
      </c>
      <c r="E148" s="223" t="s">
        <v>1</v>
      </c>
      <c r="F148" s="224" t="s">
        <v>912</v>
      </c>
      <c r="G148" s="222"/>
      <c r="H148" s="225">
        <v>90</v>
      </c>
      <c r="I148" s="226"/>
      <c r="J148" s="222"/>
      <c r="K148" s="222"/>
      <c r="L148" s="227"/>
      <c r="M148" s="228"/>
      <c r="N148" s="229"/>
      <c r="O148" s="229"/>
      <c r="P148" s="229"/>
      <c r="Q148" s="229"/>
      <c r="R148" s="229"/>
      <c r="S148" s="229"/>
      <c r="T148" s="230"/>
      <c r="AT148" s="231" t="s">
        <v>159</v>
      </c>
      <c r="AU148" s="231" t="s">
        <v>83</v>
      </c>
      <c r="AV148" s="14" t="s">
        <v>83</v>
      </c>
      <c r="AW148" s="14" t="s">
        <v>30</v>
      </c>
      <c r="AX148" s="14" t="s">
        <v>81</v>
      </c>
      <c r="AY148" s="231" t="s">
        <v>142</v>
      </c>
    </row>
    <row r="149" spans="1:65" s="2" customFormat="1" ht="24.2" customHeight="1">
      <c r="A149" s="34"/>
      <c r="B149" s="35"/>
      <c r="C149" s="191" t="s">
        <v>168</v>
      </c>
      <c r="D149" s="191" t="s">
        <v>145</v>
      </c>
      <c r="E149" s="192" t="s">
        <v>325</v>
      </c>
      <c r="F149" s="193" t="s">
        <v>326</v>
      </c>
      <c r="G149" s="194" t="s">
        <v>319</v>
      </c>
      <c r="H149" s="195">
        <v>115.4</v>
      </c>
      <c r="I149" s="196"/>
      <c r="J149" s="197">
        <f>ROUND(I149*H149,2)</f>
        <v>0</v>
      </c>
      <c r="K149" s="193" t="s">
        <v>149</v>
      </c>
      <c r="L149" s="39"/>
      <c r="M149" s="198" t="s">
        <v>1</v>
      </c>
      <c r="N149" s="199" t="s">
        <v>38</v>
      </c>
      <c r="O149" s="71"/>
      <c r="P149" s="200">
        <f>O149*H149</f>
        <v>0</v>
      </c>
      <c r="Q149" s="200">
        <v>0</v>
      </c>
      <c r="R149" s="200">
        <f>Q149*H149</f>
        <v>0</v>
      </c>
      <c r="S149" s="200">
        <v>0.58</v>
      </c>
      <c r="T149" s="201">
        <f>S149*H149</f>
        <v>66.932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02" t="s">
        <v>168</v>
      </c>
      <c r="AT149" s="202" t="s">
        <v>145</v>
      </c>
      <c r="AU149" s="202" t="s">
        <v>83</v>
      </c>
      <c r="AY149" s="17" t="s">
        <v>142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17" t="s">
        <v>81</v>
      </c>
      <c r="BK149" s="203">
        <f>ROUND(I149*H149,2)</f>
        <v>0</v>
      </c>
      <c r="BL149" s="17" t="s">
        <v>168</v>
      </c>
      <c r="BM149" s="202" t="s">
        <v>1258</v>
      </c>
    </row>
    <row r="150" spans="1:47" s="2" customFormat="1" ht="39">
      <c r="A150" s="34"/>
      <c r="B150" s="35"/>
      <c r="C150" s="36"/>
      <c r="D150" s="204" t="s">
        <v>152</v>
      </c>
      <c r="E150" s="36"/>
      <c r="F150" s="205" t="s">
        <v>328</v>
      </c>
      <c r="G150" s="36"/>
      <c r="H150" s="36"/>
      <c r="I150" s="206"/>
      <c r="J150" s="36"/>
      <c r="K150" s="36"/>
      <c r="L150" s="39"/>
      <c r="M150" s="207"/>
      <c r="N150" s="208"/>
      <c r="O150" s="71"/>
      <c r="P150" s="71"/>
      <c r="Q150" s="71"/>
      <c r="R150" s="71"/>
      <c r="S150" s="71"/>
      <c r="T150" s="72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T150" s="17" t="s">
        <v>152</v>
      </c>
      <c r="AU150" s="17" t="s">
        <v>83</v>
      </c>
    </row>
    <row r="151" spans="1:47" s="2" customFormat="1" ht="11.25">
      <c r="A151" s="34"/>
      <c r="B151" s="35"/>
      <c r="C151" s="36"/>
      <c r="D151" s="209" t="s">
        <v>153</v>
      </c>
      <c r="E151" s="36"/>
      <c r="F151" s="210" t="s">
        <v>329</v>
      </c>
      <c r="G151" s="36"/>
      <c r="H151" s="36"/>
      <c r="I151" s="206"/>
      <c r="J151" s="36"/>
      <c r="K151" s="36"/>
      <c r="L151" s="39"/>
      <c r="M151" s="207"/>
      <c r="N151" s="208"/>
      <c r="O151" s="71"/>
      <c r="P151" s="71"/>
      <c r="Q151" s="71"/>
      <c r="R151" s="71"/>
      <c r="S151" s="71"/>
      <c r="T151" s="72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T151" s="17" t="s">
        <v>153</v>
      </c>
      <c r="AU151" s="17" t="s">
        <v>83</v>
      </c>
    </row>
    <row r="152" spans="2:51" s="13" customFormat="1" ht="11.25">
      <c r="B152" s="211"/>
      <c r="C152" s="212"/>
      <c r="D152" s="204" t="s">
        <v>159</v>
      </c>
      <c r="E152" s="213" t="s">
        <v>1</v>
      </c>
      <c r="F152" s="214" t="s">
        <v>1250</v>
      </c>
      <c r="G152" s="212"/>
      <c r="H152" s="213" t="s">
        <v>1</v>
      </c>
      <c r="I152" s="215"/>
      <c r="J152" s="212"/>
      <c r="K152" s="212"/>
      <c r="L152" s="216"/>
      <c r="M152" s="217"/>
      <c r="N152" s="218"/>
      <c r="O152" s="218"/>
      <c r="P152" s="218"/>
      <c r="Q152" s="218"/>
      <c r="R152" s="218"/>
      <c r="S152" s="218"/>
      <c r="T152" s="219"/>
      <c r="AT152" s="220" t="s">
        <v>159</v>
      </c>
      <c r="AU152" s="220" t="s">
        <v>83</v>
      </c>
      <c r="AV152" s="13" t="s">
        <v>81</v>
      </c>
      <c r="AW152" s="13" t="s">
        <v>30</v>
      </c>
      <c r="AX152" s="13" t="s">
        <v>73</v>
      </c>
      <c r="AY152" s="220" t="s">
        <v>142</v>
      </c>
    </row>
    <row r="153" spans="2:51" s="14" customFormat="1" ht="11.25">
      <c r="B153" s="221"/>
      <c r="C153" s="222"/>
      <c r="D153" s="204" t="s">
        <v>159</v>
      </c>
      <c r="E153" s="223" t="s">
        <v>1</v>
      </c>
      <c r="F153" s="224" t="s">
        <v>1259</v>
      </c>
      <c r="G153" s="222"/>
      <c r="H153" s="225">
        <v>115.4</v>
      </c>
      <c r="I153" s="226"/>
      <c r="J153" s="222"/>
      <c r="K153" s="222"/>
      <c r="L153" s="227"/>
      <c r="M153" s="228"/>
      <c r="N153" s="229"/>
      <c r="O153" s="229"/>
      <c r="P153" s="229"/>
      <c r="Q153" s="229"/>
      <c r="R153" s="229"/>
      <c r="S153" s="229"/>
      <c r="T153" s="230"/>
      <c r="AT153" s="231" t="s">
        <v>159</v>
      </c>
      <c r="AU153" s="231" t="s">
        <v>83</v>
      </c>
      <c r="AV153" s="14" t="s">
        <v>83</v>
      </c>
      <c r="AW153" s="14" t="s">
        <v>30</v>
      </c>
      <c r="AX153" s="14" t="s">
        <v>81</v>
      </c>
      <c r="AY153" s="231" t="s">
        <v>142</v>
      </c>
    </row>
    <row r="154" spans="1:65" s="2" customFormat="1" ht="24.2" customHeight="1">
      <c r="A154" s="34"/>
      <c r="B154" s="35"/>
      <c r="C154" s="191" t="s">
        <v>141</v>
      </c>
      <c r="D154" s="191" t="s">
        <v>145</v>
      </c>
      <c r="E154" s="192" t="s">
        <v>1260</v>
      </c>
      <c r="F154" s="193" t="s">
        <v>1261</v>
      </c>
      <c r="G154" s="194" t="s">
        <v>319</v>
      </c>
      <c r="H154" s="195">
        <v>18.333</v>
      </c>
      <c r="I154" s="196"/>
      <c r="J154" s="197">
        <f>ROUND(I154*H154,2)</f>
        <v>0</v>
      </c>
      <c r="K154" s="193" t="s">
        <v>149</v>
      </c>
      <c r="L154" s="39"/>
      <c r="M154" s="198" t="s">
        <v>1</v>
      </c>
      <c r="N154" s="199" t="s">
        <v>38</v>
      </c>
      <c r="O154" s="71"/>
      <c r="P154" s="200">
        <f>O154*H154</f>
        <v>0</v>
      </c>
      <c r="Q154" s="200">
        <v>0</v>
      </c>
      <c r="R154" s="200">
        <f>Q154*H154</f>
        <v>0</v>
      </c>
      <c r="S154" s="200">
        <v>0.625</v>
      </c>
      <c r="T154" s="201">
        <f>S154*H154</f>
        <v>11.458124999999999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02" t="s">
        <v>168</v>
      </c>
      <c r="AT154" s="202" t="s">
        <v>145</v>
      </c>
      <c r="AU154" s="202" t="s">
        <v>83</v>
      </c>
      <c r="AY154" s="17" t="s">
        <v>142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17" t="s">
        <v>81</v>
      </c>
      <c r="BK154" s="203">
        <f>ROUND(I154*H154,2)</f>
        <v>0</v>
      </c>
      <c r="BL154" s="17" t="s">
        <v>168</v>
      </c>
      <c r="BM154" s="202" t="s">
        <v>1262</v>
      </c>
    </row>
    <row r="155" spans="1:47" s="2" customFormat="1" ht="29.25">
      <c r="A155" s="34"/>
      <c r="B155" s="35"/>
      <c r="C155" s="36"/>
      <c r="D155" s="204" t="s">
        <v>152</v>
      </c>
      <c r="E155" s="36"/>
      <c r="F155" s="205" t="s">
        <v>1263</v>
      </c>
      <c r="G155" s="36"/>
      <c r="H155" s="36"/>
      <c r="I155" s="206"/>
      <c r="J155" s="36"/>
      <c r="K155" s="36"/>
      <c r="L155" s="39"/>
      <c r="M155" s="207"/>
      <c r="N155" s="208"/>
      <c r="O155" s="71"/>
      <c r="P155" s="71"/>
      <c r="Q155" s="71"/>
      <c r="R155" s="71"/>
      <c r="S155" s="71"/>
      <c r="T155" s="72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T155" s="17" t="s">
        <v>152</v>
      </c>
      <c r="AU155" s="17" t="s">
        <v>83</v>
      </c>
    </row>
    <row r="156" spans="1:47" s="2" customFormat="1" ht="11.25">
      <c r="A156" s="34"/>
      <c r="B156" s="35"/>
      <c r="C156" s="36"/>
      <c r="D156" s="209" t="s">
        <v>153</v>
      </c>
      <c r="E156" s="36"/>
      <c r="F156" s="210" t="s">
        <v>1264</v>
      </c>
      <c r="G156" s="36"/>
      <c r="H156" s="36"/>
      <c r="I156" s="206"/>
      <c r="J156" s="36"/>
      <c r="K156" s="36"/>
      <c r="L156" s="39"/>
      <c r="M156" s="207"/>
      <c r="N156" s="208"/>
      <c r="O156" s="71"/>
      <c r="P156" s="71"/>
      <c r="Q156" s="71"/>
      <c r="R156" s="71"/>
      <c r="S156" s="71"/>
      <c r="T156" s="72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T156" s="17" t="s">
        <v>153</v>
      </c>
      <c r="AU156" s="17" t="s">
        <v>83</v>
      </c>
    </row>
    <row r="157" spans="2:51" s="13" customFormat="1" ht="11.25">
      <c r="B157" s="211"/>
      <c r="C157" s="212"/>
      <c r="D157" s="204" t="s">
        <v>159</v>
      </c>
      <c r="E157" s="213" t="s">
        <v>1</v>
      </c>
      <c r="F157" s="214" t="s">
        <v>1250</v>
      </c>
      <c r="G157" s="212"/>
      <c r="H157" s="213" t="s">
        <v>1</v>
      </c>
      <c r="I157" s="215"/>
      <c r="J157" s="212"/>
      <c r="K157" s="212"/>
      <c r="L157" s="216"/>
      <c r="M157" s="217"/>
      <c r="N157" s="218"/>
      <c r="O157" s="218"/>
      <c r="P157" s="218"/>
      <c r="Q157" s="218"/>
      <c r="R157" s="218"/>
      <c r="S157" s="218"/>
      <c r="T157" s="219"/>
      <c r="AT157" s="220" t="s">
        <v>159</v>
      </c>
      <c r="AU157" s="220" t="s">
        <v>83</v>
      </c>
      <c r="AV157" s="13" t="s">
        <v>81</v>
      </c>
      <c r="AW157" s="13" t="s">
        <v>30</v>
      </c>
      <c r="AX157" s="13" t="s">
        <v>73</v>
      </c>
      <c r="AY157" s="220" t="s">
        <v>142</v>
      </c>
    </row>
    <row r="158" spans="2:51" s="14" customFormat="1" ht="11.25">
      <c r="B158" s="221"/>
      <c r="C158" s="222"/>
      <c r="D158" s="204" t="s">
        <v>159</v>
      </c>
      <c r="E158" s="223" t="s">
        <v>1</v>
      </c>
      <c r="F158" s="224" t="s">
        <v>1265</v>
      </c>
      <c r="G158" s="222"/>
      <c r="H158" s="225">
        <v>18.333</v>
      </c>
      <c r="I158" s="226"/>
      <c r="J158" s="222"/>
      <c r="K158" s="222"/>
      <c r="L158" s="227"/>
      <c r="M158" s="228"/>
      <c r="N158" s="229"/>
      <c r="O158" s="229"/>
      <c r="P158" s="229"/>
      <c r="Q158" s="229"/>
      <c r="R158" s="229"/>
      <c r="S158" s="229"/>
      <c r="T158" s="230"/>
      <c r="AT158" s="231" t="s">
        <v>159</v>
      </c>
      <c r="AU158" s="231" t="s">
        <v>83</v>
      </c>
      <c r="AV158" s="14" t="s">
        <v>83</v>
      </c>
      <c r="AW158" s="14" t="s">
        <v>30</v>
      </c>
      <c r="AX158" s="14" t="s">
        <v>81</v>
      </c>
      <c r="AY158" s="231" t="s">
        <v>142</v>
      </c>
    </row>
    <row r="159" spans="1:65" s="2" customFormat="1" ht="16.5" customHeight="1">
      <c r="A159" s="34"/>
      <c r="B159" s="35"/>
      <c r="C159" s="191" t="s">
        <v>179</v>
      </c>
      <c r="D159" s="191" t="s">
        <v>145</v>
      </c>
      <c r="E159" s="192" t="s">
        <v>1266</v>
      </c>
      <c r="F159" s="193" t="s">
        <v>1267</v>
      </c>
      <c r="G159" s="194" t="s">
        <v>319</v>
      </c>
      <c r="H159" s="195">
        <v>7.3</v>
      </c>
      <c r="I159" s="196"/>
      <c r="J159" s="197">
        <f>ROUND(I159*H159,2)</f>
        <v>0</v>
      </c>
      <c r="K159" s="193" t="s">
        <v>149</v>
      </c>
      <c r="L159" s="39"/>
      <c r="M159" s="198" t="s">
        <v>1</v>
      </c>
      <c r="N159" s="199" t="s">
        <v>38</v>
      </c>
      <c r="O159" s="71"/>
      <c r="P159" s="200">
        <f>O159*H159</f>
        <v>0</v>
      </c>
      <c r="Q159" s="200">
        <v>0</v>
      </c>
      <c r="R159" s="200">
        <f>Q159*H159</f>
        <v>0</v>
      </c>
      <c r="S159" s="200">
        <v>0.22</v>
      </c>
      <c r="T159" s="201">
        <f>S159*H159</f>
        <v>1.6059999999999999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02" t="s">
        <v>168</v>
      </c>
      <c r="AT159" s="202" t="s">
        <v>145</v>
      </c>
      <c r="AU159" s="202" t="s">
        <v>83</v>
      </c>
      <c r="AY159" s="17" t="s">
        <v>142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17" t="s">
        <v>81</v>
      </c>
      <c r="BK159" s="203">
        <f>ROUND(I159*H159,2)</f>
        <v>0</v>
      </c>
      <c r="BL159" s="17" t="s">
        <v>168</v>
      </c>
      <c r="BM159" s="202" t="s">
        <v>1268</v>
      </c>
    </row>
    <row r="160" spans="1:47" s="2" customFormat="1" ht="29.25">
      <c r="A160" s="34"/>
      <c r="B160" s="35"/>
      <c r="C160" s="36"/>
      <c r="D160" s="204" t="s">
        <v>152</v>
      </c>
      <c r="E160" s="36"/>
      <c r="F160" s="205" t="s">
        <v>1269</v>
      </c>
      <c r="G160" s="36"/>
      <c r="H160" s="36"/>
      <c r="I160" s="206"/>
      <c r="J160" s="36"/>
      <c r="K160" s="36"/>
      <c r="L160" s="39"/>
      <c r="M160" s="207"/>
      <c r="N160" s="208"/>
      <c r="O160" s="71"/>
      <c r="P160" s="71"/>
      <c r="Q160" s="71"/>
      <c r="R160" s="71"/>
      <c r="S160" s="71"/>
      <c r="T160" s="72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T160" s="17" t="s">
        <v>152</v>
      </c>
      <c r="AU160" s="17" t="s">
        <v>83</v>
      </c>
    </row>
    <row r="161" spans="1:47" s="2" customFormat="1" ht="11.25">
      <c r="A161" s="34"/>
      <c r="B161" s="35"/>
      <c r="C161" s="36"/>
      <c r="D161" s="209" t="s">
        <v>153</v>
      </c>
      <c r="E161" s="36"/>
      <c r="F161" s="210" t="s">
        <v>1270</v>
      </c>
      <c r="G161" s="36"/>
      <c r="H161" s="36"/>
      <c r="I161" s="206"/>
      <c r="J161" s="36"/>
      <c r="K161" s="36"/>
      <c r="L161" s="39"/>
      <c r="M161" s="207"/>
      <c r="N161" s="208"/>
      <c r="O161" s="71"/>
      <c r="P161" s="71"/>
      <c r="Q161" s="71"/>
      <c r="R161" s="71"/>
      <c r="S161" s="71"/>
      <c r="T161" s="72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T161" s="17" t="s">
        <v>153</v>
      </c>
      <c r="AU161" s="17" t="s">
        <v>83</v>
      </c>
    </row>
    <row r="162" spans="2:51" s="13" customFormat="1" ht="11.25">
      <c r="B162" s="211"/>
      <c r="C162" s="212"/>
      <c r="D162" s="204" t="s">
        <v>159</v>
      </c>
      <c r="E162" s="213" t="s">
        <v>1</v>
      </c>
      <c r="F162" s="214" t="s">
        <v>1250</v>
      </c>
      <c r="G162" s="212"/>
      <c r="H162" s="213" t="s">
        <v>1</v>
      </c>
      <c r="I162" s="215"/>
      <c r="J162" s="212"/>
      <c r="K162" s="212"/>
      <c r="L162" s="216"/>
      <c r="M162" s="217"/>
      <c r="N162" s="218"/>
      <c r="O162" s="218"/>
      <c r="P162" s="218"/>
      <c r="Q162" s="218"/>
      <c r="R162" s="218"/>
      <c r="S162" s="218"/>
      <c r="T162" s="219"/>
      <c r="AT162" s="220" t="s">
        <v>159</v>
      </c>
      <c r="AU162" s="220" t="s">
        <v>83</v>
      </c>
      <c r="AV162" s="13" t="s">
        <v>81</v>
      </c>
      <c r="AW162" s="13" t="s">
        <v>30</v>
      </c>
      <c r="AX162" s="13" t="s">
        <v>73</v>
      </c>
      <c r="AY162" s="220" t="s">
        <v>142</v>
      </c>
    </row>
    <row r="163" spans="2:51" s="14" customFormat="1" ht="11.25">
      <c r="B163" s="221"/>
      <c r="C163" s="222"/>
      <c r="D163" s="204" t="s">
        <v>159</v>
      </c>
      <c r="E163" s="223" t="s">
        <v>1</v>
      </c>
      <c r="F163" s="224" t="s">
        <v>1271</v>
      </c>
      <c r="G163" s="222"/>
      <c r="H163" s="225">
        <v>7.3</v>
      </c>
      <c r="I163" s="226"/>
      <c r="J163" s="222"/>
      <c r="K163" s="222"/>
      <c r="L163" s="227"/>
      <c r="M163" s="228"/>
      <c r="N163" s="229"/>
      <c r="O163" s="229"/>
      <c r="P163" s="229"/>
      <c r="Q163" s="229"/>
      <c r="R163" s="229"/>
      <c r="S163" s="229"/>
      <c r="T163" s="230"/>
      <c r="AT163" s="231" t="s">
        <v>159</v>
      </c>
      <c r="AU163" s="231" t="s">
        <v>83</v>
      </c>
      <c r="AV163" s="14" t="s">
        <v>83</v>
      </c>
      <c r="AW163" s="14" t="s">
        <v>30</v>
      </c>
      <c r="AX163" s="14" t="s">
        <v>81</v>
      </c>
      <c r="AY163" s="231" t="s">
        <v>142</v>
      </c>
    </row>
    <row r="164" spans="1:65" s="2" customFormat="1" ht="16.5" customHeight="1">
      <c r="A164" s="34"/>
      <c r="B164" s="35"/>
      <c r="C164" s="191" t="s">
        <v>186</v>
      </c>
      <c r="D164" s="191" t="s">
        <v>145</v>
      </c>
      <c r="E164" s="192" t="s">
        <v>1272</v>
      </c>
      <c r="F164" s="193" t="s">
        <v>1273</v>
      </c>
      <c r="G164" s="194" t="s">
        <v>290</v>
      </c>
      <c r="H164" s="195">
        <v>38.1</v>
      </c>
      <c r="I164" s="196"/>
      <c r="J164" s="197">
        <f>ROUND(I164*H164,2)</f>
        <v>0</v>
      </c>
      <c r="K164" s="193" t="s">
        <v>149</v>
      </c>
      <c r="L164" s="39"/>
      <c r="M164" s="198" t="s">
        <v>1</v>
      </c>
      <c r="N164" s="199" t="s">
        <v>38</v>
      </c>
      <c r="O164" s="71"/>
      <c r="P164" s="200">
        <f>O164*H164</f>
        <v>0</v>
      </c>
      <c r="Q164" s="200">
        <v>0</v>
      </c>
      <c r="R164" s="200">
        <f>Q164*H164</f>
        <v>0</v>
      </c>
      <c r="S164" s="200">
        <v>0.23</v>
      </c>
      <c r="T164" s="201">
        <f>S164*H164</f>
        <v>8.763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02" t="s">
        <v>168</v>
      </c>
      <c r="AT164" s="202" t="s">
        <v>145</v>
      </c>
      <c r="AU164" s="202" t="s">
        <v>83</v>
      </c>
      <c r="AY164" s="17" t="s">
        <v>142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17" t="s">
        <v>81</v>
      </c>
      <c r="BK164" s="203">
        <f>ROUND(I164*H164,2)</f>
        <v>0</v>
      </c>
      <c r="BL164" s="17" t="s">
        <v>168</v>
      </c>
      <c r="BM164" s="202" t="s">
        <v>1274</v>
      </c>
    </row>
    <row r="165" spans="1:47" s="2" customFormat="1" ht="29.25">
      <c r="A165" s="34"/>
      <c r="B165" s="35"/>
      <c r="C165" s="36"/>
      <c r="D165" s="204" t="s">
        <v>152</v>
      </c>
      <c r="E165" s="36"/>
      <c r="F165" s="205" t="s">
        <v>1275</v>
      </c>
      <c r="G165" s="36"/>
      <c r="H165" s="36"/>
      <c r="I165" s="206"/>
      <c r="J165" s="36"/>
      <c r="K165" s="36"/>
      <c r="L165" s="39"/>
      <c r="M165" s="207"/>
      <c r="N165" s="208"/>
      <c r="O165" s="71"/>
      <c r="P165" s="71"/>
      <c r="Q165" s="71"/>
      <c r="R165" s="71"/>
      <c r="S165" s="71"/>
      <c r="T165" s="72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T165" s="17" t="s">
        <v>152</v>
      </c>
      <c r="AU165" s="17" t="s">
        <v>83</v>
      </c>
    </row>
    <row r="166" spans="1:47" s="2" customFormat="1" ht="11.25">
      <c r="A166" s="34"/>
      <c r="B166" s="35"/>
      <c r="C166" s="36"/>
      <c r="D166" s="209" t="s">
        <v>153</v>
      </c>
      <c r="E166" s="36"/>
      <c r="F166" s="210" t="s">
        <v>1276</v>
      </c>
      <c r="G166" s="36"/>
      <c r="H166" s="36"/>
      <c r="I166" s="206"/>
      <c r="J166" s="36"/>
      <c r="K166" s="36"/>
      <c r="L166" s="39"/>
      <c r="M166" s="207"/>
      <c r="N166" s="208"/>
      <c r="O166" s="71"/>
      <c r="P166" s="71"/>
      <c r="Q166" s="71"/>
      <c r="R166" s="71"/>
      <c r="S166" s="71"/>
      <c r="T166" s="72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T166" s="17" t="s">
        <v>153</v>
      </c>
      <c r="AU166" s="17" t="s">
        <v>83</v>
      </c>
    </row>
    <row r="167" spans="2:51" s="13" customFormat="1" ht="11.25">
      <c r="B167" s="211"/>
      <c r="C167" s="212"/>
      <c r="D167" s="204" t="s">
        <v>159</v>
      </c>
      <c r="E167" s="213" t="s">
        <v>1</v>
      </c>
      <c r="F167" s="214" t="s">
        <v>1250</v>
      </c>
      <c r="G167" s="212"/>
      <c r="H167" s="213" t="s">
        <v>1</v>
      </c>
      <c r="I167" s="215"/>
      <c r="J167" s="212"/>
      <c r="K167" s="212"/>
      <c r="L167" s="216"/>
      <c r="M167" s="217"/>
      <c r="N167" s="218"/>
      <c r="O167" s="218"/>
      <c r="P167" s="218"/>
      <c r="Q167" s="218"/>
      <c r="R167" s="218"/>
      <c r="S167" s="218"/>
      <c r="T167" s="219"/>
      <c r="AT167" s="220" t="s">
        <v>159</v>
      </c>
      <c r="AU167" s="220" t="s">
        <v>83</v>
      </c>
      <c r="AV167" s="13" t="s">
        <v>81</v>
      </c>
      <c r="AW167" s="13" t="s">
        <v>30</v>
      </c>
      <c r="AX167" s="13" t="s">
        <v>73</v>
      </c>
      <c r="AY167" s="220" t="s">
        <v>142</v>
      </c>
    </row>
    <row r="168" spans="2:51" s="14" customFormat="1" ht="11.25">
      <c r="B168" s="221"/>
      <c r="C168" s="222"/>
      <c r="D168" s="204" t="s">
        <v>159</v>
      </c>
      <c r="E168" s="223" t="s">
        <v>1</v>
      </c>
      <c r="F168" s="224" t="s">
        <v>1277</v>
      </c>
      <c r="G168" s="222"/>
      <c r="H168" s="225">
        <v>38.1</v>
      </c>
      <c r="I168" s="226"/>
      <c r="J168" s="222"/>
      <c r="K168" s="222"/>
      <c r="L168" s="227"/>
      <c r="M168" s="228"/>
      <c r="N168" s="229"/>
      <c r="O168" s="229"/>
      <c r="P168" s="229"/>
      <c r="Q168" s="229"/>
      <c r="R168" s="229"/>
      <c r="S168" s="229"/>
      <c r="T168" s="230"/>
      <c r="AT168" s="231" t="s">
        <v>159</v>
      </c>
      <c r="AU168" s="231" t="s">
        <v>83</v>
      </c>
      <c r="AV168" s="14" t="s">
        <v>83</v>
      </c>
      <c r="AW168" s="14" t="s">
        <v>30</v>
      </c>
      <c r="AX168" s="14" t="s">
        <v>81</v>
      </c>
      <c r="AY168" s="231" t="s">
        <v>142</v>
      </c>
    </row>
    <row r="169" spans="1:65" s="2" customFormat="1" ht="24.2" customHeight="1">
      <c r="A169" s="34"/>
      <c r="B169" s="35"/>
      <c r="C169" s="191" t="s">
        <v>198</v>
      </c>
      <c r="D169" s="191" t="s">
        <v>145</v>
      </c>
      <c r="E169" s="192" t="s">
        <v>342</v>
      </c>
      <c r="F169" s="193" t="s">
        <v>343</v>
      </c>
      <c r="G169" s="194" t="s">
        <v>319</v>
      </c>
      <c r="H169" s="195">
        <v>40.667</v>
      </c>
      <c r="I169" s="196"/>
      <c r="J169" s="197">
        <f>ROUND(I169*H169,2)</f>
        <v>0</v>
      </c>
      <c r="K169" s="193" t="s">
        <v>149</v>
      </c>
      <c r="L169" s="39"/>
      <c r="M169" s="198" t="s">
        <v>1</v>
      </c>
      <c r="N169" s="199" t="s">
        <v>38</v>
      </c>
      <c r="O169" s="71"/>
      <c r="P169" s="200">
        <f>O169*H169</f>
        <v>0</v>
      </c>
      <c r="Q169" s="200">
        <v>0</v>
      </c>
      <c r="R169" s="200">
        <f>Q169*H169</f>
        <v>0</v>
      </c>
      <c r="S169" s="200">
        <v>0</v>
      </c>
      <c r="T169" s="201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02" t="s">
        <v>168</v>
      </c>
      <c r="AT169" s="202" t="s">
        <v>145</v>
      </c>
      <c r="AU169" s="202" t="s">
        <v>83</v>
      </c>
      <c r="AY169" s="17" t="s">
        <v>142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17" t="s">
        <v>81</v>
      </c>
      <c r="BK169" s="203">
        <f>ROUND(I169*H169,2)</f>
        <v>0</v>
      </c>
      <c r="BL169" s="17" t="s">
        <v>168</v>
      </c>
      <c r="BM169" s="202" t="s">
        <v>1278</v>
      </c>
    </row>
    <row r="170" spans="1:47" s="2" customFormat="1" ht="19.5">
      <c r="A170" s="34"/>
      <c r="B170" s="35"/>
      <c r="C170" s="36"/>
      <c r="D170" s="204" t="s">
        <v>152</v>
      </c>
      <c r="E170" s="36"/>
      <c r="F170" s="205" t="s">
        <v>345</v>
      </c>
      <c r="G170" s="36"/>
      <c r="H170" s="36"/>
      <c r="I170" s="206"/>
      <c r="J170" s="36"/>
      <c r="K170" s="36"/>
      <c r="L170" s="39"/>
      <c r="M170" s="207"/>
      <c r="N170" s="208"/>
      <c r="O170" s="71"/>
      <c r="P170" s="71"/>
      <c r="Q170" s="71"/>
      <c r="R170" s="71"/>
      <c r="S170" s="71"/>
      <c r="T170" s="72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T170" s="17" t="s">
        <v>152</v>
      </c>
      <c r="AU170" s="17" t="s">
        <v>83</v>
      </c>
    </row>
    <row r="171" spans="1:47" s="2" customFormat="1" ht="11.25">
      <c r="A171" s="34"/>
      <c r="B171" s="35"/>
      <c r="C171" s="36"/>
      <c r="D171" s="209" t="s">
        <v>153</v>
      </c>
      <c r="E171" s="36"/>
      <c r="F171" s="210" t="s">
        <v>346</v>
      </c>
      <c r="G171" s="36"/>
      <c r="H171" s="36"/>
      <c r="I171" s="206"/>
      <c r="J171" s="36"/>
      <c r="K171" s="36"/>
      <c r="L171" s="39"/>
      <c r="M171" s="207"/>
      <c r="N171" s="208"/>
      <c r="O171" s="71"/>
      <c r="P171" s="71"/>
      <c r="Q171" s="71"/>
      <c r="R171" s="71"/>
      <c r="S171" s="71"/>
      <c r="T171" s="72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T171" s="17" t="s">
        <v>153</v>
      </c>
      <c r="AU171" s="17" t="s">
        <v>83</v>
      </c>
    </row>
    <row r="172" spans="2:51" s="13" customFormat="1" ht="11.25">
      <c r="B172" s="211"/>
      <c r="C172" s="212"/>
      <c r="D172" s="204" t="s">
        <v>159</v>
      </c>
      <c r="E172" s="213" t="s">
        <v>1</v>
      </c>
      <c r="F172" s="214" t="s">
        <v>1250</v>
      </c>
      <c r="G172" s="212"/>
      <c r="H172" s="213" t="s">
        <v>1</v>
      </c>
      <c r="I172" s="215"/>
      <c r="J172" s="212"/>
      <c r="K172" s="212"/>
      <c r="L172" s="216"/>
      <c r="M172" s="217"/>
      <c r="N172" s="218"/>
      <c r="O172" s="218"/>
      <c r="P172" s="218"/>
      <c r="Q172" s="218"/>
      <c r="R172" s="218"/>
      <c r="S172" s="218"/>
      <c r="T172" s="219"/>
      <c r="AT172" s="220" t="s">
        <v>159</v>
      </c>
      <c r="AU172" s="220" t="s">
        <v>83</v>
      </c>
      <c r="AV172" s="13" t="s">
        <v>81</v>
      </c>
      <c r="AW172" s="13" t="s">
        <v>30</v>
      </c>
      <c r="AX172" s="13" t="s">
        <v>73</v>
      </c>
      <c r="AY172" s="220" t="s">
        <v>142</v>
      </c>
    </row>
    <row r="173" spans="2:51" s="14" customFormat="1" ht="11.25">
      <c r="B173" s="221"/>
      <c r="C173" s="222"/>
      <c r="D173" s="204" t="s">
        <v>159</v>
      </c>
      <c r="E173" s="223" t="s">
        <v>1</v>
      </c>
      <c r="F173" s="224" t="s">
        <v>1279</v>
      </c>
      <c r="G173" s="222"/>
      <c r="H173" s="225">
        <v>40.667</v>
      </c>
      <c r="I173" s="226"/>
      <c r="J173" s="222"/>
      <c r="K173" s="222"/>
      <c r="L173" s="227"/>
      <c r="M173" s="228"/>
      <c r="N173" s="229"/>
      <c r="O173" s="229"/>
      <c r="P173" s="229"/>
      <c r="Q173" s="229"/>
      <c r="R173" s="229"/>
      <c r="S173" s="229"/>
      <c r="T173" s="230"/>
      <c r="AT173" s="231" t="s">
        <v>159</v>
      </c>
      <c r="AU173" s="231" t="s">
        <v>83</v>
      </c>
      <c r="AV173" s="14" t="s">
        <v>83</v>
      </c>
      <c r="AW173" s="14" t="s">
        <v>30</v>
      </c>
      <c r="AX173" s="14" t="s">
        <v>81</v>
      </c>
      <c r="AY173" s="231" t="s">
        <v>142</v>
      </c>
    </row>
    <row r="174" spans="1:65" s="2" customFormat="1" ht="33" customHeight="1">
      <c r="A174" s="34"/>
      <c r="B174" s="35"/>
      <c r="C174" s="191" t="s">
        <v>203</v>
      </c>
      <c r="D174" s="191" t="s">
        <v>145</v>
      </c>
      <c r="E174" s="192" t="s">
        <v>1280</v>
      </c>
      <c r="F174" s="193" t="s">
        <v>1281</v>
      </c>
      <c r="G174" s="194" t="s">
        <v>352</v>
      </c>
      <c r="H174" s="195">
        <v>12.4</v>
      </c>
      <c r="I174" s="196"/>
      <c r="J174" s="197">
        <f>ROUND(I174*H174,2)</f>
        <v>0</v>
      </c>
      <c r="K174" s="193" t="s">
        <v>149</v>
      </c>
      <c r="L174" s="39"/>
      <c r="M174" s="198" t="s">
        <v>1</v>
      </c>
      <c r="N174" s="199" t="s">
        <v>38</v>
      </c>
      <c r="O174" s="71"/>
      <c r="P174" s="200">
        <f>O174*H174</f>
        <v>0</v>
      </c>
      <c r="Q174" s="200">
        <v>0</v>
      </c>
      <c r="R174" s="200">
        <f>Q174*H174</f>
        <v>0</v>
      </c>
      <c r="S174" s="200">
        <v>0</v>
      </c>
      <c r="T174" s="201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02" t="s">
        <v>168</v>
      </c>
      <c r="AT174" s="202" t="s">
        <v>145</v>
      </c>
      <c r="AU174" s="202" t="s">
        <v>83</v>
      </c>
      <c r="AY174" s="17" t="s">
        <v>142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17" t="s">
        <v>81</v>
      </c>
      <c r="BK174" s="203">
        <f>ROUND(I174*H174,2)</f>
        <v>0</v>
      </c>
      <c r="BL174" s="17" t="s">
        <v>168</v>
      </c>
      <c r="BM174" s="202" t="s">
        <v>1282</v>
      </c>
    </row>
    <row r="175" spans="1:47" s="2" customFormat="1" ht="19.5">
      <c r="A175" s="34"/>
      <c r="B175" s="35"/>
      <c r="C175" s="36"/>
      <c r="D175" s="204" t="s">
        <v>152</v>
      </c>
      <c r="E175" s="36"/>
      <c r="F175" s="205" t="s">
        <v>1283</v>
      </c>
      <c r="G175" s="36"/>
      <c r="H175" s="36"/>
      <c r="I175" s="206"/>
      <c r="J175" s="36"/>
      <c r="K175" s="36"/>
      <c r="L175" s="39"/>
      <c r="M175" s="207"/>
      <c r="N175" s="208"/>
      <c r="O175" s="71"/>
      <c r="P175" s="71"/>
      <c r="Q175" s="71"/>
      <c r="R175" s="71"/>
      <c r="S175" s="71"/>
      <c r="T175" s="72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T175" s="17" t="s">
        <v>152</v>
      </c>
      <c r="AU175" s="17" t="s">
        <v>83</v>
      </c>
    </row>
    <row r="176" spans="1:47" s="2" customFormat="1" ht="11.25">
      <c r="A176" s="34"/>
      <c r="B176" s="35"/>
      <c r="C176" s="36"/>
      <c r="D176" s="209" t="s">
        <v>153</v>
      </c>
      <c r="E176" s="36"/>
      <c r="F176" s="210" t="s">
        <v>1284</v>
      </c>
      <c r="G176" s="36"/>
      <c r="H176" s="36"/>
      <c r="I176" s="206"/>
      <c r="J176" s="36"/>
      <c r="K176" s="36"/>
      <c r="L176" s="39"/>
      <c r="M176" s="207"/>
      <c r="N176" s="208"/>
      <c r="O176" s="71"/>
      <c r="P176" s="71"/>
      <c r="Q176" s="71"/>
      <c r="R176" s="71"/>
      <c r="S176" s="71"/>
      <c r="T176" s="72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T176" s="17" t="s">
        <v>153</v>
      </c>
      <c r="AU176" s="17" t="s">
        <v>83</v>
      </c>
    </row>
    <row r="177" spans="2:51" s="13" customFormat="1" ht="11.25">
      <c r="B177" s="211"/>
      <c r="C177" s="212"/>
      <c r="D177" s="204" t="s">
        <v>159</v>
      </c>
      <c r="E177" s="213" t="s">
        <v>1</v>
      </c>
      <c r="F177" s="214" t="s">
        <v>1250</v>
      </c>
      <c r="G177" s="212"/>
      <c r="H177" s="213" t="s">
        <v>1</v>
      </c>
      <c r="I177" s="215"/>
      <c r="J177" s="212"/>
      <c r="K177" s="212"/>
      <c r="L177" s="216"/>
      <c r="M177" s="217"/>
      <c r="N177" s="218"/>
      <c r="O177" s="218"/>
      <c r="P177" s="218"/>
      <c r="Q177" s="218"/>
      <c r="R177" s="218"/>
      <c r="S177" s="218"/>
      <c r="T177" s="219"/>
      <c r="AT177" s="220" t="s">
        <v>159</v>
      </c>
      <c r="AU177" s="220" t="s">
        <v>83</v>
      </c>
      <c r="AV177" s="13" t="s">
        <v>81</v>
      </c>
      <c r="AW177" s="13" t="s">
        <v>30</v>
      </c>
      <c r="AX177" s="13" t="s">
        <v>73</v>
      </c>
      <c r="AY177" s="220" t="s">
        <v>142</v>
      </c>
    </row>
    <row r="178" spans="2:51" s="14" customFormat="1" ht="11.25">
      <c r="B178" s="221"/>
      <c r="C178" s="222"/>
      <c r="D178" s="204" t="s">
        <v>159</v>
      </c>
      <c r="E178" s="223" t="s">
        <v>1238</v>
      </c>
      <c r="F178" s="224" t="s">
        <v>1285</v>
      </c>
      <c r="G178" s="222"/>
      <c r="H178" s="225">
        <v>12.4</v>
      </c>
      <c r="I178" s="226"/>
      <c r="J178" s="222"/>
      <c r="K178" s="222"/>
      <c r="L178" s="227"/>
      <c r="M178" s="228"/>
      <c r="N178" s="229"/>
      <c r="O178" s="229"/>
      <c r="P178" s="229"/>
      <c r="Q178" s="229"/>
      <c r="R178" s="229"/>
      <c r="S178" s="229"/>
      <c r="T178" s="230"/>
      <c r="AT178" s="231" t="s">
        <v>159</v>
      </c>
      <c r="AU178" s="231" t="s">
        <v>83</v>
      </c>
      <c r="AV178" s="14" t="s">
        <v>83</v>
      </c>
      <c r="AW178" s="14" t="s">
        <v>30</v>
      </c>
      <c r="AX178" s="14" t="s">
        <v>81</v>
      </c>
      <c r="AY178" s="231" t="s">
        <v>142</v>
      </c>
    </row>
    <row r="179" spans="1:65" s="2" customFormat="1" ht="33" customHeight="1">
      <c r="A179" s="34"/>
      <c r="B179" s="35"/>
      <c r="C179" s="191" t="s">
        <v>209</v>
      </c>
      <c r="D179" s="191" t="s">
        <v>145</v>
      </c>
      <c r="E179" s="192" t="s">
        <v>413</v>
      </c>
      <c r="F179" s="193" t="s">
        <v>414</v>
      </c>
      <c r="G179" s="194" t="s">
        <v>352</v>
      </c>
      <c r="H179" s="195">
        <v>12.4</v>
      </c>
      <c r="I179" s="196"/>
      <c r="J179" s="197">
        <f>ROUND(I179*H179,2)</f>
        <v>0</v>
      </c>
      <c r="K179" s="193" t="s">
        <v>149</v>
      </c>
      <c r="L179" s="39"/>
      <c r="M179" s="198" t="s">
        <v>1</v>
      </c>
      <c r="N179" s="199" t="s">
        <v>38</v>
      </c>
      <c r="O179" s="71"/>
      <c r="P179" s="200">
        <f>O179*H179</f>
        <v>0</v>
      </c>
      <c r="Q179" s="200">
        <v>0</v>
      </c>
      <c r="R179" s="200">
        <f>Q179*H179</f>
        <v>0</v>
      </c>
      <c r="S179" s="200">
        <v>0</v>
      </c>
      <c r="T179" s="201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02" t="s">
        <v>168</v>
      </c>
      <c r="AT179" s="202" t="s">
        <v>145</v>
      </c>
      <c r="AU179" s="202" t="s">
        <v>83</v>
      </c>
      <c r="AY179" s="17" t="s">
        <v>142</v>
      </c>
      <c r="BE179" s="203">
        <f>IF(N179="základní",J179,0)</f>
        <v>0</v>
      </c>
      <c r="BF179" s="203">
        <f>IF(N179="snížená",J179,0)</f>
        <v>0</v>
      </c>
      <c r="BG179" s="203">
        <f>IF(N179="zákl. přenesená",J179,0)</f>
        <v>0</v>
      </c>
      <c r="BH179" s="203">
        <f>IF(N179="sníž. přenesená",J179,0)</f>
        <v>0</v>
      </c>
      <c r="BI179" s="203">
        <f>IF(N179="nulová",J179,0)</f>
        <v>0</v>
      </c>
      <c r="BJ179" s="17" t="s">
        <v>81</v>
      </c>
      <c r="BK179" s="203">
        <f>ROUND(I179*H179,2)</f>
        <v>0</v>
      </c>
      <c r="BL179" s="17" t="s">
        <v>168</v>
      </c>
      <c r="BM179" s="202" t="s">
        <v>1286</v>
      </c>
    </row>
    <row r="180" spans="1:47" s="2" customFormat="1" ht="39">
      <c r="A180" s="34"/>
      <c r="B180" s="35"/>
      <c r="C180" s="36"/>
      <c r="D180" s="204" t="s">
        <v>152</v>
      </c>
      <c r="E180" s="36"/>
      <c r="F180" s="205" t="s">
        <v>416</v>
      </c>
      <c r="G180" s="36"/>
      <c r="H180" s="36"/>
      <c r="I180" s="206"/>
      <c r="J180" s="36"/>
      <c r="K180" s="36"/>
      <c r="L180" s="39"/>
      <c r="M180" s="207"/>
      <c r="N180" s="208"/>
      <c r="O180" s="71"/>
      <c r="P180" s="71"/>
      <c r="Q180" s="71"/>
      <c r="R180" s="71"/>
      <c r="S180" s="71"/>
      <c r="T180" s="72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T180" s="17" t="s">
        <v>152</v>
      </c>
      <c r="AU180" s="17" t="s">
        <v>83</v>
      </c>
    </row>
    <row r="181" spans="1:47" s="2" customFormat="1" ht="11.25">
      <c r="A181" s="34"/>
      <c r="B181" s="35"/>
      <c r="C181" s="36"/>
      <c r="D181" s="209" t="s">
        <v>153</v>
      </c>
      <c r="E181" s="36"/>
      <c r="F181" s="210" t="s">
        <v>417</v>
      </c>
      <c r="G181" s="36"/>
      <c r="H181" s="36"/>
      <c r="I181" s="206"/>
      <c r="J181" s="36"/>
      <c r="K181" s="36"/>
      <c r="L181" s="39"/>
      <c r="M181" s="207"/>
      <c r="N181" s="208"/>
      <c r="O181" s="71"/>
      <c r="P181" s="71"/>
      <c r="Q181" s="71"/>
      <c r="R181" s="71"/>
      <c r="S181" s="71"/>
      <c r="T181" s="72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T181" s="17" t="s">
        <v>153</v>
      </c>
      <c r="AU181" s="17" t="s">
        <v>83</v>
      </c>
    </row>
    <row r="182" spans="2:51" s="14" customFormat="1" ht="11.25">
      <c r="B182" s="221"/>
      <c r="C182" s="222"/>
      <c r="D182" s="204" t="s">
        <v>159</v>
      </c>
      <c r="E182" s="223" t="s">
        <v>1</v>
      </c>
      <c r="F182" s="224" t="s">
        <v>1238</v>
      </c>
      <c r="G182" s="222"/>
      <c r="H182" s="225">
        <v>12.4</v>
      </c>
      <c r="I182" s="226"/>
      <c r="J182" s="222"/>
      <c r="K182" s="222"/>
      <c r="L182" s="227"/>
      <c r="M182" s="228"/>
      <c r="N182" s="229"/>
      <c r="O182" s="229"/>
      <c r="P182" s="229"/>
      <c r="Q182" s="229"/>
      <c r="R182" s="229"/>
      <c r="S182" s="229"/>
      <c r="T182" s="230"/>
      <c r="AT182" s="231" t="s">
        <v>159</v>
      </c>
      <c r="AU182" s="231" t="s">
        <v>83</v>
      </c>
      <c r="AV182" s="14" t="s">
        <v>83</v>
      </c>
      <c r="AW182" s="14" t="s">
        <v>30</v>
      </c>
      <c r="AX182" s="14" t="s">
        <v>81</v>
      </c>
      <c r="AY182" s="231" t="s">
        <v>142</v>
      </c>
    </row>
    <row r="183" spans="1:65" s="2" customFormat="1" ht="24.2" customHeight="1">
      <c r="A183" s="34"/>
      <c r="B183" s="35"/>
      <c r="C183" s="191" t="s">
        <v>214</v>
      </c>
      <c r="D183" s="191" t="s">
        <v>145</v>
      </c>
      <c r="E183" s="192" t="s">
        <v>1287</v>
      </c>
      <c r="F183" s="193" t="s">
        <v>1288</v>
      </c>
      <c r="G183" s="194" t="s">
        <v>352</v>
      </c>
      <c r="H183" s="195">
        <v>27.6</v>
      </c>
      <c r="I183" s="196"/>
      <c r="J183" s="197">
        <f>ROUND(I183*H183,2)</f>
        <v>0</v>
      </c>
      <c r="K183" s="193" t="s">
        <v>149</v>
      </c>
      <c r="L183" s="39"/>
      <c r="M183" s="198" t="s">
        <v>1</v>
      </c>
      <c r="N183" s="199" t="s">
        <v>38</v>
      </c>
      <c r="O183" s="71"/>
      <c r="P183" s="200">
        <f>O183*H183</f>
        <v>0</v>
      </c>
      <c r="Q183" s="200">
        <v>0</v>
      </c>
      <c r="R183" s="200">
        <f>Q183*H183</f>
        <v>0</v>
      </c>
      <c r="S183" s="200">
        <v>0</v>
      </c>
      <c r="T183" s="201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02" t="s">
        <v>168</v>
      </c>
      <c r="AT183" s="202" t="s">
        <v>145</v>
      </c>
      <c r="AU183" s="202" t="s">
        <v>83</v>
      </c>
      <c r="AY183" s="17" t="s">
        <v>142</v>
      </c>
      <c r="BE183" s="203">
        <f>IF(N183="základní",J183,0)</f>
        <v>0</v>
      </c>
      <c r="BF183" s="203">
        <f>IF(N183="snížená",J183,0)</f>
        <v>0</v>
      </c>
      <c r="BG183" s="203">
        <f>IF(N183="zákl. přenesená",J183,0)</f>
        <v>0</v>
      </c>
      <c r="BH183" s="203">
        <f>IF(N183="sníž. přenesená",J183,0)</f>
        <v>0</v>
      </c>
      <c r="BI183" s="203">
        <f>IF(N183="nulová",J183,0)</f>
        <v>0</v>
      </c>
      <c r="BJ183" s="17" t="s">
        <v>81</v>
      </c>
      <c r="BK183" s="203">
        <f>ROUND(I183*H183,2)</f>
        <v>0</v>
      </c>
      <c r="BL183" s="17" t="s">
        <v>168</v>
      </c>
      <c r="BM183" s="202" t="s">
        <v>1289</v>
      </c>
    </row>
    <row r="184" spans="1:47" s="2" customFormat="1" ht="19.5">
      <c r="A184" s="34"/>
      <c r="B184" s="35"/>
      <c r="C184" s="36"/>
      <c r="D184" s="204" t="s">
        <v>152</v>
      </c>
      <c r="E184" s="36"/>
      <c r="F184" s="205" t="s">
        <v>1290</v>
      </c>
      <c r="G184" s="36"/>
      <c r="H184" s="36"/>
      <c r="I184" s="206"/>
      <c r="J184" s="36"/>
      <c r="K184" s="36"/>
      <c r="L184" s="39"/>
      <c r="M184" s="207"/>
      <c r="N184" s="208"/>
      <c r="O184" s="71"/>
      <c r="P184" s="71"/>
      <c r="Q184" s="71"/>
      <c r="R184" s="71"/>
      <c r="S184" s="71"/>
      <c r="T184" s="72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T184" s="17" t="s">
        <v>152</v>
      </c>
      <c r="AU184" s="17" t="s">
        <v>83</v>
      </c>
    </row>
    <row r="185" spans="1:47" s="2" customFormat="1" ht="11.25">
      <c r="A185" s="34"/>
      <c r="B185" s="35"/>
      <c r="C185" s="36"/>
      <c r="D185" s="209" t="s">
        <v>153</v>
      </c>
      <c r="E185" s="36"/>
      <c r="F185" s="210" t="s">
        <v>1291</v>
      </c>
      <c r="G185" s="36"/>
      <c r="H185" s="36"/>
      <c r="I185" s="206"/>
      <c r="J185" s="36"/>
      <c r="K185" s="36"/>
      <c r="L185" s="39"/>
      <c r="M185" s="207"/>
      <c r="N185" s="208"/>
      <c r="O185" s="71"/>
      <c r="P185" s="71"/>
      <c r="Q185" s="71"/>
      <c r="R185" s="71"/>
      <c r="S185" s="71"/>
      <c r="T185" s="72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T185" s="17" t="s">
        <v>153</v>
      </c>
      <c r="AU185" s="17" t="s">
        <v>83</v>
      </c>
    </row>
    <row r="186" spans="2:51" s="13" customFormat="1" ht="11.25">
      <c r="B186" s="211"/>
      <c r="C186" s="212"/>
      <c r="D186" s="204" t="s">
        <v>159</v>
      </c>
      <c r="E186" s="213" t="s">
        <v>1</v>
      </c>
      <c r="F186" s="214" t="s">
        <v>1250</v>
      </c>
      <c r="G186" s="212"/>
      <c r="H186" s="213" t="s">
        <v>1</v>
      </c>
      <c r="I186" s="215"/>
      <c r="J186" s="212"/>
      <c r="K186" s="212"/>
      <c r="L186" s="216"/>
      <c r="M186" s="217"/>
      <c r="N186" s="218"/>
      <c r="O186" s="218"/>
      <c r="P186" s="218"/>
      <c r="Q186" s="218"/>
      <c r="R186" s="218"/>
      <c r="S186" s="218"/>
      <c r="T186" s="219"/>
      <c r="AT186" s="220" t="s">
        <v>159</v>
      </c>
      <c r="AU186" s="220" t="s">
        <v>83</v>
      </c>
      <c r="AV186" s="13" t="s">
        <v>81</v>
      </c>
      <c r="AW186" s="13" t="s">
        <v>30</v>
      </c>
      <c r="AX186" s="13" t="s">
        <v>73</v>
      </c>
      <c r="AY186" s="220" t="s">
        <v>142</v>
      </c>
    </row>
    <row r="187" spans="2:51" s="14" customFormat="1" ht="11.25">
      <c r="B187" s="221"/>
      <c r="C187" s="222"/>
      <c r="D187" s="204" t="s">
        <v>159</v>
      </c>
      <c r="E187" s="223" t="s">
        <v>1240</v>
      </c>
      <c r="F187" s="224" t="s">
        <v>1241</v>
      </c>
      <c r="G187" s="222"/>
      <c r="H187" s="225">
        <v>27.6</v>
      </c>
      <c r="I187" s="226"/>
      <c r="J187" s="222"/>
      <c r="K187" s="222"/>
      <c r="L187" s="227"/>
      <c r="M187" s="228"/>
      <c r="N187" s="229"/>
      <c r="O187" s="229"/>
      <c r="P187" s="229"/>
      <c r="Q187" s="229"/>
      <c r="R187" s="229"/>
      <c r="S187" s="229"/>
      <c r="T187" s="230"/>
      <c r="AT187" s="231" t="s">
        <v>159</v>
      </c>
      <c r="AU187" s="231" t="s">
        <v>83</v>
      </c>
      <c r="AV187" s="14" t="s">
        <v>83</v>
      </c>
      <c r="AW187" s="14" t="s">
        <v>30</v>
      </c>
      <c r="AX187" s="14" t="s">
        <v>81</v>
      </c>
      <c r="AY187" s="231" t="s">
        <v>142</v>
      </c>
    </row>
    <row r="188" spans="1:65" s="2" customFormat="1" ht="16.5" customHeight="1">
      <c r="A188" s="34"/>
      <c r="B188" s="35"/>
      <c r="C188" s="247" t="s">
        <v>222</v>
      </c>
      <c r="D188" s="247" t="s">
        <v>376</v>
      </c>
      <c r="E188" s="248" t="s">
        <v>1292</v>
      </c>
      <c r="F188" s="249" t="s">
        <v>1293</v>
      </c>
      <c r="G188" s="250" t="s">
        <v>379</v>
      </c>
      <c r="H188" s="251">
        <v>55.2</v>
      </c>
      <c r="I188" s="252"/>
      <c r="J188" s="253">
        <f>ROUND(I188*H188,2)</f>
        <v>0</v>
      </c>
      <c r="K188" s="249" t="s">
        <v>149</v>
      </c>
      <c r="L188" s="254"/>
      <c r="M188" s="255" t="s">
        <v>1</v>
      </c>
      <c r="N188" s="256" t="s">
        <v>38</v>
      </c>
      <c r="O188" s="71"/>
      <c r="P188" s="200">
        <f>O188*H188</f>
        <v>0</v>
      </c>
      <c r="Q188" s="200">
        <v>1</v>
      </c>
      <c r="R188" s="200">
        <f>Q188*H188</f>
        <v>55.2</v>
      </c>
      <c r="S188" s="200">
        <v>0</v>
      </c>
      <c r="T188" s="201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02" t="s">
        <v>198</v>
      </c>
      <c r="AT188" s="202" t="s">
        <v>376</v>
      </c>
      <c r="AU188" s="202" t="s">
        <v>83</v>
      </c>
      <c r="AY188" s="17" t="s">
        <v>142</v>
      </c>
      <c r="BE188" s="203">
        <f>IF(N188="základní",J188,0)</f>
        <v>0</v>
      </c>
      <c r="BF188" s="203">
        <f>IF(N188="snížená",J188,0)</f>
        <v>0</v>
      </c>
      <c r="BG188" s="203">
        <f>IF(N188="zákl. přenesená",J188,0)</f>
        <v>0</v>
      </c>
      <c r="BH188" s="203">
        <f>IF(N188="sníž. přenesená",J188,0)</f>
        <v>0</v>
      </c>
      <c r="BI188" s="203">
        <f>IF(N188="nulová",J188,0)</f>
        <v>0</v>
      </c>
      <c r="BJ188" s="17" t="s">
        <v>81</v>
      </c>
      <c r="BK188" s="203">
        <f>ROUND(I188*H188,2)</f>
        <v>0</v>
      </c>
      <c r="BL188" s="17" t="s">
        <v>168</v>
      </c>
      <c r="BM188" s="202" t="s">
        <v>1294</v>
      </c>
    </row>
    <row r="189" spans="1:47" s="2" customFormat="1" ht="11.25">
      <c r="A189" s="34"/>
      <c r="B189" s="35"/>
      <c r="C189" s="36"/>
      <c r="D189" s="204" t="s">
        <v>152</v>
      </c>
      <c r="E189" s="36"/>
      <c r="F189" s="205" t="s">
        <v>1293</v>
      </c>
      <c r="G189" s="36"/>
      <c r="H189" s="36"/>
      <c r="I189" s="206"/>
      <c r="J189" s="36"/>
      <c r="K189" s="36"/>
      <c r="L189" s="39"/>
      <c r="M189" s="207"/>
      <c r="N189" s="208"/>
      <c r="O189" s="71"/>
      <c r="P189" s="71"/>
      <c r="Q189" s="71"/>
      <c r="R189" s="71"/>
      <c r="S189" s="71"/>
      <c r="T189" s="72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T189" s="17" t="s">
        <v>152</v>
      </c>
      <c r="AU189" s="17" t="s">
        <v>83</v>
      </c>
    </row>
    <row r="190" spans="2:51" s="14" customFormat="1" ht="11.25">
      <c r="B190" s="221"/>
      <c r="C190" s="222"/>
      <c r="D190" s="204" t="s">
        <v>159</v>
      </c>
      <c r="E190" s="223" t="s">
        <v>1</v>
      </c>
      <c r="F190" s="224" t="s">
        <v>1295</v>
      </c>
      <c r="G190" s="222"/>
      <c r="H190" s="225">
        <v>55.2</v>
      </c>
      <c r="I190" s="226"/>
      <c r="J190" s="222"/>
      <c r="K190" s="222"/>
      <c r="L190" s="227"/>
      <c r="M190" s="228"/>
      <c r="N190" s="229"/>
      <c r="O190" s="229"/>
      <c r="P190" s="229"/>
      <c r="Q190" s="229"/>
      <c r="R190" s="229"/>
      <c r="S190" s="229"/>
      <c r="T190" s="230"/>
      <c r="AT190" s="231" t="s">
        <v>159</v>
      </c>
      <c r="AU190" s="231" t="s">
        <v>83</v>
      </c>
      <c r="AV190" s="14" t="s">
        <v>83</v>
      </c>
      <c r="AW190" s="14" t="s">
        <v>30</v>
      </c>
      <c r="AX190" s="14" t="s">
        <v>81</v>
      </c>
      <c r="AY190" s="231" t="s">
        <v>142</v>
      </c>
    </row>
    <row r="191" spans="1:65" s="2" customFormat="1" ht="24.2" customHeight="1">
      <c r="A191" s="34"/>
      <c r="B191" s="35"/>
      <c r="C191" s="191" t="s">
        <v>230</v>
      </c>
      <c r="D191" s="191" t="s">
        <v>145</v>
      </c>
      <c r="E191" s="192" t="s">
        <v>426</v>
      </c>
      <c r="F191" s="193" t="s">
        <v>427</v>
      </c>
      <c r="G191" s="194" t="s">
        <v>379</v>
      </c>
      <c r="H191" s="195">
        <v>12.4</v>
      </c>
      <c r="I191" s="196"/>
      <c r="J191" s="197">
        <f>ROUND(I191*H191,2)</f>
        <v>0</v>
      </c>
      <c r="K191" s="193" t="s">
        <v>149</v>
      </c>
      <c r="L191" s="39"/>
      <c r="M191" s="198" t="s">
        <v>1</v>
      </c>
      <c r="N191" s="199" t="s">
        <v>38</v>
      </c>
      <c r="O191" s="71"/>
      <c r="P191" s="200">
        <f>O191*H191</f>
        <v>0</v>
      </c>
      <c r="Q191" s="200">
        <v>0</v>
      </c>
      <c r="R191" s="200">
        <f>Q191*H191</f>
        <v>0</v>
      </c>
      <c r="S191" s="200">
        <v>0</v>
      </c>
      <c r="T191" s="201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02" t="s">
        <v>168</v>
      </c>
      <c r="AT191" s="202" t="s">
        <v>145</v>
      </c>
      <c r="AU191" s="202" t="s">
        <v>83</v>
      </c>
      <c r="AY191" s="17" t="s">
        <v>142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17" t="s">
        <v>81</v>
      </c>
      <c r="BK191" s="203">
        <f>ROUND(I191*H191,2)</f>
        <v>0</v>
      </c>
      <c r="BL191" s="17" t="s">
        <v>168</v>
      </c>
      <c r="BM191" s="202" t="s">
        <v>1296</v>
      </c>
    </row>
    <row r="192" spans="1:47" s="2" customFormat="1" ht="29.25">
      <c r="A192" s="34"/>
      <c r="B192" s="35"/>
      <c r="C192" s="36"/>
      <c r="D192" s="204" t="s">
        <v>152</v>
      </c>
      <c r="E192" s="36"/>
      <c r="F192" s="205" t="s">
        <v>429</v>
      </c>
      <c r="G192" s="36"/>
      <c r="H192" s="36"/>
      <c r="I192" s="206"/>
      <c r="J192" s="36"/>
      <c r="K192" s="36"/>
      <c r="L192" s="39"/>
      <c r="M192" s="207"/>
      <c r="N192" s="208"/>
      <c r="O192" s="71"/>
      <c r="P192" s="71"/>
      <c r="Q192" s="71"/>
      <c r="R192" s="71"/>
      <c r="S192" s="71"/>
      <c r="T192" s="72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T192" s="17" t="s">
        <v>152</v>
      </c>
      <c r="AU192" s="17" t="s">
        <v>83</v>
      </c>
    </row>
    <row r="193" spans="1:47" s="2" customFormat="1" ht="11.25">
      <c r="A193" s="34"/>
      <c r="B193" s="35"/>
      <c r="C193" s="36"/>
      <c r="D193" s="209" t="s">
        <v>153</v>
      </c>
      <c r="E193" s="36"/>
      <c r="F193" s="210" t="s">
        <v>430</v>
      </c>
      <c r="G193" s="36"/>
      <c r="H193" s="36"/>
      <c r="I193" s="206"/>
      <c r="J193" s="36"/>
      <c r="K193" s="36"/>
      <c r="L193" s="39"/>
      <c r="M193" s="207"/>
      <c r="N193" s="208"/>
      <c r="O193" s="71"/>
      <c r="P193" s="71"/>
      <c r="Q193" s="71"/>
      <c r="R193" s="71"/>
      <c r="S193" s="71"/>
      <c r="T193" s="72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T193" s="17" t="s">
        <v>153</v>
      </c>
      <c r="AU193" s="17" t="s">
        <v>83</v>
      </c>
    </row>
    <row r="194" spans="2:51" s="14" customFormat="1" ht="11.25">
      <c r="B194" s="221"/>
      <c r="C194" s="222"/>
      <c r="D194" s="204" t="s">
        <v>159</v>
      </c>
      <c r="E194" s="223" t="s">
        <v>1</v>
      </c>
      <c r="F194" s="224" t="s">
        <v>1238</v>
      </c>
      <c r="G194" s="222"/>
      <c r="H194" s="225">
        <v>12.4</v>
      </c>
      <c r="I194" s="226"/>
      <c r="J194" s="222"/>
      <c r="K194" s="222"/>
      <c r="L194" s="227"/>
      <c r="M194" s="228"/>
      <c r="N194" s="229"/>
      <c r="O194" s="229"/>
      <c r="P194" s="229"/>
      <c r="Q194" s="229"/>
      <c r="R194" s="229"/>
      <c r="S194" s="229"/>
      <c r="T194" s="230"/>
      <c r="AT194" s="231" t="s">
        <v>159</v>
      </c>
      <c r="AU194" s="231" t="s">
        <v>83</v>
      </c>
      <c r="AV194" s="14" t="s">
        <v>83</v>
      </c>
      <c r="AW194" s="14" t="s">
        <v>30</v>
      </c>
      <c r="AX194" s="14" t="s">
        <v>81</v>
      </c>
      <c r="AY194" s="231" t="s">
        <v>142</v>
      </c>
    </row>
    <row r="195" spans="1:65" s="2" customFormat="1" ht="16.5" customHeight="1">
      <c r="A195" s="34"/>
      <c r="B195" s="35"/>
      <c r="C195" s="191" t="s">
        <v>236</v>
      </c>
      <c r="D195" s="191" t="s">
        <v>145</v>
      </c>
      <c r="E195" s="192" t="s">
        <v>432</v>
      </c>
      <c r="F195" s="193" t="s">
        <v>433</v>
      </c>
      <c r="G195" s="194" t="s">
        <v>352</v>
      </c>
      <c r="H195" s="195">
        <v>12.4</v>
      </c>
      <c r="I195" s="196"/>
      <c r="J195" s="197">
        <f>ROUND(I195*H195,2)</f>
        <v>0</v>
      </c>
      <c r="K195" s="193" t="s">
        <v>149</v>
      </c>
      <c r="L195" s="39"/>
      <c r="M195" s="198" t="s">
        <v>1</v>
      </c>
      <c r="N195" s="199" t="s">
        <v>38</v>
      </c>
      <c r="O195" s="71"/>
      <c r="P195" s="200">
        <f>O195*H195</f>
        <v>0</v>
      </c>
      <c r="Q195" s="200">
        <v>0</v>
      </c>
      <c r="R195" s="200">
        <f>Q195*H195</f>
        <v>0</v>
      </c>
      <c r="S195" s="200">
        <v>0</v>
      </c>
      <c r="T195" s="201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202" t="s">
        <v>168</v>
      </c>
      <c r="AT195" s="202" t="s">
        <v>145</v>
      </c>
      <c r="AU195" s="202" t="s">
        <v>83</v>
      </c>
      <c r="AY195" s="17" t="s">
        <v>142</v>
      </c>
      <c r="BE195" s="203">
        <f>IF(N195="základní",J195,0)</f>
        <v>0</v>
      </c>
      <c r="BF195" s="203">
        <f>IF(N195="snížená",J195,0)</f>
        <v>0</v>
      </c>
      <c r="BG195" s="203">
        <f>IF(N195="zákl. přenesená",J195,0)</f>
        <v>0</v>
      </c>
      <c r="BH195" s="203">
        <f>IF(N195="sníž. přenesená",J195,0)</f>
        <v>0</v>
      </c>
      <c r="BI195" s="203">
        <f>IF(N195="nulová",J195,0)</f>
        <v>0</v>
      </c>
      <c r="BJ195" s="17" t="s">
        <v>81</v>
      </c>
      <c r="BK195" s="203">
        <f>ROUND(I195*H195,2)</f>
        <v>0</v>
      </c>
      <c r="BL195" s="17" t="s">
        <v>168</v>
      </c>
      <c r="BM195" s="202" t="s">
        <v>1297</v>
      </c>
    </row>
    <row r="196" spans="1:47" s="2" customFormat="1" ht="19.5">
      <c r="A196" s="34"/>
      <c r="B196" s="35"/>
      <c r="C196" s="36"/>
      <c r="D196" s="204" t="s">
        <v>152</v>
      </c>
      <c r="E196" s="36"/>
      <c r="F196" s="205" t="s">
        <v>435</v>
      </c>
      <c r="G196" s="36"/>
      <c r="H196" s="36"/>
      <c r="I196" s="206"/>
      <c r="J196" s="36"/>
      <c r="K196" s="36"/>
      <c r="L196" s="39"/>
      <c r="M196" s="207"/>
      <c r="N196" s="208"/>
      <c r="O196" s="71"/>
      <c r="P196" s="71"/>
      <c r="Q196" s="71"/>
      <c r="R196" s="71"/>
      <c r="S196" s="71"/>
      <c r="T196" s="72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T196" s="17" t="s">
        <v>152</v>
      </c>
      <c r="AU196" s="17" t="s">
        <v>83</v>
      </c>
    </row>
    <row r="197" spans="1:47" s="2" customFormat="1" ht="11.25">
      <c r="A197" s="34"/>
      <c r="B197" s="35"/>
      <c r="C197" s="36"/>
      <c r="D197" s="209" t="s">
        <v>153</v>
      </c>
      <c r="E197" s="36"/>
      <c r="F197" s="210" t="s">
        <v>436</v>
      </c>
      <c r="G197" s="36"/>
      <c r="H197" s="36"/>
      <c r="I197" s="206"/>
      <c r="J197" s="36"/>
      <c r="K197" s="36"/>
      <c r="L197" s="39"/>
      <c r="M197" s="207"/>
      <c r="N197" s="208"/>
      <c r="O197" s="71"/>
      <c r="P197" s="71"/>
      <c r="Q197" s="71"/>
      <c r="R197" s="71"/>
      <c r="S197" s="71"/>
      <c r="T197" s="72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T197" s="17" t="s">
        <v>153</v>
      </c>
      <c r="AU197" s="17" t="s">
        <v>83</v>
      </c>
    </row>
    <row r="198" spans="2:51" s="14" customFormat="1" ht="11.25">
      <c r="B198" s="221"/>
      <c r="C198" s="222"/>
      <c r="D198" s="204" t="s">
        <v>159</v>
      </c>
      <c r="E198" s="223" t="s">
        <v>1</v>
      </c>
      <c r="F198" s="224" t="s">
        <v>1238</v>
      </c>
      <c r="G198" s="222"/>
      <c r="H198" s="225">
        <v>12.4</v>
      </c>
      <c r="I198" s="226"/>
      <c r="J198" s="222"/>
      <c r="K198" s="222"/>
      <c r="L198" s="227"/>
      <c r="M198" s="228"/>
      <c r="N198" s="229"/>
      <c r="O198" s="229"/>
      <c r="P198" s="229"/>
      <c r="Q198" s="229"/>
      <c r="R198" s="229"/>
      <c r="S198" s="229"/>
      <c r="T198" s="230"/>
      <c r="AT198" s="231" t="s">
        <v>159</v>
      </c>
      <c r="AU198" s="231" t="s">
        <v>83</v>
      </c>
      <c r="AV198" s="14" t="s">
        <v>83</v>
      </c>
      <c r="AW198" s="14" t="s">
        <v>30</v>
      </c>
      <c r="AX198" s="14" t="s">
        <v>81</v>
      </c>
      <c r="AY198" s="231" t="s">
        <v>142</v>
      </c>
    </row>
    <row r="199" spans="1:65" s="2" customFormat="1" ht="24.2" customHeight="1">
      <c r="A199" s="34"/>
      <c r="B199" s="35"/>
      <c r="C199" s="191" t="s">
        <v>8</v>
      </c>
      <c r="D199" s="191" t="s">
        <v>145</v>
      </c>
      <c r="E199" s="192" t="s">
        <v>447</v>
      </c>
      <c r="F199" s="193" t="s">
        <v>448</v>
      </c>
      <c r="G199" s="194" t="s">
        <v>319</v>
      </c>
      <c r="H199" s="195">
        <v>28.4</v>
      </c>
      <c r="I199" s="196"/>
      <c r="J199" s="197">
        <f>ROUND(I199*H199,2)</f>
        <v>0</v>
      </c>
      <c r="K199" s="193" t="s">
        <v>149</v>
      </c>
      <c r="L199" s="39"/>
      <c r="M199" s="198" t="s">
        <v>1</v>
      </c>
      <c r="N199" s="199" t="s">
        <v>38</v>
      </c>
      <c r="O199" s="71"/>
      <c r="P199" s="200">
        <f>O199*H199</f>
        <v>0</v>
      </c>
      <c r="Q199" s="200">
        <v>0</v>
      </c>
      <c r="R199" s="200">
        <f>Q199*H199</f>
        <v>0</v>
      </c>
      <c r="S199" s="200">
        <v>0</v>
      </c>
      <c r="T199" s="201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202" t="s">
        <v>168</v>
      </c>
      <c r="AT199" s="202" t="s">
        <v>145</v>
      </c>
      <c r="AU199" s="202" t="s">
        <v>83</v>
      </c>
      <c r="AY199" s="17" t="s">
        <v>142</v>
      </c>
      <c r="BE199" s="203">
        <f>IF(N199="základní",J199,0)</f>
        <v>0</v>
      </c>
      <c r="BF199" s="203">
        <f>IF(N199="snížená",J199,0)</f>
        <v>0</v>
      </c>
      <c r="BG199" s="203">
        <f>IF(N199="zákl. přenesená",J199,0)</f>
        <v>0</v>
      </c>
      <c r="BH199" s="203">
        <f>IF(N199="sníž. přenesená",J199,0)</f>
        <v>0</v>
      </c>
      <c r="BI199" s="203">
        <f>IF(N199="nulová",J199,0)</f>
        <v>0</v>
      </c>
      <c r="BJ199" s="17" t="s">
        <v>81</v>
      </c>
      <c r="BK199" s="203">
        <f>ROUND(I199*H199,2)</f>
        <v>0</v>
      </c>
      <c r="BL199" s="17" t="s">
        <v>168</v>
      </c>
      <c r="BM199" s="202" t="s">
        <v>1298</v>
      </c>
    </row>
    <row r="200" spans="1:47" s="2" customFormat="1" ht="19.5">
      <c r="A200" s="34"/>
      <c r="B200" s="35"/>
      <c r="C200" s="36"/>
      <c r="D200" s="204" t="s">
        <v>152</v>
      </c>
      <c r="E200" s="36"/>
      <c r="F200" s="205" t="s">
        <v>450</v>
      </c>
      <c r="G200" s="36"/>
      <c r="H200" s="36"/>
      <c r="I200" s="206"/>
      <c r="J200" s="36"/>
      <c r="K200" s="36"/>
      <c r="L200" s="39"/>
      <c r="M200" s="207"/>
      <c r="N200" s="208"/>
      <c r="O200" s="71"/>
      <c r="P200" s="71"/>
      <c r="Q200" s="71"/>
      <c r="R200" s="71"/>
      <c r="S200" s="71"/>
      <c r="T200" s="72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T200" s="17" t="s">
        <v>152</v>
      </c>
      <c r="AU200" s="17" t="s">
        <v>83</v>
      </c>
    </row>
    <row r="201" spans="1:47" s="2" customFormat="1" ht="11.25">
      <c r="A201" s="34"/>
      <c r="B201" s="35"/>
      <c r="C201" s="36"/>
      <c r="D201" s="209" t="s">
        <v>153</v>
      </c>
      <c r="E201" s="36"/>
      <c r="F201" s="210" t="s">
        <v>451</v>
      </c>
      <c r="G201" s="36"/>
      <c r="H201" s="36"/>
      <c r="I201" s="206"/>
      <c r="J201" s="36"/>
      <c r="K201" s="36"/>
      <c r="L201" s="39"/>
      <c r="M201" s="207"/>
      <c r="N201" s="208"/>
      <c r="O201" s="71"/>
      <c r="P201" s="71"/>
      <c r="Q201" s="71"/>
      <c r="R201" s="71"/>
      <c r="S201" s="71"/>
      <c r="T201" s="72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T201" s="17" t="s">
        <v>153</v>
      </c>
      <c r="AU201" s="17" t="s">
        <v>83</v>
      </c>
    </row>
    <row r="202" spans="2:51" s="13" customFormat="1" ht="11.25">
      <c r="B202" s="211"/>
      <c r="C202" s="212"/>
      <c r="D202" s="204" t="s">
        <v>159</v>
      </c>
      <c r="E202" s="213" t="s">
        <v>1</v>
      </c>
      <c r="F202" s="214" t="s">
        <v>1250</v>
      </c>
      <c r="G202" s="212"/>
      <c r="H202" s="213" t="s">
        <v>1</v>
      </c>
      <c r="I202" s="215"/>
      <c r="J202" s="212"/>
      <c r="K202" s="212"/>
      <c r="L202" s="216"/>
      <c r="M202" s="217"/>
      <c r="N202" s="218"/>
      <c r="O202" s="218"/>
      <c r="P202" s="218"/>
      <c r="Q202" s="218"/>
      <c r="R202" s="218"/>
      <c r="S202" s="218"/>
      <c r="T202" s="219"/>
      <c r="AT202" s="220" t="s">
        <v>159</v>
      </c>
      <c r="AU202" s="220" t="s">
        <v>83</v>
      </c>
      <c r="AV202" s="13" t="s">
        <v>81</v>
      </c>
      <c r="AW202" s="13" t="s">
        <v>30</v>
      </c>
      <c r="AX202" s="13" t="s">
        <v>73</v>
      </c>
      <c r="AY202" s="220" t="s">
        <v>142</v>
      </c>
    </row>
    <row r="203" spans="2:51" s="14" customFormat="1" ht="11.25">
      <c r="B203" s="221"/>
      <c r="C203" s="222"/>
      <c r="D203" s="204" t="s">
        <v>159</v>
      </c>
      <c r="E203" s="223" t="s">
        <v>1</v>
      </c>
      <c r="F203" s="224" t="s">
        <v>1299</v>
      </c>
      <c r="G203" s="222"/>
      <c r="H203" s="225">
        <v>28.4</v>
      </c>
      <c r="I203" s="226"/>
      <c r="J203" s="222"/>
      <c r="K203" s="222"/>
      <c r="L203" s="227"/>
      <c r="M203" s="228"/>
      <c r="N203" s="229"/>
      <c r="O203" s="229"/>
      <c r="P203" s="229"/>
      <c r="Q203" s="229"/>
      <c r="R203" s="229"/>
      <c r="S203" s="229"/>
      <c r="T203" s="230"/>
      <c r="AT203" s="231" t="s">
        <v>159</v>
      </c>
      <c r="AU203" s="231" t="s">
        <v>83</v>
      </c>
      <c r="AV203" s="14" t="s">
        <v>83</v>
      </c>
      <c r="AW203" s="14" t="s">
        <v>30</v>
      </c>
      <c r="AX203" s="14" t="s">
        <v>81</v>
      </c>
      <c r="AY203" s="231" t="s">
        <v>142</v>
      </c>
    </row>
    <row r="204" spans="1:65" s="2" customFormat="1" ht="16.5" customHeight="1">
      <c r="A204" s="34"/>
      <c r="B204" s="35"/>
      <c r="C204" s="247" t="s">
        <v>249</v>
      </c>
      <c r="D204" s="247" t="s">
        <v>376</v>
      </c>
      <c r="E204" s="248" t="s">
        <v>453</v>
      </c>
      <c r="F204" s="249" t="s">
        <v>454</v>
      </c>
      <c r="G204" s="250" t="s">
        <v>455</v>
      </c>
      <c r="H204" s="251">
        <v>0.71</v>
      </c>
      <c r="I204" s="252"/>
      <c r="J204" s="253">
        <f>ROUND(I204*H204,2)</f>
        <v>0</v>
      </c>
      <c r="K204" s="249" t="s">
        <v>149</v>
      </c>
      <c r="L204" s="254"/>
      <c r="M204" s="255" t="s">
        <v>1</v>
      </c>
      <c r="N204" s="256" t="s">
        <v>38</v>
      </c>
      <c r="O204" s="71"/>
      <c r="P204" s="200">
        <f>O204*H204</f>
        <v>0</v>
      </c>
      <c r="Q204" s="200">
        <v>0.001</v>
      </c>
      <c r="R204" s="200">
        <f>Q204*H204</f>
        <v>0.00071</v>
      </c>
      <c r="S204" s="200">
        <v>0</v>
      </c>
      <c r="T204" s="201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202" t="s">
        <v>198</v>
      </c>
      <c r="AT204" s="202" t="s">
        <v>376</v>
      </c>
      <c r="AU204" s="202" t="s">
        <v>83</v>
      </c>
      <c r="AY204" s="17" t="s">
        <v>142</v>
      </c>
      <c r="BE204" s="203">
        <f>IF(N204="základní",J204,0)</f>
        <v>0</v>
      </c>
      <c r="BF204" s="203">
        <f>IF(N204="snížená",J204,0)</f>
        <v>0</v>
      </c>
      <c r="BG204" s="203">
        <f>IF(N204="zákl. přenesená",J204,0)</f>
        <v>0</v>
      </c>
      <c r="BH204" s="203">
        <f>IF(N204="sníž. přenesená",J204,0)</f>
        <v>0</v>
      </c>
      <c r="BI204" s="203">
        <f>IF(N204="nulová",J204,0)</f>
        <v>0</v>
      </c>
      <c r="BJ204" s="17" t="s">
        <v>81</v>
      </c>
      <c r="BK204" s="203">
        <f>ROUND(I204*H204,2)</f>
        <v>0</v>
      </c>
      <c r="BL204" s="17" t="s">
        <v>168</v>
      </c>
      <c r="BM204" s="202" t="s">
        <v>1300</v>
      </c>
    </row>
    <row r="205" spans="1:47" s="2" customFormat="1" ht="11.25">
      <c r="A205" s="34"/>
      <c r="B205" s="35"/>
      <c r="C205" s="36"/>
      <c r="D205" s="204" t="s">
        <v>152</v>
      </c>
      <c r="E205" s="36"/>
      <c r="F205" s="205" t="s">
        <v>454</v>
      </c>
      <c r="G205" s="36"/>
      <c r="H205" s="36"/>
      <c r="I205" s="206"/>
      <c r="J205" s="36"/>
      <c r="K205" s="36"/>
      <c r="L205" s="39"/>
      <c r="M205" s="207"/>
      <c r="N205" s="208"/>
      <c r="O205" s="71"/>
      <c r="P205" s="71"/>
      <c r="Q205" s="71"/>
      <c r="R205" s="71"/>
      <c r="S205" s="71"/>
      <c r="T205" s="72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T205" s="17" t="s">
        <v>152</v>
      </c>
      <c r="AU205" s="17" t="s">
        <v>83</v>
      </c>
    </row>
    <row r="206" spans="2:51" s="14" customFormat="1" ht="11.25">
      <c r="B206" s="221"/>
      <c r="C206" s="222"/>
      <c r="D206" s="204" t="s">
        <v>159</v>
      </c>
      <c r="E206" s="223" t="s">
        <v>1</v>
      </c>
      <c r="F206" s="224" t="s">
        <v>1301</v>
      </c>
      <c r="G206" s="222"/>
      <c r="H206" s="225">
        <v>0.71</v>
      </c>
      <c r="I206" s="226"/>
      <c r="J206" s="222"/>
      <c r="K206" s="222"/>
      <c r="L206" s="227"/>
      <c r="M206" s="228"/>
      <c r="N206" s="229"/>
      <c r="O206" s="229"/>
      <c r="P206" s="229"/>
      <c r="Q206" s="229"/>
      <c r="R206" s="229"/>
      <c r="S206" s="229"/>
      <c r="T206" s="230"/>
      <c r="AT206" s="231" t="s">
        <v>159</v>
      </c>
      <c r="AU206" s="231" t="s">
        <v>83</v>
      </c>
      <c r="AV206" s="14" t="s">
        <v>83</v>
      </c>
      <c r="AW206" s="14" t="s">
        <v>30</v>
      </c>
      <c r="AX206" s="14" t="s">
        <v>81</v>
      </c>
      <c r="AY206" s="231" t="s">
        <v>142</v>
      </c>
    </row>
    <row r="207" spans="1:65" s="2" customFormat="1" ht="24.2" customHeight="1">
      <c r="A207" s="34"/>
      <c r="B207" s="35"/>
      <c r="C207" s="191" t="s">
        <v>254</v>
      </c>
      <c r="D207" s="191" t="s">
        <v>145</v>
      </c>
      <c r="E207" s="192" t="s">
        <v>1302</v>
      </c>
      <c r="F207" s="193" t="s">
        <v>1303</v>
      </c>
      <c r="G207" s="194" t="s">
        <v>319</v>
      </c>
      <c r="H207" s="195">
        <v>126.9</v>
      </c>
      <c r="I207" s="196"/>
      <c r="J207" s="197">
        <f>ROUND(I207*H207,2)</f>
        <v>0</v>
      </c>
      <c r="K207" s="193" t="s">
        <v>149</v>
      </c>
      <c r="L207" s="39"/>
      <c r="M207" s="198" t="s">
        <v>1</v>
      </c>
      <c r="N207" s="199" t="s">
        <v>38</v>
      </c>
      <c r="O207" s="71"/>
      <c r="P207" s="200">
        <f>O207*H207</f>
        <v>0</v>
      </c>
      <c r="Q207" s="200">
        <v>0</v>
      </c>
      <c r="R207" s="200">
        <f>Q207*H207</f>
        <v>0</v>
      </c>
      <c r="S207" s="200">
        <v>0</v>
      </c>
      <c r="T207" s="201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02" t="s">
        <v>168</v>
      </c>
      <c r="AT207" s="202" t="s">
        <v>145</v>
      </c>
      <c r="AU207" s="202" t="s">
        <v>83</v>
      </c>
      <c r="AY207" s="17" t="s">
        <v>142</v>
      </c>
      <c r="BE207" s="203">
        <f>IF(N207="základní",J207,0)</f>
        <v>0</v>
      </c>
      <c r="BF207" s="203">
        <f>IF(N207="snížená",J207,0)</f>
        <v>0</v>
      </c>
      <c r="BG207" s="203">
        <f>IF(N207="zákl. přenesená",J207,0)</f>
        <v>0</v>
      </c>
      <c r="BH207" s="203">
        <f>IF(N207="sníž. přenesená",J207,0)</f>
        <v>0</v>
      </c>
      <c r="BI207" s="203">
        <f>IF(N207="nulová",J207,0)</f>
        <v>0</v>
      </c>
      <c r="BJ207" s="17" t="s">
        <v>81</v>
      </c>
      <c r="BK207" s="203">
        <f>ROUND(I207*H207,2)</f>
        <v>0</v>
      </c>
      <c r="BL207" s="17" t="s">
        <v>168</v>
      </c>
      <c r="BM207" s="202" t="s">
        <v>1304</v>
      </c>
    </row>
    <row r="208" spans="1:47" s="2" customFormat="1" ht="19.5">
      <c r="A208" s="34"/>
      <c r="B208" s="35"/>
      <c r="C208" s="36"/>
      <c r="D208" s="204" t="s">
        <v>152</v>
      </c>
      <c r="E208" s="36"/>
      <c r="F208" s="205" t="s">
        <v>1305</v>
      </c>
      <c r="G208" s="36"/>
      <c r="H208" s="36"/>
      <c r="I208" s="206"/>
      <c r="J208" s="36"/>
      <c r="K208" s="36"/>
      <c r="L208" s="39"/>
      <c r="M208" s="207"/>
      <c r="N208" s="208"/>
      <c r="O208" s="71"/>
      <c r="P208" s="71"/>
      <c r="Q208" s="71"/>
      <c r="R208" s="71"/>
      <c r="S208" s="71"/>
      <c r="T208" s="72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T208" s="17" t="s">
        <v>152</v>
      </c>
      <c r="AU208" s="17" t="s">
        <v>83</v>
      </c>
    </row>
    <row r="209" spans="1:47" s="2" customFormat="1" ht="11.25">
      <c r="A209" s="34"/>
      <c r="B209" s="35"/>
      <c r="C209" s="36"/>
      <c r="D209" s="209" t="s">
        <v>153</v>
      </c>
      <c r="E209" s="36"/>
      <c r="F209" s="210" t="s">
        <v>1306</v>
      </c>
      <c r="G209" s="36"/>
      <c r="H209" s="36"/>
      <c r="I209" s="206"/>
      <c r="J209" s="36"/>
      <c r="K209" s="36"/>
      <c r="L209" s="39"/>
      <c r="M209" s="207"/>
      <c r="N209" s="208"/>
      <c r="O209" s="71"/>
      <c r="P209" s="71"/>
      <c r="Q209" s="71"/>
      <c r="R209" s="71"/>
      <c r="S209" s="71"/>
      <c r="T209" s="72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T209" s="17" t="s">
        <v>153</v>
      </c>
      <c r="AU209" s="17" t="s">
        <v>83</v>
      </c>
    </row>
    <row r="210" spans="2:51" s="13" customFormat="1" ht="11.25">
      <c r="B210" s="211"/>
      <c r="C210" s="212"/>
      <c r="D210" s="204" t="s">
        <v>159</v>
      </c>
      <c r="E210" s="213" t="s">
        <v>1</v>
      </c>
      <c r="F210" s="214" t="s">
        <v>1250</v>
      </c>
      <c r="G210" s="212"/>
      <c r="H210" s="213" t="s">
        <v>1</v>
      </c>
      <c r="I210" s="215"/>
      <c r="J210" s="212"/>
      <c r="K210" s="212"/>
      <c r="L210" s="216"/>
      <c r="M210" s="217"/>
      <c r="N210" s="218"/>
      <c r="O210" s="218"/>
      <c r="P210" s="218"/>
      <c r="Q210" s="218"/>
      <c r="R210" s="218"/>
      <c r="S210" s="218"/>
      <c r="T210" s="219"/>
      <c r="AT210" s="220" t="s">
        <v>159</v>
      </c>
      <c r="AU210" s="220" t="s">
        <v>83</v>
      </c>
      <c r="AV210" s="13" t="s">
        <v>81</v>
      </c>
      <c r="AW210" s="13" t="s">
        <v>30</v>
      </c>
      <c r="AX210" s="13" t="s">
        <v>73</v>
      </c>
      <c r="AY210" s="220" t="s">
        <v>142</v>
      </c>
    </row>
    <row r="211" spans="2:51" s="14" customFormat="1" ht="11.25">
      <c r="B211" s="221"/>
      <c r="C211" s="222"/>
      <c r="D211" s="204" t="s">
        <v>159</v>
      </c>
      <c r="E211" s="223" t="s">
        <v>1</v>
      </c>
      <c r="F211" s="224" t="s">
        <v>1307</v>
      </c>
      <c r="G211" s="222"/>
      <c r="H211" s="225">
        <v>126.9</v>
      </c>
      <c r="I211" s="226"/>
      <c r="J211" s="222"/>
      <c r="K211" s="222"/>
      <c r="L211" s="227"/>
      <c r="M211" s="228"/>
      <c r="N211" s="229"/>
      <c r="O211" s="229"/>
      <c r="P211" s="229"/>
      <c r="Q211" s="229"/>
      <c r="R211" s="229"/>
      <c r="S211" s="229"/>
      <c r="T211" s="230"/>
      <c r="AT211" s="231" t="s">
        <v>159</v>
      </c>
      <c r="AU211" s="231" t="s">
        <v>83</v>
      </c>
      <c r="AV211" s="14" t="s">
        <v>83</v>
      </c>
      <c r="AW211" s="14" t="s">
        <v>30</v>
      </c>
      <c r="AX211" s="14" t="s">
        <v>81</v>
      </c>
      <c r="AY211" s="231" t="s">
        <v>142</v>
      </c>
    </row>
    <row r="212" spans="1:65" s="2" customFormat="1" ht="24.2" customHeight="1">
      <c r="A212" s="34"/>
      <c r="B212" s="35"/>
      <c r="C212" s="191" t="s">
        <v>263</v>
      </c>
      <c r="D212" s="191" t="s">
        <v>145</v>
      </c>
      <c r="E212" s="192" t="s">
        <v>459</v>
      </c>
      <c r="F212" s="193" t="s">
        <v>460</v>
      </c>
      <c r="G212" s="194" t="s">
        <v>319</v>
      </c>
      <c r="H212" s="195">
        <v>28.4</v>
      </c>
      <c r="I212" s="196"/>
      <c r="J212" s="197">
        <f>ROUND(I212*H212,2)</f>
        <v>0</v>
      </c>
      <c r="K212" s="193" t="s">
        <v>149</v>
      </c>
      <c r="L212" s="39"/>
      <c r="M212" s="198" t="s">
        <v>1</v>
      </c>
      <c r="N212" s="199" t="s">
        <v>38</v>
      </c>
      <c r="O212" s="71"/>
      <c r="P212" s="200">
        <f>O212*H212</f>
        <v>0</v>
      </c>
      <c r="Q212" s="200">
        <v>0</v>
      </c>
      <c r="R212" s="200">
        <f>Q212*H212</f>
        <v>0</v>
      </c>
      <c r="S212" s="200">
        <v>0</v>
      </c>
      <c r="T212" s="201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202" t="s">
        <v>168</v>
      </c>
      <c r="AT212" s="202" t="s">
        <v>145</v>
      </c>
      <c r="AU212" s="202" t="s">
        <v>83</v>
      </c>
      <c r="AY212" s="17" t="s">
        <v>142</v>
      </c>
      <c r="BE212" s="203">
        <f>IF(N212="základní",J212,0)</f>
        <v>0</v>
      </c>
      <c r="BF212" s="203">
        <f>IF(N212="snížená",J212,0)</f>
        <v>0</v>
      </c>
      <c r="BG212" s="203">
        <f>IF(N212="zákl. přenesená",J212,0)</f>
        <v>0</v>
      </c>
      <c r="BH212" s="203">
        <f>IF(N212="sníž. přenesená",J212,0)</f>
        <v>0</v>
      </c>
      <c r="BI212" s="203">
        <f>IF(N212="nulová",J212,0)</f>
        <v>0</v>
      </c>
      <c r="BJ212" s="17" t="s">
        <v>81</v>
      </c>
      <c r="BK212" s="203">
        <f>ROUND(I212*H212,2)</f>
        <v>0</v>
      </c>
      <c r="BL212" s="17" t="s">
        <v>168</v>
      </c>
      <c r="BM212" s="202" t="s">
        <v>1308</v>
      </c>
    </row>
    <row r="213" spans="1:47" s="2" customFormat="1" ht="29.25">
      <c r="A213" s="34"/>
      <c r="B213" s="35"/>
      <c r="C213" s="36"/>
      <c r="D213" s="204" t="s">
        <v>152</v>
      </c>
      <c r="E213" s="36"/>
      <c r="F213" s="205" t="s">
        <v>462</v>
      </c>
      <c r="G213" s="36"/>
      <c r="H213" s="36"/>
      <c r="I213" s="206"/>
      <c r="J213" s="36"/>
      <c r="K213" s="36"/>
      <c r="L213" s="39"/>
      <c r="M213" s="207"/>
      <c r="N213" s="208"/>
      <c r="O213" s="71"/>
      <c r="P213" s="71"/>
      <c r="Q213" s="71"/>
      <c r="R213" s="71"/>
      <c r="S213" s="71"/>
      <c r="T213" s="72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T213" s="17" t="s">
        <v>152</v>
      </c>
      <c r="AU213" s="17" t="s">
        <v>83</v>
      </c>
    </row>
    <row r="214" spans="1:47" s="2" customFormat="1" ht="11.25">
      <c r="A214" s="34"/>
      <c r="B214" s="35"/>
      <c r="C214" s="36"/>
      <c r="D214" s="209" t="s">
        <v>153</v>
      </c>
      <c r="E214" s="36"/>
      <c r="F214" s="210" t="s">
        <v>463</v>
      </c>
      <c r="G214" s="36"/>
      <c r="H214" s="36"/>
      <c r="I214" s="206"/>
      <c r="J214" s="36"/>
      <c r="K214" s="36"/>
      <c r="L214" s="39"/>
      <c r="M214" s="207"/>
      <c r="N214" s="208"/>
      <c r="O214" s="71"/>
      <c r="P214" s="71"/>
      <c r="Q214" s="71"/>
      <c r="R214" s="71"/>
      <c r="S214" s="71"/>
      <c r="T214" s="72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T214" s="17" t="s">
        <v>153</v>
      </c>
      <c r="AU214" s="17" t="s">
        <v>83</v>
      </c>
    </row>
    <row r="215" spans="2:51" s="13" customFormat="1" ht="11.25">
      <c r="B215" s="211"/>
      <c r="C215" s="212"/>
      <c r="D215" s="204" t="s">
        <v>159</v>
      </c>
      <c r="E215" s="213" t="s">
        <v>1</v>
      </c>
      <c r="F215" s="214" t="s">
        <v>1250</v>
      </c>
      <c r="G215" s="212"/>
      <c r="H215" s="213" t="s">
        <v>1</v>
      </c>
      <c r="I215" s="215"/>
      <c r="J215" s="212"/>
      <c r="K215" s="212"/>
      <c r="L215" s="216"/>
      <c r="M215" s="217"/>
      <c r="N215" s="218"/>
      <c r="O215" s="218"/>
      <c r="P215" s="218"/>
      <c r="Q215" s="218"/>
      <c r="R215" s="218"/>
      <c r="S215" s="218"/>
      <c r="T215" s="219"/>
      <c r="AT215" s="220" t="s">
        <v>159</v>
      </c>
      <c r="AU215" s="220" t="s">
        <v>83</v>
      </c>
      <c r="AV215" s="13" t="s">
        <v>81</v>
      </c>
      <c r="AW215" s="13" t="s">
        <v>30</v>
      </c>
      <c r="AX215" s="13" t="s">
        <v>73</v>
      </c>
      <c r="AY215" s="220" t="s">
        <v>142</v>
      </c>
    </row>
    <row r="216" spans="2:51" s="14" customFormat="1" ht="11.25">
      <c r="B216" s="221"/>
      <c r="C216" s="222"/>
      <c r="D216" s="204" t="s">
        <v>159</v>
      </c>
      <c r="E216" s="223" t="s">
        <v>1</v>
      </c>
      <c r="F216" s="224" t="s">
        <v>1299</v>
      </c>
      <c r="G216" s="222"/>
      <c r="H216" s="225">
        <v>28.4</v>
      </c>
      <c r="I216" s="226"/>
      <c r="J216" s="222"/>
      <c r="K216" s="222"/>
      <c r="L216" s="227"/>
      <c r="M216" s="228"/>
      <c r="N216" s="229"/>
      <c r="O216" s="229"/>
      <c r="P216" s="229"/>
      <c r="Q216" s="229"/>
      <c r="R216" s="229"/>
      <c r="S216" s="229"/>
      <c r="T216" s="230"/>
      <c r="AT216" s="231" t="s">
        <v>159</v>
      </c>
      <c r="AU216" s="231" t="s">
        <v>83</v>
      </c>
      <c r="AV216" s="14" t="s">
        <v>83</v>
      </c>
      <c r="AW216" s="14" t="s">
        <v>30</v>
      </c>
      <c r="AX216" s="14" t="s">
        <v>81</v>
      </c>
      <c r="AY216" s="231" t="s">
        <v>142</v>
      </c>
    </row>
    <row r="217" spans="1:65" s="2" customFormat="1" ht="24.2" customHeight="1">
      <c r="A217" s="34"/>
      <c r="B217" s="35"/>
      <c r="C217" s="191" t="s">
        <v>269</v>
      </c>
      <c r="D217" s="191" t="s">
        <v>145</v>
      </c>
      <c r="E217" s="192" t="s">
        <v>465</v>
      </c>
      <c r="F217" s="193" t="s">
        <v>466</v>
      </c>
      <c r="G217" s="194" t="s">
        <v>319</v>
      </c>
      <c r="H217" s="195">
        <v>28.4</v>
      </c>
      <c r="I217" s="196"/>
      <c r="J217" s="197">
        <f>ROUND(I217*H217,2)</f>
        <v>0</v>
      </c>
      <c r="K217" s="193" t="s">
        <v>149</v>
      </c>
      <c r="L217" s="39"/>
      <c r="M217" s="198" t="s">
        <v>1</v>
      </c>
      <c r="N217" s="199" t="s">
        <v>38</v>
      </c>
      <c r="O217" s="71"/>
      <c r="P217" s="200">
        <f>O217*H217</f>
        <v>0</v>
      </c>
      <c r="Q217" s="200">
        <v>0</v>
      </c>
      <c r="R217" s="200">
        <f>Q217*H217</f>
        <v>0</v>
      </c>
      <c r="S217" s="200">
        <v>0</v>
      </c>
      <c r="T217" s="201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202" t="s">
        <v>168</v>
      </c>
      <c r="AT217" s="202" t="s">
        <v>145</v>
      </c>
      <c r="AU217" s="202" t="s">
        <v>83</v>
      </c>
      <c r="AY217" s="17" t="s">
        <v>142</v>
      </c>
      <c r="BE217" s="203">
        <f>IF(N217="základní",J217,0)</f>
        <v>0</v>
      </c>
      <c r="BF217" s="203">
        <f>IF(N217="snížená",J217,0)</f>
        <v>0</v>
      </c>
      <c r="BG217" s="203">
        <f>IF(N217="zákl. přenesená",J217,0)</f>
        <v>0</v>
      </c>
      <c r="BH217" s="203">
        <f>IF(N217="sníž. přenesená",J217,0)</f>
        <v>0</v>
      </c>
      <c r="BI217" s="203">
        <f>IF(N217="nulová",J217,0)</f>
        <v>0</v>
      </c>
      <c r="BJ217" s="17" t="s">
        <v>81</v>
      </c>
      <c r="BK217" s="203">
        <f>ROUND(I217*H217,2)</f>
        <v>0</v>
      </c>
      <c r="BL217" s="17" t="s">
        <v>168</v>
      </c>
      <c r="BM217" s="202" t="s">
        <v>1309</v>
      </c>
    </row>
    <row r="218" spans="1:47" s="2" customFormat="1" ht="19.5">
      <c r="A218" s="34"/>
      <c r="B218" s="35"/>
      <c r="C218" s="36"/>
      <c r="D218" s="204" t="s">
        <v>152</v>
      </c>
      <c r="E218" s="36"/>
      <c r="F218" s="205" t="s">
        <v>468</v>
      </c>
      <c r="G218" s="36"/>
      <c r="H218" s="36"/>
      <c r="I218" s="206"/>
      <c r="J218" s="36"/>
      <c r="K218" s="36"/>
      <c r="L218" s="39"/>
      <c r="M218" s="207"/>
      <c r="N218" s="208"/>
      <c r="O218" s="71"/>
      <c r="P218" s="71"/>
      <c r="Q218" s="71"/>
      <c r="R218" s="71"/>
      <c r="S218" s="71"/>
      <c r="T218" s="72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T218" s="17" t="s">
        <v>152</v>
      </c>
      <c r="AU218" s="17" t="s">
        <v>83</v>
      </c>
    </row>
    <row r="219" spans="1:47" s="2" customFormat="1" ht="11.25">
      <c r="A219" s="34"/>
      <c r="B219" s="35"/>
      <c r="C219" s="36"/>
      <c r="D219" s="209" t="s">
        <v>153</v>
      </c>
      <c r="E219" s="36"/>
      <c r="F219" s="210" t="s">
        <v>469</v>
      </c>
      <c r="G219" s="36"/>
      <c r="H219" s="36"/>
      <c r="I219" s="206"/>
      <c r="J219" s="36"/>
      <c r="K219" s="36"/>
      <c r="L219" s="39"/>
      <c r="M219" s="207"/>
      <c r="N219" s="208"/>
      <c r="O219" s="71"/>
      <c r="P219" s="71"/>
      <c r="Q219" s="71"/>
      <c r="R219" s="71"/>
      <c r="S219" s="71"/>
      <c r="T219" s="72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T219" s="17" t="s">
        <v>153</v>
      </c>
      <c r="AU219" s="17" t="s">
        <v>83</v>
      </c>
    </row>
    <row r="220" spans="2:51" s="13" customFormat="1" ht="11.25">
      <c r="B220" s="211"/>
      <c r="C220" s="212"/>
      <c r="D220" s="204" t="s">
        <v>159</v>
      </c>
      <c r="E220" s="213" t="s">
        <v>1</v>
      </c>
      <c r="F220" s="214" t="s">
        <v>1250</v>
      </c>
      <c r="G220" s="212"/>
      <c r="H220" s="213" t="s">
        <v>1</v>
      </c>
      <c r="I220" s="215"/>
      <c r="J220" s="212"/>
      <c r="K220" s="212"/>
      <c r="L220" s="216"/>
      <c r="M220" s="217"/>
      <c r="N220" s="218"/>
      <c r="O220" s="218"/>
      <c r="P220" s="218"/>
      <c r="Q220" s="218"/>
      <c r="R220" s="218"/>
      <c r="S220" s="218"/>
      <c r="T220" s="219"/>
      <c r="AT220" s="220" t="s">
        <v>159</v>
      </c>
      <c r="AU220" s="220" t="s">
        <v>83</v>
      </c>
      <c r="AV220" s="13" t="s">
        <v>81</v>
      </c>
      <c r="AW220" s="13" t="s">
        <v>30</v>
      </c>
      <c r="AX220" s="13" t="s">
        <v>73</v>
      </c>
      <c r="AY220" s="220" t="s">
        <v>142</v>
      </c>
    </row>
    <row r="221" spans="2:51" s="14" customFormat="1" ht="11.25">
      <c r="B221" s="221"/>
      <c r="C221" s="222"/>
      <c r="D221" s="204" t="s">
        <v>159</v>
      </c>
      <c r="E221" s="223" t="s">
        <v>1</v>
      </c>
      <c r="F221" s="224" t="s">
        <v>1299</v>
      </c>
      <c r="G221" s="222"/>
      <c r="H221" s="225">
        <v>28.4</v>
      </c>
      <c r="I221" s="226"/>
      <c r="J221" s="222"/>
      <c r="K221" s="222"/>
      <c r="L221" s="227"/>
      <c r="M221" s="228"/>
      <c r="N221" s="229"/>
      <c r="O221" s="229"/>
      <c r="P221" s="229"/>
      <c r="Q221" s="229"/>
      <c r="R221" s="229"/>
      <c r="S221" s="229"/>
      <c r="T221" s="230"/>
      <c r="AT221" s="231" t="s">
        <v>159</v>
      </c>
      <c r="AU221" s="231" t="s">
        <v>83</v>
      </c>
      <c r="AV221" s="14" t="s">
        <v>83</v>
      </c>
      <c r="AW221" s="14" t="s">
        <v>30</v>
      </c>
      <c r="AX221" s="14" t="s">
        <v>81</v>
      </c>
      <c r="AY221" s="231" t="s">
        <v>142</v>
      </c>
    </row>
    <row r="222" spans="2:63" s="12" customFormat="1" ht="22.9" customHeight="1">
      <c r="B222" s="175"/>
      <c r="C222" s="176"/>
      <c r="D222" s="177" t="s">
        <v>72</v>
      </c>
      <c r="E222" s="189" t="s">
        <v>83</v>
      </c>
      <c r="F222" s="189" t="s">
        <v>470</v>
      </c>
      <c r="G222" s="176"/>
      <c r="H222" s="176"/>
      <c r="I222" s="179"/>
      <c r="J222" s="190">
        <f>BK222</f>
        <v>0</v>
      </c>
      <c r="K222" s="176"/>
      <c r="L222" s="181"/>
      <c r="M222" s="182"/>
      <c r="N222" s="183"/>
      <c r="O222" s="183"/>
      <c r="P222" s="184">
        <f>SUM(P223:P227)</f>
        <v>0</v>
      </c>
      <c r="Q222" s="183"/>
      <c r="R222" s="184">
        <f>SUM(R223:R227)</f>
        <v>2.25634</v>
      </c>
      <c r="S222" s="183"/>
      <c r="T222" s="185">
        <f>SUM(T223:T227)</f>
        <v>0</v>
      </c>
      <c r="AR222" s="186" t="s">
        <v>81</v>
      </c>
      <c r="AT222" s="187" t="s">
        <v>72</v>
      </c>
      <c r="AU222" s="187" t="s">
        <v>81</v>
      </c>
      <c r="AY222" s="186" t="s">
        <v>142</v>
      </c>
      <c r="BK222" s="188">
        <f>SUM(BK223:BK227)</f>
        <v>0</v>
      </c>
    </row>
    <row r="223" spans="1:65" s="2" customFormat="1" ht="16.5" customHeight="1">
      <c r="A223" s="34"/>
      <c r="B223" s="35"/>
      <c r="C223" s="191" t="s">
        <v>275</v>
      </c>
      <c r="D223" s="191" t="s">
        <v>145</v>
      </c>
      <c r="E223" s="192" t="s">
        <v>488</v>
      </c>
      <c r="F223" s="193" t="s">
        <v>489</v>
      </c>
      <c r="G223" s="194" t="s">
        <v>352</v>
      </c>
      <c r="H223" s="195">
        <v>1</v>
      </c>
      <c r="I223" s="196"/>
      <c r="J223" s="197">
        <f>ROUND(I223*H223,2)</f>
        <v>0</v>
      </c>
      <c r="K223" s="193" t="s">
        <v>149</v>
      </c>
      <c r="L223" s="39"/>
      <c r="M223" s="198" t="s">
        <v>1</v>
      </c>
      <c r="N223" s="199" t="s">
        <v>38</v>
      </c>
      <c r="O223" s="71"/>
      <c r="P223" s="200">
        <f>O223*H223</f>
        <v>0</v>
      </c>
      <c r="Q223" s="200">
        <v>2.25634</v>
      </c>
      <c r="R223" s="200">
        <f>Q223*H223</f>
        <v>2.25634</v>
      </c>
      <c r="S223" s="200">
        <v>0</v>
      </c>
      <c r="T223" s="201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202" t="s">
        <v>168</v>
      </c>
      <c r="AT223" s="202" t="s">
        <v>145</v>
      </c>
      <c r="AU223" s="202" t="s">
        <v>83</v>
      </c>
      <c r="AY223" s="17" t="s">
        <v>142</v>
      </c>
      <c r="BE223" s="203">
        <f>IF(N223="základní",J223,0)</f>
        <v>0</v>
      </c>
      <c r="BF223" s="203">
        <f>IF(N223="snížená",J223,0)</f>
        <v>0</v>
      </c>
      <c r="BG223" s="203">
        <f>IF(N223="zákl. přenesená",J223,0)</f>
        <v>0</v>
      </c>
      <c r="BH223" s="203">
        <f>IF(N223="sníž. přenesená",J223,0)</f>
        <v>0</v>
      </c>
      <c r="BI223" s="203">
        <f>IF(N223="nulová",J223,0)</f>
        <v>0</v>
      </c>
      <c r="BJ223" s="17" t="s">
        <v>81</v>
      </c>
      <c r="BK223" s="203">
        <f>ROUND(I223*H223,2)</f>
        <v>0</v>
      </c>
      <c r="BL223" s="17" t="s">
        <v>168</v>
      </c>
      <c r="BM223" s="202" t="s">
        <v>1310</v>
      </c>
    </row>
    <row r="224" spans="1:47" s="2" customFormat="1" ht="19.5">
      <c r="A224" s="34"/>
      <c r="B224" s="35"/>
      <c r="C224" s="36"/>
      <c r="D224" s="204" t="s">
        <v>152</v>
      </c>
      <c r="E224" s="36"/>
      <c r="F224" s="205" t="s">
        <v>491</v>
      </c>
      <c r="G224" s="36"/>
      <c r="H224" s="36"/>
      <c r="I224" s="206"/>
      <c r="J224" s="36"/>
      <c r="K224" s="36"/>
      <c r="L224" s="39"/>
      <c r="M224" s="207"/>
      <c r="N224" s="208"/>
      <c r="O224" s="71"/>
      <c r="P224" s="71"/>
      <c r="Q224" s="71"/>
      <c r="R224" s="71"/>
      <c r="S224" s="71"/>
      <c r="T224" s="72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T224" s="17" t="s">
        <v>152</v>
      </c>
      <c r="AU224" s="17" t="s">
        <v>83</v>
      </c>
    </row>
    <row r="225" spans="1:47" s="2" customFormat="1" ht="11.25">
      <c r="A225" s="34"/>
      <c r="B225" s="35"/>
      <c r="C225" s="36"/>
      <c r="D225" s="209" t="s">
        <v>153</v>
      </c>
      <c r="E225" s="36"/>
      <c r="F225" s="210" t="s">
        <v>492</v>
      </c>
      <c r="G225" s="36"/>
      <c r="H225" s="36"/>
      <c r="I225" s="206"/>
      <c r="J225" s="36"/>
      <c r="K225" s="36"/>
      <c r="L225" s="39"/>
      <c r="M225" s="207"/>
      <c r="N225" s="208"/>
      <c r="O225" s="71"/>
      <c r="P225" s="71"/>
      <c r="Q225" s="71"/>
      <c r="R225" s="71"/>
      <c r="S225" s="71"/>
      <c r="T225" s="72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T225" s="17" t="s">
        <v>153</v>
      </c>
      <c r="AU225" s="17" t="s">
        <v>83</v>
      </c>
    </row>
    <row r="226" spans="2:51" s="13" customFormat="1" ht="11.25">
      <c r="B226" s="211"/>
      <c r="C226" s="212"/>
      <c r="D226" s="204" t="s">
        <v>159</v>
      </c>
      <c r="E226" s="213" t="s">
        <v>1</v>
      </c>
      <c r="F226" s="214" t="s">
        <v>1250</v>
      </c>
      <c r="G226" s="212"/>
      <c r="H226" s="213" t="s">
        <v>1</v>
      </c>
      <c r="I226" s="215"/>
      <c r="J226" s="212"/>
      <c r="K226" s="212"/>
      <c r="L226" s="216"/>
      <c r="M226" s="217"/>
      <c r="N226" s="218"/>
      <c r="O226" s="218"/>
      <c r="P226" s="218"/>
      <c r="Q226" s="218"/>
      <c r="R226" s="218"/>
      <c r="S226" s="218"/>
      <c r="T226" s="219"/>
      <c r="AT226" s="220" t="s">
        <v>159</v>
      </c>
      <c r="AU226" s="220" t="s">
        <v>83</v>
      </c>
      <c r="AV226" s="13" t="s">
        <v>81</v>
      </c>
      <c r="AW226" s="13" t="s">
        <v>30</v>
      </c>
      <c r="AX226" s="13" t="s">
        <v>73</v>
      </c>
      <c r="AY226" s="220" t="s">
        <v>142</v>
      </c>
    </row>
    <row r="227" spans="2:51" s="14" customFormat="1" ht="11.25">
      <c r="B227" s="221"/>
      <c r="C227" s="222"/>
      <c r="D227" s="204" t="s">
        <v>159</v>
      </c>
      <c r="E227" s="223" t="s">
        <v>1</v>
      </c>
      <c r="F227" s="224" t="s">
        <v>81</v>
      </c>
      <c r="G227" s="222"/>
      <c r="H227" s="225">
        <v>1</v>
      </c>
      <c r="I227" s="226"/>
      <c r="J227" s="222"/>
      <c r="K227" s="222"/>
      <c r="L227" s="227"/>
      <c r="M227" s="228"/>
      <c r="N227" s="229"/>
      <c r="O227" s="229"/>
      <c r="P227" s="229"/>
      <c r="Q227" s="229"/>
      <c r="R227" s="229"/>
      <c r="S227" s="229"/>
      <c r="T227" s="230"/>
      <c r="AT227" s="231" t="s">
        <v>159</v>
      </c>
      <c r="AU227" s="231" t="s">
        <v>83</v>
      </c>
      <c r="AV227" s="14" t="s">
        <v>83</v>
      </c>
      <c r="AW227" s="14" t="s">
        <v>30</v>
      </c>
      <c r="AX227" s="14" t="s">
        <v>81</v>
      </c>
      <c r="AY227" s="231" t="s">
        <v>142</v>
      </c>
    </row>
    <row r="228" spans="2:63" s="12" customFormat="1" ht="22.9" customHeight="1">
      <c r="B228" s="175"/>
      <c r="C228" s="176"/>
      <c r="D228" s="177" t="s">
        <v>72</v>
      </c>
      <c r="E228" s="189" t="s">
        <v>168</v>
      </c>
      <c r="F228" s="189" t="s">
        <v>639</v>
      </c>
      <c r="G228" s="176"/>
      <c r="H228" s="176"/>
      <c r="I228" s="179"/>
      <c r="J228" s="190">
        <f>BK228</f>
        <v>0</v>
      </c>
      <c r="K228" s="176"/>
      <c r="L228" s="181"/>
      <c r="M228" s="182"/>
      <c r="N228" s="183"/>
      <c r="O228" s="183"/>
      <c r="P228" s="184">
        <f>SUM(P229:P253)</f>
        <v>0</v>
      </c>
      <c r="Q228" s="183"/>
      <c r="R228" s="184">
        <f>SUM(R229:R253)</f>
        <v>2.7642431600000004</v>
      </c>
      <c r="S228" s="183"/>
      <c r="T228" s="185">
        <f>SUM(T229:T253)</f>
        <v>0</v>
      </c>
      <c r="AR228" s="186" t="s">
        <v>81</v>
      </c>
      <c r="AT228" s="187" t="s">
        <v>72</v>
      </c>
      <c r="AU228" s="187" t="s">
        <v>81</v>
      </c>
      <c r="AY228" s="186" t="s">
        <v>142</v>
      </c>
      <c r="BK228" s="188">
        <f>SUM(BK229:BK253)</f>
        <v>0</v>
      </c>
    </row>
    <row r="229" spans="1:65" s="2" customFormat="1" ht="21.75" customHeight="1">
      <c r="A229" s="34"/>
      <c r="B229" s="35"/>
      <c r="C229" s="191" t="s">
        <v>7</v>
      </c>
      <c r="D229" s="191" t="s">
        <v>145</v>
      </c>
      <c r="E229" s="192" t="s">
        <v>649</v>
      </c>
      <c r="F229" s="193" t="s">
        <v>650</v>
      </c>
      <c r="G229" s="194" t="s">
        <v>352</v>
      </c>
      <c r="H229" s="195">
        <v>1</v>
      </c>
      <c r="I229" s="196"/>
      <c r="J229" s="197">
        <f>ROUND(I229*H229,2)</f>
        <v>0</v>
      </c>
      <c r="K229" s="193" t="s">
        <v>149</v>
      </c>
      <c r="L229" s="39"/>
      <c r="M229" s="198" t="s">
        <v>1</v>
      </c>
      <c r="N229" s="199" t="s">
        <v>38</v>
      </c>
      <c r="O229" s="71"/>
      <c r="P229" s="200">
        <f>O229*H229</f>
        <v>0</v>
      </c>
      <c r="Q229" s="200">
        <v>2.45337</v>
      </c>
      <c r="R229" s="200">
        <f>Q229*H229</f>
        <v>2.45337</v>
      </c>
      <c r="S229" s="200">
        <v>0</v>
      </c>
      <c r="T229" s="201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202" t="s">
        <v>168</v>
      </c>
      <c r="AT229" s="202" t="s">
        <v>145</v>
      </c>
      <c r="AU229" s="202" t="s">
        <v>83</v>
      </c>
      <c r="AY229" s="17" t="s">
        <v>142</v>
      </c>
      <c r="BE229" s="203">
        <f>IF(N229="základní",J229,0)</f>
        <v>0</v>
      </c>
      <c r="BF229" s="203">
        <f>IF(N229="snížená",J229,0)</f>
        <v>0</v>
      </c>
      <c r="BG229" s="203">
        <f>IF(N229="zákl. přenesená",J229,0)</f>
        <v>0</v>
      </c>
      <c r="BH229" s="203">
        <f>IF(N229="sníž. přenesená",J229,0)</f>
        <v>0</v>
      </c>
      <c r="BI229" s="203">
        <f>IF(N229="nulová",J229,0)</f>
        <v>0</v>
      </c>
      <c r="BJ229" s="17" t="s">
        <v>81</v>
      </c>
      <c r="BK229" s="203">
        <f>ROUND(I229*H229,2)</f>
        <v>0</v>
      </c>
      <c r="BL229" s="17" t="s">
        <v>168</v>
      </c>
      <c r="BM229" s="202" t="s">
        <v>1311</v>
      </c>
    </row>
    <row r="230" spans="1:47" s="2" customFormat="1" ht="19.5">
      <c r="A230" s="34"/>
      <c r="B230" s="35"/>
      <c r="C230" s="36"/>
      <c r="D230" s="204" t="s">
        <v>152</v>
      </c>
      <c r="E230" s="36"/>
      <c r="F230" s="205" t="s">
        <v>652</v>
      </c>
      <c r="G230" s="36"/>
      <c r="H230" s="36"/>
      <c r="I230" s="206"/>
      <c r="J230" s="36"/>
      <c r="K230" s="36"/>
      <c r="L230" s="39"/>
      <c r="M230" s="207"/>
      <c r="N230" s="208"/>
      <c r="O230" s="71"/>
      <c r="P230" s="71"/>
      <c r="Q230" s="71"/>
      <c r="R230" s="71"/>
      <c r="S230" s="71"/>
      <c r="T230" s="72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T230" s="17" t="s">
        <v>152</v>
      </c>
      <c r="AU230" s="17" t="s">
        <v>83</v>
      </c>
    </row>
    <row r="231" spans="1:47" s="2" customFormat="1" ht="11.25">
      <c r="A231" s="34"/>
      <c r="B231" s="35"/>
      <c r="C231" s="36"/>
      <c r="D231" s="209" t="s">
        <v>153</v>
      </c>
      <c r="E231" s="36"/>
      <c r="F231" s="210" t="s">
        <v>653</v>
      </c>
      <c r="G231" s="36"/>
      <c r="H231" s="36"/>
      <c r="I231" s="206"/>
      <c r="J231" s="36"/>
      <c r="K231" s="36"/>
      <c r="L231" s="39"/>
      <c r="M231" s="207"/>
      <c r="N231" s="208"/>
      <c r="O231" s="71"/>
      <c r="P231" s="71"/>
      <c r="Q231" s="71"/>
      <c r="R231" s="71"/>
      <c r="S231" s="71"/>
      <c r="T231" s="72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T231" s="17" t="s">
        <v>153</v>
      </c>
      <c r="AU231" s="17" t="s">
        <v>83</v>
      </c>
    </row>
    <row r="232" spans="2:51" s="13" customFormat="1" ht="11.25">
      <c r="B232" s="211"/>
      <c r="C232" s="212"/>
      <c r="D232" s="204" t="s">
        <v>159</v>
      </c>
      <c r="E232" s="213" t="s">
        <v>1</v>
      </c>
      <c r="F232" s="214" t="s">
        <v>1250</v>
      </c>
      <c r="G232" s="212"/>
      <c r="H232" s="213" t="s">
        <v>1</v>
      </c>
      <c r="I232" s="215"/>
      <c r="J232" s="212"/>
      <c r="K232" s="212"/>
      <c r="L232" s="216"/>
      <c r="M232" s="217"/>
      <c r="N232" s="218"/>
      <c r="O232" s="218"/>
      <c r="P232" s="218"/>
      <c r="Q232" s="218"/>
      <c r="R232" s="218"/>
      <c r="S232" s="218"/>
      <c r="T232" s="219"/>
      <c r="AT232" s="220" t="s">
        <v>159</v>
      </c>
      <c r="AU232" s="220" t="s">
        <v>83</v>
      </c>
      <c r="AV232" s="13" t="s">
        <v>81</v>
      </c>
      <c r="AW232" s="13" t="s">
        <v>30</v>
      </c>
      <c r="AX232" s="13" t="s">
        <v>73</v>
      </c>
      <c r="AY232" s="220" t="s">
        <v>142</v>
      </c>
    </row>
    <row r="233" spans="2:51" s="14" customFormat="1" ht="11.25">
      <c r="B233" s="221"/>
      <c r="C233" s="222"/>
      <c r="D233" s="204" t="s">
        <v>159</v>
      </c>
      <c r="E233" s="223" t="s">
        <v>1</v>
      </c>
      <c r="F233" s="224" t="s">
        <v>81</v>
      </c>
      <c r="G233" s="222"/>
      <c r="H233" s="225">
        <v>1</v>
      </c>
      <c r="I233" s="226"/>
      <c r="J233" s="222"/>
      <c r="K233" s="222"/>
      <c r="L233" s="227"/>
      <c r="M233" s="228"/>
      <c r="N233" s="229"/>
      <c r="O233" s="229"/>
      <c r="P233" s="229"/>
      <c r="Q233" s="229"/>
      <c r="R233" s="229"/>
      <c r="S233" s="229"/>
      <c r="T233" s="230"/>
      <c r="AT233" s="231" t="s">
        <v>159</v>
      </c>
      <c r="AU233" s="231" t="s">
        <v>83</v>
      </c>
      <c r="AV233" s="14" t="s">
        <v>83</v>
      </c>
      <c r="AW233" s="14" t="s">
        <v>30</v>
      </c>
      <c r="AX233" s="14" t="s">
        <v>81</v>
      </c>
      <c r="AY233" s="231" t="s">
        <v>142</v>
      </c>
    </row>
    <row r="234" spans="1:65" s="2" customFormat="1" ht="24.2" customHeight="1">
      <c r="A234" s="34"/>
      <c r="B234" s="35"/>
      <c r="C234" s="191" t="s">
        <v>458</v>
      </c>
      <c r="D234" s="191" t="s">
        <v>145</v>
      </c>
      <c r="E234" s="192" t="s">
        <v>656</v>
      </c>
      <c r="F234" s="193" t="s">
        <v>657</v>
      </c>
      <c r="G234" s="194" t="s">
        <v>379</v>
      </c>
      <c r="H234" s="195">
        <v>0.005</v>
      </c>
      <c r="I234" s="196"/>
      <c r="J234" s="197">
        <f>ROUND(I234*H234,2)</f>
        <v>0</v>
      </c>
      <c r="K234" s="193" t="s">
        <v>149</v>
      </c>
      <c r="L234" s="39"/>
      <c r="M234" s="198" t="s">
        <v>1</v>
      </c>
      <c r="N234" s="199" t="s">
        <v>38</v>
      </c>
      <c r="O234" s="71"/>
      <c r="P234" s="200">
        <f>O234*H234</f>
        <v>0</v>
      </c>
      <c r="Q234" s="200">
        <v>1.04927</v>
      </c>
      <c r="R234" s="200">
        <f>Q234*H234</f>
        <v>0.0052463499999999995</v>
      </c>
      <c r="S234" s="200">
        <v>0</v>
      </c>
      <c r="T234" s="201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202" t="s">
        <v>168</v>
      </c>
      <c r="AT234" s="202" t="s">
        <v>145</v>
      </c>
      <c r="AU234" s="202" t="s">
        <v>83</v>
      </c>
      <c r="AY234" s="17" t="s">
        <v>142</v>
      </c>
      <c r="BE234" s="203">
        <f>IF(N234="základní",J234,0)</f>
        <v>0</v>
      </c>
      <c r="BF234" s="203">
        <f>IF(N234="snížená",J234,0)</f>
        <v>0</v>
      </c>
      <c r="BG234" s="203">
        <f>IF(N234="zákl. přenesená",J234,0)</f>
        <v>0</v>
      </c>
      <c r="BH234" s="203">
        <f>IF(N234="sníž. přenesená",J234,0)</f>
        <v>0</v>
      </c>
      <c r="BI234" s="203">
        <f>IF(N234="nulová",J234,0)</f>
        <v>0</v>
      </c>
      <c r="BJ234" s="17" t="s">
        <v>81</v>
      </c>
      <c r="BK234" s="203">
        <f>ROUND(I234*H234,2)</f>
        <v>0</v>
      </c>
      <c r="BL234" s="17" t="s">
        <v>168</v>
      </c>
      <c r="BM234" s="202" t="s">
        <v>1312</v>
      </c>
    </row>
    <row r="235" spans="1:47" s="2" customFormat="1" ht="19.5">
      <c r="A235" s="34"/>
      <c r="B235" s="35"/>
      <c r="C235" s="36"/>
      <c r="D235" s="204" t="s">
        <v>152</v>
      </c>
      <c r="E235" s="36"/>
      <c r="F235" s="205" t="s">
        <v>659</v>
      </c>
      <c r="G235" s="36"/>
      <c r="H235" s="36"/>
      <c r="I235" s="206"/>
      <c r="J235" s="36"/>
      <c r="K235" s="36"/>
      <c r="L235" s="39"/>
      <c r="M235" s="207"/>
      <c r="N235" s="208"/>
      <c r="O235" s="71"/>
      <c r="P235" s="71"/>
      <c r="Q235" s="71"/>
      <c r="R235" s="71"/>
      <c r="S235" s="71"/>
      <c r="T235" s="72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T235" s="17" t="s">
        <v>152</v>
      </c>
      <c r="AU235" s="17" t="s">
        <v>83</v>
      </c>
    </row>
    <row r="236" spans="1:47" s="2" customFormat="1" ht="11.25">
      <c r="A236" s="34"/>
      <c r="B236" s="35"/>
      <c r="C236" s="36"/>
      <c r="D236" s="209" t="s">
        <v>153</v>
      </c>
      <c r="E236" s="36"/>
      <c r="F236" s="210" t="s">
        <v>660</v>
      </c>
      <c r="G236" s="36"/>
      <c r="H236" s="36"/>
      <c r="I236" s="206"/>
      <c r="J236" s="36"/>
      <c r="K236" s="36"/>
      <c r="L236" s="39"/>
      <c r="M236" s="207"/>
      <c r="N236" s="208"/>
      <c r="O236" s="71"/>
      <c r="P236" s="71"/>
      <c r="Q236" s="71"/>
      <c r="R236" s="71"/>
      <c r="S236" s="71"/>
      <c r="T236" s="72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T236" s="17" t="s">
        <v>153</v>
      </c>
      <c r="AU236" s="17" t="s">
        <v>83</v>
      </c>
    </row>
    <row r="237" spans="2:51" s="13" customFormat="1" ht="11.25">
      <c r="B237" s="211"/>
      <c r="C237" s="212"/>
      <c r="D237" s="204" t="s">
        <v>159</v>
      </c>
      <c r="E237" s="213" t="s">
        <v>1</v>
      </c>
      <c r="F237" s="214" t="s">
        <v>1250</v>
      </c>
      <c r="G237" s="212"/>
      <c r="H237" s="213" t="s">
        <v>1</v>
      </c>
      <c r="I237" s="215"/>
      <c r="J237" s="212"/>
      <c r="K237" s="212"/>
      <c r="L237" s="216"/>
      <c r="M237" s="217"/>
      <c r="N237" s="218"/>
      <c r="O237" s="218"/>
      <c r="P237" s="218"/>
      <c r="Q237" s="218"/>
      <c r="R237" s="218"/>
      <c r="S237" s="218"/>
      <c r="T237" s="219"/>
      <c r="AT237" s="220" t="s">
        <v>159</v>
      </c>
      <c r="AU237" s="220" t="s">
        <v>83</v>
      </c>
      <c r="AV237" s="13" t="s">
        <v>81</v>
      </c>
      <c r="AW237" s="13" t="s">
        <v>30</v>
      </c>
      <c r="AX237" s="13" t="s">
        <v>73</v>
      </c>
      <c r="AY237" s="220" t="s">
        <v>142</v>
      </c>
    </row>
    <row r="238" spans="2:51" s="14" customFormat="1" ht="11.25">
      <c r="B238" s="221"/>
      <c r="C238" s="222"/>
      <c r="D238" s="204" t="s">
        <v>159</v>
      </c>
      <c r="E238" s="223" t="s">
        <v>1</v>
      </c>
      <c r="F238" s="224" t="s">
        <v>1313</v>
      </c>
      <c r="G238" s="222"/>
      <c r="H238" s="225">
        <v>0.005</v>
      </c>
      <c r="I238" s="226"/>
      <c r="J238" s="222"/>
      <c r="K238" s="222"/>
      <c r="L238" s="227"/>
      <c r="M238" s="228"/>
      <c r="N238" s="229"/>
      <c r="O238" s="229"/>
      <c r="P238" s="229"/>
      <c r="Q238" s="229"/>
      <c r="R238" s="229"/>
      <c r="S238" s="229"/>
      <c r="T238" s="230"/>
      <c r="AT238" s="231" t="s">
        <v>159</v>
      </c>
      <c r="AU238" s="231" t="s">
        <v>83</v>
      </c>
      <c r="AV238" s="14" t="s">
        <v>83</v>
      </c>
      <c r="AW238" s="14" t="s">
        <v>30</v>
      </c>
      <c r="AX238" s="14" t="s">
        <v>81</v>
      </c>
      <c r="AY238" s="231" t="s">
        <v>142</v>
      </c>
    </row>
    <row r="239" spans="1:65" s="2" customFormat="1" ht="24.2" customHeight="1">
      <c r="A239" s="34"/>
      <c r="B239" s="35"/>
      <c r="C239" s="191" t="s">
        <v>464</v>
      </c>
      <c r="D239" s="191" t="s">
        <v>145</v>
      </c>
      <c r="E239" s="192" t="s">
        <v>663</v>
      </c>
      <c r="F239" s="193" t="s">
        <v>664</v>
      </c>
      <c r="G239" s="194" t="s">
        <v>379</v>
      </c>
      <c r="H239" s="195">
        <v>0.053</v>
      </c>
      <c r="I239" s="196"/>
      <c r="J239" s="197">
        <f>ROUND(I239*H239,2)</f>
        <v>0</v>
      </c>
      <c r="K239" s="193" t="s">
        <v>149</v>
      </c>
      <c r="L239" s="39"/>
      <c r="M239" s="198" t="s">
        <v>1</v>
      </c>
      <c r="N239" s="199" t="s">
        <v>38</v>
      </c>
      <c r="O239" s="71"/>
      <c r="P239" s="200">
        <f>O239*H239</f>
        <v>0</v>
      </c>
      <c r="Q239" s="200">
        <v>1.06277</v>
      </c>
      <c r="R239" s="200">
        <f>Q239*H239</f>
        <v>0.05632681</v>
      </c>
      <c r="S239" s="200">
        <v>0</v>
      </c>
      <c r="T239" s="201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202" t="s">
        <v>168</v>
      </c>
      <c r="AT239" s="202" t="s">
        <v>145</v>
      </c>
      <c r="AU239" s="202" t="s">
        <v>83</v>
      </c>
      <c r="AY239" s="17" t="s">
        <v>142</v>
      </c>
      <c r="BE239" s="203">
        <f>IF(N239="základní",J239,0)</f>
        <v>0</v>
      </c>
      <c r="BF239" s="203">
        <f>IF(N239="snížená",J239,0)</f>
        <v>0</v>
      </c>
      <c r="BG239" s="203">
        <f>IF(N239="zákl. přenesená",J239,0)</f>
        <v>0</v>
      </c>
      <c r="BH239" s="203">
        <f>IF(N239="sníž. přenesená",J239,0)</f>
        <v>0</v>
      </c>
      <c r="BI239" s="203">
        <f>IF(N239="nulová",J239,0)</f>
        <v>0</v>
      </c>
      <c r="BJ239" s="17" t="s">
        <v>81</v>
      </c>
      <c r="BK239" s="203">
        <f>ROUND(I239*H239,2)</f>
        <v>0</v>
      </c>
      <c r="BL239" s="17" t="s">
        <v>168</v>
      </c>
      <c r="BM239" s="202" t="s">
        <v>1314</v>
      </c>
    </row>
    <row r="240" spans="1:47" s="2" customFormat="1" ht="19.5">
      <c r="A240" s="34"/>
      <c r="B240" s="35"/>
      <c r="C240" s="36"/>
      <c r="D240" s="204" t="s">
        <v>152</v>
      </c>
      <c r="E240" s="36"/>
      <c r="F240" s="205" t="s">
        <v>666</v>
      </c>
      <c r="G240" s="36"/>
      <c r="H240" s="36"/>
      <c r="I240" s="206"/>
      <c r="J240" s="36"/>
      <c r="K240" s="36"/>
      <c r="L240" s="39"/>
      <c r="M240" s="207"/>
      <c r="N240" s="208"/>
      <c r="O240" s="71"/>
      <c r="P240" s="71"/>
      <c r="Q240" s="71"/>
      <c r="R240" s="71"/>
      <c r="S240" s="71"/>
      <c r="T240" s="72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T240" s="17" t="s">
        <v>152</v>
      </c>
      <c r="AU240" s="17" t="s">
        <v>83</v>
      </c>
    </row>
    <row r="241" spans="1:47" s="2" customFormat="1" ht="11.25">
      <c r="A241" s="34"/>
      <c r="B241" s="35"/>
      <c r="C241" s="36"/>
      <c r="D241" s="209" t="s">
        <v>153</v>
      </c>
      <c r="E241" s="36"/>
      <c r="F241" s="210" t="s">
        <v>667</v>
      </c>
      <c r="G241" s="36"/>
      <c r="H241" s="36"/>
      <c r="I241" s="206"/>
      <c r="J241" s="36"/>
      <c r="K241" s="36"/>
      <c r="L241" s="39"/>
      <c r="M241" s="207"/>
      <c r="N241" s="208"/>
      <c r="O241" s="71"/>
      <c r="P241" s="71"/>
      <c r="Q241" s="71"/>
      <c r="R241" s="71"/>
      <c r="S241" s="71"/>
      <c r="T241" s="72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T241" s="17" t="s">
        <v>153</v>
      </c>
      <c r="AU241" s="17" t="s">
        <v>83</v>
      </c>
    </row>
    <row r="242" spans="2:51" s="13" customFormat="1" ht="11.25">
      <c r="B242" s="211"/>
      <c r="C242" s="212"/>
      <c r="D242" s="204" t="s">
        <v>159</v>
      </c>
      <c r="E242" s="213" t="s">
        <v>1</v>
      </c>
      <c r="F242" s="214" t="s">
        <v>1250</v>
      </c>
      <c r="G242" s="212"/>
      <c r="H242" s="213" t="s">
        <v>1</v>
      </c>
      <c r="I242" s="215"/>
      <c r="J242" s="212"/>
      <c r="K242" s="212"/>
      <c r="L242" s="216"/>
      <c r="M242" s="217"/>
      <c r="N242" s="218"/>
      <c r="O242" s="218"/>
      <c r="P242" s="218"/>
      <c r="Q242" s="218"/>
      <c r="R242" s="218"/>
      <c r="S242" s="218"/>
      <c r="T242" s="219"/>
      <c r="AT242" s="220" t="s">
        <v>159</v>
      </c>
      <c r="AU242" s="220" t="s">
        <v>83</v>
      </c>
      <c r="AV242" s="13" t="s">
        <v>81</v>
      </c>
      <c r="AW242" s="13" t="s">
        <v>30</v>
      </c>
      <c r="AX242" s="13" t="s">
        <v>73</v>
      </c>
      <c r="AY242" s="220" t="s">
        <v>142</v>
      </c>
    </row>
    <row r="243" spans="2:51" s="14" customFormat="1" ht="11.25">
      <c r="B243" s="221"/>
      <c r="C243" s="222"/>
      <c r="D243" s="204" t="s">
        <v>159</v>
      </c>
      <c r="E243" s="223" t="s">
        <v>1</v>
      </c>
      <c r="F243" s="224" t="s">
        <v>1315</v>
      </c>
      <c r="G243" s="222"/>
      <c r="H243" s="225">
        <v>0.053</v>
      </c>
      <c r="I243" s="226"/>
      <c r="J243" s="222"/>
      <c r="K243" s="222"/>
      <c r="L243" s="227"/>
      <c r="M243" s="228"/>
      <c r="N243" s="229"/>
      <c r="O243" s="229"/>
      <c r="P243" s="229"/>
      <c r="Q243" s="229"/>
      <c r="R243" s="229"/>
      <c r="S243" s="229"/>
      <c r="T243" s="230"/>
      <c r="AT243" s="231" t="s">
        <v>159</v>
      </c>
      <c r="AU243" s="231" t="s">
        <v>83</v>
      </c>
      <c r="AV243" s="14" t="s">
        <v>83</v>
      </c>
      <c r="AW243" s="14" t="s">
        <v>30</v>
      </c>
      <c r="AX243" s="14" t="s">
        <v>81</v>
      </c>
      <c r="AY243" s="231" t="s">
        <v>142</v>
      </c>
    </row>
    <row r="244" spans="1:65" s="2" customFormat="1" ht="21.75" customHeight="1">
      <c r="A244" s="34"/>
      <c r="B244" s="35"/>
      <c r="C244" s="191" t="s">
        <v>471</v>
      </c>
      <c r="D244" s="191" t="s">
        <v>145</v>
      </c>
      <c r="E244" s="192" t="s">
        <v>670</v>
      </c>
      <c r="F244" s="193" t="s">
        <v>671</v>
      </c>
      <c r="G244" s="194" t="s">
        <v>290</v>
      </c>
      <c r="H244" s="195">
        <v>2</v>
      </c>
      <c r="I244" s="196"/>
      <c r="J244" s="197">
        <f>ROUND(I244*H244,2)</f>
        <v>0</v>
      </c>
      <c r="K244" s="193" t="s">
        <v>149</v>
      </c>
      <c r="L244" s="39"/>
      <c r="M244" s="198" t="s">
        <v>1</v>
      </c>
      <c r="N244" s="199" t="s">
        <v>38</v>
      </c>
      <c r="O244" s="71"/>
      <c r="P244" s="200">
        <f>O244*H244</f>
        <v>0</v>
      </c>
      <c r="Q244" s="200">
        <v>0.03465</v>
      </c>
      <c r="R244" s="200">
        <f>Q244*H244</f>
        <v>0.0693</v>
      </c>
      <c r="S244" s="200">
        <v>0</v>
      </c>
      <c r="T244" s="201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202" t="s">
        <v>168</v>
      </c>
      <c r="AT244" s="202" t="s">
        <v>145</v>
      </c>
      <c r="AU244" s="202" t="s">
        <v>83</v>
      </c>
      <c r="AY244" s="17" t="s">
        <v>142</v>
      </c>
      <c r="BE244" s="203">
        <f>IF(N244="základní",J244,0)</f>
        <v>0</v>
      </c>
      <c r="BF244" s="203">
        <f>IF(N244="snížená",J244,0)</f>
        <v>0</v>
      </c>
      <c r="BG244" s="203">
        <f>IF(N244="zákl. přenesená",J244,0)</f>
        <v>0</v>
      </c>
      <c r="BH244" s="203">
        <f>IF(N244="sníž. přenesená",J244,0)</f>
        <v>0</v>
      </c>
      <c r="BI244" s="203">
        <f>IF(N244="nulová",J244,0)</f>
        <v>0</v>
      </c>
      <c r="BJ244" s="17" t="s">
        <v>81</v>
      </c>
      <c r="BK244" s="203">
        <f>ROUND(I244*H244,2)</f>
        <v>0</v>
      </c>
      <c r="BL244" s="17" t="s">
        <v>168</v>
      </c>
      <c r="BM244" s="202" t="s">
        <v>1316</v>
      </c>
    </row>
    <row r="245" spans="1:47" s="2" customFormat="1" ht="29.25">
      <c r="A245" s="34"/>
      <c r="B245" s="35"/>
      <c r="C245" s="36"/>
      <c r="D245" s="204" t="s">
        <v>152</v>
      </c>
      <c r="E245" s="36"/>
      <c r="F245" s="205" t="s">
        <v>673</v>
      </c>
      <c r="G245" s="36"/>
      <c r="H245" s="36"/>
      <c r="I245" s="206"/>
      <c r="J245" s="36"/>
      <c r="K245" s="36"/>
      <c r="L245" s="39"/>
      <c r="M245" s="207"/>
      <c r="N245" s="208"/>
      <c r="O245" s="71"/>
      <c r="P245" s="71"/>
      <c r="Q245" s="71"/>
      <c r="R245" s="71"/>
      <c r="S245" s="71"/>
      <c r="T245" s="72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T245" s="17" t="s">
        <v>152</v>
      </c>
      <c r="AU245" s="17" t="s">
        <v>83</v>
      </c>
    </row>
    <row r="246" spans="1:47" s="2" customFormat="1" ht="11.25">
      <c r="A246" s="34"/>
      <c r="B246" s="35"/>
      <c r="C246" s="36"/>
      <c r="D246" s="209" t="s">
        <v>153</v>
      </c>
      <c r="E246" s="36"/>
      <c r="F246" s="210" t="s">
        <v>674</v>
      </c>
      <c r="G246" s="36"/>
      <c r="H246" s="36"/>
      <c r="I246" s="206"/>
      <c r="J246" s="36"/>
      <c r="K246" s="36"/>
      <c r="L246" s="39"/>
      <c r="M246" s="207"/>
      <c r="N246" s="208"/>
      <c r="O246" s="71"/>
      <c r="P246" s="71"/>
      <c r="Q246" s="71"/>
      <c r="R246" s="71"/>
      <c r="S246" s="71"/>
      <c r="T246" s="72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T246" s="17" t="s">
        <v>153</v>
      </c>
      <c r="AU246" s="17" t="s">
        <v>83</v>
      </c>
    </row>
    <row r="247" spans="1:47" s="2" customFormat="1" ht="29.25">
      <c r="A247" s="34"/>
      <c r="B247" s="35"/>
      <c r="C247" s="36"/>
      <c r="D247" s="204" t="s">
        <v>386</v>
      </c>
      <c r="E247" s="36"/>
      <c r="F247" s="257" t="s">
        <v>1317</v>
      </c>
      <c r="G247" s="36"/>
      <c r="H247" s="36"/>
      <c r="I247" s="206"/>
      <c r="J247" s="36"/>
      <c r="K247" s="36"/>
      <c r="L247" s="39"/>
      <c r="M247" s="207"/>
      <c r="N247" s="208"/>
      <c r="O247" s="71"/>
      <c r="P247" s="71"/>
      <c r="Q247" s="71"/>
      <c r="R247" s="71"/>
      <c r="S247" s="71"/>
      <c r="T247" s="72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T247" s="17" t="s">
        <v>386</v>
      </c>
      <c r="AU247" s="17" t="s">
        <v>83</v>
      </c>
    </row>
    <row r="248" spans="2:51" s="13" customFormat="1" ht="11.25">
      <c r="B248" s="211"/>
      <c r="C248" s="212"/>
      <c r="D248" s="204" t="s">
        <v>159</v>
      </c>
      <c r="E248" s="213" t="s">
        <v>1</v>
      </c>
      <c r="F248" s="214" t="s">
        <v>1250</v>
      </c>
      <c r="G248" s="212"/>
      <c r="H248" s="213" t="s">
        <v>1</v>
      </c>
      <c r="I248" s="215"/>
      <c r="J248" s="212"/>
      <c r="K248" s="212"/>
      <c r="L248" s="216"/>
      <c r="M248" s="217"/>
      <c r="N248" s="218"/>
      <c r="O248" s="218"/>
      <c r="P248" s="218"/>
      <c r="Q248" s="218"/>
      <c r="R248" s="218"/>
      <c r="S248" s="218"/>
      <c r="T248" s="219"/>
      <c r="AT248" s="220" t="s">
        <v>159</v>
      </c>
      <c r="AU248" s="220" t="s">
        <v>83</v>
      </c>
      <c r="AV248" s="13" t="s">
        <v>81</v>
      </c>
      <c r="AW248" s="13" t="s">
        <v>30</v>
      </c>
      <c r="AX248" s="13" t="s">
        <v>73</v>
      </c>
      <c r="AY248" s="220" t="s">
        <v>142</v>
      </c>
    </row>
    <row r="249" spans="2:51" s="14" customFormat="1" ht="11.25">
      <c r="B249" s="221"/>
      <c r="C249" s="222"/>
      <c r="D249" s="204" t="s">
        <v>159</v>
      </c>
      <c r="E249" s="223" t="s">
        <v>1</v>
      </c>
      <c r="F249" s="224" t="s">
        <v>1318</v>
      </c>
      <c r="G249" s="222"/>
      <c r="H249" s="225">
        <v>2</v>
      </c>
      <c r="I249" s="226"/>
      <c r="J249" s="222"/>
      <c r="K249" s="222"/>
      <c r="L249" s="227"/>
      <c r="M249" s="228"/>
      <c r="N249" s="229"/>
      <c r="O249" s="229"/>
      <c r="P249" s="229"/>
      <c r="Q249" s="229"/>
      <c r="R249" s="229"/>
      <c r="S249" s="229"/>
      <c r="T249" s="230"/>
      <c r="AT249" s="231" t="s">
        <v>159</v>
      </c>
      <c r="AU249" s="231" t="s">
        <v>83</v>
      </c>
      <c r="AV249" s="14" t="s">
        <v>83</v>
      </c>
      <c r="AW249" s="14" t="s">
        <v>30</v>
      </c>
      <c r="AX249" s="14" t="s">
        <v>81</v>
      </c>
      <c r="AY249" s="231" t="s">
        <v>142</v>
      </c>
    </row>
    <row r="250" spans="1:65" s="2" customFormat="1" ht="24.2" customHeight="1">
      <c r="A250" s="34"/>
      <c r="B250" s="35"/>
      <c r="C250" s="247" t="s">
        <v>479</v>
      </c>
      <c r="D250" s="247" t="s">
        <v>376</v>
      </c>
      <c r="E250" s="248" t="s">
        <v>677</v>
      </c>
      <c r="F250" s="249" t="s">
        <v>678</v>
      </c>
      <c r="G250" s="250" t="s">
        <v>408</v>
      </c>
      <c r="H250" s="251">
        <v>2</v>
      </c>
      <c r="I250" s="252"/>
      <c r="J250" s="253">
        <f>ROUND(I250*H250,2)</f>
        <v>0</v>
      </c>
      <c r="K250" s="249" t="s">
        <v>149</v>
      </c>
      <c r="L250" s="254"/>
      <c r="M250" s="255" t="s">
        <v>1</v>
      </c>
      <c r="N250" s="256" t="s">
        <v>38</v>
      </c>
      <c r="O250" s="71"/>
      <c r="P250" s="200">
        <f>O250*H250</f>
        <v>0</v>
      </c>
      <c r="Q250" s="200">
        <v>0.09</v>
      </c>
      <c r="R250" s="200">
        <f>Q250*H250</f>
        <v>0.18</v>
      </c>
      <c r="S250" s="200">
        <v>0</v>
      </c>
      <c r="T250" s="201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202" t="s">
        <v>198</v>
      </c>
      <c r="AT250" s="202" t="s">
        <v>376</v>
      </c>
      <c r="AU250" s="202" t="s">
        <v>83</v>
      </c>
      <c r="AY250" s="17" t="s">
        <v>142</v>
      </c>
      <c r="BE250" s="203">
        <f>IF(N250="základní",J250,0)</f>
        <v>0</v>
      </c>
      <c r="BF250" s="203">
        <f>IF(N250="snížená",J250,0)</f>
        <v>0</v>
      </c>
      <c r="BG250" s="203">
        <f>IF(N250="zákl. přenesená",J250,0)</f>
        <v>0</v>
      </c>
      <c r="BH250" s="203">
        <f>IF(N250="sníž. přenesená",J250,0)</f>
        <v>0</v>
      </c>
      <c r="BI250" s="203">
        <f>IF(N250="nulová",J250,0)</f>
        <v>0</v>
      </c>
      <c r="BJ250" s="17" t="s">
        <v>81</v>
      </c>
      <c r="BK250" s="203">
        <f>ROUND(I250*H250,2)</f>
        <v>0</v>
      </c>
      <c r="BL250" s="17" t="s">
        <v>168</v>
      </c>
      <c r="BM250" s="202" t="s">
        <v>1319</v>
      </c>
    </row>
    <row r="251" spans="1:47" s="2" customFormat="1" ht="19.5">
      <c r="A251" s="34"/>
      <c r="B251" s="35"/>
      <c r="C251" s="36"/>
      <c r="D251" s="204" t="s">
        <v>152</v>
      </c>
      <c r="E251" s="36"/>
      <c r="F251" s="205" t="s">
        <v>678</v>
      </c>
      <c r="G251" s="36"/>
      <c r="H251" s="36"/>
      <c r="I251" s="206"/>
      <c r="J251" s="36"/>
      <c r="K251" s="36"/>
      <c r="L251" s="39"/>
      <c r="M251" s="207"/>
      <c r="N251" s="208"/>
      <c r="O251" s="71"/>
      <c r="P251" s="71"/>
      <c r="Q251" s="71"/>
      <c r="R251" s="71"/>
      <c r="S251" s="71"/>
      <c r="T251" s="72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T251" s="17" t="s">
        <v>152</v>
      </c>
      <c r="AU251" s="17" t="s">
        <v>83</v>
      </c>
    </row>
    <row r="252" spans="2:51" s="13" customFormat="1" ht="11.25">
      <c r="B252" s="211"/>
      <c r="C252" s="212"/>
      <c r="D252" s="204" t="s">
        <v>159</v>
      </c>
      <c r="E252" s="213" t="s">
        <v>1</v>
      </c>
      <c r="F252" s="214" t="s">
        <v>1250</v>
      </c>
      <c r="G252" s="212"/>
      <c r="H252" s="213" t="s">
        <v>1</v>
      </c>
      <c r="I252" s="215"/>
      <c r="J252" s="212"/>
      <c r="K252" s="212"/>
      <c r="L252" s="216"/>
      <c r="M252" s="217"/>
      <c r="N252" s="218"/>
      <c r="O252" s="218"/>
      <c r="P252" s="218"/>
      <c r="Q252" s="218"/>
      <c r="R252" s="218"/>
      <c r="S252" s="218"/>
      <c r="T252" s="219"/>
      <c r="AT252" s="220" t="s">
        <v>159</v>
      </c>
      <c r="AU252" s="220" t="s">
        <v>83</v>
      </c>
      <c r="AV252" s="13" t="s">
        <v>81</v>
      </c>
      <c r="AW252" s="13" t="s">
        <v>30</v>
      </c>
      <c r="AX252" s="13" t="s">
        <v>73</v>
      </c>
      <c r="AY252" s="220" t="s">
        <v>142</v>
      </c>
    </row>
    <row r="253" spans="2:51" s="14" customFormat="1" ht="11.25">
      <c r="B253" s="221"/>
      <c r="C253" s="222"/>
      <c r="D253" s="204" t="s">
        <v>159</v>
      </c>
      <c r="E253" s="223" t="s">
        <v>1</v>
      </c>
      <c r="F253" s="224" t="s">
        <v>83</v>
      </c>
      <c r="G253" s="222"/>
      <c r="H253" s="225">
        <v>2</v>
      </c>
      <c r="I253" s="226"/>
      <c r="J253" s="222"/>
      <c r="K253" s="222"/>
      <c r="L253" s="227"/>
      <c r="M253" s="228"/>
      <c r="N253" s="229"/>
      <c r="O253" s="229"/>
      <c r="P253" s="229"/>
      <c r="Q253" s="229"/>
      <c r="R253" s="229"/>
      <c r="S253" s="229"/>
      <c r="T253" s="230"/>
      <c r="AT253" s="231" t="s">
        <v>159</v>
      </c>
      <c r="AU253" s="231" t="s">
        <v>83</v>
      </c>
      <c r="AV253" s="14" t="s">
        <v>83</v>
      </c>
      <c r="AW253" s="14" t="s">
        <v>30</v>
      </c>
      <c r="AX253" s="14" t="s">
        <v>81</v>
      </c>
      <c r="AY253" s="231" t="s">
        <v>142</v>
      </c>
    </row>
    <row r="254" spans="2:63" s="12" customFormat="1" ht="22.9" customHeight="1">
      <c r="B254" s="175"/>
      <c r="C254" s="176"/>
      <c r="D254" s="177" t="s">
        <v>72</v>
      </c>
      <c r="E254" s="189" t="s">
        <v>141</v>
      </c>
      <c r="F254" s="189" t="s">
        <v>721</v>
      </c>
      <c r="G254" s="176"/>
      <c r="H254" s="176"/>
      <c r="I254" s="179"/>
      <c r="J254" s="190">
        <f>BK254</f>
        <v>0</v>
      </c>
      <c r="K254" s="176"/>
      <c r="L254" s="181"/>
      <c r="M254" s="182"/>
      <c r="N254" s="183"/>
      <c r="O254" s="183"/>
      <c r="P254" s="184">
        <f>SUM(P255:P306)</f>
        <v>0</v>
      </c>
      <c r="Q254" s="183"/>
      <c r="R254" s="184">
        <f>SUM(R255:R306)</f>
        <v>107.84343960000001</v>
      </c>
      <c r="S254" s="183"/>
      <c r="T254" s="185">
        <f>SUM(T255:T306)</f>
        <v>0</v>
      </c>
      <c r="AR254" s="186" t="s">
        <v>81</v>
      </c>
      <c r="AT254" s="187" t="s">
        <v>72</v>
      </c>
      <c r="AU254" s="187" t="s">
        <v>81</v>
      </c>
      <c r="AY254" s="186" t="s">
        <v>142</v>
      </c>
      <c r="BK254" s="188">
        <f>SUM(BK255:BK306)</f>
        <v>0</v>
      </c>
    </row>
    <row r="255" spans="1:65" s="2" customFormat="1" ht="16.5" customHeight="1">
      <c r="A255" s="34"/>
      <c r="B255" s="35"/>
      <c r="C255" s="191" t="s">
        <v>487</v>
      </c>
      <c r="D255" s="191" t="s">
        <v>145</v>
      </c>
      <c r="E255" s="192" t="s">
        <v>723</v>
      </c>
      <c r="F255" s="193" t="s">
        <v>724</v>
      </c>
      <c r="G255" s="194" t="s">
        <v>319</v>
      </c>
      <c r="H255" s="195">
        <v>126.9</v>
      </c>
      <c r="I255" s="196"/>
      <c r="J255" s="197">
        <f>ROUND(I255*H255,2)</f>
        <v>0</v>
      </c>
      <c r="K255" s="193" t="s">
        <v>149</v>
      </c>
      <c r="L255" s="39"/>
      <c r="M255" s="198" t="s">
        <v>1</v>
      </c>
      <c r="N255" s="199" t="s">
        <v>38</v>
      </c>
      <c r="O255" s="71"/>
      <c r="P255" s="200">
        <f>O255*H255</f>
        <v>0</v>
      </c>
      <c r="Q255" s="200">
        <v>0.23</v>
      </c>
      <c r="R255" s="200">
        <f>Q255*H255</f>
        <v>29.187</v>
      </c>
      <c r="S255" s="200">
        <v>0</v>
      </c>
      <c r="T255" s="201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202" t="s">
        <v>168</v>
      </c>
      <c r="AT255" s="202" t="s">
        <v>145</v>
      </c>
      <c r="AU255" s="202" t="s">
        <v>83</v>
      </c>
      <c r="AY255" s="17" t="s">
        <v>142</v>
      </c>
      <c r="BE255" s="203">
        <f>IF(N255="základní",J255,0)</f>
        <v>0</v>
      </c>
      <c r="BF255" s="203">
        <f>IF(N255="snížená",J255,0)</f>
        <v>0</v>
      </c>
      <c r="BG255" s="203">
        <f>IF(N255="zákl. přenesená",J255,0)</f>
        <v>0</v>
      </c>
      <c r="BH255" s="203">
        <f>IF(N255="sníž. přenesená",J255,0)</f>
        <v>0</v>
      </c>
      <c r="BI255" s="203">
        <f>IF(N255="nulová",J255,0)</f>
        <v>0</v>
      </c>
      <c r="BJ255" s="17" t="s">
        <v>81</v>
      </c>
      <c r="BK255" s="203">
        <f>ROUND(I255*H255,2)</f>
        <v>0</v>
      </c>
      <c r="BL255" s="17" t="s">
        <v>168</v>
      </c>
      <c r="BM255" s="202" t="s">
        <v>1320</v>
      </c>
    </row>
    <row r="256" spans="1:47" s="2" customFormat="1" ht="19.5">
      <c r="A256" s="34"/>
      <c r="B256" s="35"/>
      <c r="C256" s="36"/>
      <c r="D256" s="204" t="s">
        <v>152</v>
      </c>
      <c r="E256" s="36"/>
      <c r="F256" s="205" t="s">
        <v>726</v>
      </c>
      <c r="G256" s="36"/>
      <c r="H256" s="36"/>
      <c r="I256" s="206"/>
      <c r="J256" s="36"/>
      <c r="K256" s="36"/>
      <c r="L256" s="39"/>
      <c r="M256" s="207"/>
      <c r="N256" s="208"/>
      <c r="O256" s="71"/>
      <c r="P256" s="71"/>
      <c r="Q256" s="71"/>
      <c r="R256" s="71"/>
      <c r="S256" s="71"/>
      <c r="T256" s="72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T256" s="17" t="s">
        <v>152</v>
      </c>
      <c r="AU256" s="17" t="s">
        <v>83</v>
      </c>
    </row>
    <row r="257" spans="1:47" s="2" customFormat="1" ht="11.25">
      <c r="A257" s="34"/>
      <c r="B257" s="35"/>
      <c r="C257" s="36"/>
      <c r="D257" s="209" t="s">
        <v>153</v>
      </c>
      <c r="E257" s="36"/>
      <c r="F257" s="210" t="s">
        <v>727</v>
      </c>
      <c r="G257" s="36"/>
      <c r="H257" s="36"/>
      <c r="I257" s="206"/>
      <c r="J257" s="36"/>
      <c r="K257" s="36"/>
      <c r="L257" s="39"/>
      <c r="M257" s="207"/>
      <c r="N257" s="208"/>
      <c r="O257" s="71"/>
      <c r="P257" s="71"/>
      <c r="Q257" s="71"/>
      <c r="R257" s="71"/>
      <c r="S257" s="71"/>
      <c r="T257" s="72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T257" s="17" t="s">
        <v>153</v>
      </c>
      <c r="AU257" s="17" t="s">
        <v>83</v>
      </c>
    </row>
    <row r="258" spans="2:51" s="13" customFormat="1" ht="11.25">
      <c r="B258" s="211"/>
      <c r="C258" s="212"/>
      <c r="D258" s="204" t="s">
        <v>159</v>
      </c>
      <c r="E258" s="213" t="s">
        <v>1</v>
      </c>
      <c r="F258" s="214" t="s">
        <v>1250</v>
      </c>
      <c r="G258" s="212"/>
      <c r="H258" s="213" t="s">
        <v>1</v>
      </c>
      <c r="I258" s="215"/>
      <c r="J258" s="212"/>
      <c r="K258" s="212"/>
      <c r="L258" s="216"/>
      <c r="M258" s="217"/>
      <c r="N258" s="218"/>
      <c r="O258" s="218"/>
      <c r="P258" s="218"/>
      <c r="Q258" s="218"/>
      <c r="R258" s="218"/>
      <c r="S258" s="218"/>
      <c r="T258" s="219"/>
      <c r="AT258" s="220" t="s">
        <v>159</v>
      </c>
      <c r="AU258" s="220" t="s">
        <v>83</v>
      </c>
      <c r="AV258" s="13" t="s">
        <v>81</v>
      </c>
      <c r="AW258" s="13" t="s">
        <v>30</v>
      </c>
      <c r="AX258" s="13" t="s">
        <v>73</v>
      </c>
      <c r="AY258" s="220" t="s">
        <v>142</v>
      </c>
    </row>
    <row r="259" spans="2:51" s="14" customFormat="1" ht="11.25">
      <c r="B259" s="221"/>
      <c r="C259" s="222"/>
      <c r="D259" s="204" t="s">
        <v>159</v>
      </c>
      <c r="E259" s="223" t="s">
        <v>1</v>
      </c>
      <c r="F259" s="224" t="s">
        <v>1307</v>
      </c>
      <c r="G259" s="222"/>
      <c r="H259" s="225">
        <v>126.9</v>
      </c>
      <c r="I259" s="226"/>
      <c r="J259" s="222"/>
      <c r="K259" s="222"/>
      <c r="L259" s="227"/>
      <c r="M259" s="228"/>
      <c r="N259" s="229"/>
      <c r="O259" s="229"/>
      <c r="P259" s="229"/>
      <c r="Q259" s="229"/>
      <c r="R259" s="229"/>
      <c r="S259" s="229"/>
      <c r="T259" s="230"/>
      <c r="AT259" s="231" t="s">
        <v>159</v>
      </c>
      <c r="AU259" s="231" t="s">
        <v>83</v>
      </c>
      <c r="AV259" s="14" t="s">
        <v>83</v>
      </c>
      <c r="AW259" s="14" t="s">
        <v>30</v>
      </c>
      <c r="AX259" s="14" t="s">
        <v>81</v>
      </c>
      <c r="AY259" s="231" t="s">
        <v>142</v>
      </c>
    </row>
    <row r="260" spans="1:65" s="2" customFormat="1" ht="16.5" customHeight="1">
      <c r="A260" s="34"/>
      <c r="B260" s="35"/>
      <c r="C260" s="191" t="s">
        <v>495</v>
      </c>
      <c r="D260" s="191" t="s">
        <v>145</v>
      </c>
      <c r="E260" s="192" t="s">
        <v>730</v>
      </c>
      <c r="F260" s="193" t="s">
        <v>731</v>
      </c>
      <c r="G260" s="194" t="s">
        <v>319</v>
      </c>
      <c r="H260" s="195">
        <v>126.9</v>
      </c>
      <c r="I260" s="196"/>
      <c r="J260" s="197">
        <f>ROUND(I260*H260,2)</f>
        <v>0</v>
      </c>
      <c r="K260" s="193" t="s">
        <v>149</v>
      </c>
      <c r="L260" s="39"/>
      <c r="M260" s="198" t="s">
        <v>1</v>
      </c>
      <c r="N260" s="199" t="s">
        <v>38</v>
      </c>
      <c r="O260" s="71"/>
      <c r="P260" s="200">
        <f>O260*H260</f>
        <v>0</v>
      </c>
      <c r="Q260" s="200">
        <v>0.345</v>
      </c>
      <c r="R260" s="200">
        <f>Q260*H260</f>
        <v>43.780499999999996</v>
      </c>
      <c r="S260" s="200">
        <v>0</v>
      </c>
      <c r="T260" s="201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202" t="s">
        <v>168</v>
      </c>
      <c r="AT260" s="202" t="s">
        <v>145</v>
      </c>
      <c r="AU260" s="202" t="s">
        <v>83</v>
      </c>
      <c r="AY260" s="17" t="s">
        <v>142</v>
      </c>
      <c r="BE260" s="203">
        <f>IF(N260="základní",J260,0)</f>
        <v>0</v>
      </c>
      <c r="BF260" s="203">
        <f>IF(N260="snížená",J260,0)</f>
        <v>0</v>
      </c>
      <c r="BG260" s="203">
        <f>IF(N260="zákl. přenesená",J260,0)</f>
        <v>0</v>
      </c>
      <c r="BH260" s="203">
        <f>IF(N260="sníž. přenesená",J260,0)</f>
        <v>0</v>
      </c>
      <c r="BI260" s="203">
        <f>IF(N260="nulová",J260,0)</f>
        <v>0</v>
      </c>
      <c r="BJ260" s="17" t="s">
        <v>81</v>
      </c>
      <c r="BK260" s="203">
        <f>ROUND(I260*H260,2)</f>
        <v>0</v>
      </c>
      <c r="BL260" s="17" t="s">
        <v>168</v>
      </c>
      <c r="BM260" s="202" t="s">
        <v>1321</v>
      </c>
    </row>
    <row r="261" spans="1:47" s="2" customFormat="1" ht="19.5">
      <c r="A261" s="34"/>
      <c r="B261" s="35"/>
      <c r="C261" s="36"/>
      <c r="D261" s="204" t="s">
        <v>152</v>
      </c>
      <c r="E261" s="36"/>
      <c r="F261" s="205" t="s">
        <v>733</v>
      </c>
      <c r="G261" s="36"/>
      <c r="H261" s="36"/>
      <c r="I261" s="206"/>
      <c r="J261" s="36"/>
      <c r="K261" s="36"/>
      <c r="L261" s="39"/>
      <c r="M261" s="207"/>
      <c r="N261" s="208"/>
      <c r="O261" s="71"/>
      <c r="P261" s="71"/>
      <c r="Q261" s="71"/>
      <c r="R261" s="71"/>
      <c r="S261" s="71"/>
      <c r="T261" s="72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T261" s="17" t="s">
        <v>152</v>
      </c>
      <c r="AU261" s="17" t="s">
        <v>83</v>
      </c>
    </row>
    <row r="262" spans="1:47" s="2" customFormat="1" ht="11.25">
      <c r="A262" s="34"/>
      <c r="B262" s="35"/>
      <c r="C262" s="36"/>
      <c r="D262" s="209" t="s">
        <v>153</v>
      </c>
      <c r="E262" s="36"/>
      <c r="F262" s="210" t="s">
        <v>734</v>
      </c>
      <c r="G262" s="36"/>
      <c r="H262" s="36"/>
      <c r="I262" s="206"/>
      <c r="J262" s="36"/>
      <c r="K262" s="36"/>
      <c r="L262" s="39"/>
      <c r="M262" s="207"/>
      <c r="N262" s="208"/>
      <c r="O262" s="71"/>
      <c r="P262" s="71"/>
      <c r="Q262" s="71"/>
      <c r="R262" s="71"/>
      <c r="S262" s="71"/>
      <c r="T262" s="72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T262" s="17" t="s">
        <v>153</v>
      </c>
      <c r="AU262" s="17" t="s">
        <v>83</v>
      </c>
    </row>
    <row r="263" spans="2:51" s="13" customFormat="1" ht="11.25">
      <c r="B263" s="211"/>
      <c r="C263" s="212"/>
      <c r="D263" s="204" t="s">
        <v>159</v>
      </c>
      <c r="E263" s="213" t="s">
        <v>1</v>
      </c>
      <c r="F263" s="214" t="s">
        <v>1250</v>
      </c>
      <c r="G263" s="212"/>
      <c r="H263" s="213" t="s">
        <v>1</v>
      </c>
      <c r="I263" s="215"/>
      <c r="J263" s="212"/>
      <c r="K263" s="212"/>
      <c r="L263" s="216"/>
      <c r="M263" s="217"/>
      <c r="N263" s="218"/>
      <c r="O263" s="218"/>
      <c r="P263" s="218"/>
      <c r="Q263" s="218"/>
      <c r="R263" s="218"/>
      <c r="S263" s="218"/>
      <c r="T263" s="219"/>
      <c r="AT263" s="220" t="s">
        <v>159</v>
      </c>
      <c r="AU263" s="220" t="s">
        <v>83</v>
      </c>
      <c r="AV263" s="13" t="s">
        <v>81</v>
      </c>
      <c r="AW263" s="13" t="s">
        <v>30</v>
      </c>
      <c r="AX263" s="13" t="s">
        <v>73</v>
      </c>
      <c r="AY263" s="220" t="s">
        <v>142</v>
      </c>
    </row>
    <row r="264" spans="2:51" s="14" customFormat="1" ht="11.25">
      <c r="B264" s="221"/>
      <c r="C264" s="222"/>
      <c r="D264" s="204" t="s">
        <v>159</v>
      </c>
      <c r="E264" s="223" t="s">
        <v>1</v>
      </c>
      <c r="F264" s="224" t="s">
        <v>1307</v>
      </c>
      <c r="G264" s="222"/>
      <c r="H264" s="225">
        <v>126.9</v>
      </c>
      <c r="I264" s="226"/>
      <c r="J264" s="222"/>
      <c r="K264" s="222"/>
      <c r="L264" s="227"/>
      <c r="M264" s="228"/>
      <c r="N264" s="229"/>
      <c r="O264" s="229"/>
      <c r="P264" s="229"/>
      <c r="Q264" s="229"/>
      <c r="R264" s="229"/>
      <c r="S264" s="229"/>
      <c r="T264" s="230"/>
      <c r="AT264" s="231" t="s">
        <v>159</v>
      </c>
      <c r="AU264" s="231" t="s">
        <v>83</v>
      </c>
      <c r="AV264" s="14" t="s">
        <v>83</v>
      </c>
      <c r="AW264" s="14" t="s">
        <v>30</v>
      </c>
      <c r="AX264" s="14" t="s">
        <v>81</v>
      </c>
      <c r="AY264" s="231" t="s">
        <v>142</v>
      </c>
    </row>
    <row r="265" spans="1:65" s="2" customFormat="1" ht="33" customHeight="1">
      <c r="A265" s="34"/>
      <c r="B265" s="35"/>
      <c r="C265" s="191" t="s">
        <v>502</v>
      </c>
      <c r="D265" s="191" t="s">
        <v>145</v>
      </c>
      <c r="E265" s="192" t="s">
        <v>736</v>
      </c>
      <c r="F265" s="193" t="s">
        <v>737</v>
      </c>
      <c r="G265" s="194" t="s">
        <v>319</v>
      </c>
      <c r="H265" s="195">
        <v>9.1</v>
      </c>
      <c r="I265" s="196"/>
      <c r="J265" s="197">
        <f>ROUND(I265*H265,2)</f>
        <v>0</v>
      </c>
      <c r="K265" s="193" t="s">
        <v>149</v>
      </c>
      <c r="L265" s="39"/>
      <c r="M265" s="198" t="s">
        <v>1</v>
      </c>
      <c r="N265" s="199" t="s">
        <v>38</v>
      </c>
      <c r="O265" s="71"/>
      <c r="P265" s="200">
        <f>O265*H265</f>
        <v>0</v>
      </c>
      <c r="Q265" s="200">
        <v>0.13188</v>
      </c>
      <c r="R265" s="200">
        <f>Q265*H265</f>
        <v>1.200108</v>
      </c>
      <c r="S265" s="200">
        <v>0</v>
      </c>
      <c r="T265" s="201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202" t="s">
        <v>168</v>
      </c>
      <c r="AT265" s="202" t="s">
        <v>145</v>
      </c>
      <c r="AU265" s="202" t="s">
        <v>83</v>
      </c>
      <c r="AY265" s="17" t="s">
        <v>142</v>
      </c>
      <c r="BE265" s="203">
        <f>IF(N265="základní",J265,0)</f>
        <v>0</v>
      </c>
      <c r="BF265" s="203">
        <f>IF(N265="snížená",J265,0)</f>
        <v>0</v>
      </c>
      <c r="BG265" s="203">
        <f>IF(N265="zákl. přenesená",J265,0)</f>
        <v>0</v>
      </c>
      <c r="BH265" s="203">
        <f>IF(N265="sníž. přenesená",J265,0)</f>
        <v>0</v>
      </c>
      <c r="BI265" s="203">
        <f>IF(N265="nulová",J265,0)</f>
        <v>0</v>
      </c>
      <c r="BJ265" s="17" t="s">
        <v>81</v>
      </c>
      <c r="BK265" s="203">
        <f>ROUND(I265*H265,2)</f>
        <v>0</v>
      </c>
      <c r="BL265" s="17" t="s">
        <v>168</v>
      </c>
      <c r="BM265" s="202" t="s">
        <v>1322</v>
      </c>
    </row>
    <row r="266" spans="1:47" s="2" customFormat="1" ht="29.25">
      <c r="A266" s="34"/>
      <c r="B266" s="35"/>
      <c r="C266" s="36"/>
      <c r="D266" s="204" t="s">
        <v>152</v>
      </c>
      <c r="E266" s="36"/>
      <c r="F266" s="205" t="s">
        <v>739</v>
      </c>
      <c r="G266" s="36"/>
      <c r="H266" s="36"/>
      <c r="I266" s="206"/>
      <c r="J266" s="36"/>
      <c r="K266" s="36"/>
      <c r="L266" s="39"/>
      <c r="M266" s="207"/>
      <c r="N266" s="208"/>
      <c r="O266" s="71"/>
      <c r="P266" s="71"/>
      <c r="Q266" s="71"/>
      <c r="R266" s="71"/>
      <c r="S266" s="71"/>
      <c r="T266" s="72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T266" s="17" t="s">
        <v>152</v>
      </c>
      <c r="AU266" s="17" t="s">
        <v>83</v>
      </c>
    </row>
    <row r="267" spans="1:47" s="2" customFormat="1" ht="11.25">
      <c r="A267" s="34"/>
      <c r="B267" s="35"/>
      <c r="C267" s="36"/>
      <c r="D267" s="209" t="s">
        <v>153</v>
      </c>
      <c r="E267" s="36"/>
      <c r="F267" s="210" t="s">
        <v>740</v>
      </c>
      <c r="G267" s="36"/>
      <c r="H267" s="36"/>
      <c r="I267" s="206"/>
      <c r="J267" s="36"/>
      <c r="K267" s="36"/>
      <c r="L267" s="39"/>
      <c r="M267" s="207"/>
      <c r="N267" s="208"/>
      <c r="O267" s="71"/>
      <c r="P267" s="71"/>
      <c r="Q267" s="71"/>
      <c r="R267" s="71"/>
      <c r="S267" s="71"/>
      <c r="T267" s="72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T267" s="17" t="s">
        <v>153</v>
      </c>
      <c r="AU267" s="17" t="s">
        <v>83</v>
      </c>
    </row>
    <row r="268" spans="2:51" s="13" customFormat="1" ht="11.25">
      <c r="B268" s="211"/>
      <c r="C268" s="212"/>
      <c r="D268" s="204" t="s">
        <v>159</v>
      </c>
      <c r="E268" s="213" t="s">
        <v>1</v>
      </c>
      <c r="F268" s="214" t="s">
        <v>1250</v>
      </c>
      <c r="G268" s="212"/>
      <c r="H268" s="213" t="s">
        <v>1</v>
      </c>
      <c r="I268" s="215"/>
      <c r="J268" s="212"/>
      <c r="K268" s="212"/>
      <c r="L268" s="216"/>
      <c r="M268" s="217"/>
      <c r="N268" s="218"/>
      <c r="O268" s="218"/>
      <c r="P268" s="218"/>
      <c r="Q268" s="218"/>
      <c r="R268" s="218"/>
      <c r="S268" s="218"/>
      <c r="T268" s="219"/>
      <c r="AT268" s="220" t="s">
        <v>159</v>
      </c>
      <c r="AU268" s="220" t="s">
        <v>83</v>
      </c>
      <c r="AV268" s="13" t="s">
        <v>81</v>
      </c>
      <c r="AW268" s="13" t="s">
        <v>30</v>
      </c>
      <c r="AX268" s="13" t="s">
        <v>73</v>
      </c>
      <c r="AY268" s="220" t="s">
        <v>142</v>
      </c>
    </row>
    <row r="269" spans="2:51" s="14" customFormat="1" ht="11.25">
      <c r="B269" s="221"/>
      <c r="C269" s="222"/>
      <c r="D269" s="204" t="s">
        <v>159</v>
      </c>
      <c r="E269" s="223" t="s">
        <v>1</v>
      </c>
      <c r="F269" s="224" t="s">
        <v>1323</v>
      </c>
      <c r="G269" s="222"/>
      <c r="H269" s="225">
        <v>9.1</v>
      </c>
      <c r="I269" s="226"/>
      <c r="J269" s="222"/>
      <c r="K269" s="222"/>
      <c r="L269" s="227"/>
      <c r="M269" s="228"/>
      <c r="N269" s="229"/>
      <c r="O269" s="229"/>
      <c r="P269" s="229"/>
      <c r="Q269" s="229"/>
      <c r="R269" s="229"/>
      <c r="S269" s="229"/>
      <c r="T269" s="230"/>
      <c r="AT269" s="231" t="s">
        <v>159</v>
      </c>
      <c r="AU269" s="231" t="s">
        <v>83</v>
      </c>
      <c r="AV269" s="14" t="s">
        <v>83</v>
      </c>
      <c r="AW269" s="14" t="s">
        <v>30</v>
      </c>
      <c r="AX269" s="14" t="s">
        <v>81</v>
      </c>
      <c r="AY269" s="231" t="s">
        <v>142</v>
      </c>
    </row>
    <row r="270" spans="1:65" s="2" customFormat="1" ht="24.2" customHeight="1">
      <c r="A270" s="34"/>
      <c r="B270" s="35"/>
      <c r="C270" s="191" t="s">
        <v>510</v>
      </c>
      <c r="D270" s="191" t="s">
        <v>145</v>
      </c>
      <c r="E270" s="192" t="s">
        <v>743</v>
      </c>
      <c r="F270" s="193" t="s">
        <v>744</v>
      </c>
      <c r="G270" s="194" t="s">
        <v>319</v>
      </c>
      <c r="H270" s="195">
        <v>4.31</v>
      </c>
      <c r="I270" s="196"/>
      <c r="J270" s="197">
        <f>ROUND(I270*H270,2)</f>
        <v>0</v>
      </c>
      <c r="K270" s="193" t="s">
        <v>149</v>
      </c>
      <c r="L270" s="39"/>
      <c r="M270" s="198" t="s">
        <v>1</v>
      </c>
      <c r="N270" s="199" t="s">
        <v>38</v>
      </c>
      <c r="O270" s="71"/>
      <c r="P270" s="200">
        <f>O270*H270</f>
        <v>0</v>
      </c>
      <c r="Q270" s="200">
        <v>0.51086</v>
      </c>
      <c r="R270" s="200">
        <f>Q270*H270</f>
        <v>2.2018066</v>
      </c>
      <c r="S270" s="200">
        <v>0</v>
      </c>
      <c r="T270" s="201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202" t="s">
        <v>168</v>
      </c>
      <c r="AT270" s="202" t="s">
        <v>145</v>
      </c>
      <c r="AU270" s="202" t="s">
        <v>83</v>
      </c>
      <c r="AY270" s="17" t="s">
        <v>142</v>
      </c>
      <c r="BE270" s="203">
        <f>IF(N270="základní",J270,0)</f>
        <v>0</v>
      </c>
      <c r="BF270" s="203">
        <f>IF(N270="snížená",J270,0)</f>
        <v>0</v>
      </c>
      <c r="BG270" s="203">
        <f>IF(N270="zákl. přenesená",J270,0)</f>
        <v>0</v>
      </c>
      <c r="BH270" s="203">
        <f>IF(N270="sníž. přenesená",J270,0)</f>
        <v>0</v>
      </c>
      <c r="BI270" s="203">
        <f>IF(N270="nulová",J270,0)</f>
        <v>0</v>
      </c>
      <c r="BJ270" s="17" t="s">
        <v>81</v>
      </c>
      <c r="BK270" s="203">
        <f>ROUND(I270*H270,2)</f>
        <v>0</v>
      </c>
      <c r="BL270" s="17" t="s">
        <v>168</v>
      </c>
      <c r="BM270" s="202" t="s">
        <v>1324</v>
      </c>
    </row>
    <row r="271" spans="1:47" s="2" customFormat="1" ht="29.25">
      <c r="A271" s="34"/>
      <c r="B271" s="35"/>
      <c r="C271" s="36"/>
      <c r="D271" s="204" t="s">
        <v>152</v>
      </c>
      <c r="E271" s="36"/>
      <c r="F271" s="205" t="s">
        <v>746</v>
      </c>
      <c r="G271" s="36"/>
      <c r="H271" s="36"/>
      <c r="I271" s="206"/>
      <c r="J271" s="36"/>
      <c r="K271" s="36"/>
      <c r="L271" s="39"/>
      <c r="M271" s="207"/>
      <c r="N271" s="208"/>
      <c r="O271" s="71"/>
      <c r="P271" s="71"/>
      <c r="Q271" s="71"/>
      <c r="R271" s="71"/>
      <c r="S271" s="71"/>
      <c r="T271" s="72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T271" s="17" t="s">
        <v>152</v>
      </c>
      <c r="AU271" s="17" t="s">
        <v>83</v>
      </c>
    </row>
    <row r="272" spans="1:47" s="2" customFormat="1" ht="11.25">
      <c r="A272" s="34"/>
      <c r="B272" s="35"/>
      <c r="C272" s="36"/>
      <c r="D272" s="209" t="s">
        <v>153</v>
      </c>
      <c r="E272" s="36"/>
      <c r="F272" s="210" t="s">
        <v>747</v>
      </c>
      <c r="G272" s="36"/>
      <c r="H272" s="36"/>
      <c r="I272" s="206"/>
      <c r="J272" s="36"/>
      <c r="K272" s="36"/>
      <c r="L272" s="39"/>
      <c r="M272" s="207"/>
      <c r="N272" s="208"/>
      <c r="O272" s="71"/>
      <c r="P272" s="71"/>
      <c r="Q272" s="71"/>
      <c r="R272" s="71"/>
      <c r="S272" s="71"/>
      <c r="T272" s="72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T272" s="17" t="s">
        <v>153</v>
      </c>
      <c r="AU272" s="17" t="s">
        <v>83</v>
      </c>
    </row>
    <row r="273" spans="2:51" s="13" customFormat="1" ht="11.25">
      <c r="B273" s="211"/>
      <c r="C273" s="212"/>
      <c r="D273" s="204" t="s">
        <v>159</v>
      </c>
      <c r="E273" s="213" t="s">
        <v>1</v>
      </c>
      <c r="F273" s="214" t="s">
        <v>1250</v>
      </c>
      <c r="G273" s="212"/>
      <c r="H273" s="213" t="s">
        <v>1</v>
      </c>
      <c r="I273" s="215"/>
      <c r="J273" s="212"/>
      <c r="K273" s="212"/>
      <c r="L273" s="216"/>
      <c r="M273" s="217"/>
      <c r="N273" s="218"/>
      <c r="O273" s="218"/>
      <c r="P273" s="218"/>
      <c r="Q273" s="218"/>
      <c r="R273" s="218"/>
      <c r="S273" s="218"/>
      <c r="T273" s="219"/>
      <c r="AT273" s="220" t="s">
        <v>159</v>
      </c>
      <c r="AU273" s="220" t="s">
        <v>83</v>
      </c>
      <c r="AV273" s="13" t="s">
        <v>81</v>
      </c>
      <c r="AW273" s="13" t="s">
        <v>30</v>
      </c>
      <c r="AX273" s="13" t="s">
        <v>73</v>
      </c>
      <c r="AY273" s="220" t="s">
        <v>142</v>
      </c>
    </row>
    <row r="274" spans="2:51" s="14" customFormat="1" ht="11.25">
      <c r="B274" s="221"/>
      <c r="C274" s="222"/>
      <c r="D274" s="204" t="s">
        <v>159</v>
      </c>
      <c r="E274" s="223" t="s">
        <v>1</v>
      </c>
      <c r="F274" s="224" t="s">
        <v>1325</v>
      </c>
      <c r="G274" s="222"/>
      <c r="H274" s="225">
        <v>4.31</v>
      </c>
      <c r="I274" s="226"/>
      <c r="J274" s="222"/>
      <c r="K274" s="222"/>
      <c r="L274" s="227"/>
      <c r="M274" s="228"/>
      <c r="N274" s="229"/>
      <c r="O274" s="229"/>
      <c r="P274" s="229"/>
      <c r="Q274" s="229"/>
      <c r="R274" s="229"/>
      <c r="S274" s="229"/>
      <c r="T274" s="230"/>
      <c r="AT274" s="231" t="s">
        <v>159</v>
      </c>
      <c r="AU274" s="231" t="s">
        <v>83</v>
      </c>
      <c r="AV274" s="14" t="s">
        <v>83</v>
      </c>
      <c r="AW274" s="14" t="s">
        <v>30</v>
      </c>
      <c r="AX274" s="14" t="s">
        <v>81</v>
      </c>
      <c r="AY274" s="231" t="s">
        <v>142</v>
      </c>
    </row>
    <row r="275" spans="1:65" s="2" customFormat="1" ht="24.2" customHeight="1">
      <c r="A275" s="34"/>
      <c r="B275" s="35"/>
      <c r="C275" s="191" t="s">
        <v>515</v>
      </c>
      <c r="D275" s="191" t="s">
        <v>145</v>
      </c>
      <c r="E275" s="192" t="s">
        <v>750</v>
      </c>
      <c r="F275" s="193" t="s">
        <v>751</v>
      </c>
      <c r="G275" s="194" t="s">
        <v>319</v>
      </c>
      <c r="H275" s="195">
        <v>7</v>
      </c>
      <c r="I275" s="196"/>
      <c r="J275" s="197">
        <f>ROUND(I275*H275,2)</f>
        <v>0</v>
      </c>
      <c r="K275" s="193" t="s">
        <v>149</v>
      </c>
      <c r="L275" s="39"/>
      <c r="M275" s="198" t="s">
        <v>1</v>
      </c>
      <c r="N275" s="199" t="s">
        <v>38</v>
      </c>
      <c r="O275" s="71"/>
      <c r="P275" s="200">
        <f>O275*H275</f>
        <v>0</v>
      </c>
      <c r="Q275" s="200">
        <v>0</v>
      </c>
      <c r="R275" s="200">
        <f>Q275*H275</f>
        <v>0</v>
      </c>
      <c r="S275" s="200">
        <v>0</v>
      </c>
      <c r="T275" s="201">
        <f>S275*H275</f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202" t="s">
        <v>168</v>
      </c>
      <c r="AT275" s="202" t="s">
        <v>145</v>
      </c>
      <c r="AU275" s="202" t="s">
        <v>83</v>
      </c>
      <c r="AY275" s="17" t="s">
        <v>142</v>
      </c>
      <c r="BE275" s="203">
        <f>IF(N275="základní",J275,0)</f>
        <v>0</v>
      </c>
      <c r="BF275" s="203">
        <f>IF(N275="snížená",J275,0)</f>
        <v>0</v>
      </c>
      <c r="BG275" s="203">
        <f>IF(N275="zákl. přenesená",J275,0)</f>
        <v>0</v>
      </c>
      <c r="BH275" s="203">
        <f>IF(N275="sníž. přenesená",J275,0)</f>
        <v>0</v>
      </c>
      <c r="BI275" s="203">
        <f>IF(N275="nulová",J275,0)</f>
        <v>0</v>
      </c>
      <c r="BJ275" s="17" t="s">
        <v>81</v>
      </c>
      <c r="BK275" s="203">
        <f>ROUND(I275*H275,2)</f>
        <v>0</v>
      </c>
      <c r="BL275" s="17" t="s">
        <v>168</v>
      </c>
      <c r="BM275" s="202" t="s">
        <v>1326</v>
      </c>
    </row>
    <row r="276" spans="1:47" s="2" customFormat="1" ht="11.25">
      <c r="A276" s="34"/>
      <c r="B276" s="35"/>
      <c r="C276" s="36"/>
      <c r="D276" s="204" t="s">
        <v>152</v>
      </c>
      <c r="E276" s="36"/>
      <c r="F276" s="205" t="s">
        <v>753</v>
      </c>
      <c r="G276" s="36"/>
      <c r="H276" s="36"/>
      <c r="I276" s="206"/>
      <c r="J276" s="36"/>
      <c r="K276" s="36"/>
      <c r="L276" s="39"/>
      <c r="M276" s="207"/>
      <c r="N276" s="208"/>
      <c r="O276" s="71"/>
      <c r="P276" s="71"/>
      <c r="Q276" s="71"/>
      <c r="R276" s="71"/>
      <c r="S276" s="71"/>
      <c r="T276" s="72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T276" s="17" t="s">
        <v>152</v>
      </c>
      <c r="AU276" s="17" t="s">
        <v>83</v>
      </c>
    </row>
    <row r="277" spans="1:47" s="2" customFormat="1" ht="11.25">
      <c r="A277" s="34"/>
      <c r="B277" s="35"/>
      <c r="C277" s="36"/>
      <c r="D277" s="209" t="s">
        <v>153</v>
      </c>
      <c r="E277" s="36"/>
      <c r="F277" s="210" t="s">
        <v>754</v>
      </c>
      <c r="G277" s="36"/>
      <c r="H277" s="36"/>
      <c r="I277" s="206"/>
      <c r="J277" s="36"/>
      <c r="K277" s="36"/>
      <c r="L277" s="39"/>
      <c r="M277" s="207"/>
      <c r="N277" s="208"/>
      <c r="O277" s="71"/>
      <c r="P277" s="71"/>
      <c r="Q277" s="71"/>
      <c r="R277" s="71"/>
      <c r="S277" s="71"/>
      <c r="T277" s="72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T277" s="17" t="s">
        <v>153</v>
      </c>
      <c r="AU277" s="17" t="s">
        <v>83</v>
      </c>
    </row>
    <row r="278" spans="2:51" s="13" customFormat="1" ht="11.25">
      <c r="B278" s="211"/>
      <c r="C278" s="212"/>
      <c r="D278" s="204" t="s">
        <v>159</v>
      </c>
      <c r="E278" s="213" t="s">
        <v>1</v>
      </c>
      <c r="F278" s="214" t="s">
        <v>1250</v>
      </c>
      <c r="G278" s="212"/>
      <c r="H278" s="213" t="s">
        <v>1</v>
      </c>
      <c r="I278" s="215"/>
      <c r="J278" s="212"/>
      <c r="K278" s="212"/>
      <c r="L278" s="216"/>
      <c r="M278" s="217"/>
      <c r="N278" s="218"/>
      <c r="O278" s="218"/>
      <c r="P278" s="218"/>
      <c r="Q278" s="218"/>
      <c r="R278" s="218"/>
      <c r="S278" s="218"/>
      <c r="T278" s="219"/>
      <c r="AT278" s="220" t="s">
        <v>159</v>
      </c>
      <c r="AU278" s="220" t="s">
        <v>83</v>
      </c>
      <c r="AV278" s="13" t="s">
        <v>81</v>
      </c>
      <c r="AW278" s="13" t="s">
        <v>30</v>
      </c>
      <c r="AX278" s="13" t="s">
        <v>73</v>
      </c>
      <c r="AY278" s="220" t="s">
        <v>142</v>
      </c>
    </row>
    <row r="279" spans="2:51" s="14" customFormat="1" ht="11.25">
      <c r="B279" s="221"/>
      <c r="C279" s="222"/>
      <c r="D279" s="204" t="s">
        <v>159</v>
      </c>
      <c r="E279" s="223" t="s">
        <v>1</v>
      </c>
      <c r="F279" s="224" t="s">
        <v>186</v>
      </c>
      <c r="G279" s="222"/>
      <c r="H279" s="225">
        <v>7</v>
      </c>
      <c r="I279" s="226"/>
      <c r="J279" s="222"/>
      <c r="K279" s="222"/>
      <c r="L279" s="227"/>
      <c r="M279" s="228"/>
      <c r="N279" s="229"/>
      <c r="O279" s="229"/>
      <c r="P279" s="229"/>
      <c r="Q279" s="229"/>
      <c r="R279" s="229"/>
      <c r="S279" s="229"/>
      <c r="T279" s="230"/>
      <c r="AT279" s="231" t="s">
        <v>159</v>
      </c>
      <c r="AU279" s="231" t="s">
        <v>83</v>
      </c>
      <c r="AV279" s="14" t="s">
        <v>83</v>
      </c>
      <c r="AW279" s="14" t="s">
        <v>30</v>
      </c>
      <c r="AX279" s="14" t="s">
        <v>81</v>
      </c>
      <c r="AY279" s="231" t="s">
        <v>142</v>
      </c>
    </row>
    <row r="280" spans="1:65" s="2" customFormat="1" ht="24.2" customHeight="1">
      <c r="A280" s="34"/>
      <c r="B280" s="35"/>
      <c r="C280" s="191" t="s">
        <v>522</v>
      </c>
      <c r="D280" s="191" t="s">
        <v>145</v>
      </c>
      <c r="E280" s="192" t="s">
        <v>756</v>
      </c>
      <c r="F280" s="193" t="s">
        <v>757</v>
      </c>
      <c r="G280" s="194" t="s">
        <v>319</v>
      </c>
      <c r="H280" s="195">
        <v>22.3</v>
      </c>
      <c r="I280" s="196"/>
      <c r="J280" s="197">
        <f>ROUND(I280*H280,2)</f>
        <v>0</v>
      </c>
      <c r="K280" s="193" t="s">
        <v>149</v>
      </c>
      <c r="L280" s="39"/>
      <c r="M280" s="198" t="s">
        <v>1</v>
      </c>
      <c r="N280" s="199" t="s">
        <v>38</v>
      </c>
      <c r="O280" s="71"/>
      <c r="P280" s="200">
        <f>O280*H280</f>
        <v>0</v>
      </c>
      <c r="Q280" s="200">
        <v>0</v>
      </c>
      <c r="R280" s="200">
        <f>Q280*H280</f>
        <v>0</v>
      </c>
      <c r="S280" s="200">
        <v>0</v>
      </c>
      <c r="T280" s="201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202" t="s">
        <v>168</v>
      </c>
      <c r="AT280" s="202" t="s">
        <v>145</v>
      </c>
      <c r="AU280" s="202" t="s">
        <v>83</v>
      </c>
      <c r="AY280" s="17" t="s">
        <v>142</v>
      </c>
      <c r="BE280" s="203">
        <f>IF(N280="základní",J280,0)</f>
        <v>0</v>
      </c>
      <c r="BF280" s="203">
        <f>IF(N280="snížená",J280,0)</f>
        <v>0</v>
      </c>
      <c r="BG280" s="203">
        <f>IF(N280="zákl. přenesená",J280,0)</f>
        <v>0</v>
      </c>
      <c r="BH280" s="203">
        <f>IF(N280="sníž. přenesená",J280,0)</f>
        <v>0</v>
      </c>
      <c r="BI280" s="203">
        <f>IF(N280="nulová",J280,0)</f>
        <v>0</v>
      </c>
      <c r="BJ280" s="17" t="s">
        <v>81</v>
      </c>
      <c r="BK280" s="203">
        <f>ROUND(I280*H280,2)</f>
        <v>0</v>
      </c>
      <c r="BL280" s="17" t="s">
        <v>168</v>
      </c>
      <c r="BM280" s="202" t="s">
        <v>1327</v>
      </c>
    </row>
    <row r="281" spans="1:47" s="2" customFormat="1" ht="19.5">
      <c r="A281" s="34"/>
      <c r="B281" s="35"/>
      <c r="C281" s="36"/>
      <c r="D281" s="204" t="s">
        <v>152</v>
      </c>
      <c r="E281" s="36"/>
      <c r="F281" s="205" t="s">
        <v>759</v>
      </c>
      <c r="G281" s="36"/>
      <c r="H281" s="36"/>
      <c r="I281" s="206"/>
      <c r="J281" s="36"/>
      <c r="K281" s="36"/>
      <c r="L281" s="39"/>
      <c r="M281" s="207"/>
      <c r="N281" s="208"/>
      <c r="O281" s="71"/>
      <c r="P281" s="71"/>
      <c r="Q281" s="71"/>
      <c r="R281" s="71"/>
      <c r="S281" s="71"/>
      <c r="T281" s="72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T281" s="17" t="s">
        <v>152</v>
      </c>
      <c r="AU281" s="17" t="s">
        <v>83</v>
      </c>
    </row>
    <row r="282" spans="1:47" s="2" customFormat="1" ht="11.25">
      <c r="A282" s="34"/>
      <c r="B282" s="35"/>
      <c r="C282" s="36"/>
      <c r="D282" s="209" t="s">
        <v>153</v>
      </c>
      <c r="E282" s="36"/>
      <c r="F282" s="210" t="s">
        <v>760</v>
      </c>
      <c r="G282" s="36"/>
      <c r="H282" s="36"/>
      <c r="I282" s="206"/>
      <c r="J282" s="36"/>
      <c r="K282" s="36"/>
      <c r="L282" s="39"/>
      <c r="M282" s="207"/>
      <c r="N282" s="208"/>
      <c r="O282" s="71"/>
      <c r="P282" s="71"/>
      <c r="Q282" s="71"/>
      <c r="R282" s="71"/>
      <c r="S282" s="71"/>
      <c r="T282" s="72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T282" s="17" t="s">
        <v>153</v>
      </c>
      <c r="AU282" s="17" t="s">
        <v>83</v>
      </c>
    </row>
    <row r="283" spans="2:51" s="13" customFormat="1" ht="11.25">
      <c r="B283" s="211"/>
      <c r="C283" s="212"/>
      <c r="D283" s="204" t="s">
        <v>159</v>
      </c>
      <c r="E283" s="213" t="s">
        <v>1</v>
      </c>
      <c r="F283" s="214" t="s">
        <v>1250</v>
      </c>
      <c r="G283" s="212"/>
      <c r="H283" s="213" t="s">
        <v>1</v>
      </c>
      <c r="I283" s="215"/>
      <c r="J283" s="212"/>
      <c r="K283" s="212"/>
      <c r="L283" s="216"/>
      <c r="M283" s="217"/>
      <c r="N283" s="218"/>
      <c r="O283" s="218"/>
      <c r="P283" s="218"/>
      <c r="Q283" s="218"/>
      <c r="R283" s="218"/>
      <c r="S283" s="218"/>
      <c r="T283" s="219"/>
      <c r="AT283" s="220" t="s">
        <v>159</v>
      </c>
      <c r="AU283" s="220" t="s">
        <v>83</v>
      </c>
      <c r="AV283" s="13" t="s">
        <v>81</v>
      </c>
      <c r="AW283" s="13" t="s">
        <v>30</v>
      </c>
      <c r="AX283" s="13" t="s">
        <v>73</v>
      </c>
      <c r="AY283" s="220" t="s">
        <v>142</v>
      </c>
    </row>
    <row r="284" spans="2:51" s="14" customFormat="1" ht="11.25">
      <c r="B284" s="221"/>
      <c r="C284" s="222"/>
      <c r="D284" s="204" t="s">
        <v>159</v>
      </c>
      <c r="E284" s="223" t="s">
        <v>1</v>
      </c>
      <c r="F284" s="224" t="s">
        <v>1328</v>
      </c>
      <c r="G284" s="222"/>
      <c r="H284" s="225">
        <v>22.3</v>
      </c>
      <c r="I284" s="226"/>
      <c r="J284" s="222"/>
      <c r="K284" s="222"/>
      <c r="L284" s="227"/>
      <c r="M284" s="228"/>
      <c r="N284" s="229"/>
      <c r="O284" s="229"/>
      <c r="P284" s="229"/>
      <c r="Q284" s="229"/>
      <c r="R284" s="229"/>
      <c r="S284" s="229"/>
      <c r="T284" s="230"/>
      <c r="AT284" s="231" t="s">
        <v>159</v>
      </c>
      <c r="AU284" s="231" t="s">
        <v>83</v>
      </c>
      <c r="AV284" s="14" t="s">
        <v>83</v>
      </c>
      <c r="AW284" s="14" t="s">
        <v>30</v>
      </c>
      <c r="AX284" s="14" t="s">
        <v>81</v>
      </c>
      <c r="AY284" s="231" t="s">
        <v>142</v>
      </c>
    </row>
    <row r="285" spans="1:65" s="2" customFormat="1" ht="33" customHeight="1">
      <c r="A285" s="34"/>
      <c r="B285" s="35"/>
      <c r="C285" s="191" t="s">
        <v>529</v>
      </c>
      <c r="D285" s="191" t="s">
        <v>145</v>
      </c>
      <c r="E285" s="192" t="s">
        <v>762</v>
      </c>
      <c r="F285" s="193" t="s">
        <v>763</v>
      </c>
      <c r="G285" s="194" t="s">
        <v>319</v>
      </c>
      <c r="H285" s="195">
        <v>14</v>
      </c>
      <c r="I285" s="196"/>
      <c r="J285" s="197">
        <f>ROUND(I285*H285,2)</f>
        <v>0</v>
      </c>
      <c r="K285" s="193" t="s">
        <v>149</v>
      </c>
      <c r="L285" s="39"/>
      <c r="M285" s="198" t="s">
        <v>1</v>
      </c>
      <c r="N285" s="199" t="s">
        <v>38</v>
      </c>
      <c r="O285" s="71"/>
      <c r="P285" s="200">
        <f>O285*H285</f>
        <v>0</v>
      </c>
      <c r="Q285" s="200">
        <v>0.10373</v>
      </c>
      <c r="R285" s="200">
        <f>Q285*H285</f>
        <v>1.45222</v>
      </c>
      <c r="S285" s="200">
        <v>0</v>
      </c>
      <c r="T285" s="201">
        <f>S285*H285</f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202" t="s">
        <v>168</v>
      </c>
      <c r="AT285" s="202" t="s">
        <v>145</v>
      </c>
      <c r="AU285" s="202" t="s">
        <v>83</v>
      </c>
      <c r="AY285" s="17" t="s">
        <v>142</v>
      </c>
      <c r="BE285" s="203">
        <f>IF(N285="základní",J285,0)</f>
        <v>0</v>
      </c>
      <c r="BF285" s="203">
        <f>IF(N285="snížená",J285,0)</f>
        <v>0</v>
      </c>
      <c r="BG285" s="203">
        <f>IF(N285="zákl. přenesená",J285,0)</f>
        <v>0</v>
      </c>
      <c r="BH285" s="203">
        <f>IF(N285="sníž. přenesená",J285,0)</f>
        <v>0</v>
      </c>
      <c r="BI285" s="203">
        <f>IF(N285="nulová",J285,0)</f>
        <v>0</v>
      </c>
      <c r="BJ285" s="17" t="s">
        <v>81</v>
      </c>
      <c r="BK285" s="203">
        <f>ROUND(I285*H285,2)</f>
        <v>0</v>
      </c>
      <c r="BL285" s="17" t="s">
        <v>168</v>
      </c>
      <c r="BM285" s="202" t="s">
        <v>1329</v>
      </c>
    </row>
    <row r="286" spans="1:47" s="2" customFormat="1" ht="29.25">
      <c r="A286" s="34"/>
      <c r="B286" s="35"/>
      <c r="C286" s="36"/>
      <c r="D286" s="204" t="s">
        <v>152</v>
      </c>
      <c r="E286" s="36"/>
      <c r="F286" s="205" t="s">
        <v>765</v>
      </c>
      <c r="G286" s="36"/>
      <c r="H286" s="36"/>
      <c r="I286" s="206"/>
      <c r="J286" s="36"/>
      <c r="K286" s="36"/>
      <c r="L286" s="39"/>
      <c r="M286" s="207"/>
      <c r="N286" s="208"/>
      <c r="O286" s="71"/>
      <c r="P286" s="71"/>
      <c r="Q286" s="71"/>
      <c r="R286" s="71"/>
      <c r="S286" s="71"/>
      <c r="T286" s="72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T286" s="17" t="s">
        <v>152</v>
      </c>
      <c r="AU286" s="17" t="s">
        <v>83</v>
      </c>
    </row>
    <row r="287" spans="1:47" s="2" customFormat="1" ht="11.25">
      <c r="A287" s="34"/>
      <c r="B287" s="35"/>
      <c r="C287" s="36"/>
      <c r="D287" s="209" t="s">
        <v>153</v>
      </c>
      <c r="E287" s="36"/>
      <c r="F287" s="210" t="s">
        <v>766</v>
      </c>
      <c r="G287" s="36"/>
      <c r="H287" s="36"/>
      <c r="I287" s="206"/>
      <c r="J287" s="36"/>
      <c r="K287" s="36"/>
      <c r="L287" s="39"/>
      <c r="M287" s="207"/>
      <c r="N287" s="208"/>
      <c r="O287" s="71"/>
      <c r="P287" s="71"/>
      <c r="Q287" s="71"/>
      <c r="R287" s="71"/>
      <c r="S287" s="71"/>
      <c r="T287" s="72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T287" s="17" t="s">
        <v>153</v>
      </c>
      <c r="AU287" s="17" t="s">
        <v>83</v>
      </c>
    </row>
    <row r="288" spans="2:51" s="13" customFormat="1" ht="11.25">
      <c r="B288" s="211"/>
      <c r="C288" s="212"/>
      <c r="D288" s="204" t="s">
        <v>159</v>
      </c>
      <c r="E288" s="213" t="s">
        <v>1</v>
      </c>
      <c r="F288" s="214" t="s">
        <v>1250</v>
      </c>
      <c r="G288" s="212"/>
      <c r="H288" s="213" t="s">
        <v>1</v>
      </c>
      <c r="I288" s="215"/>
      <c r="J288" s="212"/>
      <c r="K288" s="212"/>
      <c r="L288" s="216"/>
      <c r="M288" s="217"/>
      <c r="N288" s="218"/>
      <c r="O288" s="218"/>
      <c r="P288" s="218"/>
      <c r="Q288" s="218"/>
      <c r="R288" s="218"/>
      <c r="S288" s="218"/>
      <c r="T288" s="219"/>
      <c r="AT288" s="220" t="s">
        <v>159</v>
      </c>
      <c r="AU288" s="220" t="s">
        <v>83</v>
      </c>
      <c r="AV288" s="13" t="s">
        <v>81</v>
      </c>
      <c r="AW288" s="13" t="s">
        <v>30</v>
      </c>
      <c r="AX288" s="13" t="s">
        <v>73</v>
      </c>
      <c r="AY288" s="220" t="s">
        <v>142</v>
      </c>
    </row>
    <row r="289" spans="2:51" s="14" customFormat="1" ht="11.25">
      <c r="B289" s="221"/>
      <c r="C289" s="222"/>
      <c r="D289" s="204" t="s">
        <v>159</v>
      </c>
      <c r="E289" s="223" t="s">
        <v>1</v>
      </c>
      <c r="F289" s="224" t="s">
        <v>236</v>
      </c>
      <c r="G289" s="222"/>
      <c r="H289" s="225">
        <v>14</v>
      </c>
      <c r="I289" s="226"/>
      <c r="J289" s="222"/>
      <c r="K289" s="222"/>
      <c r="L289" s="227"/>
      <c r="M289" s="228"/>
      <c r="N289" s="229"/>
      <c r="O289" s="229"/>
      <c r="P289" s="229"/>
      <c r="Q289" s="229"/>
      <c r="R289" s="229"/>
      <c r="S289" s="229"/>
      <c r="T289" s="230"/>
      <c r="AT289" s="231" t="s">
        <v>159</v>
      </c>
      <c r="AU289" s="231" t="s">
        <v>83</v>
      </c>
      <c r="AV289" s="14" t="s">
        <v>83</v>
      </c>
      <c r="AW289" s="14" t="s">
        <v>30</v>
      </c>
      <c r="AX289" s="14" t="s">
        <v>81</v>
      </c>
      <c r="AY289" s="231" t="s">
        <v>142</v>
      </c>
    </row>
    <row r="290" spans="1:65" s="2" customFormat="1" ht="24.2" customHeight="1">
      <c r="A290" s="34"/>
      <c r="B290" s="35"/>
      <c r="C290" s="191" t="s">
        <v>536</v>
      </c>
      <c r="D290" s="191" t="s">
        <v>145</v>
      </c>
      <c r="E290" s="192" t="s">
        <v>768</v>
      </c>
      <c r="F290" s="193" t="s">
        <v>769</v>
      </c>
      <c r="G290" s="194" t="s">
        <v>319</v>
      </c>
      <c r="H290" s="195">
        <v>11.5</v>
      </c>
      <c r="I290" s="196"/>
      <c r="J290" s="197">
        <f>ROUND(I290*H290,2)</f>
        <v>0</v>
      </c>
      <c r="K290" s="193" t="s">
        <v>149</v>
      </c>
      <c r="L290" s="39"/>
      <c r="M290" s="198" t="s">
        <v>1</v>
      </c>
      <c r="N290" s="199" t="s">
        <v>38</v>
      </c>
      <c r="O290" s="71"/>
      <c r="P290" s="200">
        <f>O290*H290</f>
        <v>0</v>
      </c>
      <c r="Q290" s="200">
        <v>0.15559</v>
      </c>
      <c r="R290" s="200">
        <f>Q290*H290</f>
        <v>1.789285</v>
      </c>
      <c r="S290" s="200">
        <v>0</v>
      </c>
      <c r="T290" s="201">
        <f>S290*H290</f>
        <v>0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202" t="s">
        <v>168</v>
      </c>
      <c r="AT290" s="202" t="s">
        <v>145</v>
      </c>
      <c r="AU290" s="202" t="s">
        <v>83</v>
      </c>
      <c r="AY290" s="17" t="s">
        <v>142</v>
      </c>
      <c r="BE290" s="203">
        <f>IF(N290="základní",J290,0)</f>
        <v>0</v>
      </c>
      <c r="BF290" s="203">
        <f>IF(N290="snížená",J290,0)</f>
        <v>0</v>
      </c>
      <c r="BG290" s="203">
        <f>IF(N290="zákl. přenesená",J290,0)</f>
        <v>0</v>
      </c>
      <c r="BH290" s="203">
        <f>IF(N290="sníž. přenesená",J290,0)</f>
        <v>0</v>
      </c>
      <c r="BI290" s="203">
        <f>IF(N290="nulová",J290,0)</f>
        <v>0</v>
      </c>
      <c r="BJ290" s="17" t="s">
        <v>81</v>
      </c>
      <c r="BK290" s="203">
        <f>ROUND(I290*H290,2)</f>
        <v>0</v>
      </c>
      <c r="BL290" s="17" t="s">
        <v>168</v>
      </c>
      <c r="BM290" s="202" t="s">
        <v>1330</v>
      </c>
    </row>
    <row r="291" spans="1:47" s="2" customFormat="1" ht="29.25">
      <c r="A291" s="34"/>
      <c r="B291" s="35"/>
      <c r="C291" s="36"/>
      <c r="D291" s="204" t="s">
        <v>152</v>
      </c>
      <c r="E291" s="36"/>
      <c r="F291" s="205" t="s">
        <v>771</v>
      </c>
      <c r="G291" s="36"/>
      <c r="H291" s="36"/>
      <c r="I291" s="206"/>
      <c r="J291" s="36"/>
      <c r="K291" s="36"/>
      <c r="L291" s="39"/>
      <c r="M291" s="207"/>
      <c r="N291" s="208"/>
      <c r="O291" s="71"/>
      <c r="P291" s="71"/>
      <c r="Q291" s="71"/>
      <c r="R291" s="71"/>
      <c r="S291" s="71"/>
      <c r="T291" s="72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T291" s="17" t="s">
        <v>152</v>
      </c>
      <c r="AU291" s="17" t="s">
        <v>83</v>
      </c>
    </row>
    <row r="292" spans="1:47" s="2" customFormat="1" ht="11.25">
      <c r="A292" s="34"/>
      <c r="B292" s="35"/>
      <c r="C292" s="36"/>
      <c r="D292" s="209" t="s">
        <v>153</v>
      </c>
      <c r="E292" s="36"/>
      <c r="F292" s="210" t="s">
        <v>772</v>
      </c>
      <c r="G292" s="36"/>
      <c r="H292" s="36"/>
      <c r="I292" s="206"/>
      <c r="J292" s="36"/>
      <c r="K292" s="36"/>
      <c r="L292" s="39"/>
      <c r="M292" s="207"/>
      <c r="N292" s="208"/>
      <c r="O292" s="71"/>
      <c r="P292" s="71"/>
      <c r="Q292" s="71"/>
      <c r="R292" s="71"/>
      <c r="S292" s="71"/>
      <c r="T292" s="72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T292" s="17" t="s">
        <v>153</v>
      </c>
      <c r="AU292" s="17" t="s">
        <v>83</v>
      </c>
    </row>
    <row r="293" spans="2:51" s="13" customFormat="1" ht="11.25">
      <c r="B293" s="211"/>
      <c r="C293" s="212"/>
      <c r="D293" s="204" t="s">
        <v>159</v>
      </c>
      <c r="E293" s="213" t="s">
        <v>1</v>
      </c>
      <c r="F293" s="214" t="s">
        <v>1250</v>
      </c>
      <c r="G293" s="212"/>
      <c r="H293" s="213" t="s">
        <v>1</v>
      </c>
      <c r="I293" s="215"/>
      <c r="J293" s="212"/>
      <c r="K293" s="212"/>
      <c r="L293" s="216"/>
      <c r="M293" s="217"/>
      <c r="N293" s="218"/>
      <c r="O293" s="218"/>
      <c r="P293" s="218"/>
      <c r="Q293" s="218"/>
      <c r="R293" s="218"/>
      <c r="S293" s="218"/>
      <c r="T293" s="219"/>
      <c r="AT293" s="220" t="s">
        <v>159</v>
      </c>
      <c r="AU293" s="220" t="s">
        <v>83</v>
      </c>
      <c r="AV293" s="13" t="s">
        <v>81</v>
      </c>
      <c r="AW293" s="13" t="s">
        <v>30</v>
      </c>
      <c r="AX293" s="13" t="s">
        <v>73</v>
      </c>
      <c r="AY293" s="220" t="s">
        <v>142</v>
      </c>
    </row>
    <row r="294" spans="2:51" s="14" customFormat="1" ht="11.25">
      <c r="B294" s="221"/>
      <c r="C294" s="222"/>
      <c r="D294" s="204" t="s">
        <v>159</v>
      </c>
      <c r="E294" s="223" t="s">
        <v>1</v>
      </c>
      <c r="F294" s="224" t="s">
        <v>654</v>
      </c>
      <c r="G294" s="222"/>
      <c r="H294" s="225">
        <v>11.5</v>
      </c>
      <c r="I294" s="226"/>
      <c r="J294" s="222"/>
      <c r="K294" s="222"/>
      <c r="L294" s="227"/>
      <c r="M294" s="228"/>
      <c r="N294" s="229"/>
      <c r="O294" s="229"/>
      <c r="P294" s="229"/>
      <c r="Q294" s="229"/>
      <c r="R294" s="229"/>
      <c r="S294" s="229"/>
      <c r="T294" s="230"/>
      <c r="AT294" s="231" t="s">
        <v>159</v>
      </c>
      <c r="AU294" s="231" t="s">
        <v>83</v>
      </c>
      <c r="AV294" s="14" t="s">
        <v>83</v>
      </c>
      <c r="AW294" s="14" t="s">
        <v>30</v>
      </c>
      <c r="AX294" s="14" t="s">
        <v>81</v>
      </c>
      <c r="AY294" s="231" t="s">
        <v>142</v>
      </c>
    </row>
    <row r="295" spans="1:65" s="2" customFormat="1" ht="24.2" customHeight="1">
      <c r="A295" s="34"/>
      <c r="B295" s="35"/>
      <c r="C295" s="191" t="s">
        <v>542</v>
      </c>
      <c r="D295" s="191" t="s">
        <v>145</v>
      </c>
      <c r="E295" s="192" t="s">
        <v>1331</v>
      </c>
      <c r="F295" s="193" t="s">
        <v>1332</v>
      </c>
      <c r="G295" s="194" t="s">
        <v>319</v>
      </c>
      <c r="H295" s="195">
        <v>127.3</v>
      </c>
      <c r="I295" s="196"/>
      <c r="J295" s="197">
        <f>ROUND(I295*H295,2)</f>
        <v>0</v>
      </c>
      <c r="K295" s="193" t="s">
        <v>149</v>
      </c>
      <c r="L295" s="39"/>
      <c r="M295" s="198" t="s">
        <v>1</v>
      </c>
      <c r="N295" s="199" t="s">
        <v>38</v>
      </c>
      <c r="O295" s="71"/>
      <c r="P295" s="200">
        <f>O295*H295</f>
        <v>0</v>
      </c>
      <c r="Q295" s="200">
        <v>0.08425</v>
      </c>
      <c r="R295" s="200">
        <f>Q295*H295</f>
        <v>10.725025</v>
      </c>
      <c r="S295" s="200">
        <v>0</v>
      </c>
      <c r="T295" s="201">
        <f>S295*H295</f>
        <v>0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202" t="s">
        <v>168</v>
      </c>
      <c r="AT295" s="202" t="s">
        <v>145</v>
      </c>
      <c r="AU295" s="202" t="s">
        <v>83</v>
      </c>
      <c r="AY295" s="17" t="s">
        <v>142</v>
      </c>
      <c r="BE295" s="203">
        <f>IF(N295="základní",J295,0)</f>
        <v>0</v>
      </c>
      <c r="BF295" s="203">
        <f>IF(N295="snížená",J295,0)</f>
        <v>0</v>
      </c>
      <c r="BG295" s="203">
        <f>IF(N295="zákl. přenesená",J295,0)</f>
        <v>0</v>
      </c>
      <c r="BH295" s="203">
        <f>IF(N295="sníž. přenesená",J295,0)</f>
        <v>0</v>
      </c>
      <c r="BI295" s="203">
        <f>IF(N295="nulová",J295,0)</f>
        <v>0</v>
      </c>
      <c r="BJ295" s="17" t="s">
        <v>81</v>
      </c>
      <c r="BK295" s="203">
        <f>ROUND(I295*H295,2)</f>
        <v>0</v>
      </c>
      <c r="BL295" s="17" t="s">
        <v>168</v>
      </c>
      <c r="BM295" s="202" t="s">
        <v>1333</v>
      </c>
    </row>
    <row r="296" spans="1:47" s="2" customFormat="1" ht="48.75">
      <c r="A296" s="34"/>
      <c r="B296" s="35"/>
      <c r="C296" s="36"/>
      <c r="D296" s="204" t="s">
        <v>152</v>
      </c>
      <c r="E296" s="36"/>
      <c r="F296" s="205" t="s">
        <v>1334</v>
      </c>
      <c r="G296" s="36"/>
      <c r="H296" s="36"/>
      <c r="I296" s="206"/>
      <c r="J296" s="36"/>
      <c r="K296" s="36"/>
      <c r="L296" s="39"/>
      <c r="M296" s="207"/>
      <c r="N296" s="208"/>
      <c r="O296" s="71"/>
      <c r="P296" s="71"/>
      <c r="Q296" s="71"/>
      <c r="R296" s="71"/>
      <c r="S296" s="71"/>
      <c r="T296" s="72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T296" s="17" t="s">
        <v>152</v>
      </c>
      <c r="AU296" s="17" t="s">
        <v>83</v>
      </c>
    </row>
    <row r="297" spans="1:47" s="2" customFormat="1" ht="11.25">
      <c r="A297" s="34"/>
      <c r="B297" s="35"/>
      <c r="C297" s="36"/>
      <c r="D297" s="209" t="s">
        <v>153</v>
      </c>
      <c r="E297" s="36"/>
      <c r="F297" s="210" t="s">
        <v>1335</v>
      </c>
      <c r="G297" s="36"/>
      <c r="H297" s="36"/>
      <c r="I297" s="206"/>
      <c r="J297" s="36"/>
      <c r="K297" s="36"/>
      <c r="L297" s="39"/>
      <c r="M297" s="207"/>
      <c r="N297" s="208"/>
      <c r="O297" s="71"/>
      <c r="P297" s="71"/>
      <c r="Q297" s="71"/>
      <c r="R297" s="71"/>
      <c r="S297" s="71"/>
      <c r="T297" s="72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T297" s="17" t="s">
        <v>153</v>
      </c>
      <c r="AU297" s="17" t="s">
        <v>83</v>
      </c>
    </row>
    <row r="298" spans="2:51" s="13" customFormat="1" ht="11.25">
      <c r="B298" s="211"/>
      <c r="C298" s="212"/>
      <c r="D298" s="204" t="s">
        <v>159</v>
      </c>
      <c r="E298" s="213" t="s">
        <v>1</v>
      </c>
      <c r="F298" s="214" t="s">
        <v>1250</v>
      </c>
      <c r="G298" s="212"/>
      <c r="H298" s="213" t="s">
        <v>1</v>
      </c>
      <c r="I298" s="215"/>
      <c r="J298" s="212"/>
      <c r="K298" s="212"/>
      <c r="L298" s="216"/>
      <c r="M298" s="217"/>
      <c r="N298" s="218"/>
      <c r="O298" s="218"/>
      <c r="P298" s="218"/>
      <c r="Q298" s="218"/>
      <c r="R298" s="218"/>
      <c r="S298" s="218"/>
      <c r="T298" s="219"/>
      <c r="AT298" s="220" t="s">
        <v>159</v>
      </c>
      <c r="AU298" s="220" t="s">
        <v>83</v>
      </c>
      <c r="AV298" s="13" t="s">
        <v>81</v>
      </c>
      <c r="AW298" s="13" t="s">
        <v>30</v>
      </c>
      <c r="AX298" s="13" t="s">
        <v>73</v>
      </c>
      <c r="AY298" s="220" t="s">
        <v>142</v>
      </c>
    </row>
    <row r="299" spans="2:51" s="14" customFormat="1" ht="11.25">
      <c r="B299" s="221"/>
      <c r="C299" s="222"/>
      <c r="D299" s="204" t="s">
        <v>159</v>
      </c>
      <c r="E299" s="223" t="s">
        <v>1</v>
      </c>
      <c r="F299" s="224" t="s">
        <v>1336</v>
      </c>
      <c r="G299" s="222"/>
      <c r="H299" s="225">
        <v>127.3</v>
      </c>
      <c r="I299" s="226"/>
      <c r="J299" s="222"/>
      <c r="K299" s="222"/>
      <c r="L299" s="227"/>
      <c r="M299" s="228"/>
      <c r="N299" s="229"/>
      <c r="O299" s="229"/>
      <c r="P299" s="229"/>
      <c r="Q299" s="229"/>
      <c r="R299" s="229"/>
      <c r="S299" s="229"/>
      <c r="T299" s="230"/>
      <c r="AT299" s="231" t="s">
        <v>159</v>
      </c>
      <c r="AU299" s="231" t="s">
        <v>83</v>
      </c>
      <c r="AV299" s="14" t="s">
        <v>83</v>
      </c>
      <c r="AW299" s="14" t="s">
        <v>30</v>
      </c>
      <c r="AX299" s="14" t="s">
        <v>81</v>
      </c>
      <c r="AY299" s="231" t="s">
        <v>142</v>
      </c>
    </row>
    <row r="300" spans="1:65" s="2" customFormat="1" ht="21.75" customHeight="1">
      <c r="A300" s="34"/>
      <c r="B300" s="35"/>
      <c r="C300" s="247" t="s">
        <v>452</v>
      </c>
      <c r="D300" s="247" t="s">
        <v>376</v>
      </c>
      <c r="E300" s="248" t="s">
        <v>781</v>
      </c>
      <c r="F300" s="249" t="s">
        <v>782</v>
      </c>
      <c r="G300" s="250" t="s">
        <v>319</v>
      </c>
      <c r="H300" s="251">
        <v>133.245</v>
      </c>
      <c r="I300" s="252"/>
      <c r="J300" s="253">
        <f>ROUND(I300*H300,2)</f>
        <v>0</v>
      </c>
      <c r="K300" s="249" t="s">
        <v>149</v>
      </c>
      <c r="L300" s="254"/>
      <c r="M300" s="255" t="s">
        <v>1</v>
      </c>
      <c r="N300" s="256" t="s">
        <v>38</v>
      </c>
      <c r="O300" s="71"/>
      <c r="P300" s="200">
        <f>O300*H300</f>
        <v>0</v>
      </c>
      <c r="Q300" s="200">
        <v>0.131</v>
      </c>
      <c r="R300" s="200">
        <f>Q300*H300</f>
        <v>17.455095</v>
      </c>
      <c r="S300" s="200">
        <v>0</v>
      </c>
      <c r="T300" s="201">
        <f>S300*H300</f>
        <v>0</v>
      </c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R300" s="202" t="s">
        <v>198</v>
      </c>
      <c r="AT300" s="202" t="s">
        <v>376</v>
      </c>
      <c r="AU300" s="202" t="s">
        <v>83</v>
      </c>
      <c r="AY300" s="17" t="s">
        <v>142</v>
      </c>
      <c r="BE300" s="203">
        <f>IF(N300="základní",J300,0)</f>
        <v>0</v>
      </c>
      <c r="BF300" s="203">
        <f>IF(N300="snížená",J300,0)</f>
        <v>0</v>
      </c>
      <c r="BG300" s="203">
        <f>IF(N300="zákl. přenesená",J300,0)</f>
        <v>0</v>
      </c>
      <c r="BH300" s="203">
        <f>IF(N300="sníž. přenesená",J300,0)</f>
        <v>0</v>
      </c>
      <c r="BI300" s="203">
        <f>IF(N300="nulová",J300,0)</f>
        <v>0</v>
      </c>
      <c r="BJ300" s="17" t="s">
        <v>81</v>
      </c>
      <c r="BK300" s="203">
        <f>ROUND(I300*H300,2)</f>
        <v>0</v>
      </c>
      <c r="BL300" s="17" t="s">
        <v>168</v>
      </c>
      <c r="BM300" s="202" t="s">
        <v>1337</v>
      </c>
    </row>
    <row r="301" spans="1:47" s="2" customFormat="1" ht="11.25">
      <c r="A301" s="34"/>
      <c r="B301" s="35"/>
      <c r="C301" s="36"/>
      <c r="D301" s="204" t="s">
        <v>152</v>
      </c>
      <c r="E301" s="36"/>
      <c r="F301" s="205" t="s">
        <v>782</v>
      </c>
      <c r="G301" s="36"/>
      <c r="H301" s="36"/>
      <c r="I301" s="206"/>
      <c r="J301" s="36"/>
      <c r="K301" s="36"/>
      <c r="L301" s="39"/>
      <c r="M301" s="207"/>
      <c r="N301" s="208"/>
      <c r="O301" s="71"/>
      <c r="P301" s="71"/>
      <c r="Q301" s="71"/>
      <c r="R301" s="71"/>
      <c r="S301" s="71"/>
      <c r="T301" s="72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T301" s="17" t="s">
        <v>152</v>
      </c>
      <c r="AU301" s="17" t="s">
        <v>83</v>
      </c>
    </row>
    <row r="302" spans="2:51" s="14" customFormat="1" ht="11.25">
      <c r="B302" s="221"/>
      <c r="C302" s="222"/>
      <c r="D302" s="204" t="s">
        <v>159</v>
      </c>
      <c r="E302" s="223" t="s">
        <v>1</v>
      </c>
      <c r="F302" s="224" t="s">
        <v>1307</v>
      </c>
      <c r="G302" s="222"/>
      <c r="H302" s="225">
        <v>126.9</v>
      </c>
      <c r="I302" s="226"/>
      <c r="J302" s="222"/>
      <c r="K302" s="222"/>
      <c r="L302" s="227"/>
      <c r="M302" s="228"/>
      <c r="N302" s="229"/>
      <c r="O302" s="229"/>
      <c r="P302" s="229"/>
      <c r="Q302" s="229"/>
      <c r="R302" s="229"/>
      <c r="S302" s="229"/>
      <c r="T302" s="230"/>
      <c r="AT302" s="231" t="s">
        <v>159</v>
      </c>
      <c r="AU302" s="231" t="s">
        <v>83</v>
      </c>
      <c r="AV302" s="14" t="s">
        <v>83</v>
      </c>
      <c r="AW302" s="14" t="s">
        <v>30</v>
      </c>
      <c r="AX302" s="14" t="s">
        <v>73</v>
      </c>
      <c r="AY302" s="231" t="s">
        <v>142</v>
      </c>
    </row>
    <row r="303" spans="2:51" s="14" customFormat="1" ht="11.25">
      <c r="B303" s="221"/>
      <c r="C303" s="222"/>
      <c r="D303" s="204" t="s">
        <v>159</v>
      </c>
      <c r="E303" s="223" t="s">
        <v>1</v>
      </c>
      <c r="F303" s="224" t="s">
        <v>1338</v>
      </c>
      <c r="G303" s="222"/>
      <c r="H303" s="225">
        <v>6.345</v>
      </c>
      <c r="I303" s="226"/>
      <c r="J303" s="222"/>
      <c r="K303" s="222"/>
      <c r="L303" s="227"/>
      <c r="M303" s="228"/>
      <c r="N303" s="229"/>
      <c r="O303" s="229"/>
      <c r="P303" s="229"/>
      <c r="Q303" s="229"/>
      <c r="R303" s="229"/>
      <c r="S303" s="229"/>
      <c r="T303" s="230"/>
      <c r="AT303" s="231" t="s">
        <v>159</v>
      </c>
      <c r="AU303" s="231" t="s">
        <v>83</v>
      </c>
      <c r="AV303" s="14" t="s">
        <v>83</v>
      </c>
      <c r="AW303" s="14" t="s">
        <v>30</v>
      </c>
      <c r="AX303" s="14" t="s">
        <v>73</v>
      </c>
      <c r="AY303" s="231" t="s">
        <v>142</v>
      </c>
    </row>
    <row r="304" spans="2:51" s="15" customFormat="1" ht="11.25">
      <c r="B304" s="236"/>
      <c r="C304" s="237"/>
      <c r="D304" s="204" t="s">
        <v>159</v>
      </c>
      <c r="E304" s="238" t="s">
        <v>1</v>
      </c>
      <c r="F304" s="239" t="s">
        <v>374</v>
      </c>
      <c r="G304" s="237"/>
      <c r="H304" s="240">
        <v>133.245</v>
      </c>
      <c r="I304" s="241"/>
      <c r="J304" s="237"/>
      <c r="K304" s="237"/>
      <c r="L304" s="242"/>
      <c r="M304" s="243"/>
      <c r="N304" s="244"/>
      <c r="O304" s="244"/>
      <c r="P304" s="244"/>
      <c r="Q304" s="244"/>
      <c r="R304" s="244"/>
      <c r="S304" s="244"/>
      <c r="T304" s="245"/>
      <c r="AT304" s="246" t="s">
        <v>159</v>
      </c>
      <c r="AU304" s="246" t="s">
        <v>83</v>
      </c>
      <c r="AV304" s="15" t="s">
        <v>168</v>
      </c>
      <c r="AW304" s="15" t="s">
        <v>30</v>
      </c>
      <c r="AX304" s="15" t="s">
        <v>81</v>
      </c>
      <c r="AY304" s="246" t="s">
        <v>142</v>
      </c>
    </row>
    <row r="305" spans="1:65" s="2" customFormat="1" ht="21.75" customHeight="1">
      <c r="A305" s="34"/>
      <c r="B305" s="35"/>
      <c r="C305" s="247" t="s">
        <v>556</v>
      </c>
      <c r="D305" s="247" t="s">
        <v>376</v>
      </c>
      <c r="E305" s="248" t="s">
        <v>1339</v>
      </c>
      <c r="F305" s="249" t="s">
        <v>1340</v>
      </c>
      <c r="G305" s="250" t="s">
        <v>319</v>
      </c>
      <c r="H305" s="251">
        <v>0.4</v>
      </c>
      <c r="I305" s="252"/>
      <c r="J305" s="253">
        <f>ROUND(I305*H305,2)</f>
        <v>0</v>
      </c>
      <c r="K305" s="249" t="s">
        <v>149</v>
      </c>
      <c r="L305" s="254"/>
      <c r="M305" s="255" t="s">
        <v>1</v>
      </c>
      <c r="N305" s="256" t="s">
        <v>38</v>
      </c>
      <c r="O305" s="71"/>
      <c r="P305" s="200">
        <f>O305*H305</f>
        <v>0</v>
      </c>
      <c r="Q305" s="200">
        <v>0.131</v>
      </c>
      <c r="R305" s="200">
        <f>Q305*H305</f>
        <v>0.0524</v>
      </c>
      <c r="S305" s="200">
        <v>0</v>
      </c>
      <c r="T305" s="201">
        <f>S305*H305</f>
        <v>0</v>
      </c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R305" s="202" t="s">
        <v>198</v>
      </c>
      <c r="AT305" s="202" t="s">
        <v>376</v>
      </c>
      <c r="AU305" s="202" t="s">
        <v>83</v>
      </c>
      <c r="AY305" s="17" t="s">
        <v>142</v>
      </c>
      <c r="BE305" s="203">
        <f>IF(N305="základní",J305,0)</f>
        <v>0</v>
      </c>
      <c r="BF305" s="203">
        <f>IF(N305="snížená",J305,0)</f>
        <v>0</v>
      </c>
      <c r="BG305" s="203">
        <f>IF(N305="zákl. přenesená",J305,0)</f>
        <v>0</v>
      </c>
      <c r="BH305" s="203">
        <f>IF(N305="sníž. přenesená",J305,0)</f>
        <v>0</v>
      </c>
      <c r="BI305" s="203">
        <f>IF(N305="nulová",J305,0)</f>
        <v>0</v>
      </c>
      <c r="BJ305" s="17" t="s">
        <v>81</v>
      </c>
      <c r="BK305" s="203">
        <f>ROUND(I305*H305,2)</f>
        <v>0</v>
      </c>
      <c r="BL305" s="17" t="s">
        <v>168</v>
      </c>
      <c r="BM305" s="202" t="s">
        <v>1341</v>
      </c>
    </row>
    <row r="306" spans="1:47" s="2" customFormat="1" ht="11.25">
      <c r="A306" s="34"/>
      <c r="B306" s="35"/>
      <c r="C306" s="36"/>
      <c r="D306" s="204" t="s">
        <v>152</v>
      </c>
      <c r="E306" s="36"/>
      <c r="F306" s="205" t="s">
        <v>1340</v>
      </c>
      <c r="G306" s="36"/>
      <c r="H306" s="36"/>
      <c r="I306" s="206"/>
      <c r="J306" s="36"/>
      <c r="K306" s="36"/>
      <c r="L306" s="39"/>
      <c r="M306" s="207"/>
      <c r="N306" s="208"/>
      <c r="O306" s="71"/>
      <c r="P306" s="71"/>
      <c r="Q306" s="71"/>
      <c r="R306" s="71"/>
      <c r="S306" s="71"/>
      <c r="T306" s="72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T306" s="17" t="s">
        <v>152</v>
      </c>
      <c r="AU306" s="17" t="s">
        <v>83</v>
      </c>
    </row>
    <row r="307" spans="2:63" s="12" customFormat="1" ht="22.9" customHeight="1">
      <c r="B307" s="175"/>
      <c r="C307" s="176"/>
      <c r="D307" s="177" t="s">
        <v>72</v>
      </c>
      <c r="E307" s="189" t="s">
        <v>198</v>
      </c>
      <c r="F307" s="189" t="s">
        <v>785</v>
      </c>
      <c r="G307" s="176"/>
      <c r="H307" s="176"/>
      <c r="I307" s="179"/>
      <c r="J307" s="190">
        <f>BK307</f>
        <v>0</v>
      </c>
      <c r="K307" s="176"/>
      <c r="L307" s="181"/>
      <c r="M307" s="182"/>
      <c r="N307" s="183"/>
      <c r="O307" s="183"/>
      <c r="P307" s="184">
        <f>SUM(P308:P312)</f>
        <v>0</v>
      </c>
      <c r="Q307" s="183"/>
      <c r="R307" s="184">
        <f>SUM(R308:R312)</f>
        <v>1.2624</v>
      </c>
      <c r="S307" s="183"/>
      <c r="T307" s="185">
        <f>SUM(T308:T312)</f>
        <v>0</v>
      </c>
      <c r="AR307" s="186" t="s">
        <v>81</v>
      </c>
      <c r="AT307" s="187" t="s">
        <v>72</v>
      </c>
      <c r="AU307" s="187" t="s">
        <v>81</v>
      </c>
      <c r="AY307" s="186" t="s">
        <v>142</v>
      </c>
      <c r="BK307" s="188">
        <f>SUM(BK308:BK312)</f>
        <v>0</v>
      </c>
    </row>
    <row r="308" spans="1:65" s="2" customFormat="1" ht="24.2" customHeight="1">
      <c r="A308" s="34"/>
      <c r="B308" s="35"/>
      <c r="C308" s="191" t="s">
        <v>562</v>
      </c>
      <c r="D308" s="191" t="s">
        <v>145</v>
      </c>
      <c r="E308" s="192" t="s">
        <v>1342</v>
      </c>
      <c r="F308" s="193" t="s">
        <v>1343</v>
      </c>
      <c r="G308" s="194" t="s">
        <v>408</v>
      </c>
      <c r="H308" s="195">
        <v>3</v>
      </c>
      <c r="I308" s="196"/>
      <c r="J308" s="197">
        <f>ROUND(I308*H308,2)</f>
        <v>0</v>
      </c>
      <c r="K308" s="193" t="s">
        <v>149</v>
      </c>
      <c r="L308" s="39"/>
      <c r="M308" s="198" t="s">
        <v>1</v>
      </c>
      <c r="N308" s="199" t="s">
        <v>38</v>
      </c>
      <c r="O308" s="71"/>
      <c r="P308" s="200">
        <f>O308*H308</f>
        <v>0</v>
      </c>
      <c r="Q308" s="200">
        <v>0.4208</v>
      </c>
      <c r="R308" s="200">
        <f>Q308*H308</f>
        <v>1.2624</v>
      </c>
      <c r="S308" s="200">
        <v>0</v>
      </c>
      <c r="T308" s="201">
        <f>S308*H308</f>
        <v>0</v>
      </c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R308" s="202" t="s">
        <v>168</v>
      </c>
      <c r="AT308" s="202" t="s">
        <v>145</v>
      </c>
      <c r="AU308" s="202" t="s">
        <v>83</v>
      </c>
      <c r="AY308" s="17" t="s">
        <v>142</v>
      </c>
      <c r="BE308" s="203">
        <f>IF(N308="základní",J308,0)</f>
        <v>0</v>
      </c>
      <c r="BF308" s="203">
        <f>IF(N308="snížená",J308,0)</f>
        <v>0</v>
      </c>
      <c r="BG308" s="203">
        <f>IF(N308="zákl. přenesená",J308,0)</f>
        <v>0</v>
      </c>
      <c r="BH308" s="203">
        <f>IF(N308="sníž. přenesená",J308,0)</f>
        <v>0</v>
      </c>
      <c r="BI308" s="203">
        <f>IF(N308="nulová",J308,0)</f>
        <v>0</v>
      </c>
      <c r="BJ308" s="17" t="s">
        <v>81</v>
      </c>
      <c r="BK308" s="203">
        <f>ROUND(I308*H308,2)</f>
        <v>0</v>
      </c>
      <c r="BL308" s="17" t="s">
        <v>168</v>
      </c>
      <c r="BM308" s="202" t="s">
        <v>1344</v>
      </c>
    </row>
    <row r="309" spans="1:47" s="2" customFormat="1" ht="19.5">
      <c r="A309" s="34"/>
      <c r="B309" s="35"/>
      <c r="C309" s="36"/>
      <c r="D309" s="204" t="s">
        <v>152</v>
      </c>
      <c r="E309" s="36"/>
      <c r="F309" s="205" t="s">
        <v>1345</v>
      </c>
      <c r="G309" s="36"/>
      <c r="H309" s="36"/>
      <c r="I309" s="206"/>
      <c r="J309" s="36"/>
      <c r="K309" s="36"/>
      <c r="L309" s="39"/>
      <c r="M309" s="207"/>
      <c r="N309" s="208"/>
      <c r="O309" s="71"/>
      <c r="P309" s="71"/>
      <c r="Q309" s="71"/>
      <c r="R309" s="71"/>
      <c r="S309" s="71"/>
      <c r="T309" s="72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T309" s="17" t="s">
        <v>152</v>
      </c>
      <c r="AU309" s="17" t="s">
        <v>83</v>
      </c>
    </row>
    <row r="310" spans="1:47" s="2" customFormat="1" ht="11.25">
      <c r="A310" s="34"/>
      <c r="B310" s="35"/>
      <c r="C310" s="36"/>
      <c r="D310" s="209" t="s">
        <v>153</v>
      </c>
      <c r="E310" s="36"/>
      <c r="F310" s="210" t="s">
        <v>1346</v>
      </c>
      <c r="G310" s="36"/>
      <c r="H310" s="36"/>
      <c r="I310" s="206"/>
      <c r="J310" s="36"/>
      <c r="K310" s="36"/>
      <c r="L310" s="39"/>
      <c r="M310" s="207"/>
      <c r="N310" s="208"/>
      <c r="O310" s="71"/>
      <c r="P310" s="71"/>
      <c r="Q310" s="71"/>
      <c r="R310" s="71"/>
      <c r="S310" s="71"/>
      <c r="T310" s="72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T310" s="17" t="s">
        <v>153</v>
      </c>
      <c r="AU310" s="17" t="s">
        <v>83</v>
      </c>
    </row>
    <row r="311" spans="2:51" s="13" customFormat="1" ht="11.25">
      <c r="B311" s="211"/>
      <c r="C311" s="212"/>
      <c r="D311" s="204" t="s">
        <v>159</v>
      </c>
      <c r="E311" s="213" t="s">
        <v>1</v>
      </c>
      <c r="F311" s="214" t="s">
        <v>1250</v>
      </c>
      <c r="G311" s="212"/>
      <c r="H311" s="213" t="s">
        <v>1</v>
      </c>
      <c r="I311" s="215"/>
      <c r="J311" s="212"/>
      <c r="K311" s="212"/>
      <c r="L311" s="216"/>
      <c r="M311" s="217"/>
      <c r="N311" s="218"/>
      <c r="O311" s="218"/>
      <c r="P311" s="218"/>
      <c r="Q311" s="218"/>
      <c r="R311" s="218"/>
      <c r="S311" s="218"/>
      <c r="T311" s="219"/>
      <c r="AT311" s="220" t="s">
        <v>159</v>
      </c>
      <c r="AU311" s="220" t="s">
        <v>83</v>
      </c>
      <c r="AV311" s="13" t="s">
        <v>81</v>
      </c>
      <c r="AW311" s="13" t="s">
        <v>30</v>
      </c>
      <c r="AX311" s="13" t="s">
        <v>73</v>
      </c>
      <c r="AY311" s="220" t="s">
        <v>142</v>
      </c>
    </row>
    <row r="312" spans="2:51" s="14" customFormat="1" ht="11.25">
      <c r="B312" s="221"/>
      <c r="C312" s="222"/>
      <c r="D312" s="204" t="s">
        <v>159</v>
      </c>
      <c r="E312" s="223" t="s">
        <v>1</v>
      </c>
      <c r="F312" s="224" t="s">
        <v>162</v>
      </c>
      <c r="G312" s="222"/>
      <c r="H312" s="225">
        <v>3</v>
      </c>
      <c r="I312" s="226"/>
      <c r="J312" s="222"/>
      <c r="K312" s="222"/>
      <c r="L312" s="227"/>
      <c r="M312" s="228"/>
      <c r="N312" s="229"/>
      <c r="O312" s="229"/>
      <c r="P312" s="229"/>
      <c r="Q312" s="229"/>
      <c r="R312" s="229"/>
      <c r="S312" s="229"/>
      <c r="T312" s="230"/>
      <c r="AT312" s="231" t="s">
        <v>159</v>
      </c>
      <c r="AU312" s="231" t="s">
        <v>83</v>
      </c>
      <c r="AV312" s="14" t="s">
        <v>83</v>
      </c>
      <c r="AW312" s="14" t="s">
        <v>30</v>
      </c>
      <c r="AX312" s="14" t="s">
        <v>81</v>
      </c>
      <c r="AY312" s="231" t="s">
        <v>142</v>
      </c>
    </row>
    <row r="313" spans="2:63" s="12" customFormat="1" ht="22.9" customHeight="1">
      <c r="B313" s="175"/>
      <c r="C313" s="176"/>
      <c r="D313" s="177" t="s">
        <v>72</v>
      </c>
      <c r="E313" s="189" t="s">
        <v>203</v>
      </c>
      <c r="F313" s="189" t="s">
        <v>815</v>
      </c>
      <c r="G313" s="176"/>
      <c r="H313" s="176"/>
      <c r="I313" s="179"/>
      <c r="J313" s="190">
        <f>BK313</f>
        <v>0</v>
      </c>
      <c r="K313" s="176"/>
      <c r="L313" s="181"/>
      <c r="M313" s="182"/>
      <c r="N313" s="183"/>
      <c r="O313" s="183"/>
      <c r="P313" s="184">
        <f>SUM(P314:P364)</f>
        <v>0</v>
      </c>
      <c r="Q313" s="183"/>
      <c r="R313" s="184">
        <f>SUM(R314:R364)</f>
        <v>16.116399599999998</v>
      </c>
      <c r="S313" s="183"/>
      <c r="T313" s="185">
        <f>SUM(T314:T364)</f>
        <v>0</v>
      </c>
      <c r="AR313" s="186" t="s">
        <v>81</v>
      </c>
      <c r="AT313" s="187" t="s">
        <v>72</v>
      </c>
      <c r="AU313" s="187" t="s">
        <v>81</v>
      </c>
      <c r="AY313" s="186" t="s">
        <v>142</v>
      </c>
      <c r="BK313" s="188">
        <f>SUM(BK314:BK364)</f>
        <v>0</v>
      </c>
    </row>
    <row r="314" spans="1:65" s="2" customFormat="1" ht="33" customHeight="1">
      <c r="A314" s="34"/>
      <c r="B314" s="35"/>
      <c r="C314" s="191" t="s">
        <v>571</v>
      </c>
      <c r="D314" s="191" t="s">
        <v>145</v>
      </c>
      <c r="E314" s="192" t="s">
        <v>1347</v>
      </c>
      <c r="F314" s="193" t="s">
        <v>1348</v>
      </c>
      <c r="G314" s="194" t="s">
        <v>290</v>
      </c>
      <c r="H314" s="195">
        <v>32.2</v>
      </c>
      <c r="I314" s="196"/>
      <c r="J314" s="197">
        <f>ROUND(I314*H314,2)</f>
        <v>0</v>
      </c>
      <c r="K314" s="193" t="s">
        <v>149</v>
      </c>
      <c r="L314" s="39"/>
      <c r="M314" s="198" t="s">
        <v>1</v>
      </c>
      <c r="N314" s="199" t="s">
        <v>38</v>
      </c>
      <c r="O314" s="71"/>
      <c r="P314" s="200">
        <f>O314*H314</f>
        <v>0</v>
      </c>
      <c r="Q314" s="200">
        <v>0.1554</v>
      </c>
      <c r="R314" s="200">
        <f>Q314*H314</f>
        <v>5.0038800000000005</v>
      </c>
      <c r="S314" s="200">
        <v>0</v>
      </c>
      <c r="T314" s="201">
        <f>S314*H314</f>
        <v>0</v>
      </c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R314" s="202" t="s">
        <v>168</v>
      </c>
      <c r="AT314" s="202" t="s">
        <v>145</v>
      </c>
      <c r="AU314" s="202" t="s">
        <v>83</v>
      </c>
      <c r="AY314" s="17" t="s">
        <v>142</v>
      </c>
      <c r="BE314" s="203">
        <f>IF(N314="základní",J314,0)</f>
        <v>0</v>
      </c>
      <c r="BF314" s="203">
        <f>IF(N314="snížená",J314,0)</f>
        <v>0</v>
      </c>
      <c r="BG314" s="203">
        <f>IF(N314="zákl. přenesená",J314,0)</f>
        <v>0</v>
      </c>
      <c r="BH314" s="203">
        <f>IF(N314="sníž. přenesená",J314,0)</f>
        <v>0</v>
      </c>
      <c r="BI314" s="203">
        <f>IF(N314="nulová",J314,0)</f>
        <v>0</v>
      </c>
      <c r="BJ314" s="17" t="s">
        <v>81</v>
      </c>
      <c r="BK314" s="203">
        <f>ROUND(I314*H314,2)</f>
        <v>0</v>
      </c>
      <c r="BL314" s="17" t="s">
        <v>168</v>
      </c>
      <c r="BM314" s="202" t="s">
        <v>1349</v>
      </c>
    </row>
    <row r="315" spans="1:47" s="2" customFormat="1" ht="29.25">
      <c r="A315" s="34"/>
      <c r="B315" s="35"/>
      <c r="C315" s="36"/>
      <c r="D315" s="204" t="s">
        <v>152</v>
      </c>
      <c r="E315" s="36"/>
      <c r="F315" s="205" t="s">
        <v>1350</v>
      </c>
      <c r="G315" s="36"/>
      <c r="H315" s="36"/>
      <c r="I315" s="206"/>
      <c r="J315" s="36"/>
      <c r="K315" s="36"/>
      <c r="L315" s="39"/>
      <c r="M315" s="207"/>
      <c r="N315" s="208"/>
      <c r="O315" s="71"/>
      <c r="P315" s="71"/>
      <c r="Q315" s="71"/>
      <c r="R315" s="71"/>
      <c r="S315" s="71"/>
      <c r="T315" s="72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T315" s="17" t="s">
        <v>152</v>
      </c>
      <c r="AU315" s="17" t="s">
        <v>83</v>
      </c>
    </row>
    <row r="316" spans="1:47" s="2" customFormat="1" ht="11.25">
      <c r="A316" s="34"/>
      <c r="B316" s="35"/>
      <c r="C316" s="36"/>
      <c r="D316" s="209" t="s">
        <v>153</v>
      </c>
      <c r="E316" s="36"/>
      <c r="F316" s="210" t="s">
        <v>1351</v>
      </c>
      <c r="G316" s="36"/>
      <c r="H316" s="36"/>
      <c r="I316" s="206"/>
      <c r="J316" s="36"/>
      <c r="K316" s="36"/>
      <c r="L316" s="39"/>
      <c r="M316" s="207"/>
      <c r="N316" s="208"/>
      <c r="O316" s="71"/>
      <c r="P316" s="71"/>
      <c r="Q316" s="71"/>
      <c r="R316" s="71"/>
      <c r="S316" s="71"/>
      <c r="T316" s="72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T316" s="17" t="s">
        <v>153</v>
      </c>
      <c r="AU316" s="17" t="s">
        <v>83</v>
      </c>
    </row>
    <row r="317" spans="2:51" s="13" customFormat="1" ht="11.25">
      <c r="B317" s="211"/>
      <c r="C317" s="212"/>
      <c r="D317" s="204" t="s">
        <v>159</v>
      </c>
      <c r="E317" s="213" t="s">
        <v>1</v>
      </c>
      <c r="F317" s="214" t="s">
        <v>1250</v>
      </c>
      <c r="G317" s="212"/>
      <c r="H317" s="213" t="s">
        <v>1</v>
      </c>
      <c r="I317" s="215"/>
      <c r="J317" s="212"/>
      <c r="K317" s="212"/>
      <c r="L317" s="216"/>
      <c r="M317" s="217"/>
      <c r="N317" s="218"/>
      <c r="O317" s="218"/>
      <c r="P317" s="218"/>
      <c r="Q317" s="218"/>
      <c r="R317" s="218"/>
      <c r="S317" s="218"/>
      <c r="T317" s="219"/>
      <c r="AT317" s="220" t="s">
        <v>159</v>
      </c>
      <c r="AU317" s="220" t="s">
        <v>83</v>
      </c>
      <c r="AV317" s="13" t="s">
        <v>81</v>
      </c>
      <c r="AW317" s="13" t="s">
        <v>30</v>
      </c>
      <c r="AX317" s="13" t="s">
        <v>73</v>
      </c>
      <c r="AY317" s="220" t="s">
        <v>142</v>
      </c>
    </row>
    <row r="318" spans="2:51" s="14" customFormat="1" ht="11.25">
      <c r="B318" s="221"/>
      <c r="C318" s="222"/>
      <c r="D318" s="204" t="s">
        <v>159</v>
      </c>
      <c r="E318" s="223" t="s">
        <v>1</v>
      </c>
      <c r="F318" s="224" t="s">
        <v>1352</v>
      </c>
      <c r="G318" s="222"/>
      <c r="H318" s="225">
        <v>32.2</v>
      </c>
      <c r="I318" s="226"/>
      <c r="J318" s="222"/>
      <c r="K318" s="222"/>
      <c r="L318" s="227"/>
      <c r="M318" s="228"/>
      <c r="N318" s="229"/>
      <c r="O318" s="229"/>
      <c r="P318" s="229"/>
      <c r="Q318" s="229"/>
      <c r="R318" s="229"/>
      <c r="S318" s="229"/>
      <c r="T318" s="230"/>
      <c r="AT318" s="231" t="s">
        <v>159</v>
      </c>
      <c r="AU318" s="231" t="s">
        <v>83</v>
      </c>
      <c r="AV318" s="14" t="s">
        <v>83</v>
      </c>
      <c r="AW318" s="14" t="s">
        <v>30</v>
      </c>
      <c r="AX318" s="14" t="s">
        <v>81</v>
      </c>
      <c r="AY318" s="231" t="s">
        <v>142</v>
      </c>
    </row>
    <row r="319" spans="1:65" s="2" customFormat="1" ht="16.5" customHeight="1">
      <c r="A319" s="34"/>
      <c r="B319" s="35"/>
      <c r="C319" s="247" t="s">
        <v>578</v>
      </c>
      <c r="D319" s="247" t="s">
        <v>376</v>
      </c>
      <c r="E319" s="248" t="s">
        <v>1353</v>
      </c>
      <c r="F319" s="249" t="s">
        <v>1354</v>
      </c>
      <c r="G319" s="250" t="s">
        <v>290</v>
      </c>
      <c r="H319" s="251">
        <v>30.66</v>
      </c>
      <c r="I319" s="252"/>
      <c r="J319" s="253">
        <f>ROUND(I319*H319,2)</f>
        <v>0</v>
      </c>
      <c r="K319" s="249" t="s">
        <v>149</v>
      </c>
      <c r="L319" s="254"/>
      <c r="M319" s="255" t="s">
        <v>1</v>
      </c>
      <c r="N319" s="256" t="s">
        <v>38</v>
      </c>
      <c r="O319" s="71"/>
      <c r="P319" s="200">
        <f>O319*H319</f>
        <v>0</v>
      </c>
      <c r="Q319" s="200">
        <v>0.08</v>
      </c>
      <c r="R319" s="200">
        <f>Q319*H319</f>
        <v>2.4528</v>
      </c>
      <c r="S319" s="200">
        <v>0</v>
      </c>
      <c r="T319" s="201">
        <f>S319*H319</f>
        <v>0</v>
      </c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R319" s="202" t="s">
        <v>198</v>
      </c>
      <c r="AT319" s="202" t="s">
        <v>376</v>
      </c>
      <c r="AU319" s="202" t="s">
        <v>83</v>
      </c>
      <c r="AY319" s="17" t="s">
        <v>142</v>
      </c>
      <c r="BE319" s="203">
        <f>IF(N319="základní",J319,0)</f>
        <v>0</v>
      </c>
      <c r="BF319" s="203">
        <f>IF(N319="snížená",J319,0)</f>
        <v>0</v>
      </c>
      <c r="BG319" s="203">
        <f>IF(N319="zákl. přenesená",J319,0)</f>
        <v>0</v>
      </c>
      <c r="BH319" s="203">
        <f>IF(N319="sníž. přenesená",J319,0)</f>
        <v>0</v>
      </c>
      <c r="BI319" s="203">
        <f>IF(N319="nulová",J319,0)</f>
        <v>0</v>
      </c>
      <c r="BJ319" s="17" t="s">
        <v>81</v>
      </c>
      <c r="BK319" s="203">
        <f>ROUND(I319*H319,2)</f>
        <v>0</v>
      </c>
      <c r="BL319" s="17" t="s">
        <v>168</v>
      </c>
      <c r="BM319" s="202" t="s">
        <v>1355</v>
      </c>
    </row>
    <row r="320" spans="1:47" s="2" customFormat="1" ht="11.25">
      <c r="A320" s="34"/>
      <c r="B320" s="35"/>
      <c r="C320" s="36"/>
      <c r="D320" s="204" t="s">
        <v>152</v>
      </c>
      <c r="E320" s="36"/>
      <c r="F320" s="205" t="s">
        <v>1354</v>
      </c>
      <c r="G320" s="36"/>
      <c r="H320" s="36"/>
      <c r="I320" s="206"/>
      <c r="J320" s="36"/>
      <c r="K320" s="36"/>
      <c r="L320" s="39"/>
      <c r="M320" s="207"/>
      <c r="N320" s="208"/>
      <c r="O320" s="71"/>
      <c r="P320" s="71"/>
      <c r="Q320" s="71"/>
      <c r="R320" s="71"/>
      <c r="S320" s="71"/>
      <c r="T320" s="72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T320" s="17" t="s">
        <v>152</v>
      </c>
      <c r="AU320" s="17" t="s">
        <v>83</v>
      </c>
    </row>
    <row r="321" spans="2:51" s="14" customFormat="1" ht="11.25">
      <c r="B321" s="221"/>
      <c r="C321" s="222"/>
      <c r="D321" s="204" t="s">
        <v>159</v>
      </c>
      <c r="E321" s="223" t="s">
        <v>1</v>
      </c>
      <c r="F321" s="224" t="s">
        <v>1356</v>
      </c>
      <c r="G321" s="222"/>
      <c r="H321" s="225">
        <v>29.2</v>
      </c>
      <c r="I321" s="226"/>
      <c r="J321" s="222"/>
      <c r="K321" s="222"/>
      <c r="L321" s="227"/>
      <c r="M321" s="228"/>
      <c r="N321" s="229"/>
      <c r="O321" s="229"/>
      <c r="P321" s="229"/>
      <c r="Q321" s="229"/>
      <c r="R321" s="229"/>
      <c r="S321" s="229"/>
      <c r="T321" s="230"/>
      <c r="AT321" s="231" t="s">
        <v>159</v>
      </c>
      <c r="AU321" s="231" t="s">
        <v>83</v>
      </c>
      <c r="AV321" s="14" t="s">
        <v>83</v>
      </c>
      <c r="AW321" s="14" t="s">
        <v>30</v>
      </c>
      <c r="AX321" s="14" t="s">
        <v>73</v>
      </c>
      <c r="AY321" s="231" t="s">
        <v>142</v>
      </c>
    </row>
    <row r="322" spans="2:51" s="14" customFormat="1" ht="11.25">
      <c r="B322" s="221"/>
      <c r="C322" s="222"/>
      <c r="D322" s="204" t="s">
        <v>159</v>
      </c>
      <c r="E322" s="223" t="s">
        <v>1</v>
      </c>
      <c r="F322" s="224" t="s">
        <v>1357</v>
      </c>
      <c r="G322" s="222"/>
      <c r="H322" s="225">
        <v>1.46</v>
      </c>
      <c r="I322" s="226"/>
      <c r="J322" s="222"/>
      <c r="K322" s="222"/>
      <c r="L322" s="227"/>
      <c r="M322" s="228"/>
      <c r="N322" s="229"/>
      <c r="O322" s="229"/>
      <c r="P322" s="229"/>
      <c r="Q322" s="229"/>
      <c r="R322" s="229"/>
      <c r="S322" s="229"/>
      <c r="T322" s="230"/>
      <c r="AT322" s="231" t="s">
        <v>159</v>
      </c>
      <c r="AU322" s="231" t="s">
        <v>83</v>
      </c>
      <c r="AV322" s="14" t="s">
        <v>83</v>
      </c>
      <c r="AW322" s="14" t="s">
        <v>30</v>
      </c>
      <c r="AX322" s="14" t="s">
        <v>73</v>
      </c>
      <c r="AY322" s="231" t="s">
        <v>142</v>
      </c>
    </row>
    <row r="323" spans="2:51" s="15" customFormat="1" ht="11.25">
      <c r="B323" s="236"/>
      <c r="C323" s="237"/>
      <c r="D323" s="204" t="s">
        <v>159</v>
      </c>
      <c r="E323" s="238" t="s">
        <v>1</v>
      </c>
      <c r="F323" s="239" t="s">
        <v>374</v>
      </c>
      <c r="G323" s="237"/>
      <c r="H323" s="240">
        <v>30.66</v>
      </c>
      <c r="I323" s="241"/>
      <c r="J323" s="237"/>
      <c r="K323" s="237"/>
      <c r="L323" s="242"/>
      <c r="M323" s="243"/>
      <c r="N323" s="244"/>
      <c r="O323" s="244"/>
      <c r="P323" s="244"/>
      <c r="Q323" s="244"/>
      <c r="R323" s="244"/>
      <c r="S323" s="244"/>
      <c r="T323" s="245"/>
      <c r="AT323" s="246" t="s">
        <v>159</v>
      </c>
      <c r="AU323" s="246" t="s">
        <v>83</v>
      </c>
      <c r="AV323" s="15" t="s">
        <v>168</v>
      </c>
      <c r="AW323" s="15" t="s">
        <v>30</v>
      </c>
      <c r="AX323" s="15" t="s">
        <v>81</v>
      </c>
      <c r="AY323" s="246" t="s">
        <v>142</v>
      </c>
    </row>
    <row r="324" spans="1:65" s="2" customFormat="1" ht="24.2" customHeight="1">
      <c r="A324" s="34"/>
      <c r="B324" s="35"/>
      <c r="C324" s="247" t="s">
        <v>584</v>
      </c>
      <c r="D324" s="247" t="s">
        <v>376</v>
      </c>
      <c r="E324" s="248" t="s">
        <v>1358</v>
      </c>
      <c r="F324" s="249" t="s">
        <v>1359</v>
      </c>
      <c r="G324" s="250" t="s">
        <v>290</v>
      </c>
      <c r="H324" s="251">
        <v>2</v>
      </c>
      <c r="I324" s="252"/>
      <c r="J324" s="253">
        <f>ROUND(I324*H324,2)</f>
        <v>0</v>
      </c>
      <c r="K324" s="249" t="s">
        <v>149</v>
      </c>
      <c r="L324" s="254"/>
      <c r="M324" s="255" t="s">
        <v>1</v>
      </c>
      <c r="N324" s="256" t="s">
        <v>38</v>
      </c>
      <c r="O324" s="71"/>
      <c r="P324" s="200">
        <f>O324*H324</f>
        <v>0</v>
      </c>
      <c r="Q324" s="200">
        <v>0.0483</v>
      </c>
      <c r="R324" s="200">
        <f>Q324*H324</f>
        <v>0.0966</v>
      </c>
      <c r="S324" s="200">
        <v>0</v>
      </c>
      <c r="T324" s="201">
        <f>S324*H324</f>
        <v>0</v>
      </c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R324" s="202" t="s">
        <v>198</v>
      </c>
      <c r="AT324" s="202" t="s">
        <v>376</v>
      </c>
      <c r="AU324" s="202" t="s">
        <v>83</v>
      </c>
      <c r="AY324" s="17" t="s">
        <v>142</v>
      </c>
      <c r="BE324" s="203">
        <f>IF(N324="základní",J324,0)</f>
        <v>0</v>
      </c>
      <c r="BF324" s="203">
        <f>IF(N324="snížená",J324,0)</f>
        <v>0</v>
      </c>
      <c r="BG324" s="203">
        <f>IF(N324="zákl. přenesená",J324,0)</f>
        <v>0</v>
      </c>
      <c r="BH324" s="203">
        <f>IF(N324="sníž. přenesená",J324,0)</f>
        <v>0</v>
      </c>
      <c r="BI324" s="203">
        <f>IF(N324="nulová",J324,0)</f>
        <v>0</v>
      </c>
      <c r="BJ324" s="17" t="s">
        <v>81</v>
      </c>
      <c r="BK324" s="203">
        <f>ROUND(I324*H324,2)</f>
        <v>0</v>
      </c>
      <c r="BL324" s="17" t="s">
        <v>168</v>
      </c>
      <c r="BM324" s="202" t="s">
        <v>1360</v>
      </c>
    </row>
    <row r="325" spans="1:47" s="2" customFormat="1" ht="11.25">
      <c r="A325" s="34"/>
      <c r="B325" s="35"/>
      <c r="C325" s="36"/>
      <c r="D325" s="204" t="s">
        <v>152</v>
      </c>
      <c r="E325" s="36"/>
      <c r="F325" s="205" t="s">
        <v>1359</v>
      </c>
      <c r="G325" s="36"/>
      <c r="H325" s="36"/>
      <c r="I325" s="206"/>
      <c r="J325" s="36"/>
      <c r="K325" s="36"/>
      <c r="L325" s="39"/>
      <c r="M325" s="207"/>
      <c r="N325" s="208"/>
      <c r="O325" s="71"/>
      <c r="P325" s="71"/>
      <c r="Q325" s="71"/>
      <c r="R325" s="71"/>
      <c r="S325" s="71"/>
      <c r="T325" s="72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T325" s="17" t="s">
        <v>152</v>
      </c>
      <c r="AU325" s="17" t="s">
        <v>83</v>
      </c>
    </row>
    <row r="326" spans="2:51" s="14" customFormat="1" ht="11.25">
      <c r="B326" s="221"/>
      <c r="C326" s="222"/>
      <c r="D326" s="204" t="s">
        <v>159</v>
      </c>
      <c r="E326" s="223" t="s">
        <v>1</v>
      </c>
      <c r="F326" s="224" t="s">
        <v>83</v>
      </c>
      <c r="G326" s="222"/>
      <c r="H326" s="225">
        <v>2</v>
      </c>
      <c r="I326" s="226"/>
      <c r="J326" s="222"/>
      <c r="K326" s="222"/>
      <c r="L326" s="227"/>
      <c r="M326" s="228"/>
      <c r="N326" s="229"/>
      <c r="O326" s="229"/>
      <c r="P326" s="229"/>
      <c r="Q326" s="229"/>
      <c r="R326" s="229"/>
      <c r="S326" s="229"/>
      <c r="T326" s="230"/>
      <c r="AT326" s="231" t="s">
        <v>159</v>
      </c>
      <c r="AU326" s="231" t="s">
        <v>83</v>
      </c>
      <c r="AV326" s="14" t="s">
        <v>83</v>
      </c>
      <c r="AW326" s="14" t="s">
        <v>30</v>
      </c>
      <c r="AX326" s="14" t="s">
        <v>81</v>
      </c>
      <c r="AY326" s="231" t="s">
        <v>142</v>
      </c>
    </row>
    <row r="327" spans="1:65" s="2" customFormat="1" ht="24.2" customHeight="1">
      <c r="A327" s="34"/>
      <c r="B327" s="35"/>
      <c r="C327" s="247" t="s">
        <v>593</v>
      </c>
      <c r="D327" s="247" t="s">
        <v>376</v>
      </c>
      <c r="E327" s="248" t="s">
        <v>1361</v>
      </c>
      <c r="F327" s="249" t="s">
        <v>1362</v>
      </c>
      <c r="G327" s="250" t="s">
        <v>290</v>
      </c>
      <c r="H327" s="251">
        <v>1</v>
      </c>
      <c r="I327" s="252"/>
      <c r="J327" s="253">
        <f>ROUND(I327*H327,2)</f>
        <v>0</v>
      </c>
      <c r="K327" s="249" t="s">
        <v>149</v>
      </c>
      <c r="L327" s="254"/>
      <c r="M327" s="255" t="s">
        <v>1</v>
      </c>
      <c r="N327" s="256" t="s">
        <v>38</v>
      </c>
      <c r="O327" s="71"/>
      <c r="P327" s="200">
        <f>O327*H327</f>
        <v>0</v>
      </c>
      <c r="Q327" s="200">
        <v>0.06567</v>
      </c>
      <c r="R327" s="200">
        <f>Q327*H327</f>
        <v>0.06567</v>
      </c>
      <c r="S327" s="200">
        <v>0</v>
      </c>
      <c r="T327" s="201">
        <f>S327*H327</f>
        <v>0</v>
      </c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R327" s="202" t="s">
        <v>198</v>
      </c>
      <c r="AT327" s="202" t="s">
        <v>376</v>
      </c>
      <c r="AU327" s="202" t="s">
        <v>83</v>
      </c>
      <c r="AY327" s="17" t="s">
        <v>142</v>
      </c>
      <c r="BE327" s="203">
        <f>IF(N327="základní",J327,0)</f>
        <v>0</v>
      </c>
      <c r="BF327" s="203">
        <f>IF(N327="snížená",J327,0)</f>
        <v>0</v>
      </c>
      <c r="BG327" s="203">
        <f>IF(N327="zákl. přenesená",J327,0)</f>
        <v>0</v>
      </c>
      <c r="BH327" s="203">
        <f>IF(N327="sníž. přenesená",J327,0)</f>
        <v>0</v>
      </c>
      <c r="BI327" s="203">
        <f>IF(N327="nulová",J327,0)</f>
        <v>0</v>
      </c>
      <c r="BJ327" s="17" t="s">
        <v>81</v>
      </c>
      <c r="BK327" s="203">
        <f>ROUND(I327*H327,2)</f>
        <v>0</v>
      </c>
      <c r="BL327" s="17" t="s">
        <v>168</v>
      </c>
      <c r="BM327" s="202" t="s">
        <v>1363</v>
      </c>
    </row>
    <row r="328" spans="1:47" s="2" customFormat="1" ht="11.25">
      <c r="A328" s="34"/>
      <c r="B328" s="35"/>
      <c r="C328" s="36"/>
      <c r="D328" s="204" t="s">
        <v>152</v>
      </c>
      <c r="E328" s="36"/>
      <c r="F328" s="205" t="s">
        <v>1362</v>
      </c>
      <c r="G328" s="36"/>
      <c r="H328" s="36"/>
      <c r="I328" s="206"/>
      <c r="J328" s="36"/>
      <c r="K328" s="36"/>
      <c r="L328" s="39"/>
      <c r="M328" s="207"/>
      <c r="N328" s="208"/>
      <c r="O328" s="71"/>
      <c r="P328" s="71"/>
      <c r="Q328" s="71"/>
      <c r="R328" s="71"/>
      <c r="S328" s="71"/>
      <c r="T328" s="72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T328" s="17" t="s">
        <v>152</v>
      </c>
      <c r="AU328" s="17" t="s">
        <v>83</v>
      </c>
    </row>
    <row r="329" spans="1:65" s="2" customFormat="1" ht="33" customHeight="1">
      <c r="A329" s="34"/>
      <c r="B329" s="35"/>
      <c r="C329" s="191" t="s">
        <v>600</v>
      </c>
      <c r="D329" s="191" t="s">
        <v>145</v>
      </c>
      <c r="E329" s="192" t="s">
        <v>817</v>
      </c>
      <c r="F329" s="193" t="s">
        <v>818</v>
      </c>
      <c r="G329" s="194" t="s">
        <v>290</v>
      </c>
      <c r="H329" s="195">
        <v>44.6</v>
      </c>
      <c r="I329" s="196"/>
      <c r="J329" s="197">
        <f>ROUND(I329*H329,2)</f>
        <v>0</v>
      </c>
      <c r="K329" s="193" t="s">
        <v>149</v>
      </c>
      <c r="L329" s="39"/>
      <c r="M329" s="198" t="s">
        <v>1</v>
      </c>
      <c r="N329" s="199" t="s">
        <v>38</v>
      </c>
      <c r="O329" s="71"/>
      <c r="P329" s="200">
        <f>O329*H329</f>
        <v>0</v>
      </c>
      <c r="Q329" s="200">
        <v>0.1295</v>
      </c>
      <c r="R329" s="200">
        <f>Q329*H329</f>
        <v>5.7757000000000005</v>
      </c>
      <c r="S329" s="200">
        <v>0</v>
      </c>
      <c r="T329" s="201">
        <f>S329*H329</f>
        <v>0</v>
      </c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R329" s="202" t="s">
        <v>168</v>
      </c>
      <c r="AT329" s="202" t="s">
        <v>145</v>
      </c>
      <c r="AU329" s="202" t="s">
        <v>83</v>
      </c>
      <c r="AY329" s="17" t="s">
        <v>142</v>
      </c>
      <c r="BE329" s="203">
        <f>IF(N329="základní",J329,0)</f>
        <v>0</v>
      </c>
      <c r="BF329" s="203">
        <f>IF(N329="snížená",J329,0)</f>
        <v>0</v>
      </c>
      <c r="BG329" s="203">
        <f>IF(N329="zákl. přenesená",J329,0)</f>
        <v>0</v>
      </c>
      <c r="BH329" s="203">
        <f>IF(N329="sníž. přenesená",J329,0)</f>
        <v>0</v>
      </c>
      <c r="BI329" s="203">
        <f>IF(N329="nulová",J329,0)</f>
        <v>0</v>
      </c>
      <c r="BJ329" s="17" t="s">
        <v>81</v>
      </c>
      <c r="BK329" s="203">
        <f>ROUND(I329*H329,2)</f>
        <v>0</v>
      </c>
      <c r="BL329" s="17" t="s">
        <v>168</v>
      </c>
      <c r="BM329" s="202" t="s">
        <v>1364</v>
      </c>
    </row>
    <row r="330" spans="1:47" s="2" customFormat="1" ht="29.25">
      <c r="A330" s="34"/>
      <c r="B330" s="35"/>
      <c r="C330" s="36"/>
      <c r="D330" s="204" t="s">
        <v>152</v>
      </c>
      <c r="E330" s="36"/>
      <c r="F330" s="205" t="s">
        <v>820</v>
      </c>
      <c r="G330" s="36"/>
      <c r="H330" s="36"/>
      <c r="I330" s="206"/>
      <c r="J330" s="36"/>
      <c r="K330" s="36"/>
      <c r="L330" s="39"/>
      <c r="M330" s="207"/>
      <c r="N330" s="208"/>
      <c r="O330" s="71"/>
      <c r="P330" s="71"/>
      <c r="Q330" s="71"/>
      <c r="R330" s="71"/>
      <c r="S330" s="71"/>
      <c r="T330" s="72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T330" s="17" t="s">
        <v>152</v>
      </c>
      <c r="AU330" s="17" t="s">
        <v>83</v>
      </c>
    </row>
    <row r="331" spans="1:47" s="2" customFormat="1" ht="11.25">
      <c r="A331" s="34"/>
      <c r="B331" s="35"/>
      <c r="C331" s="36"/>
      <c r="D331" s="209" t="s">
        <v>153</v>
      </c>
      <c r="E331" s="36"/>
      <c r="F331" s="210" t="s">
        <v>821</v>
      </c>
      <c r="G331" s="36"/>
      <c r="H331" s="36"/>
      <c r="I331" s="206"/>
      <c r="J331" s="36"/>
      <c r="K331" s="36"/>
      <c r="L331" s="39"/>
      <c r="M331" s="207"/>
      <c r="N331" s="208"/>
      <c r="O331" s="71"/>
      <c r="P331" s="71"/>
      <c r="Q331" s="71"/>
      <c r="R331" s="71"/>
      <c r="S331" s="71"/>
      <c r="T331" s="72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T331" s="17" t="s">
        <v>153</v>
      </c>
      <c r="AU331" s="17" t="s">
        <v>83</v>
      </c>
    </row>
    <row r="332" spans="2:51" s="13" customFormat="1" ht="11.25">
      <c r="B332" s="211"/>
      <c r="C332" s="212"/>
      <c r="D332" s="204" t="s">
        <v>159</v>
      </c>
      <c r="E332" s="213" t="s">
        <v>1</v>
      </c>
      <c r="F332" s="214" t="s">
        <v>1250</v>
      </c>
      <c r="G332" s="212"/>
      <c r="H332" s="213" t="s">
        <v>1</v>
      </c>
      <c r="I332" s="215"/>
      <c r="J332" s="212"/>
      <c r="K332" s="212"/>
      <c r="L332" s="216"/>
      <c r="M332" s="217"/>
      <c r="N332" s="218"/>
      <c r="O332" s="218"/>
      <c r="P332" s="218"/>
      <c r="Q332" s="218"/>
      <c r="R332" s="218"/>
      <c r="S332" s="218"/>
      <c r="T332" s="219"/>
      <c r="AT332" s="220" t="s">
        <v>159</v>
      </c>
      <c r="AU332" s="220" t="s">
        <v>83</v>
      </c>
      <c r="AV332" s="13" t="s">
        <v>81</v>
      </c>
      <c r="AW332" s="13" t="s">
        <v>30</v>
      </c>
      <c r="AX332" s="13" t="s">
        <v>73</v>
      </c>
      <c r="AY332" s="220" t="s">
        <v>142</v>
      </c>
    </row>
    <row r="333" spans="2:51" s="14" customFormat="1" ht="11.25">
      <c r="B333" s="221"/>
      <c r="C333" s="222"/>
      <c r="D333" s="204" t="s">
        <v>159</v>
      </c>
      <c r="E333" s="223" t="s">
        <v>1</v>
      </c>
      <c r="F333" s="224" t="s">
        <v>1365</v>
      </c>
      <c r="G333" s="222"/>
      <c r="H333" s="225">
        <v>44.6</v>
      </c>
      <c r="I333" s="226"/>
      <c r="J333" s="222"/>
      <c r="K333" s="222"/>
      <c r="L333" s="227"/>
      <c r="M333" s="228"/>
      <c r="N333" s="229"/>
      <c r="O333" s="229"/>
      <c r="P333" s="229"/>
      <c r="Q333" s="229"/>
      <c r="R333" s="229"/>
      <c r="S333" s="229"/>
      <c r="T333" s="230"/>
      <c r="AT333" s="231" t="s">
        <v>159</v>
      </c>
      <c r="AU333" s="231" t="s">
        <v>83</v>
      </c>
      <c r="AV333" s="14" t="s">
        <v>83</v>
      </c>
      <c r="AW333" s="14" t="s">
        <v>30</v>
      </c>
      <c r="AX333" s="14" t="s">
        <v>81</v>
      </c>
      <c r="AY333" s="231" t="s">
        <v>142</v>
      </c>
    </row>
    <row r="334" spans="1:65" s="2" customFormat="1" ht="16.5" customHeight="1">
      <c r="A334" s="34"/>
      <c r="B334" s="35"/>
      <c r="C334" s="247" t="s">
        <v>607</v>
      </c>
      <c r="D334" s="247" t="s">
        <v>376</v>
      </c>
      <c r="E334" s="248" t="s">
        <v>823</v>
      </c>
      <c r="F334" s="249" t="s">
        <v>824</v>
      </c>
      <c r="G334" s="250" t="s">
        <v>290</v>
      </c>
      <c r="H334" s="251">
        <v>46.83</v>
      </c>
      <c r="I334" s="252"/>
      <c r="J334" s="253">
        <f>ROUND(I334*H334,2)</f>
        <v>0</v>
      </c>
      <c r="K334" s="249" t="s">
        <v>149</v>
      </c>
      <c r="L334" s="254"/>
      <c r="M334" s="255" t="s">
        <v>1</v>
      </c>
      <c r="N334" s="256" t="s">
        <v>38</v>
      </c>
      <c r="O334" s="71"/>
      <c r="P334" s="200">
        <f>O334*H334</f>
        <v>0</v>
      </c>
      <c r="Q334" s="200">
        <v>0.05612</v>
      </c>
      <c r="R334" s="200">
        <f>Q334*H334</f>
        <v>2.6280996</v>
      </c>
      <c r="S334" s="200">
        <v>0</v>
      </c>
      <c r="T334" s="201">
        <f>S334*H334</f>
        <v>0</v>
      </c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R334" s="202" t="s">
        <v>198</v>
      </c>
      <c r="AT334" s="202" t="s">
        <v>376</v>
      </c>
      <c r="AU334" s="202" t="s">
        <v>83</v>
      </c>
      <c r="AY334" s="17" t="s">
        <v>142</v>
      </c>
      <c r="BE334" s="203">
        <f>IF(N334="základní",J334,0)</f>
        <v>0</v>
      </c>
      <c r="BF334" s="203">
        <f>IF(N334="snížená",J334,0)</f>
        <v>0</v>
      </c>
      <c r="BG334" s="203">
        <f>IF(N334="zákl. přenesená",J334,0)</f>
        <v>0</v>
      </c>
      <c r="BH334" s="203">
        <f>IF(N334="sníž. přenesená",J334,0)</f>
        <v>0</v>
      </c>
      <c r="BI334" s="203">
        <f>IF(N334="nulová",J334,0)</f>
        <v>0</v>
      </c>
      <c r="BJ334" s="17" t="s">
        <v>81</v>
      </c>
      <c r="BK334" s="203">
        <f>ROUND(I334*H334,2)</f>
        <v>0</v>
      </c>
      <c r="BL334" s="17" t="s">
        <v>168</v>
      </c>
      <c r="BM334" s="202" t="s">
        <v>1366</v>
      </c>
    </row>
    <row r="335" spans="1:47" s="2" customFormat="1" ht="11.25">
      <c r="A335" s="34"/>
      <c r="B335" s="35"/>
      <c r="C335" s="36"/>
      <c r="D335" s="204" t="s">
        <v>152</v>
      </c>
      <c r="E335" s="36"/>
      <c r="F335" s="205" t="s">
        <v>824</v>
      </c>
      <c r="G335" s="36"/>
      <c r="H335" s="36"/>
      <c r="I335" s="206"/>
      <c r="J335" s="36"/>
      <c r="K335" s="36"/>
      <c r="L335" s="39"/>
      <c r="M335" s="207"/>
      <c r="N335" s="208"/>
      <c r="O335" s="71"/>
      <c r="P335" s="71"/>
      <c r="Q335" s="71"/>
      <c r="R335" s="71"/>
      <c r="S335" s="71"/>
      <c r="T335" s="72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T335" s="17" t="s">
        <v>152</v>
      </c>
      <c r="AU335" s="17" t="s">
        <v>83</v>
      </c>
    </row>
    <row r="336" spans="2:51" s="14" customFormat="1" ht="11.25">
      <c r="B336" s="221"/>
      <c r="C336" s="222"/>
      <c r="D336" s="204" t="s">
        <v>159</v>
      </c>
      <c r="E336" s="223" t="s">
        <v>1</v>
      </c>
      <c r="F336" s="224" t="s">
        <v>1367</v>
      </c>
      <c r="G336" s="222"/>
      <c r="H336" s="225">
        <v>44.6</v>
      </c>
      <c r="I336" s="226"/>
      <c r="J336" s="222"/>
      <c r="K336" s="222"/>
      <c r="L336" s="227"/>
      <c r="M336" s="228"/>
      <c r="N336" s="229"/>
      <c r="O336" s="229"/>
      <c r="P336" s="229"/>
      <c r="Q336" s="229"/>
      <c r="R336" s="229"/>
      <c r="S336" s="229"/>
      <c r="T336" s="230"/>
      <c r="AT336" s="231" t="s">
        <v>159</v>
      </c>
      <c r="AU336" s="231" t="s">
        <v>83</v>
      </c>
      <c r="AV336" s="14" t="s">
        <v>83</v>
      </c>
      <c r="AW336" s="14" t="s">
        <v>30</v>
      </c>
      <c r="AX336" s="14" t="s">
        <v>73</v>
      </c>
      <c r="AY336" s="231" t="s">
        <v>142</v>
      </c>
    </row>
    <row r="337" spans="2:51" s="14" customFormat="1" ht="11.25">
      <c r="B337" s="221"/>
      <c r="C337" s="222"/>
      <c r="D337" s="204" t="s">
        <v>159</v>
      </c>
      <c r="E337" s="223" t="s">
        <v>1</v>
      </c>
      <c r="F337" s="224" t="s">
        <v>1368</v>
      </c>
      <c r="G337" s="222"/>
      <c r="H337" s="225">
        <v>2.23</v>
      </c>
      <c r="I337" s="226"/>
      <c r="J337" s="222"/>
      <c r="K337" s="222"/>
      <c r="L337" s="227"/>
      <c r="M337" s="228"/>
      <c r="N337" s="229"/>
      <c r="O337" s="229"/>
      <c r="P337" s="229"/>
      <c r="Q337" s="229"/>
      <c r="R337" s="229"/>
      <c r="S337" s="229"/>
      <c r="T337" s="230"/>
      <c r="AT337" s="231" t="s">
        <v>159</v>
      </c>
      <c r="AU337" s="231" t="s">
        <v>83</v>
      </c>
      <c r="AV337" s="14" t="s">
        <v>83</v>
      </c>
      <c r="AW337" s="14" t="s">
        <v>30</v>
      </c>
      <c r="AX337" s="14" t="s">
        <v>73</v>
      </c>
      <c r="AY337" s="231" t="s">
        <v>142</v>
      </c>
    </row>
    <row r="338" spans="2:51" s="15" customFormat="1" ht="11.25">
      <c r="B338" s="236"/>
      <c r="C338" s="237"/>
      <c r="D338" s="204" t="s">
        <v>159</v>
      </c>
      <c r="E338" s="238" t="s">
        <v>1</v>
      </c>
      <c r="F338" s="239" t="s">
        <v>374</v>
      </c>
      <c r="G338" s="237"/>
      <c r="H338" s="240">
        <v>46.83</v>
      </c>
      <c r="I338" s="241"/>
      <c r="J338" s="237"/>
      <c r="K338" s="237"/>
      <c r="L338" s="242"/>
      <c r="M338" s="243"/>
      <c r="N338" s="244"/>
      <c r="O338" s="244"/>
      <c r="P338" s="244"/>
      <c r="Q338" s="244"/>
      <c r="R338" s="244"/>
      <c r="S338" s="244"/>
      <c r="T338" s="245"/>
      <c r="AT338" s="246" t="s">
        <v>159</v>
      </c>
      <c r="AU338" s="246" t="s">
        <v>83</v>
      </c>
      <c r="AV338" s="15" t="s">
        <v>168</v>
      </c>
      <c r="AW338" s="15" t="s">
        <v>30</v>
      </c>
      <c r="AX338" s="15" t="s">
        <v>81</v>
      </c>
      <c r="AY338" s="246" t="s">
        <v>142</v>
      </c>
    </row>
    <row r="339" spans="1:65" s="2" customFormat="1" ht="24.2" customHeight="1">
      <c r="A339" s="34"/>
      <c r="B339" s="35"/>
      <c r="C339" s="191" t="s">
        <v>615</v>
      </c>
      <c r="D339" s="191" t="s">
        <v>145</v>
      </c>
      <c r="E339" s="192" t="s">
        <v>1369</v>
      </c>
      <c r="F339" s="193" t="s">
        <v>1370</v>
      </c>
      <c r="G339" s="194" t="s">
        <v>319</v>
      </c>
      <c r="H339" s="195">
        <v>126.9</v>
      </c>
      <c r="I339" s="196"/>
      <c r="J339" s="197">
        <f>ROUND(I339*H339,2)</f>
        <v>0</v>
      </c>
      <c r="K339" s="193" t="s">
        <v>149</v>
      </c>
      <c r="L339" s="39"/>
      <c r="M339" s="198" t="s">
        <v>1</v>
      </c>
      <c r="N339" s="199" t="s">
        <v>38</v>
      </c>
      <c r="O339" s="71"/>
      <c r="P339" s="200">
        <f>O339*H339</f>
        <v>0</v>
      </c>
      <c r="Q339" s="200">
        <v>0.00069</v>
      </c>
      <c r="R339" s="200">
        <f>Q339*H339</f>
        <v>0.087561</v>
      </c>
      <c r="S339" s="200">
        <v>0</v>
      </c>
      <c r="T339" s="201">
        <f>S339*H339</f>
        <v>0</v>
      </c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R339" s="202" t="s">
        <v>168</v>
      </c>
      <c r="AT339" s="202" t="s">
        <v>145</v>
      </c>
      <c r="AU339" s="202" t="s">
        <v>83</v>
      </c>
      <c r="AY339" s="17" t="s">
        <v>142</v>
      </c>
      <c r="BE339" s="203">
        <f>IF(N339="základní",J339,0)</f>
        <v>0</v>
      </c>
      <c r="BF339" s="203">
        <f>IF(N339="snížená",J339,0)</f>
        <v>0</v>
      </c>
      <c r="BG339" s="203">
        <f>IF(N339="zákl. přenesená",J339,0)</f>
        <v>0</v>
      </c>
      <c r="BH339" s="203">
        <f>IF(N339="sníž. přenesená",J339,0)</f>
        <v>0</v>
      </c>
      <c r="BI339" s="203">
        <f>IF(N339="nulová",J339,0)</f>
        <v>0</v>
      </c>
      <c r="BJ339" s="17" t="s">
        <v>81</v>
      </c>
      <c r="BK339" s="203">
        <f>ROUND(I339*H339,2)</f>
        <v>0</v>
      </c>
      <c r="BL339" s="17" t="s">
        <v>168</v>
      </c>
      <c r="BM339" s="202" t="s">
        <v>1371</v>
      </c>
    </row>
    <row r="340" spans="1:47" s="2" customFormat="1" ht="19.5">
      <c r="A340" s="34"/>
      <c r="B340" s="35"/>
      <c r="C340" s="36"/>
      <c r="D340" s="204" t="s">
        <v>152</v>
      </c>
      <c r="E340" s="36"/>
      <c r="F340" s="205" t="s">
        <v>1372</v>
      </c>
      <c r="G340" s="36"/>
      <c r="H340" s="36"/>
      <c r="I340" s="206"/>
      <c r="J340" s="36"/>
      <c r="K340" s="36"/>
      <c r="L340" s="39"/>
      <c r="M340" s="207"/>
      <c r="N340" s="208"/>
      <c r="O340" s="71"/>
      <c r="P340" s="71"/>
      <c r="Q340" s="71"/>
      <c r="R340" s="71"/>
      <c r="S340" s="71"/>
      <c r="T340" s="72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T340" s="17" t="s">
        <v>152</v>
      </c>
      <c r="AU340" s="17" t="s">
        <v>83</v>
      </c>
    </row>
    <row r="341" spans="1:47" s="2" customFormat="1" ht="11.25">
      <c r="A341" s="34"/>
      <c r="B341" s="35"/>
      <c r="C341" s="36"/>
      <c r="D341" s="209" t="s">
        <v>153</v>
      </c>
      <c r="E341" s="36"/>
      <c r="F341" s="210" t="s">
        <v>1373</v>
      </c>
      <c r="G341" s="36"/>
      <c r="H341" s="36"/>
      <c r="I341" s="206"/>
      <c r="J341" s="36"/>
      <c r="K341" s="36"/>
      <c r="L341" s="39"/>
      <c r="M341" s="207"/>
      <c r="N341" s="208"/>
      <c r="O341" s="71"/>
      <c r="P341" s="71"/>
      <c r="Q341" s="71"/>
      <c r="R341" s="71"/>
      <c r="S341" s="71"/>
      <c r="T341" s="72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T341" s="17" t="s">
        <v>153</v>
      </c>
      <c r="AU341" s="17" t="s">
        <v>83</v>
      </c>
    </row>
    <row r="342" spans="2:51" s="13" customFormat="1" ht="11.25">
      <c r="B342" s="211"/>
      <c r="C342" s="212"/>
      <c r="D342" s="204" t="s">
        <v>159</v>
      </c>
      <c r="E342" s="213" t="s">
        <v>1</v>
      </c>
      <c r="F342" s="214" t="s">
        <v>1250</v>
      </c>
      <c r="G342" s="212"/>
      <c r="H342" s="213" t="s">
        <v>1</v>
      </c>
      <c r="I342" s="215"/>
      <c r="J342" s="212"/>
      <c r="K342" s="212"/>
      <c r="L342" s="216"/>
      <c r="M342" s="217"/>
      <c r="N342" s="218"/>
      <c r="O342" s="218"/>
      <c r="P342" s="218"/>
      <c r="Q342" s="218"/>
      <c r="R342" s="218"/>
      <c r="S342" s="218"/>
      <c r="T342" s="219"/>
      <c r="AT342" s="220" t="s">
        <v>159</v>
      </c>
      <c r="AU342" s="220" t="s">
        <v>83</v>
      </c>
      <c r="AV342" s="13" t="s">
        <v>81</v>
      </c>
      <c r="AW342" s="13" t="s">
        <v>30</v>
      </c>
      <c r="AX342" s="13" t="s">
        <v>73</v>
      </c>
      <c r="AY342" s="220" t="s">
        <v>142</v>
      </c>
    </row>
    <row r="343" spans="2:51" s="14" customFormat="1" ht="11.25">
      <c r="B343" s="221"/>
      <c r="C343" s="222"/>
      <c r="D343" s="204" t="s">
        <v>159</v>
      </c>
      <c r="E343" s="223" t="s">
        <v>1</v>
      </c>
      <c r="F343" s="224" t="s">
        <v>1307</v>
      </c>
      <c r="G343" s="222"/>
      <c r="H343" s="225">
        <v>126.9</v>
      </c>
      <c r="I343" s="226"/>
      <c r="J343" s="222"/>
      <c r="K343" s="222"/>
      <c r="L343" s="227"/>
      <c r="M343" s="228"/>
      <c r="N343" s="229"/>
      <c r="O343" s="229"/>
      <c r="P343" s="229"/>
      <c r="Q343" s="229"/>
      <c r="R343" s="229"/>
      <c r="S343" s="229"/>
      <c r="T343" s="230"/>
      <c r="AT343" s="231" t="s">
        <v>159</v>
      </c>
      <c r="AU343" s="231" t="s">
        <v>83</v>
      </c>
      <c r="AV343" s="14" t="s">
        <v>83</v>
      </c>
      <c r="AW343" s="14" t="s">
        <v>30</v>
      </c>
      <c r="AX343" s="14" t="s">
        <v>81</v>
      </c>
      <c r="AY343" s="231" t="s">
        <v>142</v>
      </c>
    </row>
    <row r="344" spans="1:65" s="2" customFormat="1" ht="21.75" customHeight="1">
      <c r="A344" s="34"/>
      <c r="B344" s="35"/>
      <c r="C344" s="191" t="s">
        <v>622</v>
      </c>
      <c r="D344" s="191" t="s">
        <v>145</v>
      </c>
      <c r="E344" s="192" t="s">
        <v>843</v>
      </c>
      <c r="F344" s="193" t="s">
        <v>844</v>
      </c>
      <c r="G344" s="194" t="s">
        <v>319</v>
      </c>
      <c r="H344" s="195">
        <v>2</v>
      </c>
      <c r="I344" s="196"/>
      <c r="J344" s="197">
        <f>ROUND(I344*H344,2)</f>
        <v>0</v>
      </c>
      <c r="K344" s="193" t="s">
        <v>149</v>
      </c>
      <c r="L344" s="39"/>
      <c r="M344" s="198" t="s">
        <v>1</v>
      </c>
      <c r="N344" s="199" t="s">
        <v>38</v>
      </c>
      <c r="O344" s="71"/>
      <c r="P344" s="200">
        <f>O344*H344</f>
        <v>0</v>
      </c>
      <c r="Q344" s="200">
        <v>0.00063</v>
      </c>
      <c r="R344" s="200">
        <f>Q344*H344</f>
        <v>0.00126</v>
      </c>
      <c r="S344" s="200">
        <v>0</v>
      </c>
      <c r="T344" s="201">
        <f>S344*H344</f>
        <v>0</v>
      </c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R344" s="202" t="s">
        <v>168</v>
      </c>
      <c r="AT344" s="202" t="s">
        <v>145</v>
      </c>
      <c r="AU344" s="202" t="s">
        <v>83</v>
      </c>
      <c r="AY344" s="17" t="s">
        <v>142</v>
      </c>
      <c r="BE344" s="203">
        <f>IF(N344="základní",J344,0)</f>
        <v>0</v>
      </c>
      <c r="BF344" s="203">
        <f>IF(N344="snížená",J344,0)</f>
        <v>0</v>
      </c>
      <c r="BG344" s="203">
        <f>IF(N344="zákl. přenesená",J344,0)</f>
        <v>0</v>
      </c>
      <c r="BH344" s="203">
        <f>IF(N344="sníž. přenesená",J344,0)</f>
        <v>0</v>
      </c>
      <c r="BI344" s="203">
        <f>IF(N344="nulová",J344,0)</f>
        <v>0</v>
      </c>
      <c r="BJ344" s="17" t="s">
        <v>81</v>
      </c>
      <c r="BK344" s="203">
        <f>ROUND(I344*H344,2)</f>
        <v>0</v>
      </c>
      <c r="BL344" s="17" t="s">
        <v>168</v>
      </c>
      <c r="BM344" s="202" t="s">
        <v>1374</v>
      </c>
    </row>
    <row r="345" spans="1:47" s="2" customFormat="1" ht="11.25">
      <c r="A345" s="34"/>
      <c r="B345" s="35"/>
      <c r="C345" s="36"/>
      <c r="D345" s="204" t="s">
        <v>152</v>
      </c>
      <c r="E345" s="36"/>
      <c r="F345" s="205" t="s">
        <v>846</v>
      </c>
      <c r="G345" s="36"/>
      <c r="H345" s="36"/>
      <c r="I345" s="206"/>
      <c r="J345" s="36"/>
      <c r="K345" s="36"/>
      <c r="L345" s="39"/>
      <c r="M345" s="207"/>
      <c r="N345" s="208"/>
      <c r="O345" s="71"/>
      <c r="P345" s="71"/>
      <c r="Q345" s="71"/>
      <c r="R345" s="71"/>
      <c r="S345" s="71"/>
      <c r="T345" s="72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T345" s="17" t="s">
        <v>152</v>
      </c>
      <c r="AU345" s="17" t="s">
        <v>83</v>
      </c>
    </row>
    <row r="346" spans="1:47" s="2" customFormat="1" ht="11.25">
      <c r="A346" s="34"/>
      <c r="B346" s="35"/>
      <c r="C346" s="36"/>
      <c r="D346" s="209" t="s">
        <v>153</v>
      </c>
      <c r="E346" s="36"/>
      <c r="F346" s="210" t="s">
        <v>847</v>
      </c>
      <c r="G346" s="36"/>
      <c r="H346" s="36"/>
      <c r="I346" s="206"/>
      <c r="J346" s="36"/>
      <c r="K346" s="36"/>
      <c r="L346" s="39"/>
      <c r="M346" s="207"/>
      <c r="N346" s="208"/>
      <c r="O346" s="71"/>
      <c r="P346" s="71"/>
      <c r="Q346" s="71"/>
      <c r="R346" s="71"/>
      <c r="S346" s="71"/>
      <c r="T346" s="72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T346" s="17" t="s">
        <v>153</v>
      </c>
      <c r="AU346" s="17" t="s">
        <v>83</v>
      </c>
    </row>
    <row r="347" spans="2:51" s="13" customFormat="1" ht="11.25">
      <c r="B347" s="211"/>
      <c r="C347" s="212"/>
      <c r="D347" s="204" t="s">
        <v>159</v>
      </c>
      <c r="E347" s="213" t="s">
        <v>1</v>
      </c>
      <c r="F347" s="214" t="s">
        <v>1250</v>
      </c>
      <c r="G347" s="212"/>
      <c r="H347" s="213" t="s">
        <v>1</v>
      </c>
      <c r="I347" s="215"/>
      <c r="J347" s="212"/>
      <c r="K347" s="212"/>
      <c r="L347" s="216"/>
      <c r="M347" s="217"/>
      <c r="N347" s="218"/>
      <c r="O347" s="218"/>
      <c r="P347" s="218"/>
      <c r="Q347" s="218"/>
      <c r="R347" s="218"/>
      <c r="S347" s="218"/>
      <c r="T347" s="219"/>
      <c r="AT347" s="220" t="s">
        <v>159</v>
      </c>
      <c r="AU347" s="220" t="s">
        <v>83</v>
      </c>
      <c r="AV347" s="13" t="s">
        <v>81</v>
      </c>
      <c r="AW347" s="13" t="s">
        <v>30</v>
      </c>
      <c r="AX347" s="13" t="s">
        <v>73</v>
      </c>
      <c r="AY347" s="220" t="s">
        <v>142</v>
      </c>
    </row>
    <row r="348" spans="2:51" s="14" customFormat="1" ht="11.25">
      <c r="B348" s="221"/>
      <c r="C348" s="222"/>
      <c r="D348" s="204" t="s">
        <v>159</v>
      </c>
      <c r="E348" s="223" t="s">
        <v>1</v>
      </c>
      <c r="F348" s="224" t="s">
        <v>83</v>
      </c>
      <c r="G348" s="222"/>
      <c r="H348" s="225">
        <v>2</v>
      </c>
      <c r="I348" s="226"/>
      <c r="J348" s="222"/>
      <c r="K348" s="222"/>
      <c r="L348" s="227"/>
      <c r="M348" s="228"/>
      <c r="N348" s="229"/>
      <c r="O348" s="229"/>
      <c r="P348" s="229"/>
      <c r="Q348" s="229"/>
      <c r="R348" s="229"/>
      <c r="S348" s="229"/>
      <c r="T348" s="230"/>
      <c r="AT348" s="231" t="s">
        <v>159</v>
      </c>
      <c r="AU348" s="231" t="s">
        <v>83</v>
      </c>
      <c r="AV348" s="14" t="s">
        <v>83</v>
      </c>
      <c r="AW348" s="14" t="s">
        <v>30</v>
      </c>
      <c r="AX348" s="14" t="s">
        <v>81</v>
      </c>
      <c r="AY348" s="231" t="s">
        <v>142</v>
      </c>
    </row>
    <row r="349" spans="1:65" s="2" customFormat="1" ht="24.2" customHeight="1">
      <c r="A349" s="34"/>
      <c r="B349" s="35"/>
      <c r="C349" s="191" t="s">
        <v>629</v>
      </c>
      <c r="D349" s="191" t="s">
        <v>145</v>
      </c>
      <c r="E349" s="192" t="s">
        <v>851</v>
      </c>
      <c r="F349" s="193" t="s">
        <v>852</v>
      </c>
      <c r="G349" s="194" t="s">
        <v>290</v>
      </c>
      <c r="H349" s="195">
        <v>7.2</v>
      </c>
      <c r="I349" s="196"/>
      <c r="J349" s="197">
        <f>ROUND(I349*H349,2)</f>
        <v>0</v>
      </c>
      <c r="K349" s="193" t="s">
        <v>149</v>
      </c>
      <c r="L349" s="39"/>
      <c r="M349" s="198" t="s">
        <v>1</v>
      </c>
      <c r="N349" s="199" t="s">
        <v>38</v>
      </c>
      <c r="O349" s="71"/>
      <c r="P349" s="200">
        <f>O349*H349</f>
        <v>0</v>
      </c>
      <c r="Q349" s="200">
        <v>0.00017</v>
      </c>
      <c r="R349" s="200">
        <f>Q349*H349</f>
        <v>0.001224</v>
      </c>
      <c r="S349" s="200">
        <v>0</v>
      </c>
      <c r="T349" s="201">
        <f>S349*H349</f>
        <v>0</v>
      </c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R349" s="202" t="s">
        <v>168</v>
      </c>
      <c r="AT349" s="202" t="s">
        <v>145</v>
      </c>
      <c r="AU349" s="202" t="s">
        <v>83</v>
      </c>
      <c r="AY349" s="17" t="s">
        <v>142</v>
      </c>
      <c r="BE349" s="203">
        <f>IF(N349="základní",J349,0)</f>
        <v>0</v>
      </c>
      <c r="BF349" s="203">
        <f>IF(N349="snížená",J349,0)</f>
        <v>0</v>
      </c>
      <c r="BG349" s="203">
        <f>IF(N349="zákl. přenesená",J349,0)</f>
        <v>0</v>
      </c>
      <c r="BH349" s="203">
        <f>IF(N349="sníž. přenesená",J349,0)</f>
        <v>0</v>
      </c>
      <c r="BI349" s="203">
        <f>IF(N349="nulová",J349,0)</f>
        <v>0</v>
      </c>
      <c r="BJ349" s="17" t="s">
        <v>81</v>
      </c>
      <c r="BK349" s="203">
        <f>ROUND(I349*H349,2)</f>
        <v>0</v>
      </c>
      <c r="BL349" s="17" t="s">
        <v>168</v>
      </c>
      <c r="BM349" s="202" t="s">
        <v>1375</v>
      </c>
    </row>
    <row r="350" spans="1:47" s="2" customFormat="1" ht="19.5">
      <c r="A350" s="34"/>
      <c r="B350" s="35"/>
      <c r="C350" s="36"/>
      <c r="D350" s="204" t="s">
        <v>152</v>
      </c>
      <c r="E350" s="36"/>
      <c r="F350" s="205" t="s">
        <v>854</v>
      </c>
      <c r="G350" s="36"/>
      <c r="H350" s="36"/>
      <c r="I350" s="206"/>
      <c r="J350" s="36"/>
      <c r="K350" s="36"/>
      <c r="L350" s="39"/>
      <c r="M350" s="207"/>
      <c r="N350" s="208"/>
      <c r="O350" s="71"/>
      <c r="P350" s="71"/>
      <c r="Q350" s="71"/>
      <c r="R350" s="71"/>
      <c r="S350" s="71"/>
      <c r="T350" s="72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T350" s="17" t="s">
        <v>152</v>
      </c>
      <c r="AU350" s="17" t="s">
        <v>83</v>
      </c>
    </row>
    <row r="351" spans="1:47" s="2" customFormat="1" ht="11.25">
      <c r="A351" s="34"/>
      <c r="B351" s="35"/>
      <c r="C351" s="36"/>
      <c r="D351" s="209" t="s">
        <v>153</v>
      </c>
      <c r="E351" s="36"/>
      <c r="F351" s="210" t="s">
        <v>855</v>
      </c>
      <c r="G351" s="36"/>
      <c r="H351" s="36"/>
      <c r="I351" s="206"/>
      <c r="J351" s="36"/>
      <c r="K351" s="36"/>
      <c r="L351" s="39"/>
      <c r="M351" s="207"/>
      <c r="N351" s="208"/>
      <c r="O351" s="71"/>
      <c r="P351" s="71"/>
      <c r="Q351" s="71"/>
      <c r="R351" s="71"/>
      <c r="S351" s="71"/>
      <c r="T351" s="72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T351" s="17" t="s">
        <v>153</v>
      </c>
      <c r="AU351" s="17" t="s">
        <v>83</v>
      </c>
    </row>
    <row r="352" spans="2:51" s="13" customFormat="1" ht="11.25">
      <c r="B352" s="211"/>
      <c r="C352" s="212"/>
      <c r="D352" s="204" t="s">
        <v>159</v>
      </c>
      <c r="E352" s="213" t="s">
        <v>1</v>
      </c>
      <c r="F352" s="214" t="s">
        <v>1250</v>
      </c>
      <c r="G352" s="212"/>
      <c r="H352" s="213" t="s">
        <v>1</v>
      </c>
      <c r="I352" s="215"/>
      <c r="J352" s="212"/>
      <c r="K352" s="212"/>
      <c r="L352" s="216"/>
      <c r="M352" s="217"/>
      <c r="N352" s="218"/>
      <c r="O352" s="218"/>
      <c r="P352" s="218"/>
      <c r="Q352" s="218"/>
      <c r="R352" s="218"/>
      <c r="S352" s="218"/>
      <c r="T352" s="219"/>
      <c r="AT352" s="220" t="s">
        <v>159</v>
      </c>
      <c r="AU352" s="220" t="s">
        <v>83</v>
      </c>
      <c r="AV352" s="13" t="s">
        <v>81</v>
      </c>
      <c r="AW352" s="13" t="s">
        <v>30</v>
      </c>
      <c r="AX352" s="13" t="s">
        <v>73</v>
      </c>
      <c r="AY352" s="220" t="s">
        <v>142</v>
      </c>
    </row>
    <row r="353" spans="2:51" s="14" customFormat="1" ht="11.25">
      <c r="B353" s="221"/>
      <c r="C353" s="222"/>
      <c r="D353" s="204" t="s">
        <v>159</v>
      </c>
      <c r="E353" s="223" t="s">
        <v>1</v>
      </c>
      <c r="F353" s="224" t="s">
        <v>741</v>
      </c>
      <c r="G353" s="222"/>
      <c r="H353" s="225">
        <v>7.2</v>
      </c>
      <c r="I353" s="226"/>
      <c r="J353" s="222"/>
      <c r="K353" s="222"/>
      <c r="L353" s="227"/>
      <c r="M353" s="228"/>
      <c r="N353" s="229"/>
      <c r="O353" s="229"/>
      <c r="P353" s="229"/>
      <c r="Q353" s="229"/>
      <c r="R353" s="229"/>
      <c r="S353" s="229"/>
      <c r="T353" s="230"/>
      <c r="AT353" s="231" t="s">
        <v>159</v>
      </c>
      <c r="AU353" s="231" t="s">
        <v>83</v>
      </c>
      <c r="AV353" s="14" t="s">
        <v>83</v>
      </c>
      <c r="AW353" s="14" t="s">
        <v>30</v>
      </c>
      <c r="AX353" s="14" t="s">
        <v>81</v>
      </c>
      <c r="AY353" s="231" t="s">
        <v>142</v>
      </c>
    </row>
    <row r="354" spans="1:65" s="2" customFormat="1" ht="24.2" customHeight="1">
      <c r="A354" s="34"/>
      <c r="B354" s="35"/>
      <c r="C354" s="191" t="s">
        <v>635</v>
      </c>
      <c r="D354" s="191" t="s">
        <v>145</v>
      </c>
      <c r="E354" s="192" t="s">
        <v>940</v>
      </c>
      <c r="F354" s="193" t="s">
        <v>941</v>
      </c>
      <c r="G354" s="194" t="s">
        <v>290</v>
      </c>
      <c r="H354" s="195">
        <v>0.7</v>
      </c>
      <c r="I354" s="196"/>
      <c r="J354" s="197">
        <f>ROUND(I354*H354,2)</f>
        <v>0</v>
      </c>
      <c r="K354" s="193" t="s">
        <v>149</v>
      </c>
      <c r="L354" s="39"/>
      <c r="M354" s="198" t="s">
        <v>1</v>
      </c>
      <c r="N354" s="199" t="s">
        <v>38</v>
      </c>
      <c r="O354" s="71"/>
      <c r="P354" s="200">
        <f>O354*H354</f>
        <v>0</v>
      </c>
      <c r="Q354" s="200">
        <v>0.0002</v>
      </c>
      <c r="R354" s="200">
        <f>Q354*H354</f>
        <v>0.00014</v>
      </c>
      <c r="S354" s="200">
        <v>0</v>
      </c>
      <c r="T354" s="201">
        <f>S354*H354</f>
        <v>0</v>
      </c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R354" s="202" t="s">
        <v>168</v>
      </c>
      <c r="AT354" s="202" t="s">
        <v>145</v>
      </c>
      <c r="AU354" s="202" t="s">
        <v>83</v>
      </c>
      <c r="AY354" s="17" t="s">
        <v>142</v>
      </c>
      <c r="BE354" s="203">
        <f>IF(N354="základní",J354,0)</f>
        <v>0</v>
      </c>
      <c r="BF354" s="203">
        <f>IF(N354="snížená",J354,0)</f>
        <v>0</v>
      </c>
      <c r="BG354" s="203">
        <f>IF(N354="zákl. přenesená",J354,0)</f>
        <v>0</v>
      </c>
      <c r="BH354" s="203">
        <f>IF(N354="sníž. přenesená",J354,0)</f>
        <v>0</v>
      </c>
      <c r="BI354" s="203">
        <f>IF(N354="nulová",J354,0)</f>
        <v>0</v>
      </c>
      <c r="BJ354" s="17" t="s">
        <v>81</v>
      </c>
      <c r="BK354" s="203">
        <f>ROUND(I354*H354,2)</f>
        <v>0</v>
      </c>
      <c r="BL354" s="17" t="s">
        <v>168</v>
      </c>
      <c r="BM354" s="202" t="s">
        <v>1376</v>
      </c>
    </row>
    <row r="355" spans="1:47" s="2" customFormat="1" ht="19.5">
      <c r="A355" s="34"/>
      <c r="B355" s="35"/>
      <c r="C355" s="36"/>
      <c r="D355" s="204" t="s">
        <v>152</v>
      </c>
      <c r="E355" s="36"/>
      <c r="F355" s="205" t="s">
        <v>943</v>
      </c>
      <c r="G355" s="36"/>
      <c r="H355" s="36"/>
      <c r="I355" s="206"/>
      <c r="J355" s="36"/>
      <c r="K355" s="36"/>
      <c r="L355" s="39"/>
      <c r="M355" s="207"/>
      <c r="N355" s="208"/>
      <c r="O355" s="71"/>
      <c r="P355" s="71"/>
      <c r="Q355" s="71"/>
      <c r="R355" s="71"/>
      <c r="S355" s="71"/>
      <c r="T355" s="72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T355" s="17" t="s">
        <v>152</v>
      </c>
      <c r="AU355" s="17" t="s">
        <v>83</v>
      </c>
    </row>
    <row r="356" spans="1:47" s="2" customFormat="1" ht="11.25">
      <c r="A356" s="34"/>
      <c r="B356" s="35"/>
      <c r="C356" s="36"/>
      <c r="D356" s="209" t="s">
        <v>153</v>
      </c>
      <c r="E356" s="36"/>
      <c r="F356" s="210" t="s">
        <v>944</v>
      </c>
      <c r="G356" s="36"/>
      <c r="H356" s="36"/>
      <c r="I356" s="206"/>
      <c r="J356" s="36"/>
      <c r="K356" s="36"/>
      <c r="L356" s="39"/>
      <c r="M356" s="207"/>
      <c r="N356" s="208"/>
      <c r="O356" s="71"/>
      <c r="P356" s="71"/>
      <c r="Q356" s="71"/>
      <c r="R356" s="71"/>
      <c r="S356" s="71"/>
      <c r="T356" s="72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T356" s="17" t="s">
        <v>153</v>
      </c>
      <c r="AU356" s="17" t="s">
        <v>83</v>
      </c>
    </row>
    <row r="357" spans="2:51" s="13" customFormat="1" ht="11.25">
      <c r="B357" s="211"/>
      <c r="C357" s="212"/>
      <c r="D357" s="204" t="s">
        <v>159</v>
      </c>
      <c r="E357" s="213" t="s">
        <v>1</v>
      </c>
      <c r="F357" s="214" t="s">
        <v>1250</v>
      </c>
      <c r="G357" s="212"/>
      <c r="H357" s="213" t="s">
        <v>1</v>
      </c>
      <c r="I357" s="215"/>
      <c r="J357" s="212"/>
      <c r="K357" s="212"/>
      <c r="L357" s="216"/>
      <c r="M357" s="217"/>
      <c r="N357" s="218"/>
      <c r="O357" s="218"/>
      <c r="P357" s="218"/>
      <c r="Q357" s="218"/>
      <c r="R357" s="218"/>
      <c r="S357" s="218"/>
      <c r="T357" s="219"/>
      <c r="AT357" s="220" t="s">
        <v>159</v>
      </c>
      <c r="AU357" s="220" t="s">
        <v>83</v>
      </c>
      <c r="AV357" s="13" t="s">
        <v>81</v>
      </c>
      <c r="AW357" s="13" t="s">
        <v>30</v>
      </c>
      <c r="AX357" s="13" t="s">
        <v>73</v>
      </c>
      <c r="AY357" s="220" t="s">
        <v>142</v>
      </c>
    </row>
    <row r="358" spans="2:51" s="13" customFormat="1" ht="11.25">
      <c r="B358" s="211"/>
      <c r="C358" s="212"/>
      <c r="D358" s="204" t="s">
        <v>159</v>
      </c>
      <c r="E358" s="213" t="s">
        <v>1</v>
      </c>
      <c r="F358" s="214" t="s">
        <v>1377</v>
      </c>
      <c r="G358" s="212"/>
      <c r="H358" s="213" t="s">
        <v>1</v>
      </c>
      <c r="I358" s="215"/>
      <c r="J358" s="212"/>
      <c r="K358" s="212"/>
      <c r="L358" s="216"/>
      <c r="M358" s="217"/>
      <c r="N358" s="218"/>
      <c r="O358" s="218"/>
      <c r="P358" s="218"/>
      <c r="Q358" s="218"/>
      <c r="R358" s="218"/>
      <c r="S358" s="218"/>
      <c r="T358" s="219"/>
      <c r="AT358" s="220" t="s">
        <v>159</v>
      </c>
      <c r="AU358" s="220" t="s">
        <v>83</v>
      </c>
      <c r="AV358" s="13" t="s">
        <v>81</v>
      </c>
      <c r="AW358" s="13" t="s">
        <v>30</v>
      </c>
      <c r="AX358" s="13" t="s">
        <v>73</v>
      </c>
      <c r="AY358" s="220" t="s">
        <v>142</v>
      </c>
    </row>
    <row r="359" spans="2:51" s="14" customFormat="1" ht="11.25">
      <c r="B359" s="221"/>
      <c r="C359" s="222"/>
      <c r="D359" s="204" t="s">
        <v>159</v>
      </c>
      <c r="E359" s="223" t="s">
        <v>1</v>
      </c>
      <c r="F359" s="224" t="s">
        <v>1378</v>
      </c>
      <c r="G359" s="222"/>
      <c r="H359" s="225">
        <v>0.7</v>
      </c>
      <c r="I359" s="226"/>
      <c r="J359" s="222"/>
      <c r="K359" s="222"/>
      <c r="L359" s="227"/>
      <c r="M359" s="228"/>
      <c r="N359" s="229"/>
      <c r="O359" s="229"/>
      <c r="P359" s="229"/>
      <c r="Q359" s="229"/>
      <c r="R359" s="229"/>
      <c r="S359" s="229"/>
      <c r="T359" s="230"/>
      <c r="AT359" s="231" t="s">
        <v>159</v>
      </c>
      <c r="AU359" s="231" t="s">
        <v>83</v>
      </c>
      <c r="AV359" s="14" t="s">
        <v>83</v>
      </c>
      <c r="AW359" s="14" t="s">
        <v>30</v>
      </c>
      <c r="AX359" s="14" t="s">
        <v>81</v>
      </c>
      <c r="AY359" s="231" t="s">
        <v>142</v>
      </c>
    </row>
    <row r="360" spans="1:65" s="2" customFormat="1" ht="24.2" customHeight="1">
      <c r="A360" s="34"/>
      <c r="B360" s="35"/>
      <c r="C360" s="191" t="s">
        <v>640</v>
      </c>
      <c r="D360" s="191" t="s">
        <v>145</v>
      </c>
      <c r="E360" s="192" t="s">
        <v>969</v>
      </c>
      <c r="F360" s="193" t="s">
        <v>970</v>
      </c>
      <c r="G360" s="194" t="s">
        <v>319</v>
      </c>
      <c r="H360" s="195">
        <v>1.1</v>
      </c>
      <c r="I360" s="196"/>
      <c r="J360" s="197">
        <f>ROUND(I360*H360,2)</f>
        <v>0</v>
      </c>
      <c r="K360" s="193" t="s">
        <v>149</v>
      </c>
      <c r="L360" s="39"/>
      <c r="M360" s="198" t="s">
        <v>1</v>
      </c>
      <c r="N360" s="199" t="s">
        <v>38</v>
      </c>
      <c r="O360" s="71"/>
      <c r="P360" s="200">
        <f>O360*H360</f>
        <v>0</v>
      </c>
      <c r="Q360" s="200">
        <v>0.00315</v>
      </c>
      <c r="R360" s="200">
        <f>Q360*H360</f>
        <v>0.003465</v>
      </c>
      <c r="S360" s="200">
        <v>0</v>
      </c>
      <c r="T360" s="201">
        <f>S360*H360</f>
        <v>0</v>
      </c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R360" s="202" t="s">
        <v>168</v>
      </c>
      <c r="AT360" s="202" t="s">
        <v>145</v>
      </c>
      <c r="AU360" s="202" t="s">
        <v>83</v>
      </c>
      <c r="AY360" s="17" t="s">
        <v>142</v>
      </c>
      <c r="BE360" s="203">
        <f>IF(N360="základní",J360,0)</f>
        <v>0</v>
      </c>
      <c r="BF360" s="203">
        <f>IF(N360="snížená",J360,0)</f>
        <v>0</v>
      </c>
      <c r="BG360" s="203">
        <f>IF(N360="zákl. přenesená",J360,0)</f>
        <v>0</v>
      </c>
      <c r="BH360" s="203">
        <f>IF(N360="sníž. přenesená",J360,0)</f>
        <v>0</v>
      </c>
      <c r="BI360" s="203">
        <f>IF(N360="nulová",J360,0)</f>
        <v>0</v>
      </c>
      <c r="BJ360" s="17" t="s">
        <v>81</v>
      </c>
      <c r="BK360" s="203">
        <f>ROUND(I360*H360,2)</f>
        <v>0</v>
      </c>
      <c r="BL360" s="17" t="s">
        <v>168</v>
      </c>
      <c r="BM360" s="202" t="s">
        <v>1379</v>
      </c>
    </row>
    <row r="361" spans="1:47" s="2" customFormat="1" ht="19.5">
      <c r="A361" s="34"/>
      <c r="B361" s="35"/>
      <c r="C361" s="36"/>
      <c r="D361" s="204" t="s">
        <v>152</v>
      </c>
      <c r="E361" s="36"/>
      <c r="F361" s="205" t="s">
        <v>972</v>
      </c>
      <c r="G361" s="36"/>
      <c r="H361" s="36"/>
      <c r="I361" s="206"/>
      <c r="J361" s="36"/>
      <c r="K361" s="36"/>
      <c r="L361" s="39"/>
      <c r="M361" s="207"/>
      <c r="N361" s="208"/>
      <c r="O361" s="71"/>
      <c r="P361" s="71"/>
      <c r="Q361" s="71"/>
      <c r="R361" s="71"/>
      <c r="S361" s="71"/>
      <c r="T361" s="72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T361" s="17" t="s">
        <v>152</v>
      </c>
      <c r="AU361" s="17" t="s">
        <v>83</v>
      </c>
    </row>
    <row r="362" spans="1:47" s="2" customFormat="1" ht="11.25">
      <c r="A362" s="34"/>
      <c r="B362" s="35"/>
      <c r="C362" s="36"/>
      <c r="D362" s="209" t="s">
        <v>153</v>
      </c>
      <c r="E362" s="36"/>
      <c r="F362" s="210" t="s">
        <v>973</v>
      </c>
      <c r="G362" s="36"/>
      <c r="H362" s="36"/>
      <c r="I362" s="206"/>
      <c r="J362" s="36"/>
      <c r="K362" s="36"/>
      <c r="L362" s="39"/>
      <c r="M362" s="207"/>
      <c r="N362" s="208"/>
      <c r="O362" s="71"/>
      <c r="P362" s="71"/>
      <c r="Q362" s="71"/>
      <c r="R362" s="71"/>
      <c r="S362" s="71"/>
      <c r="T362" s="72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T362" s="17" t="s">
        <v>153</v>
      </c>
      <c r="AU362" s="17" t="s">
        <v>83</v>
      </c>
    </row>
    <row r="363" spans="2:51" s="13" customFormat="1" ht="11.25">
      <c r="B363" s="211"/>
      <c r="C363" s="212"/>
      <c r="D363" s="204" t="s">
        <v>159</v>
      </c>
      <c r="E363" s="213" t="s">
        <v>1</v>
      </c>
      <c r="F363" s="214" t="s">
        <v>1250</v>
      </c>
      <c r="G363" s="212"/>
      <c r="H363" s="213" t="s">
        <v>1</v>
      </c>
      <c r="I363" s="215"/>
      <c r="J363" s="212"/>
      <c r="K363" s="212"/>
      <c r="L363" s="216"/>
      <c r="M363" s="217"/>
      <c r="N363" s="218"/>
      <c r="O363" s="218"/>
      <c r="P363" s="218"/>
      <c r="Q363" s="218"/>
      <c r="R363" s="218"/>
      <c r="S363" s="218"/>
      <c r="T363" s="219"/>
      <c r="AT363" s="220" t="s">
        <v>159</v>
      </c>
      <c r="AU363" s="220" t="s">
        <v>83</v>
      </c>
      <c r="AV363" s="13" t="s">
        <v>81</v>
      </c>
      <c r="AW363" s="13" t="s">
        <v>30</v>
      </c>
      <c r="AX363" s="13" t="s">
        <v>73</v>
      </c>
      <c r="AY363" s="220" t="s">
        <v>142</v>
      </c>
    </row>
    <row r="364" spans="2:51" s="14" customFormat="1" ht="11.25">
      <c r="B364" s="221"/>
      <c r="C364" s="222"/>
      <c r="D364" s="204" t="s">
        <v>159</v>
      </c>
      <c r="E364" s="223" t="s">
        <v>1</v>
      </c>
      <c r="F364" s="224" t="s">
        <v>1380</v>
      </c>
      <c r="G364" s="222"/>
      <c r="H364" s="225">
        <v>1.1</v>
      </c>
      <c r="I364" s="226"/>
      <c r="J364" s="222"/>
      <c r="K364" s="222"/>
      <c r="L364" s="227"/>
      <c r="M364" s="228"/>
      <c r="N364" s="229"/>
      <c r="O364" s="229"/>
      <c r="P364" s="229"/>
      <c r="Q364" s="229"/>
      <c r="R364" s="229"/>
      <c r="S364" s="229"/>
      <c r="T364" s="230"/>
      <c r="AT364" s="231" t="s">
        <v>159</v>
      </c>
      <c r="AU364" s="231" t="s">
        <v>83</v>
      </c>
      <c r="AV364" s="14" t="s">
        <v>83</v>
      </c>
      <c r="AW364" s="14" t="s">
        <v>30</v>
      </c>
      <c r="AX364" s="14" t="s">
        <v>81</v>
      </c>
      <c r="AY364" s="231" t="s">
        <v>142</v>
      </c>
    </row>
    <row r="365" spans="2:63" s="12" customFormat="1" ht="22.9" customHeight="1">
      <c r="B365" s="175"/>
      <c r="C365" s="176"/>
      <c r="D365" s="177" t="s">
        <v>72</v>
      </c>
      <c r="E365" s="189" t="s">
        <v>991</v>
      </c>
      <c r="F365" s="189" t="s">
        <v>992</v>
      </c>
      <c r="G365" s="176"/>
      <c r="H365" s="176"/>
      <c r="I365" s="179"/>
      <c r="J365" s="190">
        <f>BK365</f>
        <v>0</v>
      </c>
      <c r="K365" s="176"/>
      <c r="L365" s="181"/>
      <c r="M365" s="182"/>
      <c r="N365" s="183"/>
      <c r="O365" s="183"/>
      <c r="P365" s="184">
        <f>SUM(P366:P384)</f>
        <v>0</v>
      </c>
      <c r="Q365" s="183"/>
      <c r="R365" s="184">
        <f>SUM(R366:R384)</f>
        <v>0</v>
      </c>
      <c r="S365" s="183"/>
      <c r="T365" s="185">
        <f>SUM(T366:T384)</f>
        <v>0</v>
      </c>
      <c r="AR365" s="186" t="s">
        <v>81</v>
      </c>
      <c r="AT365" s="187" t="s">
        <v>72</v>
      </c>
      <c r="AU365" s="187" t="s">
        <v>81</v>
      </c>
      <c r="AY365" s="186" t="s">
        <v>142</v>
      </c>
      <c r="BK365" s="188">
        <f>SUM(BK366:BK384)</f>
        <v>0</v>
      </c>
    </row>
    <row r="366" spans="1:65" s="2" customFormat="1" ht="21.75" customHeight="1">
      <c r="A366" s="34"/>
      <c r="B366" s="35"/>
      <c r="C366" s="191" t="s">
        <v>648</v>
      </c>
      <c r="D366" s="191" t="s">
        <v>145</v>
      </c>
      <c r="E366" s="192" t="s">
        <v>1381</v>
      </c>
      <c r="F366" s="193" t="s">
        <v>1382</v>
      </c>
      <c r="G366" s="194" t="s">
        <v>379</v>
      </c>
      <c r="H366" s="195">
        <v>116.413</v>
      </c>
      <c r="I366" s="196"/>
      <c r="J366" s="197">
        <f>ROUND(I366*H366,2)</f>
        <v>0</v>
      </c>
      <c r="K366" s="193" t="s">
        <v>149</v>
      </c>
      <c r="L366" s="39"/>
      <c r="M366" s="198" t="s">
        <v>1</v>
      </c>
      <c r="N366" s="199" t="s">
        <v>38</v>
      </c>
      <c r="O366" s="71"/>
      <c r="P366" s="200">
        <f>O366*H366</f>
        <v>0</v>
      </c>
      <c r="Q366" s="200">
        <v>0</v>
      </c>
      <c r="R366" s="200">
        <f>Q366*H366</f>
        <v>0</v>
      </c>
      <c r="S366" s="200">
        <v>0</v>
      </c>
      <c r="T366" s="201">
        <f>S366*H366</f>
        <v>0</v>
      </c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R366" s="202" t="s">
        <v>168</v>
      </c>
      <c r="AT366" s="202" t="s">
        <v>145</v>
      </c>
      <c r="AU366" s="202" t="s">
        <v>83</v>
      </c>
      <c r="AY366" s="17" t="s">
        <v>142</v>
      </c>
      <c r="BE366" s="203">
        <f>IF(N366="základní",J366,0)</f>
        <v>0</v>
      </c>
      <c r="BF366" s="203">
        <f>IF(N366="snížená",J366,0)</f>
        <v>0</v>
      </c>
      <c r="BG366" s="203">
        <f>IF(N366="zákl. přenesená",J366,0)</f>
        <v>0</v>
      </c>
      <c r="BH366" s="203">
        <f>IF(N366="sníž. přenesená",J366,0)</f>
        <v>0</v>
      </c>
      <c r="BI366" s="203">
        <f>IF(N366="nulová",J366,0)</f>
        <v>0</v>
      </c>
      <c r="BJ366" s="17" t="s">
        <v>81</v>
      </c>
      <c r="BK366" s="203">
        <f>ROUND(I366*H366,2)</f>
        <v>0</v>
      </c>
      <c r="BL366" s="17" t="s">
        <v>168</v>
      </c>
      <c r="BM366" s="202" t="s">
        <v>1383</v>
      </c>
    </row>
    <row r="367" spans="1:47" s="2" customFormat="1" ht="19.5">
      <c r="A367" s="34"/>
      <c r="B367" s="35"/>
      <c r="C367" s="36"/>
      <c r="D367" s="204" t="s">
        <v>152</v>
      </c>
      <c r="E367" s="36"/>
      <c r="F367" s="205" t="s">
        <v>1384</v>
      </c>
      <c r="G367" s="36"/>
      <c r="H367" s="36"/>
      <c r="I367" s="206"/>
      <c r="J367" s="36"/>
      <c r="K367" s="36"/>
      <c r="L367" s="39"/>
      <c r="M367" s="207"/>
      <c r="N367" s="208"/>
      <c r="O367" s="71"/>
      <c r="P367" s="71"/>
      <c r="Q367" s="71"/>
      <c r="R367" s="71"/>
      <c r="S367" s="71"/>
      <c r="T367" s="72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T367" s="17" t="s">
        <v>152</v>
      </c>
      <c r="AU367" s="17" t="s">
        <v>83</v>
      </c>
    </row>
    <row r="368" spans="1:47" s="2" customFormat="1" ht="11.25">
      <c r="A368" s="34"/>
      <c r="B368" s="35"/>
      <c r="C368" s="36"/>
      <c r="D368" s="209" t="s">
        <v>153</v>
      </c>
      <c r="E368" s="36"/>
      <c r="F368" s="210" t="s">
        <v>1385</v>
      </c>
      <c r="G368" s="36"/>
      <c r="H368" s="36"/>
      <c r="I368" s="206"/>
      <c r="J368" s="36"/>
      <c r="K368" s="36"/>
      <c r="L368" s="39"/>
      <c r="M368" s="207"/>
      <c r="N368" s="208"/>
      <c r="O368" s="71"/>
      <c r="P368" s="71"/>
      <c r="Q368" s="71"/>
      <c r="R368" s="71"/>
      <c r="S368" s="71"/>
      <c r="T368" s="72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T368" s="17" t="s">
        <v>153</v>
      </c>
      <c r="AU368" s="17" t="s">
        <v>83</v>
      </c>
    </row>
    <row r="369" spans="1:65" s="2" customFormat="1" ht="24.2" customHeight="1">
      <c r="A369" s="34"/>
      <c r="B369" s="35"/>
      <c r="C369" s="191" t="s">
        <v>655</v>
      </c>
      <c r="D369" s="191" t="s">
        <v>145</v>
      </c>
      <c r="E369" s="192" t="s">
        <v>1386</v>
      </c>
      <c r="F369" s="193" t="s">
        <v>1387</v>
      </c>
      <c r="G369" s="194" t="s">
        <v>379</v>
      </c>
      <c r="H369" s="195">
        <v>1047.717</v>
      </c>
      <c r="I369" s="196"/>
      <c r="J369" s="197">
        <f>ROUND(I369*H369,2)</f>
        <v>0</v>
      </c>
      <c r="K369" s="193" t="s">
        <v>149</v>
      </c>
      <c r="L369" s="39"/>
      <c r="M369" s="198" t="s">
        <v>1</v>
      </c>
      <c r="N369" s="199" t="s">
        <v>38</v>
      </c>
      <c r="O369" s="71"/>
      <c r="P369" s="200">
        <f>O369*H369</f>
        <v>0</v>
      </c>
      <c r="Q369" s="200">
        <v>0</v>
      </c>
      <c r="R369" s="200">
        <f>Q369*H369</f>
        <v>0</v>
      </c>
      <c r="S369" s="200">
        <v>0</v>
      </c>
      <c r="T369" s="201">
        <f>S369*H369</f>
        <v>0</v>
      </c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R369" s="202" t="s">
        <v>168</v>
      </c>
      <c r="AT369" s="202" t="s">
        <v>145</v>
      </c>
      <c r="AU369" s="202" t="s">
        <v>83</v>
      </c>
      <c r="AY369" s="17" t="s">
        <v>142</v>
      </c>
      <c r="BE369" s="203">
        <f>IF(N369="základní",J369,0)</f>
        <v>0</v>
      </c>
      <c r="BF369" s="203">
        <f>IF(N369="snížená",J369,0)</f>
        <v>0</v>
      </c>
      <c r="BG369" s="203">
        <f>IF(N369="zákl. přenesená",J369,0)</f>
        <v>0</v>
      </c>
      <c r="BH369" s="203">
        <f>IF(N369="sníž. přenesená",J369,0)</f>
        <v>0</v>
      </c>
      <c r="BI369" s="203">
        <f>IF(N369="nulová",J369,0)</f>
        <v>0</v>
      </c>
      <c r="BJ369" s="17" t="s">
        <v>81</v>
      </c>
      <c r="BK369" s="203">
        <f>ROUND(I369*H369,2)</f>
        <v>0</v>
      </c>
      <c r="BL369" s="17" t="s">
        <v>168</v>
      </c>
      <c r="BM369" s="202" t="s">
        <v>1388</v>
      </c>
    </row>
    <row r="370" spans="1:47" s="2" customFormat="1" ht="29.25">
      <c r="A370" s="34"/>
      <c r="B370" s="35"/>
      <c r="C370" s="36"/>
      <c r="D370" s="204" t="s">
        <v>152</v>
      </c>
      <c r="E370" s="36"/>
      <c r="F370" s="205" t="s">
        <v>1389</v>
      </c>
      <c r="G370" s="36"/>
      <c r="H370" s="36"/>
      <c r="I370" s="206"/>
      <c r="J370" s="36"/>
      <c r="K370" s="36"/>
      <c r="L370" s="39"/>
      <c r="M370" s="207"/>
      <c r="N370" s="208"/>
      <c r="O370" s="71"/>
      <c r="P370" s="71"/>
      <c r="Q370" s="71"/>
      <c r="R370" s="71"/>
      <c r="S370" s="71"/>
      <c r="T370" s="72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T370" s="17" t="s">
        <v>152</v>
      </c>
      <c r="AU370" s="17" t="s">
        <v>83</v>
      </c>
    </row>
    <row r="371" spans="1:47" s="2" customFormat="1" ht="11.25">
      <c r="A371" s="34"/>
      <c r="B371" s="35"/>
      <c r="C371" s="36"/>
      <c r="D371" s="209" t="s">
        <v>153</v>
      </c>
      <c r="E371" s="36"/>
      <c r="F371" s="210" t="s">
        <v>1390</v>
      </c>
      <c r="G371" s="36"/>
      <c r="H371" s="36"/>
      <c r="I371" s="206"/>
      <c r="J371" s="36"/>
      <c r="K371" s="36"/>
      <c r="L371" s="39"/>
      <c r="M371" s="207"/>
      <c r="N371" s="208"/>
      <c r="O371" s="71"/>
      <c r="P371" s="71"/>
      <c r="Q371" s="71"/>
      <c r="R371" s="71"/>
      <c r="S371" s="71"/>
      <c r="T371" s="72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T371" s="17" t="s">
        <v>153</v>
      </c>
      <c r="AU371" s="17" t="s">
        <v>83</v>
      </c>
    </row>
    <row r="372" spans="2:51" s="14" customFormat="1" ht="11.25">
      <c r="B372" s="221"/>
      <c r="C372" s="222"/>
      <c r="D372" s="204" t="s">
        <v>159</v>
      </c>
      <c r="E372" s="222"/>
      <c r="F372" s="224" t="s">
        <v>1391</v>
      </c>
      <c r="G372" s="222"/>
      <c r="H372" s="225">
        <v>1047.717</v>
      </c>
      <c r="I372" s="226"/>
      <c r="J372" s="222"/>
      <c r="K372" s="222"/>
      <c r="L372" s="227"/>
      <c r="M372" s="228"/>
      <c r="N372" s="229"/>
      <c r="O372" s="229"/>
      <c r="P372" s="229"/>
      <c r="Q372" s="229"/>
      <c r="R372" s="229"/>
      <c r="S372" s="229"/>
      <c r="T372" s="230"/>
      <c r="AT372" s="231" t="s">
        <v>159</v>
      </c>
      <c r="AU372" s="231" t="s">
        <v>83</v>
      </c>
      <c r="AV372" s="14" t="s">
        <v>83</v>
      </c>
      <c r="AW372" s="14" t="s">
        <v>4</v>
      </c>
      <c r="AX372" s="14" t="s">
        <v>81</v>
      </c>
      <c r="AY372" s="231" t="s">
        <v>142</v>
      </c>
    </row>
    <row r="373" spans="1:65" s="2" customFormat="1" ht="33" customHeight="1">
      <c r="A373" s="34"/>
      <c r="B373" s="35"/>
      <c r="C373" s="191" t="s">
        <v>662</v>
      </c>
      <c r="D373" s="191" t="s">
        <v>145</v>
      </c>
      <c r="E373" s="192" t="s">
        <v>1392</v>
      </c>
      <c r="F373" s="193" t="s">
        <v>1007</v>
      </c>
      <c r="G373" s="194" t="s">
        <v>379</v>
      </c>
      <c r="H373" s="195">
        <v>43.621</v>
      </c>
      <c r="I373" s="196"/>
      <c r="J373" s="197">
        <f>ROUND(I373*H373,2)</f>
        <v>0</v>
      </c>
      <c r="K373" s="193" t="s">
        <v>149</v>
      </c>
      <c r="L373" s="39"/>
      <c r="M373" s="198" t="s">
        <v>1</v>
      </c>
      <c r="N373" s="199" t="s">
        <v>38</v>
      </c>
      <c r="O373" s="71"/>
      <c r="P373" s="200">
        <f>O373*H373</f>
        <v>0</v>
      </c>
      <c r="Q373" s="200">
        <v>0</v>
      </c>
      <c r="R373" s="200">
        <f>Q373*H373</f>
        <v>0</v>
      </c>
      <c r="S373" s="200">
        <v>0</v>
      </c>
      <c r="T373" s="201">
        <f>S373*H373</f>
        <v>0</v>
      </c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R373" s="202" t="s">
        <v>168</v>
      </c>
      <c r="AT373" s="202" t="s">
        <v>145</v>
      </c>
      <c r="AU373" s="202" t="s">
        <v>83</v>
      </c>
      <c r="AY373" s="17" t="s">
        <v>142</v>
      </c>
      <c r="BE373" s="203">
        <f>IF(N373="základní",J373,0)</f>
        <v>0</v>
      </c>
      <c r="BF373" s="203">
        <f>IF(N373="snížená",J373,0)</f>
        <v>0</v>
      </c>
      <c r="BG373" s="203">
        <f>IF(N373="zákl. přenesená",J373,0)</f>
        <v>0</v>
      </c>
      <c r="BH373" s="203">
        <f>IF(N373="sníž. přenesená",J373,0)</f>
        <v>0</v>
      </c>
      <c r="BI373" s="203">
        <f>IF(N373="nulová",J373,0)</f>
        <v>0</v>
      </c>
      <c r="BJ373" s="17" t="s">
        <v>81</v>
      </c>
      <c r="BK373" s="203">
        <f>ROUND(I373*H373,2)</f>
        <v>0</v>
      </c>
      <c r="BL373" s="17" t="s">
        <v>168</v>
      </c>
      <c r="BM373" s="202" t="s">
        <v>1393</v>
      </c>
    </row>
    <row r="374" spans="1:47" s="2" customFormat="1" ht="29.25">
      <c r="A374" s="34"/>
      <c r="B374" s="35"/>
      <c r="C374" s="36"/>
      <c r="D374" s="204" t="s">
        <v>152</v>
      </c>
      <c r="E374" s="36"/>
      <c r="F374" s="205" t="s">
        <v>1009</v>
      </c>
      <c r="G374" s="36"/>
      <c r="H374" s="36"/>
      <c r="I374" s="206"/>
      <c r="J374" s="36"/>
      <c r="K374" s="36"/>
      <c r="L374" s="39"/>
      <c r="M374" s="207"/>
      <c r="N374" s="208"/>
      <c r="O374" s="71"/>
      <c r="P374" s="71"/>
      <c r="Q374" s="71"/>
      <c r="R374" s="71"/>
      <c r="S374" s="71"/>
      <c r="T374" s="72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T374" s="17" t="s">
        <v>152</v>
      </c>
      <c r="AU374" s="17" t="s">
        <v>83</v>
      </c>
    </row>
    <row r="375" spans="1:47" s="2" customFormat="1" ht="11.25">
      <c r="A375" s="34"/>
      <c r="B375" s="35"/>
      <c r="C375" s="36"/>
      <c r="D375" s="209" t="s">
        <v>153</v>
      </c>
      <c r="E375" s="36"/>
      <c r="F375" s="210" t="s">
        <v>1394</v>
      </c>
      <c r="G375" s="36"/>
      <c r="H375" s="36"/>
      <c r="I375" s="206"/>
      <c r="J375" s="36"/>
      <c r="K375" s="36"/>
      <c r="L375" s="39"/>
      <c r="M375" s="207"/>
      <c r="N375" s="208"/>
      <c r="O375" s="71"/>
      <c r="P375" s="71"/>
      <c r="Q375" s="71"/>
      <c r="R375" s="71"/>
      <c r="S375" s="71"/>
      <c r="T375" s="72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T375" s="17" t="s">
        <v>153</v>
      </c>
      <c r="AU375" s="17" t="s">
        <v>83</v>
      </c>
    </row>
    <row r="376" spans="2:51" s="14" customFormat="1" ht="11.25">
      <c r="B376" s="221"/>
      <c r="C376" s="222"/>
      <c r="D376" s="204" t="s">
        <v>159</v>
      </c>
      <c r="E376" s="223" t="s">
        <v>1</v>
      </c>
      <c r="F376" s="224" t="s">
        <v>1395</v>
      </c>
      <c r="G376" s="222"/>
      <c r="H376" s="225">
        <v>43.621</v>
      </c>
      <c r="I376" s="226"/>
      <c r="J376" s="222"/>
      <c r="K376" s="222"/>
      <c r="L376" s="227"/>
      <c r="M376" s="228"/>
      <c r="N376" s="229"/>
      <c r="O376" s="229"/>
      <c r="P376" s="229"/>
      <c r="Q376" s="229"/>
      <c r="R376" s="229"/>
      <c r="S376" s="229"/>
      <c r="T376" s="230"/>
      <c r="AT376" s="231" t="s">
        <v>159</v>
      </c>
      <c r="AU376" s="231" t="s">
        <v>83</v>
      </c>
      <c r="AV376" s="14" t="s">
        <v>83</v>
      </c>
      <c r="AW376" s="14" t="s">
        <v>30</v>
      </c>
      <c r="AX376" s="14" t="s">
        <v>81</v>
      </c>
      <c r="AY376" s="231" t="s">
        <v>142</v>
      </c>
    </row>
    <row r="377" spans="1:65" s="2" customFormat="1" ht="33" customHeight="1">
      <c r="A377" s="34"/>
      <c r="B377" s="35"/>
      <c r="C377" s="191" t="s">
        <v>669</v>
      </c>
      <c r="D377" s="191" t="s">
        <v>145</v>
      </c>
      <c r="E377" s="192" t="s">
        <v>1396</v>
      </c>
      <c r="F377" s="193" t="s">
        <v>1028</v>
      </c>
      <c r="G377" s="194" t="s">
        <v>379</v>
      </c>
      <c r="H377" s="195">
        <v>1.606</v>
      </c>
      <c r="I377" s="196"/>
      <c r="J377" s="197">
        <f>ROUND(I377*H377,2)</f>
        <v>0</v>
      </c>
      <c r="K377" s="193" t="s">
        <v>149</v>
      </c>
      <c r="L377" s="39"/>
      <c r="M377" s="198" t="s">
        <v>1</v>
      </c>
      <c r="N377" s="199" t="s">
        <v>38</v>
      </c>
      <c r="O377" s="71"/>
      <c r="P377" s="200">
        <f>O377*H377</f>
        <v>0</v>
      </c>
      <c r="Q377" s="200">
        <v>0</v>
      </c>
      <c r="R377" s="200">
        <f>Q377*H377</f>
        <v>0</v>
      </c>
      <c r="S377" s="200">
        <v>0</v>
      </c>
      <c r="T377" s="201">
        <f>S377*H377</f>
        <v>0</v>
      </c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R377" s="202" t="s">
        <v>168</v>
      </c>
      <c r="AT377" s="202" t="s">
        <v>145</v>
      </c>
      <c r="AU377" s="202" t="s">
        <v>83</v>
      </c>
      <c r="AY377" s="17" t="s">
        <v>142</v>
      </c>
      <c r="BE377" s="203">
        <f>IF(N377="základní",J377,0)</f>
        <v>0</v>
      </c>
      <c r="BF377" s="203">
        <f>IF(N377="snížená",J377,0)</f>
        <v>0</v>
      </c>
      <c r="BG377" s="203">
        <f>IF(N377="zákl. přenesená",J377,0)</f>
        <v>0</v>
      </c>
      <c r="BH377" s="203">
        <f>IF(N377="sníž. přenesená",J377,0)</f>
        <v>0</v>
      </c>
      <c r="BI377" s="203">
        <f>IF(N377="nulová",J377,0)</f>
        <v>0</v>
      </c>
      <c r="BJ377" s="17" t="s">
        <v>81</v>
      </c>
      <c r="BK377" s="203">
        <f>ROUND(I377*H377,2)</f>
        <v>0</v>
      </c>
      <c r="BL377" s="17" t="s">
        <v>168</v>
      </c>
      <c r="BM377" s="202" t="s">
        <v>1397</v>
      </c>
    </row>
    <row r="378" spans="1:47" s="2" customFormat="1" ht="29.25">
      <c r="A378" s="34"/>
      <c r="B378" s="35"/>
      <c r="C378" s="36"/>
      <c r="D378" s="204" t="s">
        <v>152</v>
      </c>
      <c r="E378" s="36"/>
      <c r="F378" s="205" t="s">
        <v>1030</v>
      </c>
      <c r="G378" s="36"/>
      <c r="H378" s="36"/>
      <c r="I378" s="206"/>
      <c r="J378" s="36"/>
      <c r="K378" s="36"/>
      <c r="L378" s="39"/>
      <c r="M378" s="207"/>
      <c r="N378" s="208"/>
      <c r="O378" s="71"/>
      <c r="P378" s="71"/>
      <c r="Q378" s="71"/>
      <c r="R378" s="71"/>
      <c r="S378" s="71"/>
      <c r="T378" s="72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T378" s="17" t="s">
        <v>152</v>
      </c>
      <c r="AU378" s="17" t="s">
        <v>83</v>
      </c>
    </row>
    <row r="379" spans="1:47" s="2" customFormat="1" ht="11.25">
      <c r="A379" s="34"/>
      <c r="B379" s="35"/>
      <c r="C379" s="36"/>
      <c r="D379" s="209" t="s">
        <v>153</v>
      </c>
      <c r="E379" s="36"/>
      <c r="F379" s="210" t="s">
        <v>1398</v>
      </c>
      <c r="G379" s="36"/>
      <c r="H379" s="36"/>
      <c r="I379" s="206"/>
      <c r="J379" s="36"/>
      <c r="K379" s="36"/>
      <c r="L379" s="39"/>
      <c r="M379" s="207"/>
      <c r="N379" s="208"/>
      <c r="O379" s="71"/>
      <c r="P379" s="71"/>
      <c r="Q379" s="71"/>
      <c r="R379" s="71"/>
      <c r="S379" s="71"/>
      <c r="T379" s="72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T379" s="17" t="s">
        <v>153</v>
      </c>
      <c r="AU379" s="17" t="s">
        <v>83</v>
      </c>
    </row>
    <row r="380" spans="2:51" s="14" customFormat="1" ht="11.25">
      <c r="B380" s="221"/>
      <c r="C380" s="222"/>
      <c r="D380" s="204" t="s">
        <v>159</v>
      </c>
      <c r="E380" s="223" t="s">
        <v>1</v>
      </c>
      <c r="F380" s="224" t="s">
        <v>1399</v>
      </c>
      <c r="G380" s="222"/>
      <c r="H380" s="225">
        <v>1.606</v>
      </c>
      <c r="I380" s="226"/>
      <c r="J380" s="222"/>
      <c r="K380" s="222"/>
      <c r="L380" s="227"/>
      <c r="M380" s="228"/>
      <c r="N380" s="229"/>
      <c r="O380" s="229"/>
      <c r="P380" s="229"/>
      <c r="Q380" s="229"/>
      <c r="R380" s="229"/>
      <c r="S380" s="229"/>
      <c r="T380" s="230"/>
      <c r="AT380" s="231" t="s">
        <v>159</v>
      </c>
      <c r="AU380" s="231" t="s">
        <v>83</v>
      </c>
      <c r="AV380" s="14" t="s">
        <v>83</v>
      </c>
      <c r="AW380" s="14" t="s">
        <v>30</v>
      </c>
      <c r="AX380" s="14" t="s">
        <v>81</v>
      </c>
      <c r="AY380" s="231" t="s">
        <v>142</v>
      </c>
    </row>
    <row r="381" spans="1:65" s="2" customFormat="1" ht="24.2" customHeight="1">
      <c r="A381" s="34"/>
      <c r="B381" s="35"/>
      <c r="C381" s="191" t="s">
        <v>676</v>
      </c>
      <c r="D381" s="191" t="s">
        <v>145</v>
      </c>
      <c r="E381" s="192" t="s">
        <v>1400</v>
      </c>
      <c r="F381" s="193" t="s">
        <v>427</v>
      </c>
      <c r="G381" s="194" t="s">
        <v>379</v>
      </c>
      <c r="H381" s="195">
        <v>71.186</v>
      </c>
      <c r="I381" s="196"/>
      <c r="J381" s="197">
        <f>ROUND(I381*H381,2)</f>
        <v>0</v>
      </c>
      <c r="K381" s="193" t="s">
        <v>149</v>
      </c>
      <c r="L381" s="39"/>
      <c r="M381" s="198" t="s">
        <v>1</v>
      </c>
      <c r="N381" s="199" t="s">
        <v>38</v>
      </c>
      <c r="O381" s="71"/>
      <c r="P381" s="200">
        <f>O381*H381</f>
        <v>0</v>
      </c>
      <c r="Q381" s="200">
        <v>0</v>
      </c>
      <c r="R381" s="200">
        <f>Q381*H381</f>
        <v>0</v>
      </c>
      <c r="S381" s="200">
        <v>0</v>
      </c>
      <c r="T381" s="201">
        <f>S381*H381</f>
        <v>0</v>
      </c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R381" s="202" t="s">
        <v>168</v>
      </c>
      <c r="AT381" s="202" t="s">
        <v>145</v>
      </c>
      <c r="AU381" s="202" t="s">
        <v>83</v>
      </c>
      <c r="AY381" s="17" t="s">
        <v>142</v>
      </c>
      <c r="BE381" s="203">
        <f>IF(N381="základní",J381,0)</f>
        <v>0</v>
      </c>
      <c r="BF381" s="203">
        <f>IF(N381="snížená",J381,0)</f>
        <v>0</v>
      </c>
      <c r="BG381" s="203">
        <f>IF(N381="zákl. přenesená",J381,0)</f>
        <v>0</v>
      </c>
      <c r="BH381" s="203">
        <f>IF(N381="sníž. přenesená",J381,0)</f>
        <v>0</v>
      </c>
      <c r="BI381" s="203">
        <f>IF(N381="nulová",J381,0)</f>
        <v>0</v>
      </c>
      <c r="BJ381" s="17" t="s">
        <v>81</v>
      </c>
      <c r="BK381" s="203">
        <f>ROUND(I381*H381,2)</f>
        <v>0</v>
      </c>
      <c r="BL381" s="17" t="s">
        <v>168</v>
      </c>
      <c r="BM381" s="202" t="s">
        <v>1401</v>
      </c>
    </row>
    <row r="382" spans="1:47" s="2" customFormat="1" ht="29.25">
      <c r="A382" s="34"/>
      <c r="B382" s="35"/>
      <c r="C382" s="36"/>
      <c r="D382" s="204" t="s">
        <v>152</v>
      </c>
      <c r="E382" s="36"/>
      <c r="F382" s="205" t="s">
        <v>429</v>
      </c>
      <c r="G382" s="36"/>
      <c r="H382" s="36"/>
      <c r="I382" s="206"/>
      <c r="J382" s="36"/>
      <c r="K382" s="36"/>
      <c r="L382" s="39"/>
      <c r="M382" s="207"/>
      <c r="N382" s="208"/>
      <c r="O382" s="71"/>
      <c r="P382" s="71"/>
      <c r="Q382" s="71"/>
      <c r="R382" s="71"/>
      <c r="S382" s="71"/>
      <c r="T382" s="72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T382" s="17" t="s">
        <v>152</v>
      </c>
      <c r="AU382" s="17" t="s">
        <v>83</v>
      </c>
    </row>
    <row r="383" spans="1:47" s="2" customFormat="1" ht="11.25">
      <c r="A383" s="34"/>
      <c r="B383" s="35"/>
      <c r="C383" s="36"/>
      <c r="D383" s="209" t="s">
        <v>153</v>
      </c>
      <c r="E383" s="36"/>
      <c r="F383" s="210" t="s">
        <v>1402</v>
      </c>
      <c r="G383" s="36"/>
      <c r="H383" s="36"/>
      <c r="I383" s="206"/>
      <c r="J383" s="36"/>
      <c r="K383" s="36"/>
      <c r="L383" s="39"/>
      <c r="M383" s="207"/>
      <c r="N383" s="208"/>
      <c r="O383" s="71"/>
      <c r="P383" s="71"/>
      <c r="Q383" s="71"/>
      <c r="R383" s="71"/>
      <c r="S383" s="71"/>
      <c r="T383" s="72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T383" s="17" t="s">
        <v>153</v>
      </c>
      <c r="AU383" s="17" t="s">
        <v>83</v>
      </c>
    </row>
    <row r="384" spans="2:51" s="14" customFormat="1" ht="11.25">
      <c r="B384" s="221"/>
      <c r="C384" s="222"/>
      <c r="D384" s="204" t="s">
        <v>159</v>
      </c>
      <c r="E384" s="223" t="s">
        <v>1</v>
      </c>
      <c r="F384" s="224" t="s">
        <v>1403</v>
      </c>
      <c r="G384" s="222"/>
      <c r="H384" s="225">
        <v>71.186</v>
      </c>
      <c r="I384" s="226"/>
      <c r="J384" s="222"/>
      <c r="K384" s="222"/>
      <c r="L384" s="227"/>
      <c r="M384" s="228"/>
      <c r="N384" s="229"/>
      <c r="O384" s="229"/>
      <c r="P384" s="229"/>
      <c r="Q384" s="229"/>
      <c r="R384" s="229"/>
      <c r="S384" s="229"/>
      <c r="T384" s="230"/>
      <c r="AT384" s="231" t="s">
        <v>159</v>
      </c>
      <c r="AU384" s="231" t="s">
        <v>83</v>
      </c>
      <c r="AV384" s="14" t="s">
        <v>83</v>
      </c>
      <c r="AW384" s="14" t="s">
        <v>30</v>
      </c>
      <c r="AX384" s="14" t="s">
        <v>81</v>
      </c>
      <c r="AY384" s="231" t="s">
        <v>142</v>
      </c>
    </row>
    <row r="385" spans="2:63" s="12" customFormat="1" ht="22.9" customHeight="1">
      <c r="B385" s="175"/>
      <c r="C385" s="176"/>
      <c r="D385" s="177" t="s">
        <v>72</v>
      </c>
      <c r="E385" s="189" t="s">
        <v>1038</v>
      </c>
      <c r="F385" s="189" t="s">
        <v>1039</v>
      </c>
      <c r="G385" s="176"/>
      <c r="H385" s="176"/>
      <c r="I385" s="179"/>
      <c r="J385" s="190">
        <f>BK385</f>
        <v>0</v>
      </c>
      <c r="K385" s="176"/>
      <c r="L385" s="181"/>
      <c r="M385" s="182"/>
      <c r="N385" s="183"/>
      <c r="O385" s="183"/>
      <c r="P385" s="184">
        <f>SUM(P386:P388)</f>
        <v>0</v>
      </c>
      <c r="Q385" s="183"/>
      <c r="R385" s="184">
        <f>SUM(R386:R388)</f>
        <v>0</v>
      </c>
      <c r="S385" s="183"/>
      <c r="T385" s="185">
        <f>SUM(T386:T388)</f>
        <v>0</v>
      </c>
      <c r="AR385" s="186" t="s">
        <v>81</v>
      </c>
      <c r="AT385" s="187" t="s">
        <v>72</v>
      </c>
      <c r="AU385" s="187" t="s">
        <v>81</v>
      </c>
      <c r="AY385" s="186" t="s">
        <v>142</v>
      </c>
      <c r="BK385" s="188">
        <f>SUM(BK386:BK388)</f>
        <v>0</v>
      </c>
    </row>
    <row r="386" spans="1:65" s="2" customFormat="1" ht="24.2" customHeight="1">
      <c r="A386" s="34"/>
      <c r="B386" s="35"/>
      <c r="C386" s="191" t="s">
        <v>681</v>
      </c>
      <c r="D386" s="191" t="s">
        <v>145</v>
      </c>
      <c r="E386" s="192" t="s">
        <v>1404</v>
      </c>
      <c r="F386" s="193" t="s">
        <v>1405</v>
      </c>
      <c r="G386" s="194" t="s">
        <v>379</v>
      </c>
      <c r="H386" s="195">
        <v>185.463</v>
      </c>
      <c r="I386" s="196"/>
      <c r="J386" s="197">
        <f>ROUND(I386*H386,2)</f>
        <v>0</v>
      </c>
      <c r="K386" s="193" t="s">
        <v>149</v>
      </c>
      <c r="L386" s="39"/>
      <c r="M386" s="198" t="s">
        <v>1</v>
      </c>
      <c r="N386" s="199" t="s">
        <v>38</v>
      </c>
      <c r="O386" s="71"/>
      <c r="P386" s="200">
        <f>O386*H386</f>
        <v>0</v>
      </c>
      <c r="Q386" s="200">
        <v>0</v>
      </c>
      <c r="R386" s="200">
        <f>Q386*H386</f>
        <v>0</v>
      </c>
      <c r="S386" s="200">
        <v>0</v>
      </c>
      <c r="T386" s="201">
        <f>S386*H386</f>
        <v>0</v>
      </c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R386" s="202" t="s">
        <v>168</v>
      </c>
      <c r="AT386" s="202" t="s">
        <v>145</v>
      </c>
      <c r="AU386" s="202" t="s">
        <v>83</v>
      </c>
      <c r="AY386" s="17" t="s">
        <v>142</v>
      </c>
      <c r="BE386" s="203">
        <f>IF(N386="základní",J386,0)</f>
        <v>0</v>
      </c>
      <c r="BF386" s="203">
        <f>IF(N386="snížená",J386,0)</f>
        <v>0</v>
      </c>
      <c r="BG386" s="203">
        <f>IF(N386="zákl. přenesená",J386,0)</f>
        <v>0</v>
      </c>
      <c r="BH386" s="203">
        <f>IF(N386="sníž. přenesená",J386,0)</f>
        <v>0</v>
      </c>
      <c r="BI386" s="203">
        <f>IF(N386="nulová",J386,0)</f>
        <v>0</v>
      </c>
      <c r="BJ386" s="17" t="s">
        <v>81</v>
      </c>
      <c r="BK386" s="203">
        <f>ROUND(I386*H386,2)</f>
        <v>0</v>
      </c>
      <c r="BL386" s="17" t="s">
        <v>168</v>
      </c>
      <c r="BM386" s="202" t="s">
        <v>1406</v>
      </c>
    </row>
    <row r="387" spans="1:47" s="2" customFormat="1" ht="19.5">
      <c r="A387" s="34"/>
      <c r="B387" s="35"/>
      <c r="C387" s="36"/>
      <c r="D387" s="204" t="s">
        <v>152</v>
      </c>
      <c r="E387" s="36"/>
      <c r="F387" s="205" t="s">
        <v>1407</v>
      </c>
      <c r="G387" s="36"/>
      <c r="H387" s="36"/>
      <c r="I387" s="206"/>
      <c r="J387" s="36"/>
      <c r="K387" s="36"/>
      <c r="L387" s="39"/>
      <c r="M387" s="207"/>
      <c r="N387" s="208"/>
      <c r="O387" s="71"/>
      <c r="P387" s="71"/>
      <c r="Q387" s="71"/>
      <c r="R387" s="71"/>
      <c r="S387" s="71"/>
      <c r="T387" s="72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T387" s="17" t="s">
        <v>152</v>
      </c>
      <c r="AU387" s="17" t="s">
        <v>83</v>
      </c>
    </row>
    <row r="388" spans="1:47" s="2" customFormat="1" ht="11.25">
      <c r="A388" s="34"/>
      <c r="B388" s="35"/>
      <c r="C388" s="36"/>
      <c r="D388" s="209" t="s">
        <v>153</v>
      </c>
      <c r="E388" s="36"/>
      <c r="F388" s="210" t="s">
        <v>1408</v>
      </c>
      <c r="G388" s="36"/>
      <c r="H388" s="36"/>
      <c r="I388" s="206"/>
      <c r="J388" s="36"/>
      <c r="K388" s="36"/>
      <c r="L388" s="39"/>
      <c r="M388" s="207"/>
      <c r="N388" s="208"/>
      <c r="O388" s="71"/>
      <c r="P388" s="71"/>
      <c r="Q388" s="71"/>
      <c r="R388" s="71"/>
      <c r="S388" s="71"/>
      <c r="T388" s="72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T388" s="17" t="s">
        <v>153</v>
      </c>
      <c r="AU388" s="17" t="s">
        <v>83</v>
      </c>
    </row>
    <row r="389" spans="2:63" s="12" customFormat="1" ht="25.9" customHeight="1">
      <c r="B389" s="175"/>
      <c r="C389" s="176"/>
      <c r="D389" s="177" t="s">
        <v>72</v>
      </c>
      <c r="E389" s="178" t="s">
        <v>1046</v>
      </c>
      <c r="F389" s="178" t="s">
        <v>1047</v>
      </c>
      <c r="G389" s="176"/>
      <c r="H389" s="176"/>
      <c r="I389" s="179"/>
      <c r="J389" s="180">
        <f>BK389</f>
        <v>0</v>
      </c>
      <c r="K389" s="176"/>
      <c r="L389" s="181"/>
      <c r="M389" s="182"/>
      <c r="N389" s="183"/>
      <c r="O389" s="183"/>
      <c r="P389" s="184">
        <f>P390</f>
        <v>0</v>
      </c>
      <c r="Q389" s="183"/>
      <c r="R389" s="184">
        <f>R390</f>
        <v>0.0354293</v>
      </c>
      <c r="S389" s="183"/>
      <c r="T389" s="185">
        <f>T390</f>
        <v>0</v>
      </c>
      <c r="AR389" s="186" t="s">
        <v>83</v>
      </c>
      <c r="AT389" s="187" t="s">
        <v>72</v>
      </c>
      <c r="AU389" s="187" t="s">
        <v>73</v>
      </c>
      <c r="AY389" s="186" t="s">
        <v>142</v>
      </c>
      <c r="BK389" s="188">
        <f>BK390</f>
        <v>0</v>
      </c>
    </row>
    <row r="390" spans="2:63" s="12" customFormat="1" ht="22.9" customHeight="1">
      <c r="B390" s="175"/>
      <c r="C390" s="176"/>
      <c r="D390" s="177" t="s">
        <v>72</v>
      </c>
      <c r="E390" s="189" t="s">
        <v>1048</v>
      </c>
      <c r="F390" s="189" t="s">
        <v>1049</v>
      </c>
      <c r="G390" s="176"/>
      <c r="H390" s="176"/>
      <c r="I390" s="179"/>
      <c r="J390" s="190">
        <f>BK390</f>
        <v>0</v>
      </c>
      <c r="K390" s="176"/>
      <c r="L390" s="181"/>
      <c r="M390" s="182"/>
      <c r="N390" s="183"/>
      <c r="O390" s="183"/>
      <c r="P390" s="184">
        <f>SUM(P391:P418)</f>
        <v>0</v>
      </c>
      <c r="Q390" s="183"/>
      <c r="R390" s="184">
        <f>SUM(R391:R418)</f>
        <v>0.0354293</v>
      </c>
      <c r="S390" s="183"/>
      <c r="T390" s="185">
        <f>SUM(T391:T418)</f>
        <v>0</v>
      </c>
      <c r="AR390" s="186" t="s">
        <v>83</v>
      </c>
      <c r="AT390" s="187" t="s">
        <v>72</v>
      </c>
      <c r="AU390" s="187" t="s">
        <v>81</v>
      </c>
      <c r="AY390" s="186" t="s">
        <v>142</v>
      </c>
      <c r="BK390" s="188">
        <f>SUM(BK391:BK418)</f>
        <v>0</v>
      </c>
    </row>
    <row r="391" spans="1:65" s="2" customFormat="1" ht="24.2" customHeight="1">
      <c r="A391" s="34"/>
      <c r="B391" s="35"/>
      <c r="C391" s="191" t="s">
        <v>686</v>
      </c>
      <c r="D391" s="191" t="s">
        <v>145</v>
      </c>
      <c r="E391" s="192" t="s">
        <v>1409</v>
      </c>
      <c r="F391" s="193" t="s">
        <v>1410</v>
      </c>
      <c r="G391" s="194" t="s">
        <v>319</v>
      </c>
      <c r="H391" s="195">
        <v>30</v>
      </c>
      <c r="I391" s="196"/>
      <c r="J391" s="197">
        <f>ROUND(I391*H391,2)</f>
        <v>0</v>
      </c>
      <c r="K391" s="193" t="s">
        <v>149</v>
      </c>
      <c r="L391" s="39"/>
      <c r="M391" s="198" t="s">
        <v>1</v>
      </c>
      <c r="N391" s="199" t="s">
        <v>38</v>
      </c>
      <c r="O391" s="71"/>
      <c r="P391" s="200">
        <f>O391*H391</f>
        <v>0</v>
      </c>
      <c r="Q391" s="200">
        <v>4E-05</v>
      </c>
      <c r="R391" s="200">
        <f>Q391*H391</f>
        <v>0.0012000000000000001</v>
      </c>
      <c r="S391" s="200">
        <v>0</v>
      </c>
      <c r="T391" s="201">
        <f>S391*H391</f>
        <v>0</v>
      </c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R391" s="202" t="s">
        <v>249</v>
      </c>
      <c r="AT391" s="202" t="s">
        <v>145</v>
      </c>
      <c r="AU391" s="202" t="s">
        <v>83</v>
      </c>
      <c r="AY391" s="17" t="s">
        <v>142</v>
      </c>
      <c r="BE391" s="203">
        <f>IF(N391="základní",J391,0)</f>
        <v>0</v>
      </c>
      <c r="BF391" s="203">
        <f>IF(N391="snížená",J391,0)</f>
        <v>0</v>
      </c>
      <c r="BG391" s="203">
        <f>IF(N391="zákl. přenesená",J391,0)</f>
        <v>0</v>
      </c>
      <c r="BH391" s="203">
        <f>IF(N391="sníž. přenesená",J391,0)</f>
        <v>0</v>
      </c>
      <c r="BI391" s="203">
        <f>IF(N391="nulová",J391,0)</f>
        <v>0</v>
      </c>
      <c r="BJ391" s="17" t="s">
        <v>81</v>
      </c>
      <c r="BK391" s="203">
        <f>ROUND(I391*H391,2)</f>
        <v>0</v>
      </c>
      <c r="BL391" s="17" t="s">
        <v>249</v>
      </c>
      <c r="BM391" s="202" t="s">
        <v>1411</v>
      </c>
    </row>
    <row r="392" spans="1:47" s="2" customFormat="1" ht="19.5">
      <c r="A392" s="34"/>
      <c r="B392" s="35"/>
      <c r="C392" s="36"/>
      <c r="D392" s="204" t="s">
        <v>152</v>
      </c>
      <c r="E392" s="36"/>
      <c r="F392" s="205" t="s">
        <v>1412</v>
      </c>
      <c r="G392" s="36"/>
      <c r="H392" s="36"/>
      <c r="I392" s="206"/>
      <c r="J392" s="36"/>
      <c r="K392" s="36"/>
      <c r="L392" s="39"/>
      <c r="M392" s="207"/>
      <c r="N392" s="208"/>
      <c r="O392" s="71"/>
      <c r="P392" s="71"/>
      <c r="Q392" s="71"/>
      <c r="R392" s="71"/>
      <c r="S392" s="71"/>
      <c r="T392" s="72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T392" s="17" t="s">
        <v>152</v>
      </c>
      <c r="AU392" s="17" t="s">
        <v>83</v>
      </c>
    </row>
    <row r="393" spans="1:47" s="2" customFormat="1" ht="11.25">
      <c r="A393" s="34"/>
      <c r="B393" s="35"/>
      <c r="C393" s="36"/>
      <c r="D393" s="209" t="s">
        <v>153</v>
      </c>
      <c r="E393" s="36"/>
      <c r="F393" s="210" t="s">
        <v>1413</v>
      </c>
      <c r="G393" s="36"/>
      <c r="H393" s="36"/>
      <c r="I393" s="206"/>
      <c r="J393" s="36"/>
      <c r="K393" s="36"/>
      <c r="L393" s="39"/>
      <c r="M393" s="207"/>
      <c r="N393" s="208"/>
      <c r="O393" s="71"/>
      <c r="P393" s="71"/>
      <c r="Q393" s="71"/>
      <c r="R393" s="71"/>
      <c r="S393" s="71"/>
      <c r="T393" s="72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T393" s="17" t="s">
        <v>153</v>
      </c>
      <c r="AU393" s="17" t="s">
        <v>83</v>
      </c>
    </row>
    <row r="394" spans="2:51" s="13" customFormat="1" ht="11.25">
      <c r="B394" s="211"/>
      <c r="C394" s="212"/>
      <c r="D394" s="204" t="s">
        <v>159</v>
      </c>
      <c r="E394" s="213" t="s">
        <v>1</v>
      </c>
      <c r="F394" s="214" t="s">
        <v>1250</v>
      </c>
      <c r="G394" s="212"/>
      <c r="H394" s="213" t="s">
        <v>1</v>
      </c>
      <c r="I394" s="215"/>
      <c r="J394" s="212"/>
      <c r="K394" s="212"/>
      <c r="L394" s="216"/>
      <c r="M394" s="217"/>
      <c r="N394" s="218"/>
      <c r="O394" s="218"/>
      <c r="P394" s="218"/>
      <c r="Q394" s="218"/>
      <c r="R394" s="218"/>
      <c r="S394" s="218"/>
      <c r="T394" s="219"/>
      <c r="AT394" s="220" t="s">
        <v>159</v>
      </c>
      <c r="AU394" s="220" t="s">
        <v>83</v>
      </c>
      <c r="AV394" s="13" t="s">
        <v>81</v>
      </c>
      <c r="AW394" s="13" t="s">
        <v>30</v>
      </c>
      <c r="AX394" s="13" t="s">
        <v>73</v>
      </c>
      <c r="AY394" s="220" t="s">
        <v>142</v>
      </c>
    </row>
    <row r="395" spans="2:51" s="14" customFormat="1" ht="11.25">
      <c r="B395" s="221"/>
      <c r="C395" s="222"/>
      <c r="D395" s="204" t="s">
        <v>159</v>
      </c>
      <c r="E395" s="223" t="s">
        <v>1</v>
      </c>
      <c r="F395" s="224" t="s">
        <v>515</v>
      </c>
      <c r="G395" s="222"/>
      <c r="H395" s="225">
        <v>30</v>
      </c>
      <c r="I395" s="226"/>
      <c r="J395" s="222"/>
      <c r="K395" s="222"/>
      <c r="L395" s="227"/>
      <c r="M395" s="228"/>
      <c r="N395" s="229"/>
      <c r="O395" s="229"/>
      <c r="P395" s="229"/>
      <c r="Q395" s="229"/>
      <c r="R395" s="229"/>
      <c r="S395" s="229"/>
      <c r="T395" s="230"/>
      <c r="AT395" s="231" t="s">
        <v>159</v>
      </c>
      <c r="AU395" s="231" t="s">
        <v>83</v>
      </c>
      <c r="AV395" s="14" t="s">
        <v>83</v>
      </c>
      <c r="AW395" s="14" t="s">
        <v>30</v>
      </c>
      <c r="AX395" s="14" t="s">
        <v>81</v>
      </c>
      <c r="AY395" s="231" t="s">
        <v>142</v>
      </c>
    </row>
    <row r="396" spans="1:65" s="2" customFormat="1" ht="16.5" customHeight="1">
      <c r="A396" s="34"/>
      <c r="B396" s="35"/>
      <c r="C396" s="247" t="s">
        <v>690</v>
      </c>
      <c r="D396" s="247" t="s">
        <v>376</v>
      </c>
      <c r="E396" s="248" t="s">
        <v>1414</v>
      </c>
      <c r="F396" s="249" t="s">
        <v>1415</v>
      </c>
      <c r="G396" s="250" t="s">
        <v>319</v>
      </c>
      <c r="H396" s="251">
        <v>33</v>
      </c>
      <c r="I396" s="252"/>
      <c r="J396" s="253">
        <f>ROUND(I396*H396,2)</f>
        <v>0</v>
      </c>
      <c r="K396" s="249" t="s">
        <v>149</v>
      </c>
      <c r="L396" s="254"/>
      <c r="M396" s="255" t="s">
        <v>1</v>
      </c>
      <c r="N396" s="256" t="s">
        <v>38</v>
      </c>
      <c r="O396" s="71"/>
      <c r="P396" s="200">
        <f>O396*H396</f>
        <v>0</v>
      </c>
      <c r="Q396" s="200">
        <v>0.0006</v>
      </c>
      <c r="R396" s="200">
        <f>Q396*H396</f>
        <v>0.019799999999999998</v>
      </c>
      <c r="S396" s="200">
        <v>0</v>
      </c>
      <c r="T396" s="201">
        <f>S396*H396</f>
        <v>0</v>
      </c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R396" s="202" t="s">
        <v>198</v>
      </c>
      <c r="AT396" s="202" t="s">
        <v>376</v>
      </c>
      <c r="AU396" s="202" t="s">
        <v>83</v>
      </c>
      <c r="AY396" s="17" t="s">
        <v>142</v>
      </c>
      <c r="BE396" s="203">
        <f>IF(N396="základní",J396,0)</f>
        <v>0</v>
      </c>
      <c r="BF396" s="203">
        <f>IF(N396="snížená",J396,0)</f>
        <v>0</v>
      </c>
      <c r="BG396" s="203">
        <f>IF(N396="zákl. přenesená",J396,0)</f>
        <v>0</v>
      </c>
      <c r="BH396" s="203">
        <f>IF(N396="sníž. přenesená",J396,0)</f>
        <v>0</v>
      </c>
      <c r="BI396" s="203">
        <f>IF(N396="nulová",J396,0)</f>
        <v>0</v>
      </c>
      <c r="BJ396" s="17" t="s">
        <v>81</v>
      </c>
      <c r="BK396" s="203">
        <f>ROUND(I396*H396,2)</f>
        <v>0</v>
      </c>
      <c r="BL396" s="17" t="s">
        <v>168</v>
      </c>
      <c r="BM396" s="202" t="s">
        <v>1416</v>
      </c>
    </row>
    <row r="397" spans="1:47" s="2" customFormat="1" ht="11.25">
      <c r="A397" s="34"/>
      <c r="B397" s="35"/>
      <c r="C397" s="36"/>
      <c r="D397" s="204" t="s">
        <v>152</v>
      </c>
      <c r="E397" s="36"/>
      <c r="F397" s="205" t="s">
        <v>1415</v>
      </c>
      <c r="G397" s="36"/>
      <c r="H397" s="36"/>
      <c r="I397" s="206"/>
      <c r="J397" s="36"/>
      <c r="K397" s="36"/>
      <c r="L397" s="39"/>
      <c r="M397" s="207"/>
      <c r="N397" s="208"/>
      <c r="O397" s="71"/>
      <c r="P397" s="71"/>
      <c r="Q397" s="71"/>
      <c r="R397" s="71"/>
      <c r="S397" s="71"/>
      <c r="T397" s="72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T397" s="17" t="s">
        <v>152</v>
      </c>
      <c r="AU397" s="17" t="s">
        <v>83</v>
      </c>
    </row>
    <row r="398" spans="2:51" s="14" customFormat="1" ht="11.25">
      <c r="B398" s="221"/>
      <c r="C398" s="222"/>
      <c r="D398" s="204" t="s">
        <v>159</v>
      </c>
      <c r="E398" s="223" t="s">
        <v>1</v>
      </c>
      <c r="F398" s="224" t="s">
        <v>515</v>
      </c>
      <c r="G398" s="222"/>
      <c r="H398" s="225">
        <v>30</v>
      </c>
      <c r="I398" s="226"/>
      <c r="J398" s="222"/>
      <c r="K398" s="222"/>
      <c r="L398" s="227"/>
      <c r="M398" s="228"/>
      <c r="N398" s="229"/>
      <c r="O398" s="229"/>
      <c r="P398" s="229"/>
      <c r="Q398" s="229"/>
      <c r="R398" s="229"/>
      <c r="S398" s="229"/>
      <c r="T398" s="230"/>
      <c r="AT398" s="231" t="s">
        <v>159</v>
      </c>
      <c r="AU398" s="231" t="s">
        <v>83</v>
      </c>
      <c r="AV398" s="14" t="s">
        <v>83</v>
      </c>
      <c r="AW398" s="14" t="s">
        <v>30</v>
      </c>
      <c r="AX398" s="14" t="s">
        <v>73</v>
      </c>
      <c r="AY398" s="231" t="s">
        <v>142</v>
      </c>
    </row>
    <row r="399" spans="2:51" s="14" customFormat="1" ht="11.25">
      <c r="B399" s="221"/>
      <c r="C399" s="222"/>
      <c r="D399" s="204" t="s">
        <v>159</v>
      </c>
      <c r="E399" s="223" t="s">
        <v>1</v>
      </c>
      <c r="F399" s="224" t="s">
        <v>1417</v>
      </c>
      <c r="G399" s="222"/>
      <c r="H399" s="225">
        <v>3</v>
      </c>
      <c r="I399" s="226"/>
      <c r="J399" s="222"/>
      <c r="K399" s="222"/>
      <c r="L399" s="227"/>
      <c r="M399" s="228"/>
      <c r="N399" s="229"/>
      <c r="O399" s="229"/>
      <c r="P399" s="229"/>
      <c r="Q399" s="229"/>
      <c r="R399" s="229"/>
      <c r="S399" s="229"/>
      <c r="T399" s="230"/>
      <c r="AT399" s="231" t="s">
        <v>159</v>
      </c>
      <c r="AU399" s="231" t="s">
        <v>83</v>
      </c>
      <c r="AV399" s="14" t="s">
        <v>83</v>
      </c>
      <c r="AW399" s="14" t="s">
        <v>30</v>
      </c>
      <c r="AX399" s="14" t="s">
        <v>73</v>
      </c>
      <c r="AY399" s="231" t="s">
        <v>142</v>
      </c>
    </row>
    <row r="400" spans="2:51" s="15" customFormat="1" ht="11.25">
      <c r="B400" s="236"/>
      <c r="C400" s="237"/>
      <c r="D400" s="204" t="s">
        <v>159</v>
      </c>
      <c r="E400" s="238" t="s">
        <v>1</v>
      </c>
      <c r="F400" s="239" t="s">
        <v>374</v>
      </c>
      <c r="G400" s="237"/>
      <c r="H400" s="240">
        <v>33</v>
      </c>
      <c r="I400" s="241"/>
      <c r="J400" s="237"/>
      <c r="K400" s="237"/>
      <c r="L400" s="242"/>
      <c r="M400" s="243"/>
      <c r="N400" s="244"/>
      <c r="O400" s="244"/>
      <c r="P400" s="244"/>
      <c r="Q400" s="244"/>
      <c r="R400" s="244"/>
      <c r="S400" s="244"/>
      <c r="T400" s="245"/>
      <c r="AT400" s="246" t="s">
        <v>159</v>
      </c>
      <c r="AU400" s="246" t="s">
        <v>83</v>
      </c>
      <c r="AV400" s="15" t="s">
        <v>168</v>
      </c>
      <c r="AW400" s="15" t="s">
        <v>30</v>
      </c>
      <c r="AX400" s="15" t="s">
        <v>81</v>
      </c>
      <c r="AY400" s="246" t="s">
        <v>142</v>
      </c>
    </row>
    <row r="401" spans="1:65" s="2" customFormat="1" ht="24.2" customHeight="1">
      <c r="A401" s="34"/>
      <c r="B401" s="35"/>
      <c r="C401" s="191" t="s">
        <v>694</v>
      </c>
      <c r="D401" s="191" t="s">
        <v>145</v>
      </c>
      <c r="E401" s="192" t="s">
        <v>1088</v>
      </c>
      <c r="F401" s="193" t="s">
        <v>1418</v>
      </c>
      <c r="G401" s="194" t="s">
        <v>290</v>
      </c>
      <c r="H401" s="195">
        <v>7.21</v>
      </c>
      <c r="I401" s="196"/>
      <c r="J401" s="197">
        <f>ROUND(I401*H401,2)</f>
        <v>0</v>
      </c>
      <c r="K401" s="193" t="s">
        <v>149</v>
      </c>
      <c r="L401" s="39"/>
      <c r="M401" s="198" t="s">
        <v>1</v>
      </c>
      <c r="N401" s="199" t="s">
        <v>38</v>
      </c>
      <c r="O401" s="71"/>
      <c r="P401" s="200">
        <f>O401*H401</f>
        <v>0</v>
      </c>
      <c r="Q401" s="200">
        <v>0</v>
      </c>
      <c r="R401" s="200">
        <f>Q401*H401</f>
        <v>0</v>
      </c>
      <c r="S401" s="200">
        <v>0</v>
      </c>
      <c r="T401" s="201">
        <f>S401*H401</f>
        <v>0</v>
      </c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R401" s="202" t="s">
        <v>249</v>
      </c>
      <c r="AT401" s="202" t="s">
        <v>145</v>
      </c>
      <c r="AU401" s="202" t="s">
        <v>83</v>
      </c>
      <c r="AY401" s="17" t="s">
        <v>142</v>
      </c>
      <c r="BE401" s="203">
        <f>IF(N401="základní",J401,0)</f>
        <v>0</v>
      </c>
      <c r="BF401" s="203">
        <f>IF(N401="snížená",J401,0)</f>
        <v>0</v>
      </c>
      <c r="BG401" s="203">
        <f>IF(N401="zákl. přenesená",J401,0)</f>
        <v>0</v>
      </c>
      <c r="BH401" s="203">
        <f>IF(N401="sníž. přenesená",J401,0)</f>
        <v>0</v>
      </c>
      <c r="BI401" s="203">
        <f>IF(N401="nulová",J401,0)</f>
        <v>0</v>
      </c>
      <c r="BJ401" s="17" t="s">
        <v>81</v>
      </c>
      <c r="BK401" s="203">
        <f>ROUND(I401*H401,2)</f>
        <v>0</v>
      </c>
      <c r="BL401" s="17" t="s">
        <v>249</v>
      </c>
      <c r="BM401" s="202" t="s">
        <v>1419</v>
      </c>
    </row>
    <row r="402" spans="1:47" s="2" customFormat="1" ht="19.5">
      <c r="A402" s="34"/>
      <c r="B402" s="35"/>
      <c r="C402" s="36"/>
      <c r="D402" s="204" t="s">
        <v>152</v>
      </c>
      <c r="E402" s="36"/>
      <c r="F402" s="205" t="s">
        <v>1091</v>
      </c>
      <c r="G402" s="36"/>
      <c r="H402" s="36"/>
      <c r="I402" s="206"/>
      <c r="J402" s="36"/>
      <c r="K402" s="36"/>
      <c r="L402" s="39"/>
      <c r="M402" s="207"/>
      <c r="N402" s="208"/>
      <c r="O402" s="71"/>
      <c r="P402" s="71"/>
      <c r="Q402" s="71"/>
      <c r="R402" s="71"/>
      <c r="S402" s="71"/>
      <c r="T402" s="72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T402" s="17" t="s">
        <v>152</v>
      </c>
      <c r="AU402" s="17" t="s">
        <v>83</v>
      </c>
    </row>
    <row r="403" spans="1:47" s="2" customFormat="1" ht="11.25">
      <c r="A403" s="34"/>
      <c r="B403" s="35"/>
      <c r="C403" s="36"/>
      <c r="D403" s="209" t="s">
        <v>153</v>
      </c>
      <c r="E403" s="36"/>
      <c r="F403" s="210" t="s">
        <v>1092</v>
      </c>
      <c r="G403" s="36"/>
      <c r="H403" s="36"/>
      <c r="I403" s="206"/>
      <c r="J403" s="36"/>
      <c r="K403" s="36"/>
      <c r="L403" s="39"/>
      <c r="M403" s="207"/>
      <c r="N403" s="208"/>
      <c r="O403" s="71"/>
      <c r="P403" s="71"/>
      <c r="Q403" s="71"/>
      <c r="R403" s="71"/>
      <c r="S403" s="71"/>
      <c r="T403" s="72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T403" s="17" t="s">
        <v>153</v>
      </c>
      <c r="AU403" s="17" t="s">
        <v>83</v>
      </c>
    </row>
    <row r="404" spans="2:51" s="13" customFormat="1" ht="11.25">
      <c r="B404" s="211"/>
      <c r="C404" s="212"/>
      <c r="D404" s="204" t="s">
        <v>159</v>
      </c>
      <c r="E404" s="213" t="s">
        <v>1</v>
      </c>
      <c r="F404" s="214" t="s">
        <v>1420</v>
      </c>
      <c r="G404" s="212"/>
      <c r="H404" s="213" t="s">
        <v>1</v>
      </c>
      <c r="I404" s="215"/>
      <c r="J404" s="212"/>
      <c r="K404" s="212"/>
      <c r="L404" s="216"/>
      <c r="M404" s="217"/>
      <c r="N404" s="218"/>
      <c r="O404" s="218"/>
      <c r="P404" s="218"/>
      <c r="Q404" s="218"/>
      <c r="R404" s="218"/>
      <c r="S404" s="218"/>
      <c r="T404" s="219"/>
      <c r="AT404" s="220" t="s">
        <v>159</v>
      </c>
      <c r="AU404" s="220" t="s">
        <v>83</v>
      </c>
      <c r="AV404" s="13" t="s">
        <v>81</v>
      </c>
      <c r="AW404" s="13" t="s">
        <v>30</v>
      </c>
      <c r="AX404" s="13" t="s">
        <v>73</v>
      </c>
      <c r="AY404" s="220" t="s">
        <v>142</v>
      </c>
    </row>
    <row r="405" spans="2:51" s="14" customFormat="1" ht="11.25">
      <c r="B405" s="221"/>
      <c r="C405" s="222"/>
      <c r="D405" s="204" t="s">
        <v>159</v>
      </c>
      <c r="E405" s="223" t="s">
        <v>1</v>
      </c>
      <c r="F405" s="224" t="s">
        <v>1421</v>
      </c>
      <c r="G405" s="222"/>
      <c r="H405" s="225">
        <v>7.21</v>
      </c>
      <c r="I405" s="226"/>
      <c r="J405" s="222"/>
      <c r="K405" s="222"/>
      <c r="L405" s="227"/>
      <c r="M405" s="228"/>
      <c r="N405" s="229"/>
      <c r="O405" s="229"/>
      <c r="P405" s="229"/>
      <c r="Q405" s="229"/>
      <c r="R405" s="229"/>
      <c r="S405" s="229"/>
      <c r="T405" s="230"/>
      <c r="AT405" s="231" t="s">
        <v>159</v>
      </c>
      <c r="AU405" s="231" t="s">
        <v>83</v>
      </c>
      <c r="AV405" s="14" t="s">
        <v>83</v>
      </c>
      <c r="AW405" s="14" t="s">
        <v>30</v>
      </c>
      <c r="AX405" s="14" t="s">
        <v>81</v>
      </c>
      <c r="AY405" s="231" t="s">
        <v>142</v>
      </c>
    </row>
    <row r="406" spans="1:65" s="2" customFormat="1" ht="24.2" customHeight="1">
      <c r="A406" s="34"/>
      <c r="B406" s="35"/>
      <c r="C406" s="247" t="s">
        <v>701</v>
      </c>
      <c r="D406" s="247" t="s">
        <v>376</v>
      </c>
      <c r="E406" s="248" t="s">
        <v>1096</v>
      </c>
      <c r="F406" s="249" t="s">
        <v>1097</v>
      </c>
      <c r="G406" s="250" t="s">
        <v>1098</v>
      </c>
      <c r="H406" s="251">
        <v>0.006</v>
      </c>
      <c r="I406" s="252"/>
      <c r="J406" s="253">
        <f>ROUND(I406*H406,2)</f>
        <v>0</v>
      </c>
      <c r="K406" s="249" t="s">
        <v>149</v>
      </c>
      <c r="L406" s="254"/>
      <c r="M406" s="255" t="s">
        <v>1</v>
      </c>
      <c r="N406" s="256" t="s">
        <v>38</v>
      </c>
      <c r="O406" s="71"/>
      <c r="P406" s="200">
        <f>O406*H406</f>
        <v>0</v>
      </c>
      <c r="Q406" s="200">
        <v>0.00155</v>
      </c>
      <c r="R406" s="200">
        <f>Q406*H406</f>
        <v>9.299999999999999E-06</v>
      </c>
      <c r="S406" s="200">
        <v>0</v>
      </c>
      <c r="T406" s="201">
        <f>S406*H406</f>
        <v>0</v>
      </c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R406" s="202" t="s">
        <v>529</v>
      </c>
      <c r="AT406" s="202" t="s">
        <v>376</v>
      </c>
      <c r="AU406" s="202" t="s">
        <v>83</v>
      </c>
      <c r="AY406" s="17" t="s">
        <v>142</v>
      </c>
      <c r="BE406" s="203">
        <f>IF(N406="základní",J406,0)</f>
        <v>0</v>
      </c>
      <c r="BF406" s="203">
        <f>IF(N406="snížená",J406,0)</f>
        <v>0</v>
      </c>
      <c r="BG406" s="203">
        <f>IF(N406="zákl. přenesená",J406,0)</f>
        <v>0</v>
      </c>
      <c r="BH406" s="203">
        <f>IF(N406="sníž. přenesená",J406,0)</f>
        <v>0</v>
      </c>
      <c r="BI406" s="203">
        <f>IF(N406="nulová",J406,0)</f>
        <v>0</v>
      </c>
      <c r="BJ406" s="17" t="s">
        <v>81</v>
      </c>
      <c r="BK406" s="203">
        <f>ROUND(I406*H406,2)</f>
        <v>0</v>
      </c>
      <c r="BL406" s="17" t="s">
        <v>249</v>
      </c>
      <c r="BM406" s="202" t="s">
        <v>1422</v>
      </c>
    </row>
    <row r="407" spans="1:47" s="2" customFormat="1" ht="19.5">
      <c r="A407" s="34"/>
      <c r="B407" s="35"/>
      <c r="C407" s="36"/>
      <c r="D407" s="204" t="s">
        <v>152</v>
      </c>
      <c r="E407" s="36"/>
      <c r="F407" s="205" t="s">
        <v>1097</v>
      </c>
      <c r="G407" s="36"/>
      <c r="H407" s="36"/>
      <c r="I407" s="206"/>
      <c r="J407" s="36"/>
      <c r="K407" s="36"/>
      <c r="L407" s="39"/>
      <c r="M407" s="207"/>
      <c r="N407" s="208"/>
      <c r="O407" s="71"/>
      <c r="P407" s="71"/>
      <c r="Q407" s="71"/>
      <c r="R407" s="71"/>
      <c r="S407" s="71"/>
      <c r="T407" s="72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T407" s="17" t="s">
        <v>152</v>
      </c>
      <c r="AU407" s="17" t="s">
        <v>83</v>
      </c>
    </row>
    <row r="408" spans="2:51" s="14" customFormat="1" ht="11.25">
      <c r="B408" s="221"/>
      <c r="C408" s="222"/>
      <c r="D408" s="204" t="s">
        <v>159</v>
      </c>
      <c r="E408" s="222"/>
      <c r="F408" s="224" t="s">
        <v>1423</v>
      </c>
      <c r="G408" s="222"/>
      <c r="H408" s="225">
        <v>0.006</v>
      </c>
      <c r="I408" s="226"/>
      <c r="J408" s="222"/>
      <c r="K408" s="222"/>
      <c r="L408" s="227"/>
      <c r="M408" s="228"/>
      <c r="N408" s="229"/>
      <c r="O408" s="229"/>
      <c r="P408" s="229"/>
      <c r="Q408" s="229"/>
      <c r="R408" s="229"/>
      <c r="S408" s="229"/>
      <c r="T408" s="230"/>
      <c r="AT408" s="231" t="s">
        <v>159</v>
      </c>
      <c r="AU408" s="231" t="s">
        <v>83</v>
      </c>
      <c r="AV408" s="14" t="s">
        <v>83</v>
      </c>
      <c r="AW408" s="14" t="s">
        <v>4</v>
      </c>
      <c r="AX408" s="14" t="s">
        <v>81</v>
      </c>
      <c r="AY408" s="231" t="s">
        <v>142</v>
      </c>
    </row>
    <row r="409" spans="1:65" s="2" customFormat="1" ht="24.2" customHeight="1">
      <c r="A409" s="34"/>
      <c r="B409" s="35"/>
      <c r="C409" s="191" t="s">
        <v>707</v>
      </c>
      <c r="D409" s="191" t="s">
        <v>145</v>
      </c>
      <c r="E409" s="192" t="s">
        <v>1128</v>
      </c>
      <c r="F409" s="193" t="s">
        <v>1129</v>
      </c>
      <c r="G409" s="194" t="s">
        <v>290</v>
      </c>
      <c r="H409" s="195">
        <v>7.21</v>
      </c>
      <c r="I409" s="196"/>
      <c r="J409" s="197">
        <f>ROUND(I409*H409,2)</f>
        <v>0</v>
      </c>
      <c r="K409" s="193" t="s">
        <v>149</v>
      </c>
      <c r="L409" s="39"/>
      <c r="M409" s="198" t="s">
        <v>1</v>
      </c>
      <c r="N409" s="199" t="s">
        <v>38</v>
      </c>
      <c r="O409" s="71"/>
      <c r="P409" s="200">
        <f>O409*H409</f>
        <v>0</v>
      </c>
      <c r="Q409" s="200">
        <v>0.001</v>
      </c>
      <c r="R409" s="200">
        <f>Q409*H409</f>
        <v>0.00721</v>
      </c>
      <c r="S409" s="200">
        <v>0</v>
      </c>
      <c r="T409" s="201">
        <f>S409*H409</f>
        <v>0</v>
      </c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R409" s="202" t="s">
        <v>249</v>
      </c>
      <c r="AT409" s="202" t="s">
        <v>145</v>
      </c>
      <c r="AU409" s="202" t="s">
        <v>83</v>
      </c>
      <c r="AY409" s="17" t="s">
        <v>142</v>
      </c>
      <c r="BE409" s="203">
        <f>IF(N409="základní",J409,0)</f>
        <v>0</v>
      </c>
      <c r="BF409" s="203">
        <f>IF(N409="snížená",J409,0)</f>
        <v>0</v>
      </c>
      <c r="BG409" s="203">
        <f>IF(N409="zákl. přenesená",J409,0)</f>
        <v>0</v>
      </c>
      <c r="BH409" s="203">
        <f>IF(N409="sníž. přenesená",J409,0)</f>
        <v>0</v>
      </c>
      <c r="BI409" s="203">
        <f>IF(N409="nulová",J409,0)</f>
        <v>0</v>
      </c>
      <c r="BJ409" s="17" t="s">
        <v>81</v>
      </c>
      <c r="BK409" s="203">
        <f>ROUND(I409*H409,2)</f>
        <v>0</v>
      </c>
      <c r="BL409" s="17" t="s">
        <v>249</v>
      </c>
      <c r="BM409" s="202" t="s">
        <v>1424</v>
      </c>
    </row>
    <row r="410" spans="1:47" s="2" customFormat="1" ht="19.5">
      <c r="A410" s="34"/>
      <c r="B410" s="35"/>
      <c r="C410" s="36"/>
      <c r="D410" s="204" t="s">
        <v>152</v>
      </c>
      <c r="E410" s="36"/>
      <c r="F410" s="205" t="s">
        <v>1131</v>
      </c>
      <c r="G410" s="36"/>
      <c r="H410" s="36"/>
      <c r="I410" s="206"/>
      <c r="J410" s="36"/>
      <c r="K410" s="36"/>
      <c r="L410" s="39"/>
      <c r="M410" s="207"/>
      <c r="N410" s="208"/>
      <c r="O410" s="71"/>
      <c r="P410" s="71"/>
      <c r="Q410" s="71"/>
      <c r="R410" s="71"/>
      <c r="S410" s="71"/>
      <c r="T410" s="72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T410" s="17" t="s">
        <v>152</v>
      </c>
      <c r="AU410" s="17" t="s">
        <v>83</v>
      </c>
    </row>
    <row r="411" spans="1:47" s="2" customFormat="1" ht="11.25">
      <c r="A411" s="34"/>
      <c r="B411" s="35"/>
      <c r="C411" s="36"/>
      <c r="D411" s="209" t="s">
        <v>153</v>
      </c>
      <c r="E411" s="36"/>
      <c r="F411" s="210" t="s">
        <v>1132</v>
      </c>
      <c r="G411" s="36"/>
      <c r="H411" s="36"/>
      <c r="I411" s="206"/>
      <c r="J411" s="36"/>
      <c r="K411" s="36"/>
      <c r="L411" s="39"/>
      <c r="M411" s="207"/>
      <c r="N411" s="208"/>
      <c r="O411" s="71"/>
      <c r="P411" s="71"/>
      <c r="Q411" s="71"/>
      <c r="R411" s="71"/>
      <c r="S411" s="71"/>
      <c r="T411" s="72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T411" s="17" t="s">
        <v>153</v>
      </c>
      <c r="AU411" s="17" t="s">
        <v>83</v>
      </c>
    </row>
    <row r="412" spans="2:51" s="13" customFormat="1" ht="11.25">
      <c r="B412" s="211"/>
      <c r="C412" s="212"/>
      <c r="D412" s="204" t="s">
        <v>159</v>
      </c>
      <c r="E412" s="213" t="s">
        <v>1</v>
      </c>
      <c r="F412" s="214" t="s">
        <v>1250</v>
      </c>
      <c r="G412" s="212"/>
      <c r="H412" s="213" t="s">
        <v>1</v>
      </c>
      <c r="I412" s="215"/>
      <c r="J412" s="212"/>
      <c r="K412" s="212"/>
      <c r="L412" s="216"/>
      <c r="M412" s="217"/>
      <c r="N412" s="218"/>
      <c r="O412" s="218"/>
      <c r="P412" s="218"/>
      <c r="Q412" s="218"/>
      <c r="R412" s="218"/>
      <c r="S412" s="218"/>
      <c r="T412" s="219"/>
      <c r="AT412" s="220" t="s">
        <v>159</v>
      </c>
      <c r="AU412" s="220" t="s">
        <v>83</v>
      </c>
      <c r="AV412" s="13" t="s">
        <v>81</v>
      </c>
      <c r="AW412" s="13" t="s">
        <v>30</v>
      </c>
      <c r="AX412" s="13" t="s">
        <v>73</v>
      </c>
      <c r="AY412" s="220" t="s">
        <v>142</v>
      </c>
    </row>
    <row r="413" spans="2:51" s="14" customFormat="1" ht="11.25">
      <c r="B413" s="221"/>
      <c r="C413" s="222"/>
      <c r="D413" s="204" t="s">
        <v>159</v>
      </c>
      <c r="E413" s="223" t="s">
        <v>1</v>
      </c>
      <c r="F413" s="224" t="s">
        <v>1421</v>
      </c>
      <c r="G413" s="222"/>
      <c r="H413" s="225">
        <v>7.21</v>
      </c>
      <c r="I413" s="226"/>
      <c r="J413" s="222"/>
      <c r="K413" s="222"/>
      <c r="L413" s="227"/>
      <c r="M413" s="228"/>
      <c r="N413" s="229"/>
      <c r="O413" s="229"/>
      <c r="P413" s="229"/>
      <c r="Q413" s="229"/>
      <c r="R413" s="229"/>
      <c r="S413" s="229"/>
      <c r="T413" s="230"/>
      <c r="AT413" s="231" t="s">
        <v>159</v>
      </c>
      <c r="AU413" s="231" t="s">
        <v>83</v>
      </c>
      <c r="AV413" s="14" t="s">
        <v>83</v>
      </c>
      <c r="AW413" s="14" t="s">
        <v>30</v>
      </c>
      <c r="AX413" s="14" t="s">
        <v>81</v>
      </c>
      <c r="AY413" s="231" t="s">
        <v>142</v>
      </c>
    </row>
    <row r="414" spans="1:65" s="2" customFormat="1" ht="16.5" customHeight="1">
      <c r="A414" s="34"/>
      <c r="B414" s="35"/>
      <c r="C414" s="247" t="s">
        <v>715</v>
      </c>
      <c r="D414" s="247" t="s">
        <v>376</v>
      </c>
      <c r="E414" s="248" t="s">
        <v>1134</v>
      </c>
      <c r="F414" s="249" t="s">
        <v>1425</v>
      </c>
      <c r="G414" s="250" t="s">
        <v>455</v>
      </c>
      <c r="H414" s="251">
        <v>7.21</v>
      </c>
      <c r="I414" s="252"/>
      <c r="J414" s="253">
        <f>ROUND(I414*H414,2)</f>
        <v>0</v>
      </c>
      <c r="K414" s="249" t="s">
        <v>1</v>
      </c>
      <c r="L414" s="254"/>
      <c r="M414" s="255" t="s">
        <v>1</v>
      </c>
      <c r="N414" s="256" t="s">
        <v>38</v>
      </c>
      <c r="O414" s="71"/>
      <c r="P414" s="200">
        <f>O414*H414</f>
        <v>0</v>
      </c>
      <c r="Q414" s="200">
        <v>0.001</v>
      </c>
      <c r="R414" s="200">
        <f>Q414*H414</f>
        <v>0.00721</v>
      </c>
      <c r="S414" s="200">
        <v>0</v>
      </c>
      <c r="T414" s="201">
        <f>S414*H414</f>
        <v>0</v>
      </c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R414" s="202" t="s">
        <v>529</v>
      </c>
      <c r="AT414" s="202" t="s">
        <v>376</v>
      </c>
      <c r="AU414" s="202" t="s">
        <v>83</v>
      </c>
      <c r="AY414" s="17" t="s">
        <v>142</v>
      </c>
      <c r="BE414" s="203">
        <f>IF(N414="základní",J414,0)</f>
        <v>0</v>
      </c>
      <c r="BF414" s="203">
        <f>IF(N414="snížená",J414,0)</f>
        <v>0</v>
      </c>
      <c r="BG414" s="203">
        <f>IF(N414="zákl. přenesená",J414,0)</f>
        <v>0</v>
      </c>
      <c r="BH414" s="203">
        <f>IF(N414="sníž. přenesená",J414,0)</f>
        <v>0</v>
      </c>
      <c r="BI414" s="203">
        <f>IF(N414="nulová",J414,0)</f>
        <v>0</v>
      </c>
      <c r="BJ414" s="17" t="s">
        <v>81</v>
      </c>
      <c r="BK414" s="203">
        <f>ROUND(I414*H414,2)</f>
        <v>0</v>
      </c>
      <c r="BL414" s="17" t="s">
        <v>249</v>
      </c>
      <c r="BM414" s="202" t="s">
        <v>1426</v>
      </c>
    </row>
    <row r="415" spans="1:47" s="2" customFormat="1" ht="11.25">
      <c r="A415" s="34"/>
      <c r="B415" s="35"/>
      <c r="C415" s="36"/>
      <c r="D415" s="204" t="s">
        <v>152</v>
      </c>
      <c r="E415" s="36"/>
      <c r="F415" s="205" t="s">
        <v>1425</v>
      </c>
      <c r="G415" s="36"/>
      <c r="H415" s="36"/>
      <c r="I415" s="206"/>
      <c r="J415" s="36"/>
      <c r="K415" s="36"/>
      <c r="L415" s="39"/>
      <c r="M415" s="207"/>
      <c r="N415" s="208"/>
      <c r="O415" s="71"/>
      <c r="P415" s="71"/>
      <c r="Q415" s="71"/>
      <c r="R415" s="71"/>
      <c r="S415" s="71"/>
      <c r="T415" s="72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T415" s="17" t="s">
        <v>152</v>
      </c>
      <c r="AU415" s="17" t="s">
        <v>83</v>
      </c>
    </row>
    <row r="416" spans="1:65" s="2" customFormat="1" ht="24.2" customHeight="1">
      <c r="A416" s="34"/>
      <c r="B416" s="35"/>
      <c r="C416" s="191" t="s">
        <v>722</v>
      </c>
      <c r="D416" s="191" t="s">
        <v>145</v>
      </c>
      <c r="E416" s="192" t="s">
        <v>1160</v>
      </c>
      <c r="F416" s="193" t="s">
        <v>1427</v>
      </c>
      <c r="G416" s="194" t="s">
        <v>379</v>
      </c>
      <c r="H416" s="195">
        <v>0.016</v>
      </c>
      <c r="I416" s="196"/>
      <c r="J416" s="197">
        <f>ROUND(I416*H416,2)</f>
        <v>0</v>
      </c>
      <c r="K416" s="193" t="s">
        <v>149</v>
      </c>
      <c r="L416" s="39"/>
      <c r="M416" s="198" t="s">
        <v>1</v>
      </c>
      <c r="N416" s="199" t="s">
        <v>38</v>
      </c>
      <c r="O416" s="71"/>
      <c r="P416" s="200">
        <f>O416*H416</f>
        <v>0</v>
      </c>
      <c r="Q416" s="200">
        <v>0</v>
      </c>
      <c r="R416" s="200">
        <f>Q416*H416</f>
        <v>0</v>
      </c>
      <c r="S416" s="200">
        <v>0</v>
      </c>
      <c r="T416" s="201">
        <f>S416*H416</f>
        <v>0</v>
      </c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R416" s="202" t="s">
        <v>249</v>
      </c>
      <c r="AT416" s="202" t="s">
        <v>145</v>
      </c>
      <c r="AU416" s="202" t="s">
        <v>83</v>
      </c>
      <c r="AY416" s="17" t="s">
        <v>142</v>
      </c>
      <c r="BE416" s="203">
        <f>IF(N416="základní",J416,0)</f>
        <v>0</v>
      </c>
      <c r="BF416" s="203">
        <f>IF(N416="snížená",J416,0)</f>
        <v>0</v>
      </c>
      <c r="BG416" s="203">
        <f>IF(N416="zákl. přenesená",J416,0)</f>
        <v>0</v>
      </c>
      <c r="BH416" s="203">
        <f>IF(N416="sníž. přenesená",J416,0)</f>
        <v>0</v>
      </c>
      <c r="BI416" s="203">
        <f>IF(N416="nulová",J416,0)</f>
        <v>0</v>
      </c>
      <c r="BJ416" s="17" t="s">
        <v>81</v>
      </c>
      <c r="BK416" s="203">
        <f>ROUND(I416*H416,2)</f>
        <v>0</v>
      </c>
      <c r="BL416" s="17" t="s">
        <v>249</v>
      </c>
      <c r="BM416" s="202" t="s">
        <v>1428</v>
      </c>
    </row>
    <row r="417" spans="1:47" s="2" customFormat="1" ht="29.25">
      <c r="A417" s="34"/>
      <c r="B417" s="35"/>
      <c r="C417" s="36"/>
      <c r="D417" s="204" t="s">
        <v>152</v>
      </c>
      <c r="E417" s="36"/>
      <c r="F417" s="205" t="s">
        <v>1163</v>
      </c>
      <c r="G417" s="36"/>
      <c r="H417" s="36"/>
      <c r="I417" s="206"/>
      <c r="J417" s="36"/>
      <c r="K417" s="36"/>
      <c r="L417" s="39"/>
      <c r="M417" s="207"/>
      <c r="N417" s="208"/>
      <c r="O417" s="71"/>
      <c r="P417" s="71"/>
      <c r="Q417" s="71"/>
      <c r="R417" s="71"/>
      <c r="S417" s="71"/>
      <c r="T417" s="72"/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T417" s="17" t="s">
        <v>152</v>
      </c>
      <c r="AU417" s="17" t="s">
        <v>83</v>
      </c>
    </row>
    <row r="418" spans="1:47" s="2" customFormat="1" ht="11.25">
      <c r="A418" s="34"/>
      <c r="B418" s="35"/>
      <c r="C418" s="36"/>
      <c r="D418" s="209" t="s">
        <v>153</v>
      </c>
      <c r="E418" s="36"/>
      <c r="F418" s="210" t="s">
        <v>1164</v>
      </c>
      <c r="G418" s="36"/>
      <c r="H418" s="36"/>
      <c r="I418" s="206"/>
      <c r="J418" s="36"/>
      <c r="K418" s="36"/>
      <c r="L418" s="39"/>
      <c r="M418" s="258"/>
      <c r="N418" s="259"/>
      <c r="O418" s="260"/>
      <c r="P418" s="260"/>
      <c r="Q418" s="260"/>
      <c r="R418" s="260"/>
      <c r="S418" s="260"/>
      <c r="T418" s="261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T418" s="17" t="s">
        <v>153</v>
      </c>
      <c r="AU418" s="17" t="s">
        <v>83</v>
      </c>
    </row>
    <row r="419" spans="1:31" s="2" customFormat="1" ht="6.95" customHeight="1">
      <c r="A419" s="34"/>
      <c r="B419" s="54"/>
      <c r="C419" s="55"/>
      <c r="D419" s="55"/>
      <c r="E419" s="55"/>
      <c r="F419" s="55"/>
      <c r="G419" s="55"/>
      <c r="H419" s="55"/>
      <c r="I419" s="55"/>
      <c r="J419" s="55"/>
      <c r="K419" s="55"/>
      <c r="L419" s="39"/>
      <c r="M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</row>
  </sheetData>
  <sheetProtection algorithmName="SHA-512" hashValue="ZlsuT2q/VgnMyN+r+UKA0f9pe7baTACJ9T52/1TnojFQqIiupCaKN6NGJLg29mFv1BvOXkZc3b/v//tF26eRtQ==" saltValue="NdVcn6vYbXcENjF+jQ/DWF1E5Fh0pWcS2TlMOpkOLYM/0p12TjXbPz6pW+SzYUco8N4e+Uwib/ogj/h29qMlIw==" spinCount="100000" sheet="1" objects="1" scenarios="1" formatColumns="0" formatRows="0" autoFilter="0"/>
  <autoFilter ref="C130:K418"/>
  <mergeCells count="12">
    <mergeCell ref="E123:H123"/>
    <mergeCell ref="L2:V2"/>
    <mergeCell ref="E85:H85"/>
    <mergeCell ref="E87:H87"/>
    <mergeCell ref="E89:H89"/>
    <mergeCell ref="E119:H119"/>
    <mergeCell ref="E121:H121"/>
    <mergeCell ref="E7:H7"/>
    <mergeCell ref="E9:H9"/>
    <mergeCell ref="E11:H11"/>
    <mergeCell ref="E20:H20"/>
    <mergeCell ref="E29:H29"/>
  </mergeCells>
  <hyperlinks>
    <hyperlink ref="F136" r:id="rId1" display="https://podminky.urs.cz/item/CS_URS_2021_02/111251201"/>
    <hyperlink ref="F141" r:id="rId2" display="https://podminky.urs.cz/item/CS_URS_2021_02/113106122"/>
    <hyperlink ref="F146" r:id="rId3" display="https://podminky.urs.cz/item/CS_URS_2021_02/113106123"/>
    <hyperlink ref="F151" r:id="rId4" display="https://podminky.urs.cz/item/CS_URS_2021_02/113107124"/>
    <hyperlink ref="F156" r:id="rId5" display="https://podminky.urs.cz/item/CS_URS_2021_02/113107132"/>
    <hyperlink ref="F161" r:id="rId6" display="https://podminky.urs.cz/item/CS_URS_2021_02/113107142"/>
    <hyperlink ref="F166" r:id="rId7" display="https://podminky.urs.cz/item/CS_URS_2021_02/113201111"/>
    <hyperlink ref="F171" r:id="rId8" display="https://podminky.urs.cz/item/CS_URS_2021_02/121151103"/>
    <hyperlink ref="F176" r:id="rId9" display="https://podminky.urs.cz/item/CS_URS_2021_02/122251101"/>
    <hyperlink ref="F181" r:id="rId10" display="https://podminky.urs.cz/item/CS_URS_2021_02/162751117"/>
    <hyperlink ref="F185" r:id="rId11" display="https://podminky.urs.cz/item/CS_URS_2021_02/171151111"/>
    <hyperlink ref="F193" r:id="rId12" display="https://podminky.urs.cz/item/CS_URS_2021_02/171201221"/>
    <hyperlink ref="F197" r:id="rId13" display="https://podminky.urs.cz/item/CS_URS_2021_02/171251201"/>
    <hyperlink ref="F201" r:id="rId14" display="https://podminky.urs.cz/item/CS_URS_2021_02/181411123"/>
    <hyperlink ref="F209" r:id="rId15" display="https://podminky.urs.cz/item/CS_URS_2021_02/181951112"/>
    <hyperlink ref="F214" r:id="rId16" display="https://podminky.urs.cz/item/CS_URS_2021_02/182151111"/>
    <hyperlink ref="F219" r:id="rId17" display="https://podminky.urs.cz/item/CS_URS_2021_02/182351023"/>
    <hyperlink ref="F225" r:id="rId18" display="https://podminky.urs.cz/item/CS_URS_2021_02/273313511"/>
    <hyperlink ref="F231" r:id="rId19" display="https://podminky.urs.cz/item/CS_URS_2021_02/430321616"/>
    <hyperlink ref="F236" r:id="rId20" display="https://podminky.urs.cz/item/CS_URS_2021_02/430361821"/>
    <hyperlink ref="F241" r:id="rId21" display="https://podminky.urs.cz/item/CS_URS_2021_02/430362021"/>
    <hyperlink ref="F246" r:id="rId22" display="https://podminky.urs.cz/item/CS_URS_2021_02/434121426"/>
    <hyperlink ref="F257" r:id="rId23" display="https://podminky.urs.cz/item/CS_URS_2021_02/564831111"/>
    <hyperlink ref="F262" r:id="rId24" display="https://podminky.urs.cz/item/CS_URS_2021_02/564851111"/>
    <hyperlink ref="F267" r:id="rId25" display="https://podminky.urs.cz/item/CS_URS_2021_02/565136101"/>
    <hyperlink ref="F272" r:id="rId26" display="https://podminky.urs.cz/item/CS_URS_2021_02/567132115"/>
    <hyperlink ref="F277" r:id="rId27" display="https://podminky.urs.cz/item/CS_URS_2021_02/573191111"/>
    <hyperlink ref="F282" r:id="rId28" display="https://podminky.urs.cz/item/CS_URS_2021_02/573231108"/>
    <hyperlink ref="F287" r:id="rId29" display="https://podminky.urs.cz/item/CS_URS_2021_02/577134111"/>
    <hyperlink ref="F292" r:id="rId30" display="https://podminky.urs.cz/item/CS_URS_2021_02/577155112"/>
    <hyperlink ref="F297" r:id="rId31" display="https://podminky.urs.cz/item/CS_URS_2021_02/596211112"/>
    <hyperlink ref="F310" r:id="rId32" display="https://podminky.urs.cz/item/CS_URS_2021_02/899331111"/>
    <hyperlink ref="F316" r:id="rId33" display="https://podminky.urs.cz/item/CS_URS_2021_02/916131213"/>
    <hyperlink ref="F331" r:id="rId34" display="https://podminky.urs.cz/item/CS_URS_2021_02/916231213"/>
    <hyperlink ref="F341" r:id="rId35" display="https://podminky.urs.cz/item/CS_URS_2021_02/919726123"/>
    <hyperlink ref="F346" r:id="rId36" display="https://podminky.urs.cz/item/CS_URS_2021_02/931992111"/>
    <hyperlink ref="F351" r:id="rId37" display="https://podminky.urs.cz/item/CS_URS_2021_02/931994142"/>
    <hyperlink ref="F356" r:id="rId38" display="https://podminky.urs.cz/item/CS_URS_2021_02/977211112"/>
    <hyperlink ref="F362" r:id="rId39" display="https://podminky.urs.cz/item/CS_URS_2021_02/985323112"/>
    <hyperlink ref="F368" r:id="rId40" display="https://podminky.urs.cz/item/CS_URS_2021_02/997221551"/>
    <hyperlink ref="F371" r:id="rId41" display="https://podminky.urs.cz/item/CS_URS_2021_02/997221559"/>
    <hyperlink ref="F375" r:id="rId42" display="https://podminky.urs.cz/item/CS_URS_2021_02/997221615"/>
    <hyperlink ref="F379" r:id="rId43" display="https://podminky.urs.cz/item/CS_URS_2021_02/997221645"/>
    <hyperlink ref="F383" r:id="rId44" display="https://podminky.urs.cz/item/CS_URS_2021_02/997221655"/>
    <hyperlink ref="F388" r:id="rId45" display="https://podminky.urs.cz/item/CS_URS_2021_02/998223011"/>
    <hyperlink ref="F393" r:id="rId46" display="https://podminky.urs.cz/item/CS_URS_2021_02/711161273"/>
    <hyperlink ref="F403" r:id="rId47" display="https://podminky.urs.cz/item/CS_URS_2021_02/711713116"/>
    <hyperlink ref="F411" r:id="rId48" display="https://podminky.urs.cz/item/CS_URS_2021_02/711792183"/>
    <hyperlink ref="F418" r:id="rId49" display="https://podminky.urs.cz/item/CS_URS_2021_02/998711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5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25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AT2" s="17" t="s">
        <v>96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83</v>
      </c>
    </row>
    <row r="4" spans="2:46" s="1" customFormat="1" ht="24.95" customHeight="1">
      <c r="B4" s="20"/>
      <c r="D4" s="117" t="s">
        <v>112</v>
      </c>
      <c r="L4" s="20"/>
      <c r="M4" s="118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16.5" customHeight="1">
      <c r="B7" s="20"/>
      <c r="E7" s="321" t="str">
        <f>'Rekapitulace stavby'!K6</f>
        <v>Ulice Klajdovská</v>
      </c>
      <c r="F7" s="322"/>
      <c r="G7" s="322"/>
      <c r="H7" s="322"/>
      <c r="L7" s="20"/>
    </row>
    <row r="8" spans="2:12" s="1" customFormat="1" ht="12" customHeight="1">
      <c r="B8" s="20"/>
      <c r="D8" s="119" t="s">
        <v>113</v>
      </c>
      <c r="L8" s="20"/>
    </row>
    <row r="9" spans="1:31" s="2" customFormat="1" ht="16.5" customHeight="1">
      <c r="A9" s="34"/>
      <c r="B9" s="39"/>
      <c r="C9" s="34"/>
      <c r="D9" s="34"/>
      <c r="E9" s="321" t="s">
        <v>1242</v>
      </c>
      <c r="F9" s="324"/>
      <c r="G9" s="324"/>
      <c r="H9" s="324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19" t="s">
        <v>1243</v>
      </c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23" t="s">
        <v>1429</v>
      </c>
      <c r="F11" s="324"/>
      <c r="G11" s="324"/>
      <c r="H11" s="324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19" t="s">
        <v>18</v>
      </c>
      <c r="E13" s="34"/>
      <c r="F13" s="110" t="s">
        <v>1</v>
      </c>
      <c r="G13" s="34"/>
      <c r="H13" s="34"/>
      <c r="I13" s="119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20</v>
      </c>
      <c r="E14" s="34"/>
      <c r="F14" s="110" t="s">
        <v>21</v>
      </c>
      <c r="G14" s="34"/>
      <c r="H14" s="34"/>
      <c r="I14" s="119" t="s">
        <v>22</v>
      </c>
      <c r="J14" s="120" t="str">
        <f>'Rekapitulace stavby'!AN8</f>
        <v>12. 4. 2021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9" t="s">
        <v>24</v>
      </c>
      <c r="E16" s="34"/>
      <c r="F16" s="34"/>
      <c r="G16" s="34"/>
      <c r="H16" s="34"/>
      <c r="I16" s="119" t="s">
        <v>25</v>
      </c>
      <c r="J16" s="110" t="str">
        <f>IF('Rekapitulace stavby'!AN10="","",'Rekapitulace stavby'!AN10)</f>
        <v/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tr">
        <f>IF('Rekapitulace stavby'!E11="","",'Rekapitulace stavby'!E11)</f>
        <v xml:space="preserve"> </v>
      </c>
      <c r="F17" s="34"/>
      <c r="G17" s="34"/>
      <c r="H17" s="34"/>
      <c r="I17" s="119" t="s">
        <v>26</v>
      </c>
      <c r="J17" s="110" t="str">
        <f>IF('Rekapitulace stavby'!AN11="","",'Rekapitulace stavby'!AN11)</f>
        <v/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19" t="s">
        <v>27</v>
      </c>
      <c r="E19" s="34"/>
      <c r="F19" s="34"/>
      <c r="G19" s="34"/>
      <c r="H19" s="34"/>
      <c r="I19" s="119" t="s">
        <v>25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25" t="str">
        <f>'Rekapitulace stavby'!E14</f>
        <v>Vyplň údaj</v>
      </c>
      <c r="F20" s="326"/>
      <c r="G20" s="326"/>
      <c r="H20" s="326"/>
      <c r="I20" s="119" t="s">
        <v>26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19" t="s">
        <v>29</v>
      </c>
      <c r="E22" s="34"/>
      <c r="F22" s="34"/>
      <c r="G22" s="34"/>
      <c r="H22" s="34"/>
      <c r="I22" s="119" t="s">
        <v>25</v>
      </c>
      <c r="J22" s="110" t="str">
        <f>IF('Rekapitulace stavby'!AN16="","",'Rekapitulace stavby'!AN16)</f>
        <v/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tr">
        <f>IF('Rekapitulace stavby'!E17="","",'Rekapitulace stavby'!E17)</f>
        <v xml:space="preserve"> </v>
      </c>
      <c r="F23" s="34"/>
      <c r="G23" s="34"/>
      <c r="H23" s="34"/>
      <c r="I23" s="119" t="s">
        <v>26</v>
      </c>
      <c r="J23" s="110" t="str">
        <f>IF('Rekapitulace stavby'!AN17="","",'Rekapitulace stavby'!AN17)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19" t="s">
        <v>31</v>
      </c>
      <c r="E25" s="34"/>
      <c r="F25" s="34"/>
      <c r="G25" s="34"/>
      <c r="H25" s="34"/>
      <c r="I25" s="119" t="s">
        <v>25</v>
      </c>
      <c r="J25" s="110" t="str">
        <f>IF('Rekapitulace stavby'!AN19="","",'Rekapitulace stavby'!AN19)</f>
        <v/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tr">
        <f>IF('Rekapitulace stavby'!E20="","",'Rekapitulace stavby'!E20)</f>
        <v xml:space="preserve"> </v>
      </c>
      <c r="F26" s="34"/>
      <c r="G26" s="34"/>
      <c r="H26" s="34"/>
      <c r="I26" s="119" t="s">
        <v>26</v>
      </c>
      <c r="J26" s="110" t="str">
        <f>IF('Rekapitulace stavby'!AN20="","",'Rekapitulace stavby'!AN20)</f>
        <v/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19" t="s">
        <v>32</v>
      </c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1"/>
      <c r="B29" s="122"/>
      <c r="C29" s="121"/>
      <c r="D29" s="121"/>
      <c r="E29" s="327" t="s">
        <v>1</v>
      </c>
      <c r="F29" s="327"/>
      <c r="G29" s="327"/>
      <c r="H29" s="327"/>
      <c r="I29" s="121"/>
      <c r="J29" s="121"/>
      <c r="K29" s="121"/>
      <c r="L29" s="123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25" t="s">
        <v>33</v>
      </c>
      <c r="E32" s="34"/>
      <c r="F32" s="34"/>
      <c r="G32" s="34"/>
      <c r="H32" s="34"/>
      <c r="I32" s="34"/>
      <c r="J32" s="126">
        <f>ROUND(J128,2)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4"/>
      <c r="E33" s="124"/>
      <c r="F33" s="124"/>
      <c r="G33" s="124"/>
      <c r="H33" s="124"/>
      <c r="I33" s="124"/>
      <c r="J33" s="124"/>
      <c r="K33" s="12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27" t="s">
        <v>35</v>
      </c>
      <c r="G34" s="34"/>
      <c r="H34" s="34"/>
      <c r="I34" s="127" t="s">
        <v>34</v>
      </c>
      <c r="J34" s="127" t="s">
        <v>36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28" t="s">
        <v>37</v>
      </c>
      <c r="E35" s="119" t="s">
        <v>38</v>
      </c>
      <c r="F35" s="129">
        <f>ROUND((SUM(BE128:BE254)),2)</f>
        <v>0</v>
      </c>
      <c r="G35" s="34"/>
      <c r="H35" s="34"/>
      <c r="I35" s="130">
        <v>0.21</v>
      </c>
      <c r="J35" s="129">
        <f>ROUND(((SUM(BE128:BE254))*I35),2)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19" t="s">
        <v>39</v>
      </c>
      <c r="F36" s="129">
        <f>ROUND((SUM(BF128:BF254)),2)</f>
        <v>0</v>
      </c>
      <c r="G36" s="34"/>
      <c r="H36" s="34"/>
      <c r="I36" s="130">
        <v>0.15</v>
      </c>
      <c r="J36" s="129">
        <f>ROUND(((SUM(BF128:BF254))*I36),2)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9" t="s">
        <v>40</v>
      </c>
      <c r="F37" s="129">
        <f>ROUND((SUM(BG128:BG254)),2)</f>
        <v>0</v>
      </c>
      <c r="G37" s="34"/>
      <c r="H37" s="34"/>
      <c r="I37" s="130">
        <v>0.21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19" t="s">
        <v>41</v>
      </c>
      <c r="F38" s="129">
        <f>ROUND((SUM(BH128:BH254)),2)</f>
        <v>0</v>
      </c>
      <c r="G38" s="34"/>
      <c r="H38" s="34"/>
      <c r="I38" s="130">
        <v>0.15</v>
      </c>
      <c r="J38" s="129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19" t="s">
        <v>42</v>
      </c>
      <c r="F39" s="129">
        <f>ROUND((SUM(BI128:BI254)),2)</f>
        <v>0</v>
      </c>
      <c r="G39" s="34"/>
      <c r="H39" s="34"/>
      <c r="I39" s="130">
        <v>0</v>
      </c>
      <c r="J39" s="129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1"/>
      <c r="D41" s="132" t="s">
        <v>43</v>
      </c>
      <c r="E41" s="133"/>
      <c r="F41" s="133"/>
      <c r="G41" s="134" t="s">
        <v>44</v>
      </c>
      <c r="H41" s="135" t="s">
        <v>45</v>
      </c>
      <c r="I41" s="133"/>
      <c r="J41" s="136">
        <f>SUM(J32:J39)</f>
        <v>0</v>
      </c>
      <c r="K41" s="137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8" t="s">
        <v>46</v>
      </c>
      <c r="E50" s="139"/>
      <c r="F50" s="139"/>
      <c r="G50" s="138" t="s">
        <v>47</v>
      </c>
      <c r="H50" s="139"/>
      <c r="I50" s="139"/>
      <c r="J50" s="139"/>
      <c r="K50" s="139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0" t="s">
        <v>48</v>
      </c>
      <c r="E61" s="141"/>
      <c r="F61" s="142" t="s">
        <v>49</v>
      </c>
      <c r="G61" s="140" t="s">
        <v>48</v>
      </c>
      <c r="H61" s="141"/>
      <c r="I61" s="141"/>
      <c r="J61" s="143" t="s">
        <v>49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8" t="s">
        <v>50</v>
      </c>
      <c r="E65" s="144"/>
      <c r="F65" s="144"/>
      <c r="G65" s="138" t="s">
        <v>51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0" t="s">
        <v>48</v>
      </c>
      <c r="E76" s="141"/>
      <c r="F76" s="142" t="s">
        <v>49</v>
      </c>
      <c r="G76" s="140" t="s">
        <v>48</v>
      </c>
      <c r="H76" s="141"/>
      <c r="I76" s="141"/>
      <c r="J76" s="143" t="s">
        <v>49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115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28" t="str">
        <f>E7</f>
        <v>Ulice Klajdovská</v>
      </c>
      <c r="F85" s="329"/>
      <c r="G85" s="329"/>
      <c r="H85" s="329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113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28" t="s">
        <v>1242</v>
      </c>
      <c r="F87" s="330"/>
      <c r="G87" s="330"/>
      <c r="H87" s="330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1243</v>
      </c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81" t="str">
        <f>E11</f>
        <v>SO-02.2 - Plochy účelové</v>
      </c>
      <c r="F89" s="330"/>
      <c r="G89" s="330"/>
      <c r="H89" s="330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 xml:space="preserve"> </v>
      </c>
      <c r="G91" s="36"/>
      <c r="H91" s="36"/>
      <c r="I91" s="29" t="s">
        <v>22</v>
      </c>
      <c r="J91" s="66" t="str">
        <f>IF(J14="","",J14)</f>
        <v>12. 4. 2021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5.2" customHeight="1">
      <c r="A93" s="34"/>
      <c r="B93" s="35"/>
      <c r="C93" s="29" t="s">
        <v>24</v>
      </c>
      <c r="D93" s="36"/>
      <c r="E93" s="36"/>
      <c r="F93" s="27" t="str">
        <f>E17</f>
        <v xml:space="preserve"> </v>
      </c>
      <c r="G93" s="36"/>
      <c r="H93" s="36"/>
      <c r="I93" s="29" t="s">
        <v>29</v>
      </c>
      <c r="J93" s="32" t="str">
        <f>E23</f>
        <v xml:space="preserve"> 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27</v>
      </c>
      <c r="D94" s="36"/>
      <c r="E94" s="36"/>
      <c r="F94" s="27" t="str">
        <f>IF(E20="","",E20)</f>
        <v>Vyplň údaj</v>
      </c>
      <c r="G94" s="36"/>
      <c r="H94" s="36"/>
      <c r="I94" s="29" t="s">
        <v>31</v>
      </c>
      <c r="J94" s="32" t="str">
        <f>E26</f>
        <v xml:space="preserve"> 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49" t="s">
        <v>116</v>
      </c>
      <c r="D96" s="150"/>
      <c r="E96" s="150"/>
      <c r="F96" s="150"/>
      <c r="G96" s="150"/>
      <c r="H96" s="150"/>
      <c r="I96" s="150"/>
      <c r="J96" s="151" t="s">
        <v>117</v>
      </c>
      <c r="K96" s="150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52" t="s">
        <v>118</v>
      </c>
      <c r="D98" s="36"/>
      <c r="E98" s="36"/>
      <c r="F98" s="36"/>
      <c r="G98" s="36"/>
      <c r="H98" s="36"/>
      <c r="I98" s="36"/>
      <c r="J98" s="84">
        <f>J128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119</v>
      </c>
    </row>
    <row r="99" spans="2:12" s="9" customFormat="1" ht="24.95" customHeight="1">
      <c r="B99" s="153"/>
      <c r="C99" s="154"/>
      <c r="D99" s="155" t="s">
        <v>299</v>
      </c>
      <c r="E99" s="156"/>
      <c r="F99" s="156"/>
      <c r="G99" s="156"/>
      <c r="H99" s="156"/>
      <c r="I99" s="156"/>
      <c r="J99" s="157">
        <f>J129</f>
        <v>0</v>
      </c>
      <c r="K99" s="154"/>
      <c r="L99" s="158"/>
    </row>
    <row r="100" spans="2:12" s="10" customFormat="1" ht="19.9" customHeight="1">
      <c r="B100" s="159"/>
      <c r="C100" s="104"/>
      <c r="D100" s="160" t="s">
        <v>300</v>
      </c>
      <c r="E100" s="161"/>
      <c r="F100" s="161"/>
      <c r="G100" s="161"/>
      <c r="H100" s="161"/>
      <c r="I100" s="161"/>
      <c r="J100" s="162">
        <f>J130</f>
        <v>0</v>
      </c>
      <c r="K100" s="104"/>
      <c r="L100" s="163"/>
    </row>
    <row r="101" spans="2:12" s="10" customFormat="1" ht="19.9" customHeight="1">
      <c r="B101" s="159"/>
      <c r="C101" s="104"/>
      <c r="D101" s="160" t="s">
        <v>304</v>
      </c>
      <c r="E101" s="161"/>
      <c r="F101" s="161"/>
      <c r="G101" s="161"/>
      <c r="H101" s="161"/>
      <c r="I101" s="161"/>
      <c r="J101" s="162">
        <f>J174</f>
        <v>0</v>
      </c>
      <c r="K101" s="104"/>
      <c r="L101" s="163"/>
    </row>
    <row r="102" spans="2:12" s="10" customFormat="1" ht="19.9" customHeight="1">
      <c r="B102" s="159"/>
      <c r="C102" s="104"/>
      <c r="D102" s="160" t="s">
        <v>306</v>
      </c>
      <c r="E102" s="161"/>
      <c r="F102" s="161"/>
      <c r="G102" s="161"/>
      <c r="H102" s="161"/>
      <c r="I102" s="161"/>
      <c r="J102" s="162">
        <f>J195</f>
        <v>0</v>
      </c>
      <c r="K102" s="104"/>
      <c r="L102" s="163"/>
    </row>
    <row r="103" spans="2:12" s="10" customFormat="1" ht="19.9" customHeight="1">
      <c r="B103" s="159"/>
      <c r="C103" s="104"/>
      <c r="D103" s="160" t="s">
        <v>307</v>
      </c>
      <c r="E103" s="161"/>
      <c r="F103" s="161"/>
      <c r="G103" s="161"/>
      <c r="H103" s="161"/>
      <c r="I103" s="161"/>
      <c r="J103" s="162">
        <f>J221</f>
        <v>0</v>
      </c>
      <c r="K103" s="104"/>
      <c r="L103" s="163"/>
    </row>
    <row r="104" spans="2:12" s="10" customFormat="1" ht="19.9" customHeight="1">
      <c r="B104" s="159"/>
      <c r="C104" s="104"/>
      <c r="D104" s="160" t="s">
        <v>308</v>
      </c>
      <c r="E104" s="161"/>
      <c r="F104" s="161"/>
      <c r="G104" s="161"/>
      <c r="H104" s="161"/>
      <c r="I104" s="161"/>
      <c r="J104" s="162">
        <f>J241</f>
        <v>0</v>
      </c>
      <c r="K104" s="104"/>
      <c r="L104" s="163"/>
    </row>
    <row r="105" spans="2:12" s="9" customFormat="1" ht="24.95" customHeight="1">
      <c r="B105" s="153"/>
      <c r="C105" s="154"/>
      <c r="D105" s="155" t="s">
        <v>309</v>
      </c>
      <c r="E105" s="156"/>
      <c r="F105" s="156"/>
      <c r="G105" s="156"/>
      <c r="H105" s="156"/>
      <c r="I105" s="156"/>
      <c r="J105" s="157">
        <f>J245</f>
        <v>0</v>
      </c>
      <c r="K105" s="154"/>
      <c r="L105" s="158"/>
    </row>
    <row r="106" spans="2:12" s="10" customFormat="1" ht="19.9" customHeight="1">
      <c r="B106" s="159"/>
      <c r="C106" s="104"/>
      <c r="D106" s="160" t="s">
        <v>310</v>
      </c>
      <c r="E106" s="161"/>
      <c r="F106" s="161"/>
      <c r="G106" s="161"/>
      <c r="H106" s="161"/>
      <c r="I106" s="161"/>
      <c r="J106" s="162">
        <f>J246</f>
        <v>0</v>
      </c>
      <c r="K106" s="104"/>
      <c r="L106" s="163"/>
    </row>
    <row r="107" spans="1:31" s="2" customFormat="1" ht="21.75" customHeight="1">
      <c r="A107" s="34"/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6.95" customHeight="1">
      <c r="A108" s="34"/>
      <c r="B108" s="54"/>
      <c r="C108" s="55"/>
      <c r="D108" s="55"/>
      <c r="E108" s="55"/>
      <c r="F108" s="55"/>
      <c r="G108" s="55"/>
      <c r="H108" s="55"/>
      <c r="I108" s="55"/>
      <c r="J108" s="55"/>
      <c r="K108" s="55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12" spans="1:31" s="2" customFormat="1" ht="6.95" customHeight="1">
      <c r="A112" s="34"/>
      <c r="B112" s="56"/>
      <c r="C112" s="57"/>
      <c r="D112" s="57"/>
      <c r="E112" s="57"/>
      <c r="F112" s="57"/>
      <c r="G112" s="57"/>
      <c r="H112" s="57"/>
      <c r="I112" s="57"/>
      <c r="J112" s="57"/>
      <c r="K112" s="57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24.95" customHeight="1">
      <c r="A113" s="34"/>
      <c r="B113" s="35"/>
      <c r="C113" s="23" t="s">
        <v>127</v>
      </c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6.95" customHeight="1">
      <c r="A114" s="34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2" customHeight="1">
      <c r="A115" s="34"/>
      <c r="B115" s="35"/>
      <c r="C115" s="29" t="s">
        <v>16</v>
      </c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6.5" customHeight="1">
      <c r="A116" s="34"/>
      <c r="B116" s="35"/>
      <c r="C116" s="36"/>
      <c r="D116" s="36"/>
      <c r="E116" s="328" t="str">
        <f>E7</f>
        <v>Ulice Klajdovská</v>
      </c>
      <c r="F116" s="329"/>
      <c r="G116" s="329"/>
      <c r="H116" s="329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2:12" s="1" customFormat="1" ht="12" customHeight="1">
      <c r="B117" s="21"/>
      <c r="C117" s="29" t="s">
        <v>113</v>
      </c>
      <c r="D117" s="22"/>
      <c r="E117" s="22"/>
      <c r="F117" s="22"/>
      <c r="G117" s="22"/>
      <c r="H117" s="22"/>
      <c r="I117" s="22"/>
      <c r="J117" s="22"/>
      <c r="K117" s="22"/>
      <c r="L117" s="20"/>
    </row>
    <row r="118" spans="1:31" s="2" customFormat="1" ht="16.5" customHeight="1">
      <c r="A118" s="34"/>
      <c r="B118" s="35"/>
      <c r="C118" s="36"/>
      <c r="D118" s="36"/>
      <c r="E118" s="328" t="s">
        <v>1242</v>
      </c>
      <c r="F118" s="330"/>
      <c r="G118" s="330"/>
      <c r="H118" s="330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9" t="s">
        <v>1243</v>
      </c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6.5" customHeight="1">
      <c r="A120" s="34"/>
      <c r="B120" s="35"/>
      <c r="C120" s="36"/>
      <c r="D120" s="36"/>
      <c r="E120" s="281" t="str">
        <f>E11</f>
        <v>SO-02.2 - Plochy účelové</v>
      </c>
      <c r="F120" s="330"/>
      <c r="G120" s="330"/>
      <c r="H120" s="330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6.9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2" customHeight="1">
      <c r="A122" s="34"/>
      <c r="B122" s="35"/>
      <c r="C122" s="29" t="s">
        <v>20</v>
      </c>
      <c r="D122" s="36"/>
      <c r="E122" s="36"/>
      <c r="F122" s="27" t="str">
        <f>F14</f>
        <v xml:space="preserve"> </v>
      </c>
      <c r="G122" s="36"/>
      <c r="H122" s="36"/>
      <c r="I122" s="29" t="s">
        <v>22</v>
      </c>
      <c r="J122" s="66" t="str">
        <f>IF(J14="","",J14)</f>
        <v>12. 4. 2021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6.95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5.2" customHeight="1">
      <c r="A124" s="34"/>
      <c r="B124" s="35"/>
      <c r="C124" s="29" t="s">
        <v>24</v>
      </c>
      <c r="D124" s="36"/>
      <c r="E124" s="36"/>
      <c r="F124" s="27" t="str">
        <f>E17</f>
        <v xml:space="preserve"> </v>
      </c>
      <c r="G124" s="36"/>
      <c r="H124" s="36"/>
      <c r="I124" s="29" t="s">
        <v>29</v>
      </c>
      <c r="J124" s="32" t="str">
        <f>E23</f>
        <v xml:space="preserve"> 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5.2" customHeight="1">
      <c r="A125" s="34"/>
      <c r="B125" s="35"/>
      <c r="C125" s="29" t="s">
        <v>27</v>
      </c>
      <c r="D125" s="36"/>
      <c r="E125" s="36"/>
      <c r="F125" s="27" t="str">
        <f>IF(E20="","",E20)</f>
        <v>Vyplň údaj</v>
      </c>
      <c r="G125" s="36"/>
      <c r="H125" s="36"/>
      <c r="I125" s="29" t="s">
        <v>31</v>
      </c>
      <c r="J125" s="32" t="str">
        <f>E26</f>
        <v xml:space="preserve"> </v>
      </c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0.35" customHeight="1">
      <c r="A126" s="34"/>
      <c r="B126" s="35"/>
      <c r="C126" s="36"/>
      <c r="D126" s="36"/>
      <c r="E126" s="36"/>
      <c r="F126" s="36"/>
      <c r="G126" s="36"/>
      <c r="H126" s="36"/>
      <c r="I126" s="36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11" customFormat="1" ht="29.25" customHeight="1">
      <c r="A127" s="164"/>
      <c r="B127" s="165"/>
      <c r="C127" s="166" t="s">
        <v>128</v>
      </c>
      <c r="D127" s="167" t="s">
        <v>58</v>
      </c>
      <c r="E127" s="167" t="s">
        <v>54</v>
      </c>
      <c r="F127" s="167" t="s">
        <v>55</v>
      </c>
      <c r="G127" s="167" t="s">
        <v>129</v>
      </c>
      <c r="H127" s="167" t="s">
        <v>130</v>
      </c>
      <c r="I127" s="167" t="s">
        <v>131</v>
      </c>
      <c r="J127" s="167" t="s">
        <v>117</v>
      </c>
      <c r="K127" s="168" t="s">
        <v>132</v>
      </c>
      <c r="L127" s="169"/>
      <c r="M127" s="75" t="s">
        <v>1</v>
      </c>
      <c r="N127" s="76" t="s">
        <v>37</v>
      </c>
      <c r="O127" s="76" t="s">
        <v>133</v>
      </c>
      <c r="P127" s="76" t="s">
        <v>134</v>
      </c>
      <c r="Q127" s="76" t="s">
        <v>135</v>
      </c>
      <c r="R127" s="76" t="s">
        <v>136</v>
      </c>
      <c r="S127" s="76" t="s">
        <v>137</v>
      </c>
      <c r="T127" s="77" t="s">
        <v>138</v>
      </c>
      <c r="U127" s="164"/>
      <c r="V127" s="164"/>
      <c r="W127" s="164"/>
      <c r="X127" s="164"/>
      <c r="Y127" s="164"/>
      <c r="Z127" s="164"/>
      <c r="AA127" s="164"/>
      <c r="AB127" s="164"/>
      <c r="AC127" s="164"/>
      <c r="AD127" s="164"/>
      <c r="AE127" s="164"/>
    </row>
    <row r="128" spans="1:63" s="2" customFormat="1" ht="22.9" customHeight="1">
      <c r="A128" s="34"/>
      <c r="B128" s="35"/>
      <c r="C128" s="82" t="s">
        <v>139</v>
      </c>
      <c r="D128" s="36"/>
      <c r="E128" s="36"/>
      <c r="F128" s="36"/>
      <c r="G128" s="36"/>
      <c r="H128" s="36"/>
      <c r="I128" s="36"/>
      <c r="J128" s="170">
        <f>BK128</f>
        <v>0</v>
      </c>
      <c r="K128" s="36"/>
      <c r="L128" s="39"/>
      <c r="M128" s="78"/>
      <c r="N128" s="171"/>
      <c r="O128" s="79"/>
      <c r="P128" s="172">
        <f>P129+P245</f>
        <v>0</v>
      </c>
      <c r="Q128" s="79"/>
      <c r="R128" s="172">
        <f>R129+R245</f>
        <v>15.9803136</v>
      </c>
      <c r="S128" s="79"/>
      <c r="T128" s="173">
        <f>T129+T245</f>
        <v>14.98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72</v>
      </c>
      <c r="AU128" s="17" t="s">
        <v>119</v>
      </c>
      <c r="BK128" s="174">
        <f>BK129+BK245</f>
        <v>0</v>
      </c>
    </row>
    <row r="129" spans="2:63" s="12" customFormat="1" ht="25.9" customHeight="1">
      <c r="B129" s="175"/>
      <c r="C129" s="176"/>
      <c r="D129" s="177" t="s">
        <v>72</v>
      </c>
      <c r="E129" s="178" t="s">
        <v>314</v>
      </c>
      <c r="F129" s="178" t="s">
        <v>315</v>
      </c>
      <c r="G129" s="176"/>
      <c r="H129" s="176"/>
      <c r="I129" s="179"/>
      <c r="J129" s="180">
        <f>BK129</f>
        <v>0</v>
      </c>
      <c r="K129" s="176"/>
      <c r="L129" s="181"/>
      <c r="M129" s="182"/>
      <c r="N129" s="183"/>
      <c r="O129" s="183"/>
      <c r="P129" s="184">
        <f>P130+P174+P195+P221+P241</f>
        <v>0</v>
      </c>
      <c r="Q129" s="183"/>
      <c r="R129" s="184">
        <f>R130+R174+R195+R221+R241</f>
        <v>15.979033600000001</v>
      </c>
      <c r="S129" s="183"/>
      <c r="T129" s="185">
        <f>T130+T174+T195+T221+T241</f>
        <v>14.98</v>
      </c>
      <c r="AR129" s="186" t="s">
        <v>81</v>
      </c>
      <c r="AT129" s="187" t="s">
        <v>72</v>
      </c>
      <c r="AU129" s="187" t="s">
        <v>73</v>
      </c>
      <c r="AY129" s="186" t="s">
        <v>142</v>
      </c>
      <c r="BK129" s="188">
        <f>BK130+BK174+BK195+BK221+BK241</f>
        <v>0</v>
      </c>
    </row>
    <row r="130" spans="2:63" s="12" customFormat="1" ht="22.9" customHeight="1">
      <c r="B130" s="175"/>
      <c r="C130" s="176"/>
      <c r="D130" s="177" t="s">
        <v>72</v>
      </c>
      <c r="E130" s="189" t="s">
        <v>81</v>
      </c>
      <c r="F130" s="189" t="s">
        <v>316</v>
      </c>
      <c r="G130" s="176"/>
      <c r="H130" s="176"/>
      <c r="I130" s="179"/>
      <c r="J130" s="190">
        <f>BK130</f>
        <v>0</v>
      </c>
      <c r="K130" s="176"/>
      <c r="L130" s="181"/>
      <c r="M130" s="182"/>
      <c r="N130" s="183"/>
      <c r="O130" s="183"/>
      <c r="P130" s="184">
        <f>SUM(P131:P173)</f>
        <v>0</v>
      </c>
      <c r="Q130" s="183"/>
      <c r="R130" s="184">
        <f>SUM(R131:R173)</f>
        <v>7.5E-05</v>
      </c>
      <c r="S130" s="183"/>
      <c r="T130" s="185">
        <f>SUM(T131:T173)</f>
        <v>14.98</v>
      </c>
      <c r="AR130" s="186" t="s">
        <v>81</v>
      </c>
      <c r="AT130" s="187" t="s">
        <v>72</v>
      </c>
      <c r="AU130" s="187" t="s">
        <v>81</v>
      </c>
      <c r="AY130" s="186" t="s">
        <v>142</v>
      </c>
      <c r="BK130" s="188">
        <f>SUM(BK131:BK173)</f>
        <v>0</v>
      </c>
    </row>
    <row r="131" spans="1:65" s="2" customFormat="1" ht="24.2" customHeight="1">
      <c r="A131" s="34"/>
      <c r="B131" s="35"/>
      <c r="C131" s="191" t="s">
        <v>81</v>
      </c>
      <c r="D131" s="191" t="s">
        <v>145</v>
      </c>
      <c r="E131" s="192" t="s">
        <v>317</v>
      </c>
      <c r="F131" s="193" t="s">
        <v>318</v>
      </c>
      <c r="G131" s="194" t="s">
        <v>319</v>
      </c>
      <c r="H131" s="195">
        <v>16.3</v>
      </c>
      <c r="I131" s="196"/>
      <c r="J131" s="197">
        <f>ROUND(I131*H131,2)</f>
        <v>0</v>
      </c>
      <c r="K131" s="193" t="s">
        <v>149</v>
      </c>
      <c r="L131" s="39"/>
      <c r="M131" s="198" t="s">
        <v>1</v>
      </c>
      <c r="N131" s="199" t="s">
        <v>38</v>
      </c>
      <c r="O131" s="71"/>
      <c r="P131" s="200">
        <f>O131*H131</f>
        <v>0</v>
      </c>
      <c r="Q131" s="200">
        <v>0</v>
      </c>
      <c r="R131" s="200">
        <f>Q131*H131</f>
        <v>0</v>
      </c>
      <c r="S131" s="200">
        <v>0.26</v>
      </c>
      <c r="T131" s="201">
        <f>S131*H131</f>
        <v>4.238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02" t="s">
        <v>168</v>
      </c>
      <c r="AT131" s="202" t="s">
        <v>145</v>
      </c>
      <c r="AU131" s="202" t="s">
        <v>83</v>
      </c>
      <c r="AY131" s="17" t="s">
        <v>142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17" t="s">
        <v>81</v>
      </c>
      <c r="BK131" s="203">
        <f>ROUND(I131*H131,2)</f>
        <v>0</v>
      </c>
      <c r="BL131" s="17" t="s">
        <v>168</v>
      </c>
      <c r="BM131" s="202" t="s">
        <v>1430</v>
      </c>
    </row>
    <row r="132" spans="1:47" s="2" customFormat="1" ht="39">
      <c r="A132" s="34"/>
      <c r="B132" s="35"/>
      <c r="C132" s="36"/>
      <c r="D132" s="204" t="s">
        <v>152</v>
      </c>
      <c r="E132" s="36"/>
      <c r="F132" s="205" t="s">
        <v>321</v>
      </c>
      <c r="G132" s="36"/>
      <c r="H132" s="36"/>
      <c r="I132" s="206"/>
      <c r="J132" s="36"/>
      <c r="K132" s="36"/>
      <c r="L132" s="39"/>
      <c r="M132" s="207"/>
      <c r="N132" s="208"/>
      <c r="O132" s="71"/>
      <c r="P132" s="71"/>
      <c r="Q132" s="71"/>
      <c r="R132" s="71"/>
      <c r="S132" s="71"/>
      <c r="T132" s="72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7" t="s">
        <v>152</v>
      </c>
      <c r="AU132" s="17" t="s">
        <v>83</v>
      </c>
    </row>
    <row r="133" spans="1:47" s="2" customFormat="1" ht="11.25">
      <c r="A133" s="34"/>
      <c r="B133" s="35"/>
      <c r="C133" s="36"/>
      <c r="D133" s="209" t="s">
        <v>153</v>
      </c>
      <c r="E133" s="36"/>
      <c r="F133" s="210" t="s">
        <v>322</v>
      </c>
      <c r="G133" s="36"/>
      <c r="H133" s="36"/>
      <c r="I133" s="206"/>
      <c r="J133" s="36"/>
      <c r="K133" s="36"/>
      <c r="L133" s="39"/>
      <c r="M133" s="207"/>
      <c r="N133" s="208"/>
      <c r="O133" s="71"/>
      <c r="P133" s="71"/>
      <c r="Q133" s="71"/>
      <c r="R133" s="71"/>
      <c r="S133" s="71"/>
      <c r="T133" s="72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7" t="s">
        <v>153</v>
      </c>
      <c r="AU133" s="17" t="s">
        <v>83</v>
      </c>
    </row>
    <row r="134" spans="2:51" s="13" customFormat="1" ht="11.25">
      <c r="B134" s="211"/>
      <c r="C134" s="212"/>
      <c r="D134" s="204" t="s">
        <v>159</v>
      </c>
      <c r="E134" s="213" t="s">
        <v>1</v>
      </c>
      <c r="F134" s="214" t="s">
        <v>1250</v>
      </c>
      <c r="G134" s="212"/>
      <c r="H134" s="213" t="s">
        <v>1</v>
      </c>
      <c r="I134" s="215"/>
      <c r="J134" s="212"/>
      <c r="K134" s="212"/>
      <c r="L134" s="216"/>
      <c r="M134" s="217"/>
      <c r="N134" s="218"/>
      <c r="O134" s="218"/>
      <c r="P134" s="218"/>
      <c r="Q134" s="218"/>
      <c r="R134" s="218"/>
      <c r="S134" s="218"/>
      <c r="T134" s="219"/>
      <c r="AT134" s="220" t="s">
        <v>159</v>
      </c>
      <c r="AU134" s="220" t="s">
        <v>83</v>
      </c>
      <c r="AV134" s="13" t="s">
        <v>81</v>
      </c>
      <c r="AW134" s="13" t="s">
        <v>30</v>
      </c>
      <c r="AX134" s="13" t="s">
        <v>73</v>
      </c>
      <c r="AY134" s="220" t="s">
        <v>142</v>
      </c>
    </row>
    <row r="135" spans="2:51" s="14" customFormat="1" ht="11.25">
      <c r="B135" s="221"/>
      <c r="C135" s="222"/>
      <c r="D135" s="204" t="s">
        <v>159</v>
      </c>
      <c r="E135" s="223" t="s">
        <v>1</v>
      </c>
      <c r="F135" s="224" t="s">
        <v>1431</v>
      </c>
      <c r="G135" s="222"/>
      <c r="H135" s="225">
        <v>16.3</v>
      </c>
      <c r="I135" s="226"/>
      <c r="J135" s="222"/>
      <c r="K135" s="222"/>
      <c r="L135" s="227"/>
      <c r="M135" s="228"/>
      <c r="N135" s="229"/>
      <c r="O135" s="229"/>
      <c r="P135" s="229"/>
      <c r="Q135" s="229"/>
      <c r="R135" s="229"/>
      <c r="S135" s="229"/>
      <c r="T135" s="230"/>
      <c r="AT135" s="231" t="s">
        <v>159</v>
      </c>
      <c r="AU135" s="231" t="s">
        <v>83</v>
      </c>
      <c r="AV135" s="14" t="s">
        <v>83</v>
      </c>
      <c r="AW135" s="14" t="s">
        <v>30</v>
      </c>
      <c r="AX135" s="14" t="s">
        <v>81</v>
      </c>
      <c r="AY135" s="231" t="s">
        <v>142</v>
      </c>
    </row>
    <row r="136" spans="1:65" s="2" customFormat="1" ht="24.2" customHeight="1">
      <c r="A136" s="34"/>
      <c r="B136" s="35"/>
      <c r="C136" s="191" t="s">
        <v>83</v>
      </c>
      <c r="D136" s="191" t="s">
        <v>145</v>
      </c>
      <c r="E136" s="192" t="s">
        <v>325</v>
      </c>
      <c r="F136" s="193" t="s">
        <v>326</v>
      </c>
      <c r="G136" s="194" t="s">
        <v>319</v>
      </c>
      <c r="H136" s="195">
        <v>16.3</v>
      </c>
      <c r="I136" s="196"/>
      <c r="J136" s="197">
        <f>ROUND(I136*H136,2)</f>
        <v>0</v>
      </c>
      <c r="K136" s="193" t="s">
        <v>149</v>
      </c>
      <c r="L136" s="39"/>
      <c r="M136" s="198" t="s">
        <v>1</v>
      </c>
      <c r="N136" s="199" t="s">
        <v>38</v>
      </c>
      <c r="O136" s="71"/>
      <c r="P136" s="200">
        <f>O136*H136</f>
        <v>0</v>
      </c>
      <c r="Q136" s="200">
        <v>0</v>
      </c>
      <c r="R136" s="200">
        <f>Q136*H136</f>
        <v>0</v>
      </c>
      <c r="S136" s="200">
        <v>0.58</v>
      </c>
      <c r="T136" s="201">
        <f>S136*H136</f>
        <v>9.454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2" t="s">
        <v>168</v>
      </c>
      <c r="AT136" s="202" t="s">
        <v>145</v>
      </c>
      <c r="AU136" s="202" t="s">
        <v>83</v>
      </c>
      <c r="AY136" s="17" t="s">
        <v>142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17" t="s">
        <v>81</v>
      </c>
      <c r="BK136" s="203">
        <f>ROUND(I136*H136,2)</f>
        <v>0</v>
      </c>
      <c r="BL136" s="17" t="s">
        <v>168</v>
      </c>
      <c r="BM136" s="202" t="s">
        <v>1432</v>
      </c>
    </row>
    <row r="137" spans="1:47" s="2" customFormat="1" ht="39">
      <c r="A137" s="34"/>
      <c r="B137" s="35"/>
      <c r="C137" s="36"/>
      <c r="D137" s="204" t="s">
        <v>152</v>
      </c>
      <c r="E137" s="36"/>
      <c r="F137" s="205" t="s">
        <v>328</v>
      </c>
      <c r="G137" s="36"/>
      <c r="H137" s="36"/>
      <c r="I137" s="206"/>
      <c r="J137" s="36"/>
      <c r="K137" s="36"/>
      <c r="L137" s="39"/>
      <c r="M137" s="207"/>
      <c r="N137" s="208"/>
      <c r="O137" s="71"/>
      <c r="P137" s="71"/>
      <c r="Q137" s="71"/>
      <c r="R137" s="71"/>
      <c r="S137" s="71"/>
      <c r="T137" s="72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152</v>
      </c>
      <c r="AU137" s="17" t="s">
        <v>83</v>
      </c>
    </row>
    <row r="138" spans="1:47" s="2" customFormat="1" ht="11.25">
      <c r="A138" s="34"/>
      <c r="B138" s="35"/>
      <c r="C138" s="36"/>
      <c r="D138" s="209" t="s">
        <v>153</v>
      </c>
      <c r="E138" s="36"/>
      <c r="F138" s="210" t="s">
        <v>329</v>
      </c>
      <c r="G138" s="36"/>
      <c r="H138" s="36"/>
      <c r="I138" s="206"/>
      <c r="J138" s="36"/>
      <c r="K138" s="36"/>
      <c r="L138" s="39"/>
      <c r="M138" s="207"/>
      <c r="N138" s="208"/>
      <c r="O138" s="71"/>
      <c r="P138" s="71"/>
      <c r="Q138" s="71"/>
      <c r="R138" s="71"/>
      <c r="S138" s="71"/>
      <c r="T138" s="72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T138" s="17" t="s">
        <v>153</v>
      </c>
      <c r="AU138" s="17" t="s">
        <v>83</v>
      </c>
    </row>
    <row r="139" spans="2:51" s="13" customFormat="1" ht="11.25">
      <c r="B139" s="211"/>
      <c r="C139" s="212"/>
      <c r="D139" s="204" t="s">
        <v>159</v>
      </c>
      <c r="E139" s="213" t="s">
        <v>1</v>
      </c>
      <c r="F139" s="214" t="s">
        <v>1250</v>
      </c>
      <c r="G139" s="212"/>
      <c r="H139" s="213" t="s">
        <v>1</v>
      </c>
      <c r="I139" s="215"/>
      <c r="J139" s="212"/>
      <c r="K139" s="212"/>
      <c r="L139" s="216"/>
      <c r="M139" s="217"/>
      <c r="N139" s="218"/>
      <c r="O139" s="218"/>
      <c r="P139" s="218"/>
      <c r="Q139" s="218"/>
      <c r="R139" s="218"/>
      <c r="S139" s="218"/>
      <c r="T139" s="219"/>
      <c r="AT139" s="220" t="s">
        <v>159</v>
      </c>
      <c r="AU139" s="220" t="s">
        <v>83</v>
      </c>
      <c r="AV139" s="13" t="s">
        <v>81</v>
      </c>
      <c r="AW139" s="13" t="s">
        <v>30</v>
      </c>
      <c r="AX139" s="13" t="s">
        <v>73</v>
      </c>
      <c r="AY139" s="220" t="s">
        <v>142</v>
      </c>
    </row>
    <row r="140" spans="2:51" s="14" customFormat="1" ht="11.25">
      <c r="B140" s="221"/>
      <c r="C140" s="222"/>
      <c r="D140" s="204" t="s">
        <v>159</v>
      </c>
      <c r="E140" s="223" t="s">
        <v>1</v>
      </c>
      <c r="F140" s="224" t="s">
        <v>1431</v>
      </c>
      <c r="G140" s="222"/>
      <c r="H140" s="225">
        <v>16.3</v>
      </c>
      <c r="I140" s="226"/>
      <c r="J140" s="222"/>
      <c r="K140" s="222"/>
      <c r="L140" s="227"/>
      <c r="M140" s="228"/>
      <c r="N140" s="229"/>
      <c r="O140" s="229"/>
      <c r="P140" s="229"/>
      <c r="Q140" s="229"/>
      <c r="R140" s="229"/>
      <c r="S140" s="229"/>
      <c r="T140" s="230"/>
      <c r="AT140" s="231" t="s">
        <v>159</v>
      </c>
      <c r="AU140" s="231" t="s">
        <v>83</v>
      </c>
      <c r="AV140" s="14" t="s">
        <v>83</v>
      </c>
      <c r="AW140" s="14" t="s">
        <v>30</v>
      </c>
      <c r="AX140" s="14" t="s">
        <v>81</v>
      </c>
      <c r="AY140" s="231" t="s">
        <v>142</v>
      </c>
    </row>
    <row r="141" spans="1:65" s="2" customFormat="1" ht="16.5" customHeight="1">
      <c r="A141" s="34"/>
      <c r="B141" s="35"/>
      <c r="C141" s="191" t="s">
        <v>162</v>
      </c>
      <c r="D141" s="191" t="s">
        <v>145</v>
      </c>
      <c r="E141" s="192" t="s">
        <v>1272</v>
      </c>
      <c r="F141" s="193" t="s">
        <v>1273</v>
      </c>
      <c r="G141" s="194" t="s">
        <v>290</v>
      </c>
      <c r="H141" s="195">
        <v>5.6</v>
      </c>
      <c r="I141" s="196"/>
      <c r="J141" s="197">
        <f>ROUND(I141*H141,2)</f>
        <v>0</v>
      </c>
      <c r="K141" s="193" t="s">
        <v>149</v>
      </c>
      <c r="L141" s="39"/>
      <c r="M141" s="198" t="s">
        <v>1</v>
      </c>
      <c r="N141" s="199" t="s">
        <v>38</v>
      </c>
      <c r="O141" s="71"/>
      <c r="P141" s="200">
        <f>O141*H141</f>
        <v>0</v>
      </c>
      <c r="Q141" s="200">
        <v>0</v>
      </c>
      <c r="R141" s="200">
        <f>Q141*H141</f>
        <v>0</v>
      </c>
      <c r="S141" s="200">
        <v>0.23</v>
      </c>
      <c r="T141" s="201">
        <f>S141*H141</f>
        <v>1.288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02" t="s">
        <v>168</v>
      </c>
      <c r="AT141" s="202" t="s">
        <v>145</v>
      </c>
      <c r="AU141" s="202" t="s">
        <v>83</v>
      </c>
      <c r="AY141" s="17" t="s">
        <v>142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17" t="s">
        <v>81</v>
      </c>
      <c r="BK141" s="203">
        <f>ROUND(I141*H141,2)</f>
        <v>0</v>
      </c>
      <c r="BL141" s="17" t="s">
        <v>168</v>
      </c>
      <c r="BM141" s="202" t="s">
        <v>1433</v>
      </c>
    </row>
    <row r="142" spans="1:47" s="2" customFormat="1" ht="29.25">
      <c r="A142" s="34"/>
      <c r="B142" s="35"/>
      <c r="C142" s="36"/>
      <c r="D142" s="204" t="s">
        <v>152</v>
      </c>
      <c r="E142" s="36"/>
      <c r="F142" s="205" t="s">
        <v>1275</v>
      </c>
      <c r="G142" s="36"/>
      <c r="H142" s="36"/>
      <c r="I142" s="206"/>
      <c r="J142" s="36"/>
      <c r="K142" s="36"/>
      <c r="L142" s="39"/>
      <c r="M142" s="207"/>
      <c r="N142" s="208"/>
      <c r="O142" s="71"/>
      <c r="P142" s="71"/>
      <c r="Q142" s="71"/>
      <c r="R142" s="71"/>
      <c r="S142" s="71"/>
      <c r="T142" s="72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T142" s="17" t="s">
        <v>152</v>
      </c>
      <c r="AU142" s="17" t="s">
        <v>83</v>
      </c>
    </row>
    <row r="143" spans="1:47" s="2" customFormat="1" ht="11.25">
      <c r="A143" s="34"/>
      <c r="B143" s="35"/>
      <c r="C143" s="36"/>
      <c r="D143" s="209" t="s">
        <v>153</v>
      </c>
      <c r="E143" s="36"/>
      <c r="F143" s="210" t="s">
        <v>1276</v>
      </c>
      <c r="G143" s="36"/>
      <c r="H143" s="36"/>
      <c r="I143" s="206"/>
      <c r="J143" s="36"/>
      <c r="K143" s="36"/>
      <c r="L143" s="39"/>
      <c r="M143" s="207"/>
      <c r="N143" s="208"/>
      <c r="O143" s="71"/>
      <c r="P143" s="71"/>
      <c r="Q143" s="71"/>
      <c r="R143" s="71"/>
      <c r="S143" s="71"/>
      <c r="T143" s="72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153</v>
      </c>
      <c r="AU143" s="17" t="s">
        <v>83</v>
      </c>
    </row>
    <row r="144" spans="2:51" s="13" customFormat="1" ht="11.25">
      <c r="B144" s="211"/>
      <c r="C144" s="212"/>
      <c r="D144" s="204" t="s">
        <v>159</v>
      </c>
      <c r="E144" s="213" t="s">
        <v>1</v>
      </c>
      <c r="F144" s="214" t="s">
        <v>1250</v>
      </c>
      <c r="G144" s="212"/>
      <c r="H144" s="213" t="s">
        <v>1</v>
      </c>
      <c r="I144" s="215"/>
      <c r="J144" s="212"/>
      <c r="K144" s="212"/>
      <c r="L144" s="216"/>
      <c r="M144" s="217"/>
      <c r="N144" s="218"/>
      <c r="O144" s="218"/>
      <c r="P144" s="218"/>
      <c r="Q144" s="218"/>
      <c r="R144" s="218"/>
      <c r="S144" s="218"/>
      <c r="T144" s="219"/>
      <c r="AT144" s="220" t="s">
        <v>159</v>
      </c>
      <c r="AU144" s="220" t="s">
        <v>83</v>
      </c>
      <c r="AV144" s="13" t="s">
        <v>81</v>
      </c>
      <c r="AW144" s="13" t="s">
        <v>30</v>
      </c>
      <c r="AX144" s="13" t="s">
        <v>73</v>
      </c>
      <c r="AY144" s="220" t="s">
        <v>142</v>
      </c>
    </row>
    <row r="145" spans="2:51" s="14" customFormat="1" ht="11.25">
      <c r="B145" s="221"/>
      <c r="C145" s="222"/>
      <c r="D145" s="204" t="s">
        <v>159</v>
      </c>
      <c r="E145" s="223" t="s">
        <v>1</v>
      </c>
      <c r="F145" s="224" t="s">
        <v>1434</v>
      </c>
      <c r="G145" s="222"/>
      <c r="H145" s="225">
        <v>5.6</v>
      </c>
      <c r="I145" s="226"/>
      <c r="J145" s="222"/>
      <c r="K145" s="222"/>
      <c r="L145" s="227"/>
      <c r="M145" s="228"/>
      <c r="N145" s="229"/>
      <c r="O145" s="229"/>
      <c r="P145" s="229"/>
      <c r="Q145" s="229"/>
      <c r="R145" s="229"/>
      <c r="S145" s="229"/>
      <c r="T145" s="230"/>
      <c r="AT145" s="231" t="s">
        <v>159</v>
      </c>
      <c r="AU145" s="231" t="s">
        <v>83</v>
      </c>
      <c r="AV145" s="14" t="s">
        <v>83</v>
      </c>
      <c r="AW145" s="14" t="s">
        <v>30</v>
      </c>
      <c r="AX145" s="14" t="s">
        <v>81</v>
      </c>
      <c r="AY145" s="231" t="s">
        <v>142</v>
      </c>
    </row>
    <row r="146" spans="1:65" s="2" customFormat="1" ht="24.2" customHeight="1">
      <c r="A146" s="34"/>
      <c r="B146" s="35"/>
      <c r="C146" s="191" t="s">
        <v>168</v>
      </c>
      <c r="D146" s="191" t="s">
        <v>145</v>
      </c>
      <c r="E146" s="192" t="s">
        <v>342</v>
      </c>
      <c r="F146" s="193" t="s">
        <v>343</v>
      </c>
      <c r="G146" s="194" t="s">
        <v>319</v>
      </c>
      <c r="H146" s="195">
        <v>6.667</v>
      </c>
      <c r="I146" s="196"/>
      <c r="J146" s="197">
        <f>ROUND(I146*H146,2)</f>
        <v>0</v>
      </c>
      <c r="K146" s="193" t="s">
        <v>149</v>
      </c>
      <c r="L146" s="39"/>
      <c r="M146" s="198" t="s">
        <v>1</v>
      </c>
      <c r="N146" s="199" t="s">
        <v>38</v>
      </c>
      <c r="O146" s="71"/>
      <c r="P146" s="200">
        <f>O146*H146</f>
        <v>0</v>
      </c>
      <c r="Q146" s="200">
        <v>0</v>
      </c>
      <c r="R146" s="200">
        <f>Q146*H146</f>
        <v>0</v>
      </c>
      <c r="S146" s="200">
        <v>0</v>
      </c>
      <c r="T146" s="201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2" t="s">
        <v>168</v>
      </c>
      <c r="AT146" s="202" t="s">
        <v>145</v>
      </c>
      <c r="AU146" s="202" t="s">
        <v>83</v>
      </c>
      <c r="AY146" s="17" t="s">
        <v>142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17" t="s">
        <v>81</v>
      </c>
      <c r="BK146" s="203">
        <f>ROUND(I146*H146,2)</f>
        <v>0</v>
      </c>
      <c r="BL146" s="17" t="s">
        <v>168</v>
      </c>
      <c r="BM146" s="202" t="s">
        <v>1435</v>
      </c>
    </row>
    <row r="147" spans="1:47" s="2" customFormat="1" ht="19.5">
      <c r="A147" s="34"/>
      <c r="B147" s="35"/>
      <c r="C147" s="36"/>
      <c r="D147" s="204" t="s">
        <v>152</v>
      </c>
      <c r="E147" s="36"/>
      <c r="F147" s="205" t="s">
        <v>345</v>
      </c>
      <c r="G147" s="36"/>
      <c r="H147" s="36"/>
      <c r="I147" s="206"/>
      <c r="J147" s="36"/>
      <c r="K147" s="36"/>
      <c r="L147" s="39"/>
      <c r="M147" s="207"/>
      <c r="N147" s="208"/>
      <c r="O147" s="71"/>
      <c r="P147" s="71"/>
      <c r="Q147" s="71"/>
      <c r="R147" s="71"/>
      <c r="S147" s="71"/>
      <c r="T147" s="72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T147" s="17" t="s">
        <v>152</v>
      </c>
      <c r="AU147" s="17" t="s">
        <v>83</v>
      </c>
    </row>
    <row r="148" spans="1:47" s="2" customFormat="1" ht="11.25">
      <c r="A148" s="34"/>
      <c r="B148" s="35"/>
      <c r="C148" s="36"/>
      <c r="D148" s="209" t="s">
        <v>153</v>
      </c>
      <c r="E148" s="36"/>
      <c r="F148" s="210" t="s">
        <v>346</v>
      </c>
      <c r="G148" s="36"/>
      <c r="H148" s="36"/>
      <c r="I148" s="206"/>
      <c r="J148" s="36"/>
      <c r="K148" s="36"/>
      <c r="L148" s="39"/>
      <c r="M148" s="207"/>
      <c r="N148" s="208"/>
      <c r="O148" s="71"/>
      <c r="P148" s="71"/>
      <c r="Q148" s="71"/>
      <c r="R148" s="71"/>
      <c r="S148" s="71"/>
      <c r="T148" s="72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T148" s="17" t="s">
        <v>153</v>
      </c>
      <c r="AU148" s="17" t="s">
        <v>83</v>
      </c>
    </row>
    <row r="149" spans="2:51" s="13" customFormat="1" ht="11.25">
      <c r="B149" s="211"/>
      <c r="C149" s="212"/>
      <c r="D149" s="204" t="s">
        <v>159</v>
      </c>
      <c r="E149" s="213" t="s">
        <v>1</v>
      </c>
      <c r="F149" s="214" t="s">
        <v>1250</v>
      </c>
      <c r="G149" s="212"/>
      <c r="H149" s="213" t="s">
        <v>1</v>
      </c>
      <c r="I149" s="215"/>
      <c r="J149" s="212"/>
      <c r="K149" s="212"/>
      <c r="L149" s="216"/>
      <c r="M149" s="217"/>
      <c r="N149" s="218"/>
      <c r="O149" s="218"/>
      <c r="P149" s="218"/>
      <c r="Q149" s="218"/>
      <c r="R149" s="218"/>
      <c r="S149" s="218"/>
      <c r="T149" s="219"/>
      <c r="AT149" s="220" t="s">
        <v>159</v>
      </c>
      <c r="AU149" s="220" t="s">
        <v>83</v>
      </c>
      <c r="AV149" s="13" t="s">
        <v>81</v>
      </c>
      <c r="AW149" s="13" t="s">
        <v>30</v>
      </c>
      <c r="AX149" s="13" t="s">
        <v>73</v>
      </c>
      <c r="AY149" s="220" t="s">
        <v>142</v>
      </c>
    </row>
    <row r="150" spans="2:51" s="14" customFormat="1" ht="11.25">
      <c r="B150" s="221"/>
      <c r="C150" s="222"/>
      <c r="D150" s="204" t="s">
        <v>159</v>
      </c>
      <c r="E150" s="223" t="s">
        <v>1</v>
      </c>
      <c r="F150" s="224" t="s">
        <v>1436</v>
      </c>
      <c r="G150" s="222"/>
      <c r="H150" s="225">
        <v>6.667</v>
      </c>
      <c r="I150" s="226"/>
      <c r="J150" s="222"/>
      <c r="K150" s="222"/>
      <c r="L150" s="227"/>
      <c r="M150" s="228"/>
      <c r="N150" s="229"/>
      <c r="O150" s="229"/>
      <c r="P150" s="229"/>
      <c r="Q150" s="229"/>
      <c r="R150" s="229"/>
      <c r="S150" s="229"/>
      <c r="T150" s="230"/>
      <c r="AT150" s="231" t="s">
        <v>159</v>
      </c>
      <c r="AU150" s="231" t="s">
        <v>83</v>
      </c>
      <c r="AV150" s="14" t="s">
        <v>83</v>
      </c>
      <c r="AW150" s="14" t="s">
        <v>30</v>
      </c>
      <c r="AX150" s="14" t="s">
        <v>81</v>
      </c>
      <c r="AY150" s="231" t="s">
        <v>142</v>
      </c>
    </row>
    <row r="151" spans="1:65" s="2" customFormat="1" ht="24.2" customHeight="1">
      <c r="A151" s="34"/>
      <c r="B151" s="35"/>
      <c r="C151" s="191" t="s">
        <v>141</v>
      </c>
      <c r="D151" s="191" t="s">
        <v>145</v>
      </c>
      <c r="E151" s="192" t="s">
        <v>447</v>
      </c>
      <c r="F151" s="193" t="s">
        <v>448</v>
      </c>
      <c r="G151" s="194" t="s">
        <v>319</v>
      </c>
      <c r="H151" s="195">
        <v>3</v>
      </c>
      <c r="I151" s="196"/>
      <c r="J151" s="197">
        <f>ROUND(I151*H151,2)</f>
        <v>0</v>
      </c>
      <c r="K151" s="193" t="s">
        <v>149</v>
      </c>
      <c r="L151" s="39"/>
      <c r="M151" s="198" t="s">
        <v>1</v>
      </c>
      <c r="N151" s="199" t="s">
        <v>38</v>
      </c>
      <c r="O151" s="71"/>
      <c r="P151" s="200">
        <f>O151*H151</f>
        <v>0</v>
      </c>
      <c r="Q151" s="200">
        <v>0</v>
      </c>
      <c r="R151" s="200">
        <f>Q151*H151</f>
        <v>0</v>
      </c>
      <c r="S151" s="200">
        <v>0</v>
      </c>
      <c r="T151" s="201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02" t="s">
        <v>168</v>
      </c>
      <c r="AT151" s="202" t="s">
        <v>145</v>
      </c>
      <c r="AU151" s="202" t="s">
        <v>83</v>
      </c>
      <c r="AY151" s="17" t="s">
        <v>142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17" t="s">
        <v>81</v>
      </c>
      <c r="BK151" s="203">
        <f>ROUND(I151*H151,2)</f>
        <v>0</v>
      </c>
      <c r="BL151" s="17" t="s">
        <v>168</v>
      </c>
      <c r="BM151" s="202" t="s">
        <v>1437</v>
      </c>
    </row>
    <row r="152" spans="1:47" s="2" customFormat="1" ht="19.5">
      <c r="A152" s="34"/>
      <c r="B152" s="35"/>
      <c r="C152" s="36"/>
      <c r="D152" s="204" t="s">
        <v>152</v>
      </c>
      <c r="E152" s="36"/>
      <c r="F152" s="205" t="s">
        <v>450</v>
      </c>
      <c r="G152" s="36"/>
      <c r="H152" s="36"/>
      <c r="I152" s="206"/>
      <c r="J152" s="36"/>
      <c r="K152" s="36"/>
      <c r="L152" s="39"/>
      <c r="M152" s="207"/>
      <c r="N152" s="208"/>
      <c r="O152" s="71"/>
      <c r="P152" s="71"/>
      <c r="Q152" s="71"/>
      <c r="R152" s="71"/>
      <c r="S152" s="71"/>
      <c r="T152" s="72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T152" s="17" t="s">
        <v>152</v>
      </c>
      <c r="AU152" s="17" t="s">
        <v>83</v>
      </c>
    </row>
    <row r="153" spans="1:47" s="2" customFormat="1" ht="11.25">
      <c r="A153" s="34"/>
      <c r="B153" s="35"/>
      <c r="C153" s="36"/>
      <c r="D153" s="209" t="s">
        <v>153</v>
      </c>
      <c r="E153" s="36"/>
      <c r="F153" s="210" t="s">
        <v>451</v>
      </c>
      <c r="G153" s="36"/>
      <c r="H153" s="36"/>
      <c r="I153" s="206"/>
      <c r="J153" s="36"/>
      <c r="K153" s="36"/>
      <c r="L153" s="39"/>
      <c r="M153" s="207"/>
      <c r="N153" s="208"/>
      <c r="O153" s="71"/>
      <c r="P153" s="71"/>
      <c r="Q153" s="71"/>
      <c r="R153" s="71"/>
      <c r="S153" s="71"/>
      <c r="T153" s="72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T153" s="17" t="s">
        <v>153</v>
      </c>
      <c r="AU153" s="17" t="s">
        <v>83</v>
      </c>
    </row>
    <row r="154" spans="2:51" s="13" customFormat="1" ht="11.25">
      <c r="B154" s="211"/>
      <c r="C154" s="212"/>
      <c r="D154" s="204" t="s">
        <v>159</v>
      </c>
      <c r="E154" s="213" t="s">
        <v>1</v>
      </c>
      <c r="F154" s="214" t="s">
        <v>1250</v>
      </c>
      <c r="G154" s="212"/>
      <c r="H154" s="213" t="s">
        <v>1</v>
      </c>
      <c r="I154" s="215"/>
      <c r="J154" s="212"/>
      <c r="K154" s="212"/>
      <c r="L154" s="216"/>
      <c r="M154" s="217"/>
      <c r="N154" s="218"/>
      <c r="O154" s="218"/>
      <c r="P154" s="218"/>
      <c r="Q154" s="218"/>
      <c r="R154" s="218"/>
      <c r="S154" s="218"/>
      <c r="T154" s="219"/>
      <c r="AT154" s="220" t="s">
        <v>159</v>
      </c>
      <c r="AU154" s="220" t="s">
        <v>83</v>
      </c>
      <c r="AV154" s="13" t="s">
        <v>81</v>
      </c>
      <c r="AW154" s="13" t="s">
        <v>30</v>
      </c>
      <c r="AX154" s="13" t="s">
        <v>73</v>
      </c>
      <c r="AY154" s="220" t="s">
        <v>142</v>
      </c>
    </row>
    <row r="155" spans="2:51" s="14" customFormat="1" ht="11.25">
      <c r="B155" s="221"/>
      <c r="C155" s="222"/>
      <c r="D155" s="204" t="s">
        <v>159</v>
      </c>
      <c r="E155" s="223" t="s">
        <v>1</v>
      </c>
      <c r="F155" s="224" t="s">
        <v>162</v>
      </c>
      <c r="G155" s="222"/>
      <c r="H155" s="225">
        <v>3</v>
      </c>
      <c r="I155" s="226"/>
      <c r="J155" s="222"/>
      <c r="K155" s="222"/>
      <c r="L155" s="227"/>
      <c r="M155" s="228"/>
      <c r="N155" s="229"/>
      <c r="O155" s="229"/>
      <c r="P155" s="229"/>
      <c r="Q155" s="229"/>
      <c r="R155" s="229"/>
      <c r="S155" s="229"/>
      <c r="T155" s="230"/>
      <c r="AT155" s="231" t="s">
        <v>159</v>
      </c>
      <c r="AU155" s="231" t="s">
        <v>83</v>
      </c>
      <c r="AV155" s="14" t="s">
        <v>83</v>
      </c>
      <c r="AW155" s="14" t="s">
        <v>30</v>
      </c>
      <c r="AX155" s="14" t="s">
        <v>81</v>
      </c>
      <c r="AY155" s="231" t="s">
        <v>142</v>
      </c>
    </row>
    <row r="156" spans="1:65" s="2" customFormat="1" ht="16.5" customHeight="1">
      <c r="A156" s="34"/>
      <c r="B156" s="35"/>
      <c r="C156" s="247" t="s">
        <v>179</v>
      </c>
      <c r="D156" s="247" t="s">
        <v>376</v>
      </c>
      <c r="E156" s="248" t="s">
        <v>453</v>
      </c>
      <c r="F156" s="249" t="s">
        <v>454</v>
      </c>
      <c r="G156" s="250" t="s">
        <v>455</v>
      </c>
      <c r="H156" s="251">
        <v>0.075</v>
      </c>
      <c r="I156" s="252"/>
      <c r="J156" s="253">
        <f>ROUND(I156*H156,2)</f>
        <v>0</v>
      </c>
      <c r="K156" s="249" t="s">
        <v>149</v>
      </c>
      <c r="L156" s="254"/>
      <c r="M156" s="255" t="s">
        <v>1</v>
      </c>
      <c r="N156" s="256" t="s">
        <v>38</v>
      </c>
      <c r="O156" s="71"/>
      <c r="P156" s="200">
        <f>O156*H156</f>
        <v>0</v>
      </c>
      <c r="Q156" s="200">
        <v>0.001</v>
      </c>
      <c r="R156" s="200">
        <f>Q156*H156</f>
        <v>7.5E-05</v>
      </c>
      <c r="S156" s="200">
        <v>0</v>
      </c>
      <c r="T156" s="201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02" t="s">
        <v>198</v>
      </c>
      <c r="AT156" s="202" t="s">
        <v>376</v>
      </c>
      <c r="AU156" s="202" t="s">
        <v>83</v>
      </c>
      <c r="AY156" s="17" t="s">
        <v>142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17" t="s">
        <v>81</v>
      </c>
      <c r="BK156" s="203">
        <f>ROUND(I156*H156,2)</f>
        <v>0</v>
      </c>
      <c r="BL156" s="17" t="s">
        <v>168</v>
      </c>
      <c r="BM156" s="202" t="s">
        <v>1438</v>
      </c>
    </row>
    <row r="157" spans="1:47" s="2" customFormat="1" ht="11.25">
      <c r="A157" s="34"/>
      <c r="B157" s="35"/>
      <c r="C157" s="36"/>
      <c r="D157" s="204" t="s">
        <v>152</v>
      </c>
      <c r="E157" s="36"/>
      <c r="F157" s="205" t="s">
        <v>454</v>
      </c>
      <c r="G157" s="36"/>
      <c r="H157" s="36"/>
      <c r="I157" s="206"/>
      <c r="J157" s="36"/>
      <c r="K157" s="36"/>
      <c r="L157" s="39"/>
      <c r="M157" s="207"/>
      <c r="N157" s="208"/>
      <c r="O157" s="71"/>
      <c r="P157" s="71"/>
      <c r="Q157" s="71"/>
      <c r="R157" s="71"/>
      <c r="S157" s="71"/>
      <c r="T157" s="72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T157" s="17" t="s">
        <v>152</v>
      </c>
      <c r="AU157" s="17" t="s">
        <v>83</v>
      </c>
    </row>
    <row r="158" spans="2:51" s="14" customFormat="1" ht="11.25">
      <c r="B158" s="221"/>
      <c r="C158" s="222"/>
      <c r="D158" s="204" t="s">
        <v>159</v>
      </c>
      <c r="E158" s="223" t="s">
        <v>1</v>
      </c>
      <c r="F158" s="224" t="s">
        <v>1439</v>
      </c>
      <c r="G158" s="222"/>
      <c r="H158" s="225">
        <v>0.075</v>
      </c>
      <c r="I158" s="226"/>
      <c r="J158" s="222"/>
      <c r="K158" s="222"/>
      <c r="L158" s="227"/>
      <c r="M158" s="228"/>
      <c r="N158" s="229"/>
      <c r="O158" s="229"/>
      <c r="P158" s="229"/>
      <c r="Q158" s="229"/>
      <c r="R158" s="229"/>
      <c r="S158" s="229"/>
      <c r="T158" s="230"/>
      <c r="AT158" s="231" t="s">
        <v>159</v>
      </c>
      <c r="AU158" s="231" t="s">
        <v>83</v>
      </c>
      <c r="AV158" s="14" t="s">
        <v>83</v>
      </c>
      <c r="AW158" s="14" t="s">
        <v>30</v>
      </c>
      <c r="AX158" s="14" t="s">
        <v>81</v>
      </c>
      <c r="AY158" s="231" t="s">
        <v>142</v>
      </c>
    </row>
    <row r="159" spans="1:65" s="2" customFormat="1" ht="24.2" customHeight="1">
      <c r="A159" s="34"/>
      <c r="B159" s="35"/>
      <c r="C159" s="191" t="s">
        <v>186</v>
      </c>
      <c r="D159" s="191" t="s">
        <v>145</v>
      </c>
      <c r="E159" s="192" t="s">
        <v>1302</v>
      </c>
      <c r="F159" s="193" t="s">
        <v>1303</v>
      </c>
      <c r="G159" s="194" t="s">
        <v>319</v>
      </c>
      <c r="H159" s="195">
        <v>16.6</v>
      </c>
      <c r="I159" s="196"/>
      <c r="J159" s="197">
        <f>ROUND(I159*H159,2)</f>
        <v>0</v>
      </c>
      <c r="K159" s="193" t="s">
        <v>149</v>
      </c>
      <c r="L159" s="39"/>
      <c r="M159" s="198" t="s">
        <v>1</v>
      </c>
      <c r="N159" s="199" t="s">
        <v>38</v>
      </c>
      <c r="O159" s="71"/>
      <c r="P159" s="200">
        <f>O159*H159</f>
        <v>0</v>
      </c>
      <c r="Q159" s="200">
        <v>0</v>
      </c>
      <c r="R159" s="200">
        <f>Q159*H159</f>
        <v>0</v>
      </c>
      <c r="S159" s="200">
        <v>0</v>
      </c>
      <c r="T159" s="201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02" t="s">
        <v>168</v>
      </c>
      <c r="AT159" s="202" t="s">
        <v>145</v>
      </c>
      <c r="AU159" s="202" t="s">
        <v>83</v>
      </c>
      <c r="AY159" s="17" t="s">
        <v>142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17" t="s">
        <v>81</v>
      </c>
      <c r="BK159" s="203">
        <f>ROUND(I159*H159,2)</f>
        <v>0</v>
      </c>
      <c r="BL159" s="17" t="s">
        <v>168</v>
      </c>
      <c r="BM159" s="202" t="s">
        <v>1440</v>
      </c>
    </row>
    <row r="160" spans="1:47" s="2" customFormat="1" ht="19.5">
      <c r="A160" s="34"/>
      <c r="B160" s="35"/>
      <c r="C160" s="36"/>
      <c r="D160" s="204" t="s">
        <v>152</v>
      </c>
      <c r="E160" s="36"/>
      <c r="F160" s="205" t="s">
        <v>1305</v>
      </c>
      <c r="G160" s="36"/>
      <c r="H160" s="36"/>
      <c r="I160" s="206"/>
      <c r="J160" s="36"/>
      <c r="K160" s="36"/>
      <c r="L160" s="39"/>
      <c r="M160" s="207"/>
      <c r="N160" s="208"/>
      <c r="O160" s="71"/>
      <c r="P160" s="71"/>
      <c r="Q160" s="71"/>
      <c r="R160" s="71"/>
      <c r="S160" s="71"/>
      <c r="T160" s="72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T160" s="17" t="s">
        <v>152</v>
      </c>
      <c r="AU160" s="17" t="s">
        <v>83</v>
      </c>
    </row>
    <row r="161" spans="1:47" s="2" customFormat="1" ht="11.25">
      <c r="A161" s="34"/>
      <c r="B161" s="35"/>
      <c r="C161" s="36"/>
      <c r="D161" s="209" t="s">
        <v>153</v>
      </c>
      <c r="E161" s="36"/>
      <c r="F161" s="210" t="s">
        <v>1306</v>
      </c>
      <c r="G161" s="36"/>
      <c r="H161" s="36"/>
      <c r="I161" s="206"/>
      <c r="J161" s="36"/>
      <c r="K161" s="36"/>
      <c r="L161" s="39"/>
      <c r="M161" s="207"/>
      <c r="N161" s="208"/>
      <c r="O161" s="71"/>
      <c r="P161" s="71"/>
      <c r="Q161" s="71"/>
      <c r="R161" s="71"/>
      <c r="S161" s="71"/>
      <c r="T161" s="72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T161" s="17" t="s">
        <v>153</v>
      </c>
      <c r="AU161" s="17" t="s">
        <v>83</v>
      </c>
    </row>
    <row r="162" spans="2:51" s="13" customFormat="1" ht="11.25">
      <c r="B162" s="211"/>
      <c r="C162" s="212"/>
      <c r="D162" s="204" t="s">
        <v>159</v>
      </c>
      <c r="E162" s="213" t="s">
        <v>1</v>
      </c>
      <c r="F162" s="214" t="s">
        <v>1250</v>
      </c>
      <c r="G162" s="212"/>
      <c r="H162" s="213" t="s">
        <v>1</v>
      </c>
      <c r="I162" s="215"/>
      <c r="J162" s="212"/>
      <c r="K162" s="212"/>
      <c r="L162" s="216"/>
      <c r="M162" s="217"/>
      <c r="N162" s="218"/>
      <c r="O162" s="218"/>
      <c r="P162" s="218"/>
      <c r="Q162" s="218"/>
      <c r="R162" s="218"/>
      <c r="S162" s="218"/>
      <c r="T162" s="219"/>
      <c r="AT162" s="220" t="s">
        <v>159</v>
      </c>
      <c r="AU162" s="220" t="s">
        <v>83</v>
      </c>
      <c r="AV162" s="13" t="s">
        <v>81</v>
      </c>
      <c r="AW162" s="13" t="s">
        <v>30</v>
      </c>
      <c r="AX162" s="13" t="s">
        <v>73</v>
      </c>
      <c r="AY162" s="220" t="s">
        <v>142</v>
      </c>
    </row>
    <row r="163" spans="2:51" s="14" customFormat="1" ht="11.25">
      <c r="B163" s="221"/>
      <c r="C163" s="222"/>
      <c r="D163" s="204" t="s">
        <v>159</v>
      </c>
      <c r="E163" s="223" t="s">
        <v>1</v>
      </c>
      <c r="F163" s="224" t="s">
        <v>1441</v>
      </c>
      <c r="G163" s="222"/>
      <c r="H163" s="225">
        <v>16.6</v>
      </c>
      <c r="I163" s="226"/>
      <c r="J163" s="222"/>
      <c r="K163" s="222"/>
      <c r="L163" s="227"/>
      <c r="M163" s="228"/>
      <c r="N163" s="229"/>
      <c r="O163" s="229"/>
      <c r="P163" s="229"/>
      <c r="Q163" s="229"/>
      <c r="R163" s="229"/>
      <c r="S163" s="229"/>
      <c r="T163" s="230"/>
      <c r="AT163" s="231" t="s">
        <v>159</v>
      </c>
      <c r="AU163" s="231" t="s">
        <v>83</v>
      </c>
      <c r="AV163" s="14" t="s">
        <v>83</v>
      </c>
      <c r="AW163" s="14" t="s">
        <v>30</v>
      </c>
      <c r="AX163" s="14" t="s">
        <v>81</v>
      </c>
      <c r="AY163" s="231" t="s">
        <v>142</v>
      </c>
    </row>
    <row r="164" spans="1:65" s="2" customFormat="1" ht="24.2" customHeight="1">
      <c r="A164" s="34"/>
      <c r="B164" s="35"/>
      <c r="C164" s="191" t="s">
        <v>198</v>
      </c>
      <c r="D164" s="191" t="s">
        <v>145</v>
      </c>
      <c r="E164" s="192" t="s">
        <v>459</v>
      </c>
      <c r="F164" s="193" t="s">
        <v>460</v>
      </c>
      <c r="G164" s="194" t="s">
        <v>319</v>
      </c>
      <c r="H164" s="195">
        <v>3</v>
      </c>
      <c r="I164" s="196"/>
      <c r="J164" s="197">
        <f>ROUND(I164*H164,2)</f>
        <v>0</v>
      </c>
      <c r="K164" s="193" t="s">
        <v>149</v>
      </c>
      <c r="L164" s="39"/>
      <c r="M164" s="198" t="s">
        <v>1</v>
      </c>
      <c r="N164" s="199" t="s">
        <v>38</v>
      </c>
      <c r="O164" s="71"/>
      <c r="P164" s="200">
        <f>O164*H164</f>
        <v>0</v>
      </c>
      <c r="Q164" s="200">
        <v>0</v>
      </c>
      <c r="R164" s="200">
        <f>Q164*H164</f>
        <v>0</v>
      </c>
      <c r="S164" s="200">
        <v>0</v>
      </c>
      <c r="T164" s="201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02" t="s">
        <v>168</v>
      </c>
      <c r="AT164" s="202" t="s">
        <v>145</v>
      </c>
      <c r="AU164" s="202" t="s">
        <v>83</v>
      </c>
      <c r="AY164" s="17" t="s">
        <v>142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17" t="s">
        <v>81</v>
      </c>
      <c r="BK164" s="203">
        <f>ROUND(I164*H164,2)</f>
        <v>0</v>
      </c>
      <c r="BL164" s="17" t="s">
        <v>168</v>
      </c>
      <c r="BM164" s="202" t="s">
        <v>1442</v>
      </c>
    </row>
    <row r="165" spans="1:47" s="2" customFormat="1" ht="29.25">
      <c r="A165" s="34"/>
      <c r="B165" s="35"/>
      <c r="C165" s="36"/>
      <c r="D165" s="204" t="s">
        <v>152</v>
      </c>
      <c r="E165" s="36"/>
      <c r="F165" s="205" t="s">
        <v>462</v>
      </c>
      <c r="G165" s="36"/>
      <c r="H165" s="36"/>
      <c r="I165" s="206"/>
      <c r="J165" s="36"/>
      <c r="K165" s="36"/>
      <c r="L165" s="39"/>
      <c r="M165" s="207"/>
      <c r="N165" s="208"/>
      <c r="O165" s="71"/>
      <c r="P165" s="71"/>
      <c r="Q165" s="71"/>
      <c r="R165" s="71"/>
      <c r="S165" s="71"/>
      <c r="T165" s="72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T165" s="17" t="s">
        <v>152</v>
      </c>
      <c r="AU165" s="17" t="s">
        <v>83</v>
      </c>
    </row>
    <row r="166" spans="1:47" s="2" customFormat="1" ht="11.25">
      <c r="A166" s="34"/>
      <c r="B166" s="35"/>
      <c r="C166" s="36"/>
      <c r="D166" s="209" t="s">
        <v>153</v>
      </c>
      <c r="E166" s="36"/>
      <c r="F166" s="210" t="s">
        <v>463</v>
      </c>
      <c r="G166" s="36"/>
      <c r="H166" s="36"/>
      <c r="I166" s="206"/>
      <c r="J166" s="36"/>
      <c r="K166" s="36"/>
      <c r="L166" s="39"/>
      <c r="M166" s="207"/>
      <c r="N166" s="208"/>
      <c r="O166" s="71"/>
      <c r="P166" s="71"/>
      <c r="Q166" s="71"/>
      <c r="R166" s="71"/>
      <c r="S166" s="71"/>
      <c r="T166" s="72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T166" s="17" t="s">
        <v>153</v>
      </c>
      <c r="AU166" s="17" t="s">
        <v>83</v>
      </c>
    </row>
    <row r="167" spans="2:51" s="13" customFormat="1" ht="11.25">
      <c r="B167" s="211"/>
      <c r="C167" s="212"/>
      <c r="D167" s="204" t="s">
        <v>159</v>
      </c>
      <c r="E167" s="213" t="s">
        <v>1</v>
      </c>
      <c r="F167" s="214" t="s">
        <v>1250</v>
      </c>
      <c r="G167" s="212"/>
      <c r="H167" s="213" t="s">
        <v>1</v>
      </c>
      <c r="I167" s="215"/>
      <c r="J167" s="212"/>
      <c r="K167" s="212"/>
      <c r="L167" s="216"/>
      <c r="M167" s="217"/>
      <c r="N167" s="218"/>
      <c r="O167" s="218"/>
      <c r="P167" s="218"/>
      <c r="Q167" s="218"/>
      <c r="R167" s="218"/>
      <c r="S167" s="218"/>
      <c r="T167" s="219"/>
      <c r="AT167" s="220" t="s">
        <v>159</v>
      </c>
      <c r="AU167" s="220" t="s">
        <v>83</v>
      </c>
      <c r="AV167" s="13" t="s">
        <v>81</v>
      </c>
      <c r="AW167" s="13" t="s">
        <v>30</v>
      </c>
      <c r="AX167" s="13" t="s">
        <v>73</v>
      </c>
      <c r="AY167" s="220" t="s">
        <v>142</v>
      </c>
    </row>
    <row r="168" spans="2:51" s="14" customFormat="1" ht="11.25">
      <c r="B168" s="221"/>
      <c r="C168" s="222"/>
      <c r="D168" s="204" t="s">
        <v>159</v>
      </c>
      <c r="E168" s="223" t="s">
        <v>1</v>
      </c>
      <c r="F168" s="224" t="s">
        <v>162</v>
      </c>
      <c r="G168" s="222"/>
      <c r="H168" s="225">
        <v>3</v>
      </c>
      <c r="I168" s="226"/>
      <c r="J168" s="222"/>
      <c r="K168" s="222"/>
      <c r="L168" s="227"/>
      <c r="M168" s="228"/>
      <c r="N168" s="229"/>
      <c r="O168" s="229"/>
      <c r="P168" s="229"/>
      <c r="Q168" s="229"/>
      <c r="R168" s="229"/>
      <c r="S168" s="229"/>
      <c r="T168" s="230"/>
      <c r="AT168" s="231" t="s">
        <v>159</v>
      </c>
      <c r="AU168" s="231" t="s">
        <v>83</v>
      </c>
      <c r="AV168" s="14" t="s">
        <v>83</v>
      </c>
      <c r="AW168" s="14" t="s">
        <v>30</v>
      </c>
      <c r="AX168" s="14" t="s">
        <v>81</v>
      </c>
      <c r="AY168" s="231" t="s">
        <v>142</v>
      </c>
    </row>
    <row r="169" spans="1:65" s="2" customFormat="1" ht="24.2" customHeight="1">
      <c r="A169" s="34"/>
      <c r="B169" s="35"/>
      <c r="C169" s="191" t="s">
        <v>203</v>
      </c>
      <c r="D169" s="191" t="s">
        <v>145</v>
      </c>
      <c r="E169" s="192" t="s">
        <v>465</v>
      </c>
      <c r="F169" s="193" t="s">
        <v>466</v>
      </c>
      <c r="G169" s="194" t="s">
        <v>319</v>
      </c>
      <c r="H169" s="195">
        <v>3</v>
      </c>
      <c r="I169" s="196"/>
      <c r="J169" s="197">
        <f>ROUND(I169*H169,2)</f>
        <v>0</v>
      </c>
      <c r="K169" s="193" t="s">
        <v>149</v>
      </c>
      <c r="L169" s="39"/>
      <c r="M169" s="198" t="s">
        <v>1</v>
      </c>
      <c r="N169" s="199" t="s">
        <v>38</v>
      </c>
      <c r="O169" s="71"/>
      <c r="P169" s="200">
        <f>O169*H169</f>
        <v>0</v>
      </c>
      <c r="Q169" s="200">
        <v>0</v>
      </c>
      <c r="R169" s="200">
        <f>Q169*H169</f>
        <v>0</v>
      </c>
      <c r="S169" s="200">
        <v>0</v>
      </c>
      <c r="T169" s="201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02" t="s">
        <v>168</v>
      </c>
      <c r="AT169" s="202" t="s">
        <v>145</v>
      </c>
      <c r="AU169" s="202" t="s">
        <v>83</v>
      </c>
      <c r="AY169" s="17" t="s">
        <v>142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17" t="s">
        <v>81</v>
      </c>
      <c r="BK169" s="203">
        <f>ROUND(I169*H169,2)</f>
        <v>0</v>
      </c>
      <c r="BL169" s="17" t="s">
        <v>168</v>
      </c>
      <c r="BM169" s="202" t="s">
        <v>1443</v>
      </c>
    </row>
    <row r="170" spans="1:47" s="2" customFormat="1" ht="19.5">
      <c r="A170" s="34"/>
      <c r="B170" s="35"/>
      <c r="C170" s="36"/>
      <c r="D170" s="204" t="s">
        <v>152</v>
      </c>
      <c r="E170" s="36"/>
      <c r="F170" s="205" t="s">
        <v>468</v>
      </c>
      <c r="G170" s="36"/>
      <c r="H170" s="36"/>
      <c r="I170" s="206"/>
      <c r="J170" s="36"/>
      <c r="K170" s="36"/>
      <c r="L170" s="39"/>
      <c r="M170" s="207"/>
      <c r="N170" s="208"/>
      <c r="O170" s="71"/>
      <c r="P170" s="71"/>
      <c r="Q170" s="71"/>
      <c r="R170" s="71"/>
      <c r="S170" s="71"/>
      <c r="T170" s="72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T170" s="17" t="s">
        <v>152</v>
      </c>
      <c r="AU170" s="17" t="s">
        <v>83</v>
      </c>
    </row>
    <row r="171" spans="1:47" s="2" customFormat="1" ht="11.25">
      <c r="A171" s="34"/>
      <c r="B171" s="35"/>
      <c r="C171" s="36"/>
      <c r="D171" s="209" t="s">
        <v>153</v>
      </c>
      <c r="E171" s="36"/>
      <c r="F171" s="210" t="s">
        <v>469</v>
      </c>
      <c r="G171" s="36"/>
      <c r="H171" s="36"/>
      <c r="I171" s="206"/>
      <c r="J171" s="36"/>
      <c r="K171" s="36"/>
      <c r="L171" s="39"/>
      <c r="M171" s="207"/>
      <c r="N171" s="208"/>
      <c r="O171" s="71"/>
      <c r="P171" s="71"/>
      <c r="Q171" s="71"/>
      <c r="R171" s="71"/>
      <c r="S171" s="71"/>
      <c r="T171" s="72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T171" s="17" t="s">
        <v>153</v>
      </c>
      <c r="AU171" s="17" t="s">
        <v>83</v>
      </c>
    </row>
    <row r="172" spans="2:51" s="13" customFormat="1" ht="11.25">
      <c r="B172" s="211"/>
      <c r="C172" s="212"/>
      <c r="D172" s="204" t="s">
        <v>159</v>
      </c>
      <c r="E172" s="213" t="s">
        <v>1</v>
      </c>
      <c r="F172" s="214" t="s">
        <v>1250</v>
      </c>
      <c r="G172" s="212"/>
      <c r="H172" s="213" t="s">
        <v>1</v>
      </c>
      <c r="I172" s="215"/>
      <c r="J172" s="212"/>
      <c r="K172" s="212"/>
      <c r="L172" s="216"/>
      <c r="M172" s="217"/>
      <c r="N172" s="218"/>
      <c r="O172" s="218"/>
      <c r="P172" s="218"/>
      <c r="Q172" s="218"/>
      <c r="R172" s="218"/>
      <c r="S172" s="218"/>
      <c r="T172" s="219"/>
      <c r="AT172" s="220" t="s">
        <v>159</v>
      </c>
      <c r="AU172" s="220" t="s">
        <v>83</v>
      </c>
      <c r="AV172" s="13" t="s">
        <v>81</v>
      </c>
      <c r="AW172" s="13" t="s">
        <v>30</v>
      </c>
      <c r="AX172" s="13" t="s">
        <v>73</v>
      </c>
      <c r="AY172" s="220" t="s">
        <v>142</v>
      </c>
    </row>
    <row r="173" spans="2:51" s="14" customFormat="1" ht="11.25">
      <c r="B173" s="221"/>
      <c r="C173" s="222"/>
      <c r="D173" s="204" t="s">
        <v>159</v>
      </c>
      <c r="E173" s="223" t="s">
        <v>1</v>
      </c>
      <c r="F173" s="224" t="s">
        <v>162</v>
      </c>
      <c r="G173" s="222"/>
      <c r="H173" s="225">
        <v>3</v>
      </c>
      <c r="I173" s="226"/>
      <c r="J173" s="222"/>
      <c r="K173" s="222"/>
      <c r="L173" s="227"/>
      <c r="M173" s="228"/>
      <c r="N173" s="229"/>
      <c r="O173" s="229"/>
      <c r="P173" s="229"/>
      <c r="Q173" s="229"/>
      <c r="R173" s="229"/>
      <c r="S173" s="229"/>
      <c r="T173" s="230"/>
      <c r="AT173" s="231" t="s">
        <v>159</v>
      </c>
      <c r="AU173" s="231" t="s">
        <v>83</v>
      </c>
      <c r="AV173" s="14" t="s">
        <v>83</v>
      </c>
      <c r="AW173" s="14" t="s">
        <v>30</v>
      </c>
      <c r="AX173" s="14" t="s">
        <v>81</v>
      </c>
      <c r="AY173" s="231" t="s">
        <v>142</v>
      </c>
    </row>
    <row r="174" spans="2:63" s="12" customFormat="1" ht="22.9" customHeight="1">
      <c r="B174" s="175"/>
      <c r="C174" s="176"/>
      <c r="D174" s="177" t="s">
        <v>72</v>
      </c>
      <c r="E174" s="189" t="s">
        <v>141</v>
      </c>
      <c r="F174" s="189" t="s">
        <v>721</v>
      </c>
      <c r="G174" s="176"/>
      <c r="H174" s="176"/>
      <c r="I174" s="179"/>
      <c r="J174" s="190">
        <f>BK174</f>
        <v>0</v>
      </c>
      <c r="K174" s="176"/>
      <c r="L174" s="181"/>
      <c r="M174" s="182"/>
      <c r="N174" s="183"/>
      <c r="O174" s="183"/>
      <c r="P174" s="184">
        <f>SUM(P175:P194)</f>
        <v>0</v>
      </c>
      <c r="Q174" s="183"/>
      <c r="R174" s="184">
        <f>SUM(R175:R194)</f>
        <v>13.226880000000001</v>
      </c>
      <c r="S174" s="183"/>
      <c r="T174" s="185">
        <f>SUM(T175:T194)</f>
        <v>0</v>
      </c>
      <c r="AR174" s="186" t="s">
        <v>81</v>
      </c>
      <c r="AT174" s="187" t="s">
        <v>72</v>
      </c>
      <c r="AU174" s="187" t="s">
        <v>81</v>
      </c>
      <c r="AY174" s="186" t="s">
        <v>142</v>
      </c>
      <c r="BK174" s="188">
        <f>SUM(BK175:BK194)</f>
        <v>0</v>
      </c>
    </row>
    <row r="175" spans="1:65" s="2" customFormat="1" ht="16.5" customHeight="1">
      <c r="A175" s="34"/>
      <c r="B175" s="35"/>
      <c r="C175" s="191" t="s">
        <v>209</v>
      </c>
      <c r="D175" s="191" t="s">
        <v>145</v>
      </c>
      <c r="E175" s="192" t="s">
        <v>723</v>
      </c>
      <c r="F175" s="193" t="s">
        <v>724</v>
      </c>
      <c r="G175" s="194" t="s">
        <v>319</v>
      </c>
      <c r="H175" s="195">
        <v>16.6</v>
      </c>
      <c r="I175" s="196"/>
      <c r="J175" s="197">
        <f>ROUND(I175*H175,2)</f>
        <v>0</v>
      </c>
      <c r="K175" s="193" t="s">
        <v>149</v>
      </c>
      <c r="L175" s="39"/>
      <c r="M175" s="198" t="s">
        <v>1</v>
      </c>
      <c r="N175" s="199" t="s">
        <v>38</v>
      </c>
      <c r="O175" s="71"/>
      <c r="P175" s="200">
        <f>O175*H175</f>
        <v>0</v>
      </c>
      <c r="Q175" s="200">
        <v>0.23</v>
      </c>
      <c r="R175" s="200">
        <f>Q175*H175</f>
        <v>3.8180000000000005</v>
      </c>
      <c r="S175" s="200">
        <v>0</v>
      </c>
      <c r="T175" s="201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02" t="s">
        <v>168</v>
      </c>
      <c r="AT175" s="202" t="s">
        <v>145</v>
      </c>
      <c r="AU175" s="202" t="s">
        <v>83</v>
      </c>
      <c r="AY175" s="17" t="s">
        <v>142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17" t="s">
        <v>81</v>
      </c>
      <c r="BK175" s="203">
        <f>ROUND(I175*H175,2)</f>
        <v>0</v>
      </c>
      <c r="BL175" s="17" t="s">
        <v>168</v>
      </c>
      <c r="BM175" s="202" t="s">
        <v>1444</v>
      </c>
    </row>
    <row r="176" spans="1:47" s="2" customFormat="1" ht="19.5">
      <c r="A176" s="34"/>
      <c r="B176" s="35"/>
      <c r="C176" s="36"/>
      <c r="D176" s="204" t="s">
        <v>152</v>
      </c>
      <c r="E176" s="36"/>
      <c r="F176" s="205" t="s">
        <v>726</v>
      </c>
      <c r="G176" s="36"/>
      <c r="H176" s="36"/>
      <c r="I176" s="206"/>
      <c r="J176" s="36"/>
      <c r="K176" s="36"/>
      <c r="L176" s="39"/>
      <c r="M176" s="207"/>
      <c r="N176" s="208"/>
      <c r="O176" s="71"/>
      <c r="P176" s="71"/>
      <c r="Q176" s="71"/>
      <c r="R176" s="71"/>
      <c r="S176" s="71"/>
      <c r="T176" s="72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T176" s="17" t="s">
        <v>152</v>
      </c>
      <c r="AU176" s="17" t="s">
        <v>83</v>
      </c>
    </row>
    <row r="177" spans="1:47" s="2" customFormat="1" ht="11.25">
      <c r="A177" s="34"/>
      <c r="B177" s="35"/>
      <c r="C177" s="36"/>
      <c r="D177" s="209" t="s">
        <v>153</v>
      </c>
      <c r="E177" s="36"/>
      <c r="F177" s="210" t="s">
        <v>727</v>
      </c>
      <c r="G177" s="36"/>
      <c r="H177" s="36"/>
      <c r="I177" s="206"/>
      <c r="J177" s="36"/>
      <c r="K177" s="36"/>
      <c r="L177" s="39"/>
      <c r="M177" s="207"/>
      <c r="N177" s="208"/>
      <c r="O177" s="71"/>
      <c r="P177" s="71"/>
      <c r="Q177" s="71"/>
      <c r="R177" s="71"/>
      <c r="S177" s="71"/>
      <c r="T177" s="72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T177" s="17" t="s">
        <v>153</v>
      </c>
      <c r="AU177" s="17" t="s">
        <v>83</v>
      </c>
    </row>
    <row r="178" spans="2:51" s="13" customFormat="1" ht="11.25">
      <c r="B178" s="211"/>
      <c r="C178" s="212"/>
      <c r="D178" s="204" t="s">
        <v>159</v>
      </c>
      <c r="E178" s="213" t="s">
        <v>1</v>
      </c>
      <c r="F178" s="214" t="s">
        <v>1250</v>
      </c>
      <c r="G178" s="212"/>
      <c r="H178" s="213" t="s">
        <v>1</v>
      </c>
      <c r="I178" s="215"/>
      <c r="J178" s="212"/>
      <c r="K178" s="212"/>
      <c r="L178" s="216"/>
      <c r="M178" s="217"/>
      <c r="N178" s="218"/>
      <c r="O178" s="218"/>
      <c r="P178" s="218"/>
      <c r="Q178" s="218"/>
      <c r="R178" s="218"/>
      <c r="S178" s="218"/>
      <c r="T178" s="219"/>
      <c r="AT178" s="220" t="s">
        <v>159</v>
      </c>
      <c r="AU178" s="220" t="s">
        <v>83</v>
      </c>
      <c r="AV178" s="13" t="s">
        <v>81</v>
      </c>
      <c r="AW178" s="13" t="s">
        <v>30</v>
      </c>
      <c r="AX178" s="13" t="s">
        <v>73</v>
      </c>
      <c r="AY178" s="220" t="s">
        <v>142</v>
      </c>
    </row>
    <row r="179" spans="2:51" s="14" customFormat="1" ht="11.25">
      <c r="B179" s="221"/>
      <c r="C179" s="222"/>
      <c r="D179" s="204" t="s">
        <v>159</v>
      </c>
      <c r="E179" s="223" t="s">
        <v>1</v>
      </c>
      <c r="F179" s="224" t="s">
        <v>1441</v>
      </c>
      <c r="G179" s="222"/>
      <c r="H179" s="225">
        <v>16.6</v>
      </c>
      <c r="I179" s="226"/>
      <c r="J179" s="222"/>
      <c r="K179" s="222"/>
      <c r="L179" s="227"/>
      <c r="M179" s="228"/>
      <c r="N179" s="229"/>
      <c r="O179" s="229"/>
      <c r="P179" s="229"/>
      <c r="Q179" s="229"/>
      <c r="R179" s="229"/>
      <c r="S179" s="229"/>
      <c r="T179" s="230"/>
      <c r="AT179" s="231" t="s">
        <v>159</v>
      </c>
      <c r="AU179" s="231" t="s">
        <v>83</v>
      </c>
      <c r="AV179" s="14" t="s">
        <v>83</v>
      </c>
      <c r="AW179" s="14" t="s">
        <v>30</v>
      </c>
      <c r="AX179" s="14" t="s">
        <v>81</v>
      </c>
      <c r="AY179" s="231" t="s">
        <v>142</v>
      </c>
    </row>
    <row r="180" spans="1:65" s="2" customFormat="1" ht="16.5" customHeight="1">
      <c r="A180" s="34"/>
      <c r="B180" s="35"/>
      <c r="C180" s="191" t="s">
        <v>214</v>
      </c>
      <c r="D180" s="191" t="s">
        <v>145</v>
      </c>
      <c r="E180" s="192" t="s">
        <v>730</v>
      </c>
      <c r="F180" s="193" t="s">
        <v>731</v>
      </c>
      <c r="G180" s="194" t="s">
        <v>319</v>
      </c>
      <c r="H180" s="195">
        <v>16.6</v>
      </c>
      <c r="I180" s="196"/>
      <c r="J180" s="197">
        <f>ROUND(I180*H180,2)</f>
        <v>0</v>
      </c>
      <c r="K180" s="193" t="s">
        <v>149</v>
      </c>
      <c r="L180" s="39"/>
      <c r="M180" s="198" t="s">
        <v>1</v>
      </c>
      <c r="N180" s="199" t="s">
        <v>38</v>
      </c>
      <c r="O180" s="71"/>
      <c r="P180" s="200">
        <f>O180*H180</f>
        <v>0</v>
      </c>
      <c r="Q180" s="200">
        <v>0.345</v>
      </c>
      <c r="R180" s="200">
        <f>Q180*H180</f>
        <v>5.727</v>
      </c>
      <c r="S180" s="200">
        <v>0</v>
      </c>
      <c r="T180" s="201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02" t="s">
        <v>168</v>
      </c>
      <c r="AT180" s="202" t="s">
        <v>145</v>
      </c>
      <c r="AU180" s="202" t="s">
        <v>83</v>
      </c>
      <c r="AY180" s="17" t="s">
        <v>142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17" t="s">
        <v>81</v>
      </c>
      <c r="BK180" s="203">
        <f>ROUND(I180*H180,2)</f>
        <v>0</v>
      </c>
      <c r="BL180" s="17" t="s">
        <v>168</v>
      </c>
      <c r="BM180" s="202" t="s">
        <v>1445</v>
      </c>
    </row>
    <row r="181" spans="1:47" s="2" customFormat="1" ht="19.5">
      <c r="A181" s="34"/>
      <c r="B181" s="35"/>
      <c r="C181" s="36"/>
      <c r="D181" s="204" t="s">
        <v>152</v>
      </c>
      <c r="E181" s="36"/>
      <c r="F181" s="205" t="s">
        <v>733</v>
      </c>
      <c r="G181" s="36"/>
      <c r="H181" s="36"/>
      <c r="I181" s="206"/>
      <c r="J181" s="36"/>
      <c r="K181" s="36"/>
      <c r="L181" s="39"/>
      <c r="M181" s="207"/>
      <c r="N181" s="208"/>
      <c r="O181" s="71"/>
      <c r="P181" s="71"/>
      <c r="Q181" s="71"/>
      <c r="R181" s="71"/>
      <c r="S181" s="71"/>
      <c r="T181" s="72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T181" s="17" t="s">
        <v>152</v>
      </c>
      <c r="AU181" s="17" t="s">
        <v>83</v>
      </c>
    </row>
    <row r="182" spans="1:47" s="2" customFormat="1" ht="11.25">
      <c r="A182" s="34"/>
      <c r="B182" s="35"/>
      <c r="C182" s="36"/>
      <c r="D182" s="209" t="s">
        <v>153</v>
      </c>
      <c r="E182" s="36"/>
      <c r="F182" s="210" t="s">
        <v>734</v>
      </c>
      <c r="G182" s="36"/>
      <c r="H182" s="36"/>
      <c r="I182" s="206"/>
      <c r="J182" s="36"/>
      <c r="K182" s="36"/>
      <c r="L182" s="39"/>
      <c r="M182" s="207"/>
      <c r="N182" s="208"/>
      <c r="O182" s="71"/>
      <c r="P182" s="71"/>
      <c r="Q182" s="71"/>
      <c r="R182" s="71"/>
      <c r="S182" s="71"/>
      <c r="T182" s="72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T182" s="17" t="s">
        <v>153</v>
      </c>
      <c r="AU182" s="17" t="s">
        <v>83</v>
      </c>
    </row>
    <row r="183" spans="2:51" s="13" customFormat="1" ht="11.25">
      <c r="B183" s="211"/>
      <c r="C183" s="212"/>
      <c r="D183" s="204" t="s">
        <v>159</v>
      </c>
      <c r="E183" s="213" t="s">
        <v>1</v>
      </c>
      <c r="F183" s="214" t="s">
        <v>1250</v>
      </c>
      <c r="G183" s="212"/>
      <c r="H183" s="213" t="s">
        <v>1</v>
      </c>
      <c r="I183" s="215"/>
      <c r="J183" s="212"/>
      <c r="K183" s="212"/>
      <c r="L183" s="216"/>
      <c r="M183" s="217"/>
      <c r="N183" s="218"/>
      <c r="O183" s="218"/>
      <c r="P183" s="218"/>
      <c r="Q183" s="218"/>
      <c r="R183" s="218"/>
      <c r="S183" s="218"/>
      <c r="T183" s="219"/>
      <c r="AT183" s="220" t="s">
        <v>159</v>
      </c>
      <c r="AU183" s="220" t="s">
        <v>83</v>
      </c>
      <c r="AV183" s="13" t="s">
        <v>81</v>
      </c>
      <c r="AW183" s="13" t="s">
        <v>30</v>
      </c>
      <c r="AX183" s="13" t="s">
        <v>73</v>
      </c>
      <c r="AY183" s="220" t="s">
        <v>142</v>
      </c>
    </row>
    <row r="184" spans="2:51" s="14" customFormat="1" ht="11.25">
      <c r="B184" s="221"/>
      <c r="C184" s="222"/>
      <c r="D184" s="204" t="s">
        <v>159</v>
      </c>
      <c r="E184" s="223" t="s">
        <v>1</v>
      </c>
      <c r="F184" s="224" t="s">
        <v>1441</v>
      </c>
      <c r="G184" s="222"/>
      <c r="H184" s="225">
        <v>16.6</v>
      </c>
      <c r="I184" s="226"/>
      <c r="J184" s="222"/>
      <c r="K184" s="222"/>
      <c r="L184" s="227"/>
      <c r="M184" s="228"/>
      <c r="N184" s="229"/>
      <c r="O184" s="229"/>
      <c r="P184" s="229"/>
      <c r="Q184" s="229"/>
      <c r="R184" s="229"/>
      <c r="S184" s="229"/>
      <c r="T184" s="230"/>
      <c r="AT184" s="231" t="s">
        <v>159</v>
      </c>
      <c r="AU184" s="231" t="s">
        <v>83</v>
      </c>
      <c r="AV184" s="14" t="s">
        <v>83</v>
      </c>
      <c r="AW184" s="14" t="s">
        <v>30</v>
      </c>
      <c r="AX184" s="14" t="s">
        <v>81</v>
      </c>
      <c r="AY184" s="231" t="s">
        <v>142</v>
      </c>
    </row>
    <row r="185" spans="1:65" s="2" customFormat="1" ht="24.2" customHeight="1">
      <c r="A185" s="34"/>
      <c r="B185" s="35"/>
      <c r="C185" s="191" t="s">
        <v>222</v>
      </c>
      <c r="D185" s="191" t="s">
        <v>145</v>
      </c>
      <c r="E185" s="192" t="s">
        <v>1331</v>
      </c>
      <c r="F185" s="193" t="s">
        <v>1332</v>
      </c>
      <c r="G185" s="194" t="s">
        <v>319</v>
      </c>
      <c r="H185" s="195">
        <v>16.6</v>
      </c>
      <c r="I185" s="196"/>
      <c r="J185" s="197">
        <f>ROUND(I185*H185,2)</f>
        <v>0</v>
      </c>
      <c r="K185" s="193" t="s">
        <v>149</v>
      </c>
      <c r="L185" s="39"/>
      <c r="M185" s="198" t="s">
        <v>1</v>
      </c>
      <c r="N185" s="199" t="s">
        <v>38</v>
      </c>
      <c r="O185" s="71"/>
      <c r="P185" s="200">
        <f>O185*H185</f>
        <v>0</v>
      </c>
      <c r="Q185" s="200">
        <v>0.08425</v>
      </c>
      <c r="R185" s="200">
        <f>Q185*H185</f>
        <v>1.3985500000000002</v>
      </c>
      <c r="S185" s="200">
        <v>0</v>
      </c>
      <c r="T185" s="201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02" t="s">
        <v>168</v>
      </c>
      <c r="AT185" s="202" t="s">
        <v>145</v>
      </c>
      <c r="AU185" s="202" t="s">
        <v>83</v>
      </c>
      <c r="AY185" s="17" t="s">
        <v>142</v>
      </c>
      <c r="BE185" s="203">
        <f>IF(N185="základní",J185,0)</f>
        <v>0</v>
      </c>
      <c r="BF185" s="203">
        <f>IF(N185="snížená",J185,0)</f>
        <v>0</v>
      </c>
      <c r="BG185" s="203">
        <f>IF(N185="zákl. přenesená",J185,0)</f>
        <v>0</v>
      </c>
      <c r="BH185" s="203">
        <f>IF(N185="sníž. přenesená",J185,0)</f>
        <v>0</v>
      </c>
      <c r="BI185" s="203">
        <f>IF(N185="nulová",J185,0)</f>
        <v>0</v>
      </c>
      <c r="BJ185" s="17" t="s">
        <v>81</v>
      </c>
      <c r="BK185" s="203">
        <f>ROUND(I185*H185,2)</f>
        <v>0</v>
      </c>
      <c r="BL185" s="17" t="s">
        <v>168</v>
      </c>
      <c r="BM185" s="202" t="s">
        <v>1446</v>
      </c>
    </row>
    <row r="186" spans="1:47" s="2" customFormat="1" ht="48.75">
      <c r="A186" s="34"/>
      <c r="B186" s="35"/>
      <c r="C186" s="36"/>
      <c r="D186" s="204" t="s">
        <v>152</v>
      </c>
      <c r="E186" s="36"/>
      <c r="F186" s="205" t="s">
        <v>1334</v>
      </c>
      <c r="G186" s="36"/>
      <c r="H186" s="36"/>
      <c r="I186" s="206"/>
      <c r="J186" s="36"/>
      <c r="K186" s="36"/>
      <c r="L186" s="39"/>
      <c r="M186" s="207"/>
      <c r="N186" s="208"/>
      <c r="O186" s="71"/>
      <c r="P186" s="71"/>
      <c r="Q186" s="71"/>
      <c r="R186" s="71"/>
      <c r="S186" s="71"/>
      <c r="T186" s="72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T186" s="17" t="s">
        <v>152</v>
      </c>
      <c r="AU186" s="17" t="s">
        <v>83</v>
      </c>
    </row>
    <row r="187" spans="1:47" s="2" customFormat="1" ht="11.25">
      <c r="A187" s="34"/>
      <c r="B187" s="35"/>
      <c r="C187" s="36"/>
      <c r="D187" s="209" t="s">
        <v>153</v>
      </c>
      <c r="E187" s="36"/>
      <c r="F187" s="210" t="s">
        <v>1335</v>
      </c>
      <c r="G187" s="36"/>
      <c r="H187" s="36"/>
      <c r="I187" s="206"/>
      <c r="J187" s="36"/>
      <c r="K187" s="36"/>
      <c r="L187" s="39"/>
      <c r="M187" s="207"/>
      <c r="N187" s="208"/>
      <c r="O187" s="71"/>
      <c r="P187" s="71"/>
      <c r="Q187" s="71"/>
      <c r="R187" s="71"/>
      <c r="S187" s="71"/>
      <c r="T187" s="72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T187" s="17" t="s">
        <v>153</v>
      </c>
      <c r="AU187" s="17" t="s">
        <v>83</v>
      </c>
    </row>
    <row r="188" spans="2:51" s="13" customFormat="1" ht="11.25">
      <c r="B188" s="211"/>
      <c r="C188" s="212"/>
      <c r="D188" s="204" t="s">
        <v>159</v>
      </c>
      <c r="E188" s="213" t="s">
        <v>1</v>
      </c>
      <c r="F188" s="214" t="s">
        <v>1250</v>
      </c>
      <c r="G188" s="212"/>
      <c r="H188" s="213" t="s">
        <v>1</v>
      </c>
      <c r="I188" s="215"/>
      <c r="J188" s="212"/>
      <c r="K188" s="212"/>
      <c r="L188" s="216"/>
      <c r="M188" s="217"/>
      <c r="N188" s="218"/>
      <c r="O188" s="218"/>
      <c r="P188" s="218"/>
      <c r="Q188" s="218"/>
      <c r="R188" s="218"/>
      <c r="S188" s="218"/>
      <c r="T188" s="219"/>
      <c r="AT188" s="220" t="s">
        <v>159</v>
      </c>
      <c r="AU188" s="220" t="s">
        <v>83</v>
      </c>
      <c r="AV188" s="13" t="s">
        <v>81</v>
      </c>
      <c r="AW188" s="13" t="s">
        <v>30</v>
      </c>
      <c r="AX188" s="13" t="s">
        <v>73</v>
      </c>
      <c r="AY188" s="220" t="s">
        <v>142</v>
      </c>
    </row>
    <row r="189" spans="2:51" s="14" customFormat="1" ht="11.25">
      <c r="B189" s="221"/>
      <c r="C189" s="222"/>
      <c r="D189" s="204" t="s">
        <v>159</v>
      </c>
      <c r="E189" s="223" t="s">
        <v>1</v>
      </c>
      <c r="F189" s="224" t="s">
        <v>1441</v>
      </c>
      <c r="G189" s="222"/>
      <c r="H189" s="225">
        <v>16.6</v>
      </c>
      <c r="I189" s="226"/>
      <c r="J189" s="222"/>
      <c r="K189" s="222"/>
      <c r="L189" s="227"/>
      <c r="M189" s="228"/>
      <c r="N189" s="229"/>
      <c r="O189" s="229"/>
      <c r="P189" s="229"/>
      <c r="Q189" s="229"/>
      <c r="R189" s="229"/>
      <c r="S189" s="229"/>
      <c r="T189" s="230"/>
      <c r="AT189" s="231" t="s">
        <v>159</v>
      </c>
      <c r="AU189" s="231" t="s">
        <v>83</v>
      </c>
      <c r="AV189" s="14" t="s">
        <v>83</v>
      </c>
      <c r="AW189" s="14" t="s">
        <v>30</v>
      </c>
      <c r="AX189" s="14" t="s">
        <v>81</v>
      </c>
      <c r="AY189" s="231" t="s">
        <v>142</v>
      </c>
    </row>
    <row r="190" spans="1:65" s="2" customFormat="1" ht="21.75" customHeight="1">
      <c r="A190" s="34"/>
      <c r="B190" s="35"/>
      <c r="C190" s="247" t="s">
        <v>230</v>
      </c>
      <c r="D190" s="247" t="s">
        <v>376</v>
      </c>
      <c r="E190" s="248" t="s">
        <v>781</v>
      </c>
      <c r="F190" s="249" t="s">
        <v>782</v>
      </c>
      <c r="G190" s="250" t="s">
        <v>319</v>
      </c>
      <c r="H190" s="251">
        <v>17.43</v>
      </c>
      <c r="I190" s="252"/>
      <c r="J190" s="253">
        <f>ROUND(I190*H190,2)</f>
        <v>0</v>
      </c>
      <c r="K190" s="249" t="s">
        <v>149</v>
      </c>
      <c r="L190" s="254"/>
      <c r="M190" s="255" t="s">
        <v>1</v>
      </c>
      <c r="N190" s="256" t="s">
        <v>38</v>
      </c>
      <c r="O190" s="71"/>
      <c r="P190" s="200">
        <f>O190*H190</f>
        <v>0</v>
      </c>
      <c r="Q190" s="200">
        <v>0.131</v>
      </c>
      <c r="R190" s="200">
        <f>Q190*H190</f>
        <v>2.28333</v>
      </c>
      <c r="S190" s="200">
        <v>0</v>
      </c>
      <c r="T190" s="201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02" t="s">
        <v>198</v>
      </c>
      <c r="AT190" s="202" t="s">
        <v>376</v>
      </c>
      <c r="AU190" s="202" t="s">
        <v>83</v>
      </c>
      <c r="AY190" s="17" t="s">
        <v>142</v>
      </c>
      <c r="BE190" s="203">
        <f>IF(N190="základní",J190,0)</f>
        <v>0</v>
      </c>
      <c r="BF190" s="203">
        <f>IF(N190="snížená",J190,0)</f>
        <v>0</v>
      </c>
      <c r="BG190" s="203">
        <f>IF(N190="zákl. přenesená",J190,0)</f>
        <v>0</v>
      </c>
      <c r="BH190" s="203">
        <f>IF(N190="sníž. přenesená",J190,0)</f>
        <v>0</v>
      </c>
      <c r="BI190" s="203">
        <f>IF(N190="nulová",J190,0)</f>
        <v>0</v>
      </c>
      <c r="BJ190" s="17" t="s">
        <v>81</v>
      </c>
      <c r="BK190" s="203">
        <f>ROUND(I190*H190,2)</f>
        <v>0</v>
      </c>
      <c r="BL190" s="17" t="s">
        <v>168</v>
      </c>
      <c r="BM190" s="202" t="s">
        <v>1447</v>
      </c>
    </row>
    <row r="191" spans="1:47" s="2" customFormat="1" ht="11.25">
      <c r="A191" s="34"/>
      <c r="B191" s="35"/>
      <c r="C191" s="36"/>
      <c r="D191" s="204" t="s">
        <v>152</v>
      </c>
      <c r="E191" s="36"/>
      <c r="F191" s="205" t="s">
        <v>782</v>
      </c>
      <c r="G191" s="36"/>
      <c r="H191" s="36"/>
      <c r="I191" s="206"/>
      <c r="J191" s="36"/>
      <c r="K191" s="36"/>
      <c r="L191" s="39"/>
      <c r="M191" s="207"/>
      <c r="N191" s="208"/>
      <c r="O191" s="71"/>
      <c r="P191" s="71"/>
      <c r="Q191" s="71"/>
      <c r="R191" s="71"/>
      <c r="S191" s="71"/>
      <c r="T191" s="72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T191" s="17" t="s">
        <v>152</v>
      </c>
      <c r="AU191" s="17" t="s">
        <v>83</v>
      </c>
    </row>
    <row r="192" spans="2:51" s="14" customFormat="1" ht="11.25">
      <c r="B192" s="221"/>
      <c r="C192" s="222"/>
      <c r="D192" s="204" t="s">
        <v>159</v>
      </c>
      <c r="E192" s="223" t="s">
        <v>1</v>
      </c>
      <c r="F192" s="224" t="s">
        <v>1441</v>
      </c>
      <c r="G192" s="222"/>
      <c r="H192" s="225">
        <v>16.6</v>
      </c>
      <c r="I192" s="226"/>
      <c r="J192" s="222"/>
      <c r="K192" s="222"/>
      <c r="L192" s="227"/>
      <c r="M192" s="228"/>
      <c r="N192" s="229"/>
      <c r="O192" s="229"/>
      <c r="P192" s="229"/>
      <c r="Q192" s="229"/>
      <c r="R192" s="229"/>
      <c r="S192" s="229"/>
      <c r="T192" s="230"/>
      <c r="AT192" s="231" t="s">
        <v>159</v>
      </c>
      <c r="AU192" s="231" t="s">
        <v>83</v>
      </c>
      <c r="AV192" s="14" t="s">
        <v>83</v>
      </c>
      <c r="AW192" s="14" t="s">
        <v>30</v>
      </c>
      <c r="AX192" s="14" t="s">
        <v>73</v>
      </c>
      <c r="AY192" s="231" t="s">
        <v>142</v>
      </c>
    </row>
    <row r="193" spans="2:51" s="14" customFormat="1" ht="11.25">
      <c r="B193" s="221"/>
      <c r="C193" s="222"/>
      <c r="D193" s="204" t="s">
        <v>159</v>
      </c>
      <c r="E193" s="223" t="s">
        <v>1</v>
      </c>
      <c r="F193" s="224" t="s">
        <v>1448</v>
      </c>
      <c r="G193" s="222"/>
      <c r="H193" s="225">
        <v>0.83</v>
      </c>
      <c r="I193" s="226"/>
      <c r="J193" s="222"/>
      <c r="K193" s="222"/>
      <c r="L193" s="227"/>
      <c r="M193" s="228"/>
      <c r="N193" s="229"/>
      <c r="O193" s="229"/>
      <c r="P193" s="229"/>
      <c r="Q193" s="229"/>
      <c r="R193" s="229"/>
      <c r="S193" s="229"/>
      <c r="T193" s="230"/>
      <c r="AT193" s="231" t="s">
        <v>159</v>
      </c>
      <c r="AU193" s="231" t="s">
        <v>83</v>
      </c>
      <c r="AV193" s="14" t="s">
        <v>83</v>
      </c>
      <c r="AW193" s="14" t="s">
        <v>30</v>
      </c>
      <c r="AX193" s="14" t="s">
        <v>73</v>
      </c>
      <c r="AY193" s="231" t="s">
        <v>142</v>
      </c>
    </row>
    <row r="194" spans="2:51" s="15" customFormat="1" ht="11.25">
      <c r="B194" s="236"/>
      <c r="C194" s="237"/>
      <c r="D194" s="204" t="s">
        <v>159</v>
      </c>
      <c r="E194" s="238" t="s">
        <v>1</v>
      </c>
      <c r="F194" s="239" t="s">
        <v>374</v>
      </c>
      <c r="G194" s="237"/>
      <c r="H194" s="240">
        <v>17.43</v>
      </c>
      <c r="I194" s="241"/>
      <c r="J194" s="237"/>
      <c r="K194" s="237"/>
      <c r="L194" s="242"/>
      <c r="M194" s="243"/>
      <c r="N194" s="244"/>
      <c r="O194" s="244"/>
      <c r="P194" s="244"/>
      <c r="Q194" s="244"/>
      <c r="R194" s="244"/>
      <c r="S194" s="244"/>
      <c r="T194" s="245"/>
      <c r="AT194" s="246" t="s">
        <v>159</v>
      </c>
      <c r="AU194" s="246" t="s">
        <v>83</v>
      </c>
      <c r="AV194" s="15" t="s">
        <v>168</v>
      </c>
      <c r="AW194" s="15" t="s">
        <v>30</v>
      </c>
      <c r="AX194" s="15" t="s">
        <v>81</v>
      </c>
      <c r="AY194" s="246" t="s">
        <v>142</v>
      </c>
    </row>
    <row r="195" spans="2:63" s="12" customFormat="1" ht="22.9" customHeight="1">
      <c r="B195" s="175"/>
      <c r="C195" s="176"/>
      <c r="D195" s="177" t="s">
        <v>72</v>
      </c>
      <c r="E195" s="189" t="s">
        <v>203</v>
      </c>
      <c r="F195" s="189" t="s">
        <v>815</v>
      </c>
      <c r="G195" s="176"/>
      <c r="H195" s="176"/>
      <c r="I195" s="179"/>
      <c r="J195" s="190">
        <f>BK195</f>
        <v>0</v>
      </c>
      <c r="K195" s="176"/>
      <c r="L195" s="181"/>
      <c r="M195" s="182"/>
      <c r="N195" s="183"/>
      <c r="O195" s="183"/>
      <c r="P195" s="184">
        <f>SUM(P196:P220)</f>
        <v>0</v>
      </c>
      <c r="Q195" s="183"/>
      <c r="R195" s="184">
        <f>SUM(R196:R220)</f>
        <v>2.7520786</v>
      </c>
      <c r="S195" s="183"/>
      <c r="T195" s="185">
        <f>SUM(T196:T220)</f>
        <v>0</v>
      </c>
      <c r="AR195" s="186" t="s">
        <v>81</v>
      </c>
      <c r="AT195" s="187" t="s">
        <v>72</v>
      </c>
      <c r="AU195" s="187" t="s">
        <v>81</v>
      </c>
      <c r="AY195" s="186" t="s">
        <v>142</v>
      </c>
      <c r="BK195" s="188">
        <f>SUM(BK196:BK220)</f>
        <v>0</v>
      </c>
    </row>
    <row r="196" spans="1:65" s="2" customFormat="1" ht="33" customHeight="1">
      <c r="A196" s="34"/>
      <c r="B196" s="35"/>
      <c r="C196" s="191" t="s">
        <v>236</v>
      </c>
      <c r="D196" s="191" t="s">
        <v>145</v>
      </c>
      <c r="E196" s="192" t="s">
        <v>1347</v>
      </c>
      <c r="F196" s="193" t="s">
        <v>1348</v>
      </c>
      <c r="G196" s="194" t="s">
        <v>290</v>
      </c>
      <c r="H196" s="195">
        <v>6</v>
      </c>
      <c r="I196" s="196"/>
      <c r="J196" s="197">
        <f>ROUND(I196*H196,2)</f>
        <v>0</v>
      </c>
      <c r="K196" s="193" t="s">
        <v>149</v>
      </c>
      <c r="L196" s="39"/>
      <c r="M196" s="198" t="s">
        <v>1</v>
      </c>
      <c r="N196" s="199" t="s">
        <v>38</v>
      </c>
      <c r="O196" s="71"/>
      <c r="P196" s="200">
        <f>O196*H196</f>
        <v>0</v>
      </c>
      <c r="Q196" s="200">
        <v>0.1554</v>
      </c>
      <c r="R196" s="200">
        <f>Q196*H196</f>
        <v>0.9324000000000001</v>
      </c>
      <c r="S196" s="200">
        <v>0</v>
      </c>
      <c r="T196" s="201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02" t="s">
        <v>168</v>
      </c>
      <c r="AT196" s="202" t="s">
        <v>145</v>
      </c>
      <c r="AU196" s="202" t="s">
        <v>83</v>
      </c>
      <c r="AY196" s="17" t="s">
        <v>142</v>
      </c>
      <c r="BE196" s="203">
        <f>IF(N196="základní",J196,0)</f>
        <v>0</v>
      </c>
      <c r="BF196" s="203">
        <f>IF(N196="snížená",J196,0)</f>
        <v>0</v>
      </c>
      <c r="BG196" s="203">
        <f>IF(N196="zákl. přenesená",J196,0)</f>
        <v>0</v>
      </c>
      <c r="BH196" s="203">
        <f>IF(N196="sníž. přenesená",J196,0)</f>
        <v>0</v>
      </c>
      <c r="BI196" s="203">
        <f>IF(N196="nulová",J196,0)</f>
        <v>0</v>
      </c>
      <c r="BJ196" s="17" t="s">
        <v>81</v>
      </c>
      <c r="BK196" s="203">
        <f>ROUND(I196*H196,2)</f>
        <v>0</v>
      </c>
      <c r="BL196" s="17" t="s">
        <v>168</v>
      </c>
      <c r="BM196" s="202" t="s">
        <v>1449</v>
      </c>
    </row>
    <row r="197" spans="1:47" s="2" customFormat="1" ht="29.25">
      <c r="A197" s="34"/>
      <c r="B197" s="35"/>
      <c r="C197" s="36"/>
      <c r="D197" s="204" t="s">
        <v>152</v>
      </c>
      <c r="E197" s="36"/>
      <c r="F197" s="205" t="s">
        <v>1350</v>
      </c>
      <c r="G197" s="36"/>
      <c r="H197" s="36"/>
      <c r="I197" s="206"/>
      <c r="J197" s="36"/>
      <c r="K197" s="36"/>
      <c r="L197" s="39"/>
      <c r="M197" s="207"/>
      <c r="N197" s="208"/>
      <c r="O197" s="71"/>
      <c r="P197" s="71"/>
      <c r="Q197" s="71"/>
      <c r="R197" s="71"/>
      <c r="S197" s="71"/>
      <c r="T197" s="72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T197" s="17" t="s">
        <v>152</v>
      </c>
      <c r="AU197" s="17" t="s">
        <v>83</v>
      </c>
    </row>
    <row r="198" spans="1:47" s="2" customFormat="1" ht="11.25">
      <c r="A198" s="34"/>
      <c r="B198" s="35"/>
      <c r="C198" s="36"/>
      <c r="D198" s="209" t="s">
        <v>153</v>
      </c>
      <c r="E198" s="36"/>
      <c r="F198" s="210" t="s">
        <v>1351</v>
      </c>
      <c r="G198" s="36"/>
      <c r="H198" s="36"/>
      <c r="I198" s="206"/>
      <c r="J198" s="36"/>
      <c r="K198" s="36"/>
      <c r="L198" s="39"/>
      <c r="M198" s="207"/>
      <c r="N198" s="208"/>
      <c r="O198" s="71"/>
      <c r="P198" s="71"/>
      <c r="Q198" s="71"/>
      <c r="R198" s="71"/>
      <c r="S198" s="71"/>
      <c r="T198" s="72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T198" s="17" t="s">
        <v>153</v>
      </c>
      <c r="AU198" s="17" t="s">
        <v>83</v>
      </c>
    </row>
    <row r="199" spans="2:51" s="13" customFormat="1" ht="11.25">
      <c r="B199" s="211"/>
      <c r="C199" s="212"/>
      <c r="D199" s="204" t="s">
        <v>159</v>
      </c>
      <c r="E199" s="213" t="s">
        <v>1</v>
      </c>
      <c r="F199" s="214" t="s">
        <v>1250</v>
      </c>
      <c r="G199" s="212"/>
      <c r="H199" s="213" t="s">
        <v>1</v>
      </c>
      <c r="I199" s="215"/>
      <c r="J199" s="212"/>
      <c r="K199" s="212"/>
      <c r="L199" s="216"/>
      <c r="M199" s="217"/>
      <c r="N199" s="218"/>
      <c r="O199" s="218"/>
      <c r="P199" s="218"/>
      <c r="Q199" s="218"/>
      <c r="R199" s="218"/>
      <c r="S199" s="218"/>
      <c r="T199" s="219"/>
      <c r="AT199" s="220" t="s">
        <v>159</v>
      </c>
      <c r="AU199" s="220" t="s">
        <v>83</v>
      </c>
      <c r="AV199" s="13" t="s">
        <v>81</v>
      </c>
      <c r="AW199" s="13" t="s">
        <v>30</v>
      </c>
      <c r="AX199" s="13" t="s">
        <v>73</v>
      </c>
      <c r="AY199" s="220" t="s">
        <v>142</v>
      </c>
    </row>
    <row r="200" spans="2:51" s="14" customFormat="1" ht="11.25">
      <c r="B200" s="221"/>
      <c r="C200" s="222"/>
      <c r="D200" s="204" t="s">
        <v>159</v>
      </c>
      <c r="E200" s="223" t="s">
        <v>1</v>
      </c>
      <c r="F200" s="224" t="s">
        <v>179</v>
      </c>
      <c r="G200" s="222"/>
      <c r="H200" s="225">
        <v>6</v>
      </c>
      <c r="I200" s="226"/>
      <c r="J200" s="222"/>
      <c r="K200" s="222"/>
      <c r="L200" s="227"/>
      <c r="M200" s="228"/>
      <c r="N200" s="229"/>
      <c r="O200" s="229"/>
      <c r="P200" s="229"/>
      <c r="Q200" s="229"/>
      <c r="R200" s="229"/>
      <c r="S200" s="229"/>
      <c r="T200" s="230"/>
      <c r="AT200" s="231" t="s">
        <v>159</v>
      </c>
      <c r="AU200" s="231" t="s">
        <v>83</v>
      </c>
      <c r="AV200" s="14" t="s">
        <v>83</v>
      </c>
      <c r="AW200" s="14" t="s">
        <v>30</v>
      </c>
      <c r="AX200" s="14" t="s">
        <v>81</v>
      </c>
      <c r="AY200" s="231" t="s">
        <v>142</v>
      </c>
    </row>
    <row r="201" spans="1:65" s="2" customFormat="1" ht="16.5" customHeight="1">
      <c r="A201" s="34"/>
      <c r="B201" s="35"/>
      <c r="C201" s="247" t="s">
        <v>8</v>
      </c>
      <c r="D201" s="247" t="s">
        <v>376</v>
      </c>
      <c r="E201" s="248" t="s">
        <v>1353</v>
      </c>
      <c r="F201" s="249" t="s">
        <v>1354</v>
      </c>
      <c r="G201" s="250" t="s">
        <v>290</v>
      </c>
      <c r="H201" s="251">
        <v>5.88</v>
      </c>
      <c r="I201" s="252"/>
      <c r="J201" s="253">
        <f>ROUND(I201*H201,2)</f>
        <v>0</v>
      </c>
      <c r="K201" s="249" t="s">
        <v>149</v>
      </c>
      <c r="L201" s="254"/>
      <c r="M201" s="255" t="s">
        <v>1</v>
      </c>
      <c r="N201" s="256" t="s">
        <v>38</v>
      </c>
      <c r="O201" s="71"/>
      <c r="P201" s="200">
        <f>O201*H201</f>
        <v>0</v>
      </c>
      <c r="Q201" s="200">
        <v>0.08</v>
      </c>
      <c r="R201" s="200">
        <f>Q201*H201</f>
        <v>0.4704</v>
      </c>
      <c r="S201" s="200">
        <v>0</v>
      </c>
      <c r="T201" s="201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202" t="s">
        <v>198</v>
      </c>
      <c r="AT201" s="202" t="s">
        <v>376</v>
      </c>
      <c r="AU201" s="202" t="s">
        <v>83</v>
      </c>
      <c r="AY201" s="17" t="s">
        <v>142</v>
      </c>
      <c r="BE201" s="203">
        <f>IF(N201="základní",J201,0)</f>
        <v>0</v>
      </c>
      <c r="BF201" s="203">
        <f>IF(N201="snížená",J201,0)</f>
        <v>0</v>
      </c>
      <c r="BG201" s="203">
        <f>IF(N201="zákl. přenesená",J201,0)</f>
        <v>0</v>
      </c>
      <c r="BH201" s="203">
        <f>IF(N201="sníž. přenesená",J201,0)</f>
        <v>0</v>
      </c>
      <c r="BI201" s="203">
        <f>IF(N201="nulová",J201,0)</f>
        <v>0</v>
      </c>
      <c r="BJ201" s="17" t="s">
        <v>81</v>
      </c>
      <c r="BK201" s="203">
        <f>ROUND(I201*H201,2)</f>
        <v>0</v>
      </c>
      <c r="BL201" s="17" t="s">
        <v>168</v>
      </c>
      <c r="BM201" s="202" t="s">
        <v>1450</v>
      </c>
    </row>
    <row r="202" spans="1:47" s="2" customFormat="1" ht="11.25">
      <c r="A202" s="34"/>
      <c r="B202" s="35"/>
      <c r="C202" s="36"/>
      <c r="D202" s="204" t="s">
        <v>152</v>
      </c>
      <c r="E202" s="36"/>
      <c r="F202" s="205" t="s">
        <v>1354</v>
      </c>
      <c r="G202" s="36"/>
      <c r="H202" s="36"/>
      <c r="I202" s="206"/>
      <c r="J202" s="36"/>
      <c r="K202" s="36"/>
      <c r="L202" s="39"/>
      <c r="M202" s="207"/>
      <c r="N202" s="208"/>
      <c r="O202" s="71"/>
      <c r="P202" s="71"/>
      <c r="Q202" s="71"/>
      <c r="R202" s="71"/>
      <c r="S202" s="71"/>
      <c r="T202" s="72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T202" s="17" t="s">
        <v>152</v>
      </c>
      <c r="AU202" s="17" t="s">
        <v>83</v>
      </c>
    </row>
    <row r="203" spans="2:51" s="14" customFormat="1" ht="11.25">
      <c r="B203" s="221"/>
      <c r="C203" s="222"/>
      <c r="D203" s="204" t="s">
        <v>159</v>
      </c>
      <c r="E203" s="223" t="s">
        <v>1</v>
      </c>
      <c r="F203" s="224" t="s">
        <v>1434</v>
      </c>
      <c r="G203" s="222"/>
      <c r="H203" s="225">
        <v>5.6</v>
      </c>
      <c r="I203" s="226"/>
      <c r="J203" s="222"/>
      <c r="K203" s="222"/>
      <c r="L203" s="227"/>
      <c r="M203" s="228"/>
      <c r="N203" s="229"/>
      <c r="O203" s="229"/>
      <c r="P203" s="229"/>
      <c r="Q203" s="229"/>
      <c r="R203" s="229"/>
      <c r="S203" s="229"/>
      <c r="T203" s="230"/>
      <c r="AT203" s="231" t="s">
        <v>159</v>
      </c>
      <c r="AU203" s="231" t="s">
        <v>83</v>
      </c>
      <c r="AV203" s="14" t="s">
        <v>83</v>
      </c>
      <c r="AW203" s="14" t="s">
        <v>30</v>
      </c>
      <c r="AX203" s="14" t="s">
        <v>73</v>
      </c>
      <c r="AY203" s="231" t="s">
        <v>142</v>
      </c>
    </row>
    <row r="204" spans="2:51" s="14" customFormat="1" ht="11.25">
      <c r="B204" s="221"/>
      <c r="C204" s="222"/>
      <c r="D204" s="204" t="s">
        <v>159</v>
      </c>
      <c r="E204" s="223" t="s">
        <v>1</v>
      </c>
      <c r="F204" s="224" t="s">
        <v>1451</v>
      </c>
      <c r="G204" s="222"/>
      <c r="H204" s="225">
        <v>0.28</v>
      </c>
      <c r="I204" s="226"/>
      <c r="J204" s="222"/>
      <c r="K204" s="222"/>
      <c r="L204" s="227"/>
      <c r="M204" s="228"/>
      <c r="N204" s="229"/>
      <c r="O204" s="229"/>
      <c r="P204" s="229"/>
      <c r="Q204" s="229"/>
      <c r="R204" s="229"/>
      <c r="S204" s="229"/>
      <c r="T204" s="230"/>
      <c r="AT204" s="231" t="s">
        <v>159</v>
      </c>
      <c r="AU204" s="231" t="s">
        <v>83</v>
      </c>
      <c r="AV204" s="14" t="s">
        <v>83</v>
      </c>
      <c r="AW204" s="14" t="s">
        <v>30</v>
      </c>
      <c r="AX204" s="14" t="s">
        <v>73</v>
      </c>
      <c r="AY204" s="231" t="s">
        <v>142</v>
      </c>
    </row>
    <row r="205" spans="2:51" s="15" customFormat="1" ht="11.25">
      <c r="B205" s="236"/>
      <c r="C205" s="237"/>
      <c r="D205" s="204" t="s">
        <v>159</v>
      </c>
      <c r="E205" s="238" t="s">
        <v>1</v>
      </c>
      <c r="F205" s="239" t="s">
        <v>374</v>
      </c>
      <c r="G205" s="237"/>
      <c r="H205" s="240">
        <v>5.88</v>
      </c>
      <c r="I205" s="241"/>
      <c r="J205" s="237"/>
      <c r="K205" s="237"/>
      <c r="L205" s="242"/>
      <c r="M205" s="243"/>
      <c r="N205" s="244"/>
      <c r="O205" s="244"/>
      <c r="P205" s="244"/>
      <c r="Q205" s="244"/>
      <c r="R205" s="244"/>
      <c r="S205" s="244"/>
      <c r="T205" s="245"/>
      <c r="AT205" s="246" t="s">
        <v>159</v>
      </c>
      <c r="AU205" s="246" t="s">
        <v>83</v>
      </c>
      <c r="AV205" s="15" t="s">
        <v>168</v>
      </c>
      <c r="AW205" s="15" t="s">
        <v>30</v>
      </c>
      <c r="AX205" s="15" t="s">
        <v>81</v>
      </c>
      <c r="AY205" s="246" t="s">
        <v>142</v>
      </c>
    </row>
    <row r="206" spans="1:65" s="2" customFormat="1" ht="33" customHeight="1">
      <c r="A206" s="34"/>
      <c r="B206" s="35"/>
      <c r="C206" s="191" t="s">
        <v>249</v>
      </c>
      <c r="D206" s="191" t="s">
        <v>145</v>
      </c>
      <c r="E206" s="192" t="s">
        <v>817</v>
      </c>
      <c r="F206" s="193" t="s">
        <v>818</v>
      </c>
      <c r="G206" s="194" t="s">
        <v>290</v>
      </c>
      <c r="H206" s="195">
        <v>7.1</v>
      </c>
      <c r="I206" s="196"/>
      <c r="J206" s="197">
        <f>ROUND(I206*H206,2)</f>
        <v>0</v>
      </c>
      <c r="K206" s="193" t="s">
        <v>149</v>
      </c>
      <c r="L206" s="39"/>
      <c r="M206" s="198" t="s">
        <v>1</v>
      </c>
      <c r="N206" s="199" t="s">
        <v>38</v>
      </c>
      <c r="O206" s="71"/>
      <c r="P206" s="200">
        <f>O206*H206</f>
        <v>0</v>
      </c>
      <c r="Q206" s="200">
        <v>0.1295</v>
      </c>
      <c r="R206" s="200">
        <f>Q206*H206</f>
        <v>0.91945</v>
      </c>
      <c r="S206" s="200">
        <v>0</v>
      </c>
      <c r="T206" s="201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02" t="s">
        <v>168</v>
      </c>
      <c r="AT206" s="202" t="s">
        <v>145</v>
      </c>
      <c r="AU206" s="202" t="s">
        <v>83</v>
      </c>
      <c r="AY206" s="17" t="s">
        <v>142</v>
      </c>
      <c r="BE206" s="203">
        <f>IF(N206="základní",J206,0)</f>
        <v>0</v>
      </c>
      <c r="BF206" s="203">
        <f>IF(N206="snížená",J206,0)</f>
        <v>0</v>
      </c>
      <c r="BG206" s="203">
        <f>IF(N206="zákl. přenesená",J206,0)</f>
        <v>0</v>
      </c>
      <c r="BH206" s="203">
        <f>IF(N206="sníž. přenesená",J206,0)</f>
        <v>0</v>
      </c>
      <c r="BI206" s="203">
        <f>IF(N206="nulová",J206,0)</f>
        <v>0</v>
      </c>
      <c r="BJ206" s="17" t="s">
        <v>81</v>
      </c>
      <c r="BK206" s="203">
        <f>ROUND(I206*H206,2)</f>
        <v>0</v>
      </c>
      <c r="BL206" s="17" t="s">
        <v>168</v>
      </c>
      <c r="BM206" s="202" t="s">
        <v>1452</v>
      </c>
    </row>
    <row r="207" spans="1:47" s="2" customFormat="1" ht="29.25">
      <c r="A207" s="34"/>
      <c r="B207" s="35"/>
      <c r="C207" s="36"/>
      <c r="D207" s="204" t="s">
        <v>152</v>
      </c>
      <c r="E207" s="36"/>
      <c r="F207" s="205" t="s">
        <v>820</v>
      </c>
      <c r="G207" s="36"/>
      <c r="H207" s="36"/>
      <c r="I207" s="206"/>
      <c r="J207" s="36"/>
      <c r="K207" s="36"/>
      <c r="L207" s="39"/>
      <c r="M207" s="207"/>
      <c r="N207" s="208"/>
      <c r="O207" s="71"/>
      <c r="P207" s="71"/>
      <c r="Q207" s="71"/>
      <c r="R207" s="71"/>
      <c r="S207" s="71"/>
      <c r="T207" s="72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T207" s="17" t="s">
        <v>152</v>
      </c>
      <c r="AU207" s="17" t="s">
        <v>83</v>
      </c>
    </row>
    <row r="208" spans="1:47" s="2" customFormat="1" ht="11.25">
      <c r="A208" s="34"/>
      <c r="B208" s="35"/>
      <c r="C208" s="36"/>
      <c r="D208" s="209" t="s">
        <v>153</v>
      </c>
      <c r="E208" s="36"/>
      <c r="F208" s="210" t="s">
        <v>821</v>
      </c>
      <c r="G208" s="36"/>
      <c r="H208" s="36"/>
      <c r="I208" s="206"/>
      <c r="J208" s="36"/>
      <c r="K208" s="36"/>
      <c r="L208" s="39"/>
      <c r="M208" s="207"/>
      <c r="N208" s="208"/>
      <c r="O208" s="71"/>
      <c r="P208" s="71"/>
      <c r="Q208" s="71"/>
      <c r="R208" s="71"/>
      <c r="S208" s="71"/>
      <c r="T208" s="72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T208" s="17" t="s">
        <v>153</v>
      </c>
      <c r="AU208" s="17" t="s">
        <v>83</v>
      </c>
    </row>
    <row r="209" spans="2:51" s="13" customFormat="1" ht="11.25">
      <c r="B209" s="211"/>
      <c r="C209" s="212"/>
      <c r="D209" s="204" t="s">
        <v>159</v>
      </c>
      <c r="E209" s="213" t="s">
        <v>1</v>
      </c>
      <c r="F209" s="214" t="s">
        <v>1250</v>
      </c>
      <c r="G209" s="212"/>
      <c r="H209" s="213" t="s">
        <v>1</v>
      </c>
      <c r="I209" s="215"/>
      <c r="J209" s="212"/>
      <c r="K209" s="212"/>
      <c r="L209" s="216"/>
      <c r="M209" s="217"/>
      <c r="N209" s="218"/>
      <c r="O209" s="218"/>
      <c r="P209" s="218"/>
      <c r="Q209" s="218"/>
      <c r="R209" s="218"/>
      <c r="S209" s="218"/>
      <c r="T209" s="219"/>
      <c r="AT209" s="220" t="s">
        <v>159</v>
      </c>
      <c r="AU209" s="220" t="s">
        <v>83</v>
      </c>
      <c r="AV209" s="13" t="s">
        <v>81</v>
      </c>
      <c r="AW209" s="13" t="s">
        <v>30</v>
      </c>
      <c r="AX209" s="13" t="s">
        <v>73</v>
      </c>
      <c r="AY209" s="220" t="s">
        <v>142</v>
      </c>
    </row>
    <row r="210" spans="2:51" s="14" customFormat="1" ht="11.25">
      <c r="B210" s="221"/>
      <c r="C210" s="222"/>
      <c r="D210" s="204" t="s">
        <v>159</v>
      </c>
      <c r="E210" s="223" t="s">
        <v>1</v>
      </c>
      <c r="F210" s="224" t="s">
        <v>1453</v>
      </c>
      <c r="G210" s="222"/>
      <c r="H210" s="225">
        <v>7.1</v>
      </c>
      <c r="I210" s="226"/>
      <c r="J210" s="222"/>
      <c r="K210" s="222"/>
      <c r="L210" s="227"/>
      <c r="M210" s="228"/>
      <c r="N210" s="229"/>
      <c r="O210" s="229"/>
      <c r="P210" s="229"/>
      <c r="Q210" s="229"/>
      <c r="R210" s="229"/>
      <c r="S210" s="229"/>
      <c r="T210" s="230"/>
      <c r="AT210" s="231" t="s">
        <v>159</v>
      </c>
      <c r="AU210" s="231" t="s">
        <v>83</v>
      </c>
      <c r="AV210" s="14" t="s">
        <v>83</v>
      </c>
      <c r="AW210" s="14" t="s">
        <v>30</v>
      </c>
      <c r="AX210" s="14" t="s">
        <v>81</v>
      </c>
      <c r="AY210" s="231" t="s">
        <v>142</v>
      </c>
    </row>
    <row r="211" spans="1:65" s="2" customFormat="1" ht="16.5" customHeight="1">
      <c r="A211" s="34"/>
      <c r="B211" s="35"/>
      <c r="C211" s="247" t="s">
        <v>254</v>
      </c>
      <c r="D211" s="247" t="s">
        <v>376</v>
      </c>
      <c r="E211" s="248" t="s">
        <v>823</v>
      </c>
      <c r="F211" s="249" t="s">
        <v>824</v>
      </c>
      <c r="G211" s="250" t="s">
        <v>290</v>
      </c>
      <c r="H211" s="251">
        <v>7.455</v>
      </c>
      <c r="I211" s="252"/>
      <c r="J211" s="253">
        <f>ROUND(I211*H211,2)</f>
        <v>0</v>
      </c>
      <c r="K211" s="249" t="s">
        <v>149</v>
      </c>
      <c r="L211" s="254"/>
      <c r="M211" s="255" t="s">
        <v>1</v>
      </c>
      <c r="N211" s="256" t="s">
        <v>38</v>
      </c>
      <c r="O211" s="71"/>
      <c r="P211" s="200">
        <f>O211*H211</f>
        <v>0</v>
      </c>
      <c r="Q211" s="200">
        <v>0.05612</v>
      </c>
      <c r="R211" s="200">
        <f>Q211*H211</f>
        <v>0.41837460000000004</v>
      </c>
      <c r="S211" s="200">
        <v>0</v>
      </c>
      <c r="T211" s="201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202" t="s">
        <v>198</v>
      </c>
      <c r="AT211" s="202" t="s">
        <v>376</v>
      </c>
      <c r="AU211" s="202" t="s">
        <v>83</v>
      </c>
      <c r="AY211" s="17" t="s">
        <v>142</v>
      </c>
      <c r="BE211" s="203">
        <f>IF(N211="základní",J211,0)</f>
        <v>0</v>
      </c>
      <c r="BF211" s="203">
        <f>IF(N211="snížená",J211,0)</f>
        <v>0</v>
      </c>
      <c r="BG211" s="203">
        <f>IF(N211="zákl. přenesená",J211,0)</f>
        <v>0</v>
      </c>
      <c r="BH211" s="203">
        <f>IF(N211="sníž. přenesená",J211,0)</f>
        <v>0</v>
      </c>
      <c r="BI211" s="203">
        <f>IF(N211="nulová",J211,0)</f>
        <v>0</v>
      </c>
      <c r="BJ211" s="17" t="s">
        <v>81</v>
      </c>
      <c r="BK211" s="203">
        <f>ROUND(I211*H211,2)</f>
        <v>0</v>
      </c>
      <c r="BL211" s="17" t="s">
        <v>168</v>
      </c>
      <c r="BM211" s="202" t="s">
        <v>1454</v>
      </c>
    </row>
    <row r="212" spans="1:47" s="2" customFormat="1" ht="11.25">
      <c r="A212" s="34"/>
      <c r="B212" s="35"/>
      <c r="C212" s="36"/>
      <c r="D212" s="204" t="s">
        <v>152</v>
      </c>
      <c r="E212" s="36"/>
      <c r="F212" s="205" t="s">
        <v>824</v>
      </c>
      <c r="G212" s="36"/>
      <c r="H212" s="36"/>
      <c r="I212" s="206"/>
      <c r="J212" s="36"/>
      <c r="K212" s="36"/>
      <c r="L212" s="39"/>
      <c r="M212" s="207"/>
      <c r="N212" s="208"/>
      <c r="O212" s="71"/>
      <c r="P212" s="71"/>
      <c r="Q212" s="71"/>
      <c r="R212" s="71"/>
      <c r="S212" s="71"/>
      <c r="T212" s="72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T212" s="17" t="s">
        <v>152</v>
      </c>
      <c r="AU212" s="17" t="s">
        <v>83</v>
      </c>
    </row>
    <row r="213" spans="2:51" s="14" customFormat="1" ht="11.25">
      <c r="B213" s="221"/>
      <c r="C213" s="222"/>
      <c r="D213" s="204" t="s">
        <v>159</v>
      </c>
      <c r="E213" s="223" t="s">
        <v>1</v>
      </c>
      <c r="F213" s="224" t="s">
        <v>1453</v>
      </c>
      <c r="G213" s="222"/>
      <c r="H213" s="225">
        <v>7.1</v>
      </c>
      <c r="I213" s="226"/>
      <c r="J213" s="222"/>
      <c r="K213" s="222"/>
      <c r="L213" s="227"/>
      <c r="M213" s="228"/>
      <c r="N213" s="229"/>
      <c r="O213" s="229"/>
      <c r="P213" s="229"/>
      <c r="Q213" s="229"/>
      <c r="R213" s="229"/>
      <c r="S213" s="229"/>
      <c r="T213" s="230"/>
      <c r="AT213" s="231" t="s">
        <v>159</v>
      </c>
      <c r="AU213" s="231" t="s">
        <v>83</v>
      </c>
      <c r="AV213" s="14" t="s">
        <v>83</v>
      </c>
      <c r="AW213" s="14" t="s">
        <v>30</v>
      </c>
      <c r="AX213" s="14" t="s">
        <v>73</v>
      </c>
      <c r="AY213" s="231" t="s">
        <v>142</v>
      </c>
    </row>
    <row r="214" spans="2:51" s="14" customFormat="1" ht="11.25">
      <c r="B214" s="221"/>
      <c r="C214" s="222"/>
      <c r="D214" s="204" t="s">
        <v>159</v>
      </c>
      <c r="E214" s="223" t="s">
        <v>1</v>
      </c>
      <c r="F214" s="224" t="s">
        <v>1455</v>
      </c>
      <c r="G214" s="222"/>
      <c r="H214" s="225">
        <v>0.355</v>
      </c>
      <c r="I214" s="226"/>
      <c r="J214" s="222"/>
      <c r="K214" s="222"/>
      <c r="L214" s="227"/>
      <c r="M214" s="228"/>
      <c r="N214" s="229"/>
      <c r="O214" s="229"/>
      <c r="P214" s="229"/>
      <c r="Q214" s="229"/>
      <c r="R214" s="229"/>
      <c r="S214" s="229"/>
      <c r="T214" s="230"/>
      <c r="AT214" s="231" t="s">
        <v>159</v>
      </c>
      <c r="AU214" s="231" t="s">
        <v>83</v>
      </c>
      <c r="AV214" s="14" t="s">
        <v>83</v>
      </c>
      <c r="AW214" s="14" t="s">
        <v>30</v>
      </c>
      <c r="AX214" s="14" t="s">
        <v>73</v>
      </c>
      <c r="AY214" s="231" t="s">
        <v>142</v>
      </c>
    </row>
    <row r="215" spans="2:51" s="15" customFormat="1" ht="11.25">
      <c r="B215" s="236"/>
      <c r="C215" s="237"/>
      <c r="D215" s="204" t="s">
        <v>159</v>
      </c>
      <c r="E215" s="238" t="s">
        <v>1</v>
      </c>
      <c r="F215" s="239" t="s">
        <v>374</v>
      </c>
      <c r="G215" s="237"/>
      <c r="H215" s="240">
        <v>7.455</v>
      </c>
      <c r="I215" s="241"/>
      <c r="J215" s="237"/>
      <c r="K215" s="237"/>
      <c r="L215" s="242"/>
      <c r="M215" s="243"/>
      <c r="N215" s="244"/>
      <c r="O215" s="244"/>
      <c r="P215" s="244"/>
      <c r="Q215" s="244"/>
      <c r="R215" s="244"/>
      <c r="S215" s="244"/>
      <c r="T215" s="245"/>
      <c r="AT215" s="246" t="s">
        <v>159</v>
      </c>
      <c r="AU215" s="246" t="s">
        <v>83</v>
      </c>
      <c r="AV215" s="15" t="s">
        <v>168</v>
      </c>
      <c r="AW215" s="15" t="s">
        <v>30</v>
      </c>
      <c r="AX215" s="15" t="s">
        <v>81</v>
      </c>
      <c r="AY215" s="246" t="s">
        <v>142</v>
      </c>
    </row>
    <row r="216" spans="1:65" s="2" customFormat="1" ht="24.2" customHeight="1">
      <c r="A216" s="34"/>
      <c r="B216" s="35"/>
      <c r="C216" s="191" t="s">
        <v>263</v>
      </c>
      <c r="D216" s="191" t="s">
        <v>145</v>
      </c>
      <c r="E216" s="192" t="s">
        <v>1369</v>
      </c>
      <c r="F216" s="193" t="s">
        <v>1370</v>
      </c>
      <c r="G216" s="194" t="s">
        <v>319</v>
      </c>
      <c r="H216" s="195">
        <v>16.6</v>
      </c>
      <c r="I216" s="196"/>
      <c r="J216" s="197">
        <f>ROUND(I216*H216,2)</f>
        <v>0</v>
      </c>
      <c r="K216" s="193" t="s">
        <v>149</v>
      </c>
      <c r="L216" s="39"/>
      <c r="M216" s="198" t="s">
        <v>1</v>
      </c>
      <c r="N216" s="199" t="s">
        <v>38</v>
      </c>
      <c r="O216" s="71"/>
      <c r="P216" s="200">
        <f>O216*H216</f>
        <v>0</v>
      </c>
      <c r="Q216" s="200">
        <v>0.00069</v>
      </c>
      <c r="R216" s="200">
        <f>Q216*H216</f>
        <v>0.011454</v>
      </c>
      <c r="S216" s="200">
        <v>0</v>
      </c>
      <c r="T216" s="201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202" t="s">
        <v>168</v>
      </c>
      <c r="AT216" s="202" t="s">
        <v>145</v>
      </c>
      <c r="AU216" s="202" t="s">
        <v>83</v>
      </c>
      <c r="AY216" s="17" t="s">
        <v>142</v>
      </c>
      <c r="BE216" s="203">
        <f>IF(N216="základní",J216,0)</f>
        <v>0</v>
      </c>
      <c r="BF216" s="203">
        <f>IF(N216="snížená",J216,0)</f>
        <v>0</v>
      </c>
      <c r="BG216" s="203">
        <f>IF(N216="zákl. přenesená",J216,0)</f>
        <v>0</v>
      </c>
      <c r="BH216" s="203">
        <f>IF(N216="sníž. přenesená",J216,0)</f>
        <v>0</v>
      </c>
      <c r="BI216" s="203">
        <f>IF(N216="nulová",J216,0)</f>
        <v>0</v>
      </c>
      <c r="BJ216" s="17" t="s">
        <v>81</v>
      </c>
      <c r="BK216" s="203">
        <f>ROUND(I216*H216,2)</f>
        <v>0</v>
      </c>
      <c r="BL216" s="17" t="s">
        <v>168</v>
      </c>
      <c r="BM216" s="202" t="s">
        <v>1456</v>
      </c>
    </row>
    <row r="217" spans="1:47" s="2" customFormat="1" ht="19.5">
      <c r="A217" s="34"/>
      <c r="B217" s="35"/>
      <c r="C217" s="36"/>
      <c r="D217" s="204" t="s">
        <v>152</v>
      </c>
      <c r="E217" s="36"/>
      <c r="F217" s="205" t="s">
        <v>1372</v>
      </c>
      <c r="G217" s="36"/>
      <c r="H217" s="36"/>
      <c r="I217" s="206"/>
      <c r="J217" s="36"/>
      <c r="K217" s="36"/>
      <c r="L217" s="39"/>
      <c r="M217" s="207"/>
      <c r="N217" s="208"/>
      <c r="O217" s="71"/>
      <c r="P217" s="71"/>
      <c r="Q217" s="71"/>
      <c r="R217" s="71"/>
      <c r="S217" s="71"/>
      <c r="T217" s="72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T217" s="17" t="s">
        <v>152</v>
      </c>
      <c r="AU217" s="17" t="s">
        <v>83</v>
      </c>
    </row>
    <row r="218" spans="1:47" s="2" customFormat="1" ht="11.25">
      <c r="A218" s="34"/>
      <c r="B218" s="35"/>
      <c r="C218" s="36"/>
      <c r="D218" s="209" t="s">
        <v>153</v>
      </c>
      <c r="E218" s="36"/>
      <c r="F218" s="210" t="s">
        <v>1373</v>
      </c>
      <c r="G218" s="36"/>
      <c r="H218" s="36"/>
      <c r="I218" s="206"/>
      <c r="J218" s="36"/>
      <c r="K218" s="36"/>
      <c r="L218" s="39"/>
      <c r="M218" s="207"/>
      <c r="N218" s="208"/>
      <c r="O218" s="71"/>
      <c r="P218" s="71"/>
      <c r="Q218" s="71"/>
      <c r="R218" s="71"/>
      <c r="S218" s="71"/>
      <c r="T218" s="72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T218" s="17" t="s">
        <v>153</v>
      </c>
      <c r="AU218" s="17" t="s">
        <v>83</v>
      </c>
    </row>
    <row r="219" spans="2:51" s="13" customFormat="1" ht="11.25">
      <c r="B219" s="211"/>
      <c r="C219" s="212"/>
      <c r="D219" s="204" t="s">
        <v>159</v>
      </c>
      <c r="E219" s="213" t="s">
        <v>1</v>
      </c>
      <c r="F219" s="214" t="s">
        <v>1250</v>
      </c>
      <c r="G219" s="212"/>
      <c r="H219" s="213" t="s">
        <v>1</v>
      </c>
      <c r="I219" s="215"/>
      <c r="J219" s="212"/>
      <c r="K219" s="212"/>
      <c r="L219" s="216"/>
      <c r="M219" s="217"/>
      <c r="N219" s="218"/>
      <c r="O219" s="218"/>
      <c r="P219" s="218"/>
      <c r="Q219" s="218"/>
      <c r="R219" s="218"/>
      <c r="S219" s="218"/>
      <c r="T219" s="219"/>
      <c r="AT219" s="220" t="s">
        <v>159</v>
      </c>
      <c r="AU219" s="220" t="s">
        <v>83</v>
      </c>
      <c r="AV219" s="13" t="s">
        <v>81</v>
      </c>
      <c r="AW219" s="13" t="s">
        <v>30</v>
      </c>
      <c r="AX219" s="13" t="s">
        <v>73</v>
      </c>
      <c r="AY219" s="220" t="s">
        <v>142</v>
      </c>
    </row>
    <row r="220" spans="2:51" s="14" customFormat="1" ht="11.25">
      <c r="B220" s="221"/>
      <c r="C220" s="222"/>
      <c r="D220" s="204" t="s">
        <v>159</v>
      </c>
      <c r="E220" s="223" t="s">
        <v>1</v>
      </c>
      <c r="F220" s="224" t="s">
        <v>1441</v>
      </c>
      <c r="G220" s="222"/>
      <c r="H220" s="225">
        <v>16.6</v>
      </c>
      <c r="I220" s="226"/>
      <c r="J220" s="222"/>
      <c r="K220" s="222"/>
      <c r="L220" s="227"/>
      <c r="M220" s="228"/>
      <c r="N220" s="229"/>
      <c r="O220" s="229"/>
      <c r="P220" s="229"/>
      <c r="Q220" s="229"/>
      <c r="R220" s="229"/>
      <c r="S220" s="229"/>
      <c r="T220" s="230"/>
      <c r="AT220" s="231" t="s">
        <v>159</v>
      </c>
      <c r="AU220" s="231" t="s">
        <v>83</v>
      </c>
      <c r="AV220" s="14" t="s">
        <v>83</v>
      </c>
      <c r="AW220" s="14" t="s">
        <v>30</v>
      </c>
      <c r="AX220" s="14" t="s">
        <v>81</v>
      </c>
      <c r="AY220" s="231" t="s">
        <v>142</v>
      </c>
    </row>
    <row r="221" spans="2:63" s="12" customFormat="1" ht="22.9" customHeight="1">
      <c r="B221" s="175"/>
      <c r="C221" s="176"/>
      <c r="D221" s="177" t="s">
        <v>72</v>
      </c>
      <c r="E221" s="189" t="s">
        <v>991</v>
      </c>
      <c r="F221" s="189" t="s">
        <v>992</v>
      </c>
      <c r="G221" s="176"/>
      <c r="H221" s="176"/>
      <c r="I221" s="179"/>
      <c r="J221" s="190">
        <f>BK221</f>
        <v>0</v>
      </c>
      <c r="K221" s="176"/>
      <c r="L221" s="181"/>
      <c r="M221" s="182"/>
      <c r="N221" s="183"/>
      <c r="O221" s="183"/>
      <c r="P221" s="184">
        <f>SUM(P222:P240)</f>
        <v>0</v>
      </c>
      <c r="Q221" s="183"/>
      <c r="R221" s="184">
        <f>SUM(R222:R240)</f>
        <v>0</v>
      </c>
      <c r="S221" s="183"/>
      <c r="T221" s="185">
        <f>SUM(T222:T240)</f>
        <v>0</v>
      </c>
      <c r="AR221" s="186" t="s">
        <v>81</v>
      </c>
      <c r="AT221" s="187" t="s">
        <v>72</v>
      </c>
      <c r="AU221" s="187" t="s">
        <v>81</v>
      </c>
      <c r="AY221" s="186" t="s">
        <v>142</v>
      </c>
      <c r="BK221" s="188">
        <f>SUM(BK222:BK240)</f>
        <v>0</v>
      </c>
    </row>
    <row r="222" spans="1:65" s="2" customFormat="1" ht="21.75" customHeight="1">
      <c r="A222" s="34"/>
      <c r="B222" s="35"/>
      <c r="C222" s="191" t="s">
        <v>269</v>
      </c>
      <c r="D222" s="191" t="s">
        <v>145</v>
      </c>
      <c r="E222" s="192" t="s">
        <v>1381</v>
      </c>
      <c r="F222" s="193" t="s">
        <v>1382</v>
      </c>
      <c r="G222" s="194" t="s">
        <v>379</v>
      </c>
      <c r="H222" s="195">
        <v>14.98</v>
      </c>
      <c r="I222" s="196"/>
      <c r="J222" s="197">
        <f>ROUND(I222*H222,2)</f>
        <v>0</v>
      </c>
      <c r="K222" s="193" t="s">
        <v>149</v>
      </c>
      <c r="L222" s="39"/>
      <c r="M222" s="198" t="s">
        <v>1</v>
      </c>
      <c r="N222" s="199" t="s">
        <v>38</v>
      </c>
      <c r="O222" s="71"/>
      <c r="P222" s="200">
        <f>O222*H222</f>
        <v>0</v>
      </c>
      <c r="Q222" s="200">
        <v>0</v>
      </c>
      <c r="R222" s="200">
        <f>Q222*H222</f>
        <v>0</v>
      </c>
      <c r="S222" s="200">
        <v>0</v>
      </c>
      <c r="T222" s="201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202" t="s">
        <v>168</v>
      </c>
      <c r="AT222" s="202" t="s">
        <v>145</v>
      </c>
      <c r="AU222" s="202" t="s">
        <v>83</v>
      </c>
      <c r="AY222" s="17" t="s">
        <v>142</v>
      </c>
      <c r="BE222" s="203">
        <f>IF(N222="základní",J222,0)</f>
        <v>0</v>
      </c>
      <c r="BF222" s="203">
        <f>IF(N222="snížená",J222,0)</f>
        <v>0</v>
      </c>
      <c r="BG222" s="203">
        <f>IF(N222="zákl. přenesená",J222,0)</f>
        <v>0</v>
      </c>
      <c r="BH222" s="203">
        <f>IF(N222="sníž. přenesená",J222,0)</f>
        <v>0</v>
      </c>
      <c r="BI222" s="203">
        <f>IF(N222="nulová",J222,0)</f>
        <v>0</v>
      </c>
      <c r="BJ222" s="17" t="s">
        <v>81</v>
      </c>
      <c r="BK222" s="203">
        <f>ROUND(I222*H222,2)</f>
        <v>0</v>
      </c>
      <c r="BL222" s="17" t="s">
        <v>168</v>
      </c>
      <c r="BM222" s="202" t="s">
        <v>1457</v>
      </c>
    </row>
    <row r="223" spans="1:47" s="2" customFormat="1" ht="19.5">
      <c r="A223" s="34"/>
      <c r="B223" s="35"/>
      <c r="C223" s="36"/>
      <c r="D223" s="204" t="s">
        <v>152</v>
      </c>
      <c r="E223" s="36"/>
      <c r="F223" s="205" t="s">
        <v>1384</v>
      </c>
      <c r="G223" s="36"/>
      <c r="H223" s="36"/>
      <c r="I223" s="206"/>
      <c r="J223" s="36"/>
      <c r="K223" s="36"/>
      <c r="L223" s="39"/>
      <c r="M223" s="207"/>
      <c r="N223" s="208"/>
      <c r="O223" s="71"/>
      <c r="P223" s="71"/>
      <c r="Q223" s="71"/>
      <c r="R223" s="71"/>
      <c r="S223" s="71"/>
      <c r="T223" s="72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T223" s="17" t="s">
        <v>152</v>
      </c>
      <c r="AU223" s="17" t="s">
        <v>83</v>
      </c>
    </row>
    <row r="224" spans="1:47" s="2" customFormat="1" ht="11.25">
      <c r="A224" s="34"/>
      <c r="B224" s="35"/>
      <c r="C224" s="36"/>
      <c r="D224" s="209" t="s">
        <v>153</v>
      </c>
      <c r="E224" s="36"/>
      <c r="F224" s="210" t="s">
        <v>1385</v>
      </c>
      <c r="G224" s="36"/>
      <c r="H224" s="36"/>
      <c r="I224" s="206"/>
      <c r="J224" s="36"/>
      <c r="K224" s="36"/>
      <c r="L224" s="39"/>
      <c r="M224" s="207"/>
      <c r="N224" s="208"/>
      <c r="O224" s="71"/>
      <c r="P224" s="71"/>
      <c r="Q224" s="71"/>
      <c r="R224" s="71"/>
      <c r="S224" s="71"/>
      <c r="T224" s="72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T224" s="17" t="s">
        <v>153</v>
      </c>
      <c r="AU224" s="17" t="s">
        <v>83</v>
      </c>
    </row>
    <row r="225" spans="1:65" s="2" customFormat="1" ht="24.2" customHeight="1">
      <c r="A225" s="34"/>
      <c r="B225" s="35"/>
      <c r="C225" s="191" t="s">
        <v>275</v>
      </c>
      <c r="D225" s="191" t="s">
        <v>145</v>
      </c>
      <c r="E225" s="192" t="s">
        <v>1386</v>
      </c>
      <c r="F225" s="193" t="s">
        <v>1387</v>
      </c>
      <c r="G225" s="194" t="s">
        <v>379</v>
      </c>
      <c r="H225" s="195">
        <v>134.82</v>
      </c>
      <c r="I225" s="196"/>
      <c r="J225" s="197">
        <f>ROUND(I225*H225,2)</f>
        <v>0</v>
      </c>
      <c r="K225" s="193" t="s">
        <v>149</v>
      </c>
      <c r="L225" s="39"/>
      <c r="M225" s="198" t="s">
        <v>1</v>
      </c>
      <c r="N225" s="199" t="s">
        <v>38</v>
      </c>
      <c r="O225" s="71"/>
      <c r="P225" s="200">
        <f>O225*H225</f>
        <v>0</v>
      </c>
      <c r="Q225" s="200">
        <v>0</v>
      </c>
      <c r="R225" s="200">
        <f>Q225*H225</f>
        <v>0</v>
      </c>
      <c r="S225" s="200">
        <v>0</v>
      </c>
      <c r="T225" s="201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202" t="s">
        <v>168</v>
      </c>
      <c r="AT225" s="202" t="s">
        <v>145</v>
      </c>
      <c r="AU225" s="202" t="s">
        <v>83</v>
      </c>
      <c r="AY225" s="17" t="s">
        <v>142</v>
      </c>
      <c r="BE225" s="203">
        <f>IF(N225="základní",J225,0)</f>
        <v>0</v>
      </c>
      <c r="BF225" s="203">
        <f>IF(N225="snížená",J225,0)</f>
        <v>0</v>
      </c>
      <c r="BG225" s="203">
        <f>IF(N225="zákl. přenesená",J225,0)</f>
        <v>0</v>
      </c>
      <c r="BH225" s="203">
        <f>IF(N225="sníž. přenesená",J225,0)</f>
        <v>0</v>
      </c>
      <c r="BI225" s="203">
        <f>IF(N225="nulová",J225,0)</f>
        <v>0</v>
      </c>
      <c r="BJ225" s="17" t="s">
        <v>81</v>
      </c>
      <c r="BK225" s="203">
        <f>ROUND(I225*H225,2)</f>
        <v>0</v>
      </c>
      <c r="BL225" s="17" t="s">
        <v>168</v>
      </c>
      <c r="BM225" s="202" t="s">
        <v>1458</v>
      </c>
    </row>
    <row r="226" spans="1:47" s="2" customFormat="1" ht="29.25">
      <c r="A226" s="34"/>
      <c r="B226" s="35"/>
      <c r="C226" s="36"/>
      <c r="D226" s="204" t="s">
        <v>152</v>
      </c>
      <c r="E226" s="36"/>
      <c r="F226" s="205" t="s">
        <v>1389</v>
      </c>
      <c r="G226" s="36"/>
      <c r="H226" s="36"/>
      <c r="I226" s="206"/>
      <c r="J226" s="36"/>
      <c r="K226" s="36"/>
      <c r="L226" s="39"/>
      <c r="M226" s="207"/>
      <c r="N226" s="208"/>
      <c r="O226" s="71"/>
      <c r="P226" s="71"/>
      <c r="Q226" s="71"/>
      <c r="R226" s="71"/>
      <c r="S226" s="71"/>
      <c r="T226" s="72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T226" s="17" t="s">
        <v>152</v>
      </c>
      <c r="AU226" s="17" t="s">
        <v>83</v>
      </c>
    </row>
    <row r="227" spans="1:47" s="2" customFormat="1" ht="11.25">
      <c r="A227" s="34"/>
      <c r="B227" s="35"/>
      <c r="C227" s="36"/>
      <c r="D227" s="209" t="s">
        <v>153</v>
      </c>
      <c r="E227" s="36"/>
      <c r="F227" s="210" t="s">
        <v>1390</v>
      </c>
      <c r="G227" s="36"/>
      <c r="H227" s="36"/>
      <c r="I227" s="206"/>
      <c r="J227" s="36"/>
      <c r="K227" s="36"/>
      <c r="L227" s="39"/>
      <c r="M227" s="207"/>
      <c r="N227" s="208"/>
      <c r="O227" s="71"/>
      <c r="P227" s="71"/>
      <c r="Q227" s="71"/>
      <c r="R227" s="71"/>
      <c r="S227" s="71"/>
      <c r="T227" s="72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T227" s="17" t="s">
        <v>153</v>
      </c>
      <c r="AU227" s="17" t="s">
        <v>83</v>
      </c>
    </row>
    <row r="228" spans="2:51" s="14" customFormat="1" ht="11.25">
      <c r="B228" s="221"/>
      <c r="C228" s="222"/>
      <c r="D228" s="204" t="s">
        <v>159</v>
      </c>
      <c r="E228" s="222"/>
      <c r="F228" s="224" t="s">
        <v>1459</v>
      </c>
      <c r="G228" s="222"/>
      <c r="H228" s="225">
        <v>134.82</v>
      </c>
      <c r="I228" s="226"/>
      <c r="J228" s="222"/>
      <c r="K228" s="222"/>
      <c r="L228" s="227"/>
      <c r="M228" s="228"/>
      <c r="N228" s="229"/>
      <c r="O228" s="229"/>
      <c r="P228" s="229"/>
      <c r="Q228" s="229"/>
      <c r="R228" s="229"/>
      <c r="S228" s="229"/>
      <c r="T228" s="230"/>
      <c r="AT228" s="231" t="s">
        <v>159</v>
      </c>
      <c r="AU228" s="231" t="s">
        <v>83</v>
      </c>
      <c r="AV228" s="14" t="s">
        <v>83</v>
      </c>
      <c r="AW228" s="14" t="s">
        <v>4</v>
      </c>
      <c r="AX228" s="14" t="s">
        <v>81</v>
      </c>
      <c r="AY228" s="231" t="s">
        <v>142</v>
      </c>
    </row>
    <row r="229" spans="1:65" s="2" customFormat="1" ht="33" customHeight="1">
      <c r="A229" s="34"/>
      <c r="B229" s="35"/>
      <c r="C229" s="191" t="s">
        <v>7</v>
      </c>
      <c r="D229" s="191" t="s">
        <v>145</v>
      </c>
      <c r="E229" s="192" t="s">
        <v>1392</v>
      </c>
      <c r="F229" s="193" t="s">
        <v>1007</v>
      </c>
      <c r="G229" s="194" t="s">
        <v>379</v>
      </c>
      <c r="H229" s="195">
        <v>5.526</v>
      </c>
      <c r="I229" s="196"/>
      <c r="J229" s="197">
        <f>ROUND(I229*H229,2)</f>
        <v>0</v>
      </c>
      <c r="K229" s="193" t="s">
        <v>149</v>
      </c>
      <c r="L229" s="39"/>
      <c r="M229" s="198" t="s">
        <v>1</v>
      </c>
      <c r="N229" s="199" t="s">
        <v>38</v>
      </c>
      <c r="O229" s="71"/>
      <c r="P229" s="200">
        <f>O229*H229</f>
        <v>0</v>
      </c>
      <c r="Q229" s="200">
        <v>0</v>
      </c>
      <c r="R229" s="200">
        <f>Q229*H229</f>
        <v>0</v>
      </c>
      <c r="S229" s="200">
        <v>0</v>
      </c>
      <c r="T229" s="201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202" t="s">
        <v>168</v>
      </c>
      <c r="AT229" s="202" t="s">
        <v>145</v>
      </c>
      <c r="AU229" s="202" t="s">
        <v>83</v>
      </c>
      <c r="AY229" s="17" t="s">
        <v>142</v>
      </c>
      <c r="BE229" s="203">
        <f>IF(N229="základní",J229,0)</f>
        <v>0</v>
      </c>
      <c r="BF229" s="203">
        <f>IF(N229="snížená",J229,0)</f>
        <v>0</v>
      </c>
      <c r="BG229" s="203">
        <f>IF(N229="zákl. přenesená",J229,0)</f>
        <v>0</v>
      </c>
      <c r="BH229" s="203">
        <f>IF(N229="sníž. přenesená",J229,0)</f>
        <v>0</v>
      </c>
      <c r="BI229" s="203">
        <f>IF(N229="nulová",J229,0)</f>
        <v>0</v>
      </c>
      <c r="BJ229" s="17" t="s">
        <v>81</v>
      </c>
      <c r="BK229" s="203">
        <f>ROUND(I229*H229,2)</f>
        <v>0</v>
      </c>
      <c r="BL229" s="17" t="s">
        <v>168</v>
      </c>
      <c r="BM229" s="202" t="s">
        <v>1460</v>
      </c>
    </row>
    <row r="230" spans="1:47" s="2" customFormat="1" ht="29.25">
      <c r="A230" s="34"/>
      <c r="B230" s="35"/>
      <c r="C230" s="36"/>
      <c r="D230" s="204" t="s">
        <v>152</v>
      </c>
      <c r="E230" s="36"/>
      <c r="F230" s="205" t="s">
        <v>1009</v>
      </c>
      <c r="G230" s="36"/>
      <c r="H230" s="36"/>
      <c r="I230" s="206"/>
      <c r="J230" s="36"/>
      <c r="K230" s="36"/>
      <c r="L230" s="39"/>
      <c r="M230" s="207"/>
      <c r="N230" s="208"/>
      <c r="O230" s="71"/>
      <c r="P230" s="71"/>
      <c r="Q230" s="71"/>
      <c r="R230" s="71"/>
      <c r="S230" s="71"/>
      <c r="T230" s="72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T230" s="17" t="s">
        <v>152</v>
      </c>
      <c r="AU230" s="17" t="s">
        <v>83</v>
      </c>
    </row>
    <row r="231" spans="1:47" s="2" customFormat="1" ht="11.25">
      <c r="A231" s="34"/>
      <c r="B231" s="35"/>
      <c r="C231" s="36"/>
      <c r="D231" s="209" t="s">
        <v>153</v>
      </c>
      <c r="E231" s="36"/>
      <c r="F231" s="210" t="s">
        <v>1394</v>
      </c>
      <c r="G231" s="36"/>
      <c r="H231" s="36"/>
      <c r="I231" s="206"/>
      <c r="J231" s="36"/>
      <c r="K231" s="36"/>
      <c r="L231" s="39"/>
      <c r="M231" s="207"/>
      <c r="N231" s="208"/>
      <c r="O231" s="71"/>
      <c r="P231" s="71"/>
      <c r="Q231" s="71"/>
      <c r="R231" s="71"/>
      <c r="S231" s="71"/>
      <c r="T231" s="72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T231" s="17" t="s">
        <v>153</v>
      </c>
      <c r="AU231" s="17" t="s">
        <v>83</v>
      </c>
    </row>
    <row r="232" spans="2:51" s="14" customFormat="1" ht="11.25">
      <c r="B232" s="221"/>
      <c r="C232" s="222"/>
      <c r="D232" s="204" t="s">
        <v>159</v>
      </c>
      <c r="E232" s="223" t="s">
        <v>1</v>
      </c>
      <c r="F232" s="224" t="s">
        <v>1461</v>
      </c>
      <c r="G232" s="222"/>
      <c r="H232" s="225">
        <v>5.526</v>
      </c>
      <c r="I232" s="226"/>
      <c r="J232" s="222"/>
      <c r="K232" s="222"/>
      <c r="L232" s="227"/>
      <c r="M232" s="228"/>
      <c r="N232" s="229"/>
      <c r="O232" s="229"/>
      <c r="P232" s="229"/>
      <c r="Q232" s="229"/>
      <c r="R232" s="229"/>
      <c r="S232" s="229"/>
      <c r="T232" s="230"/>
      <c r="AT232" s="231" t="s">
        <v>159</v>
      </c>
      <c r="AU232" s="231" t="s">
        <v>83</v>
      </c>
      <c r="AV232" s="14" t="s">
        <v>83</v>
      </c>
      <c r="AW232" s="14" t="s">
        <v>30</v>
      </c>
      <c r="AX232" s="14" t="s">
        <v>81</v>
      </c>
      <c r="AY232" s="231" t="s">
        <v>142</v>
      </c>
    </row>
    <row r="233" spans="1:65" s="2" customFormat="1" ht="33" customHeight="1">
      <c r="A233" s="34"/>
      <c r="B233" s="35"/>
      <c r="C233" s="191" t="s">
        <v>458</v>
      </c>
      <c r="D233" s="191" t="s">
        <v>145</v>
      </c>
      <c r="E233" s="192" t="s">
        <v>1396</v>
      </c>
      <c r="F233" s="193" t="s">
        <v>1028</v>
      </c>
      <c r="G233" s="194" t="s">
        <v>379</v>
      </c>
      <c r="H233" s="195">
        <v>1.606</v>
      </c>
      <c r="I233" s="196"/>
      <c r="J233" s="197">
        <f>ROUND(I233*H233,2)</f>
        <v>0</v>
      </c>
      <c r="K233" s="193" t="s">
        <v>149</v>
      </c>
      <c r="L233" s="39"/>
      <c r="M233" s="198" t="s">
        <v>1</v>
      </c>
      <c r="N233" s="199" t="s">
        <v>38</v>
      </c>
      <c r="O233" s="71"/>
      <c r="P233" s="200">
        <f>O233*H233</f>
        <v>0</v>
      </c>
      <c r="Q233" s="200">
        <v>0</v>
      </c>
      <c r="R233" s="200">
        <f>Q233*H233</f>
        <v>0</v>
      </c>
      <c r="S233" s="200">
        <v>0</v>
      </c>
      <c r="T233" s="201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202" t="s">
        <v>168</v>
      </c>
      <c r="AT233" s="202" t="s">
        <v>145</v>
      </c>
      <c r="AU233" s="202" t="s">
        <v>83</v>
      </c>
      <c r="AY233" s="17" t="s">
        <v>142</v>
      </c>
      <c r="BE233" s="203">
        <f>IF(N233="základní",J233,0)</f>
        <v>0</v>
      </c>
      <c r="BF233" s="203">
        <f>IF(N233="snížená",J233,0)</f>
        <v>0</v>
      </c>
      <c r="BG233" s="203">
        <f>IF(N233="zákl. přenesená",J233,0)</f>
        <v>0</v>
      </c>
      <c r="BH233" s="203">
        <f>IF(N233="sníž. přenesená",J233,0)</f>
        <v>0</v>
      </c>
      <c r="BI233" s="203">
        <f>IF(N233="nulová",J233,0)</f>
        <v>0</v>
      </c>
      <c r="BJ233" s="17" t="s">
        <v>81</v>
      </c>
      <c r="BK233" s="203">
        <f>ROUND(I233*H233,2)</f>
        <v>0</v>
      </c>
      <c r="BL233" s="17" t="s">
        <v>168</v>
      </c>
      <c r="BM233" s="202" t="s">
        <v>1462</v>
      </c>
    </row>
    <row r="234" spans="1:47" s="2" customFormat="1" ht="29.25">
      <c r="A234" s="34"/>
      <c r="B234" s="35"/>
      <c r="C234" s="36"/>
      <c r="D234" s="204" t="s">
        <v>152</v>
      </c>
      <c r="E234" s="36"/>
      <c r="F234" s="205" t="s">
        <v>1030</v>
      </c>
      <c r="G234" s="36"/>
      <c r="H234" s="36"/>
      <c r="I234" s="206"/>
      <c r="J234" s="36"/>
      <c r="K234" s="36"/>
      <c r="L234" s="39"/>
      <c r="M234" s="207"/>
      <c r="N234" s="208"/>
      <c r="O234" s="71"/>
      <c r="P234" s="71"/>
      <c r="Q234" s="71"/>
      <c r="R234" s="71"/>
      <c r="S234" s="71"/>
      <c r="T234" s="72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T234" s="17" t="s">
        <v>152</v>
      </c>
      <c r="AU234" s="17" t="s">
        <v>83</v>
      </c>
    </row>
    <row r="235" spans="1:47" s="2" customFormat="1" ht="11.25">
      <c r="A235" s="34"/>
      <c r="B235" s="35"/>
      <c r="C235" s="36"/>
      <c r="D235" s="209" t="s">
        <v>153</v>
      </c>
      <c r="E235" s="36"/>
      <c r="F235" s="210" t="s">
        <v>1398</v>
      </c>
      <c r="G235" s="36"/>
      <c r="H235" s="36"/>
      <c r="I235" s="206"/>
      <c r="J235" s="36"/>
      <c r="K235" s="36"/>
      <c r="L235" s="39"/>
      <c r="M235" s="207"/>
      <c r="N235" s="208"/>
      <c r="O235" s="71"/>
      <c r="P235" s="71"/>
      <c r="Q235" s="71"/>
      <c r="R235" s="71"/>
      <c r="S235" s="71"/>
      <c r="T235" s="72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T235" s="17" t="s">
        <v>153</v>
      </c>
      <c r="AU235" s="17" t="s">
        <v>83</v>
      </c>
    </row>
    <row r="236" spans="2:51" s="14" customFormat="1" ht="11.25">
      <c r="B236" s="221"/>
      <c r="C236" s="222"/>
      <c r="D236" s="204" t="s">
        <v>159</v>
      </c>
      <c r="E236" s="223" t="s">
        <v>1</v>
      </c>
      <c r="F236" s="224" t="s">
        <v>1399</v>
      </c>
      <c r="G236" s="222"/>
      <c r="H236" s="225">
        <v>1.606</v>
      </c>
      <c r="I236" s="226"/>
      <c r="J236" s="222"/>
      <c r="K236" s="222"/>
      <c r="L236" s="227"/>
      <c r="M236" s="228"/>
      <c r="N236" s="229"/>
      <c r="O236" s="229"/>
      <c r="P236" s="229"/>
      <c r="Q236" s="229"/>
      <c r="R236" s="229"/>
      <c r="S236" s="229"/>
      <c r="T236" s="230"/>
      <c r="AT236" s="231" t="s">
        <v>159</v>
      </c>
      <c r="AU236" s="231" t="s">
        <v>83</v>
      </c>
      <c r="AV236" s="14" t="s">
        <v>83</v>
      </c>
      <c r="AW236" s="14" t="s">
        <v>30</v>
      </c>
      <c r="AX236" s="14" t="s">
        <v>81</v>
      </c>
      <c r="AY236" s="231" t="s">
        <v>142</v>
      </c>
    </row>
    <row r="237" spans="1:65" s="2" customFormat="1" ht="24.2" customHeight="1">
      <c r="A237" s="34"/>
      <c r="B237" s="35"/>
      <c r="C237" s="191" t="s">
        <v>464</v>
      </c>
      <c r="D237" s="191" t="s">
        <v>145</v>
      </c>
      <c r="E237" s="192" t="s">
        <v>1400</v>
      </c>
      <c r="F237" s="193" t="s">
        <v>427</v>
      </c>
      <c r="G237" s="194" t="s">
        <v>379</v>
      </c>
      <c r="H237" s="195">
        <v>9.454</v>
      </c>
      <c r="I237" s="196"/>
      <c r="J237" s="197">
        <f>ROUND(I237*H237,2)</f>
        <v>0</v>
      </c>
      <c r="K237" s="193" t="s">
        <v>149</v>
      </c>
      <c r="L237" s="39"/>
      <c r="M237" s="198" t="s">
        <v>1</v>
      </c>
      <c r="N237" s="199" t="s">
        <v>38</v>
      </c>
      <c r="O237" s="71"/>
      <c r="P237" s="200">
        <f>O237*H237</f>
        <v>0</v>
      </c>
      <c r="Q237" s="200">
        <v>0</v>
      </c>
      <c r="R237" s="200">
        <f>Q237*H237</f>
        <v>0</v>
      </c>
      <c r="S237" s="200">
        <v>0</v>
      </c>
      <c r="T237" s="201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202" t="s">
        <v>168</v>
      </c>
      <c r="AT237" s="202" t="s">
        <v>145</v>
      </c>
      <c r="AU237" s="202" t="s">
        <v>83</v>
      </c>
      <c r="AY237" s="17" t="s">
        <v>142</v>
      </c>
      <c r="BE237" s="203">
        <f>IF(N237="základní",J237,0)</f>
        <v>0</v>
      </c>
      <c r="BF237" s="203">
        <f>IF(N237="snížená",J237,0)</f>
        <v>0</v>
      </c>
      <c r="BG237" s="203">
        <f>IF(N237="zákl. přenesená",J237,0)</f>
        <v>0</v>
      </c>
      <c r="BH237" s="203">
        <f>IF(N237="sníž. přenesená",J237,0)</f>
        <v>0</v>
      </c>
      <c r="BI237" s="203">
        <f>IF(N237="nulová",J237,0)</f>
        <v>0</v>
      </c>
      <c r="BJ237" s="17" t="s">
        <v>81</v>
      </c>
      <c r="BK237" s="203">
        <f>ROUND(I237*H237,2)</f>
        <v>0</v>
      </c>
      <c r="BL237" s="17" t="s">
        <v>168</v>
      </c>
      <c r="BM237" s="202" t="s">
        <v>1463</v>
      </c>
    </row>
    <row r="238" spans="1:47" s="2" customFormat="1" ht="29.25">
      <c r="A238" s="34"/>
      <c r="B238" s="35"/>
      <c r="C238" s="36"/>
      <c r="D238" s="204" t="s">
        <v>152</v>
      </c>
      <c r="E238" s="36"/>
      <c r="F238" s="205" t="s">
        <v>429</v>
      </c>
      <c r="G238" s="36"/>
      <c r="H238" s="36"/>
      <c r="I238" s="206"/>
      <c r="J238" s="36"/>
      <c r="K238" s="36"/>
      <c r="L238" s="39"/>
      <c r="M238" s="207"/>
      <c r="N238" s="208"/>
      <c r="O238" s="71"/>
      <c r="P238" s="71"/>
      <c r="Q238" s="71"/>
      <c r="R238" s="71"/>
      <c r="S238" s="71"/>
      <c r="T238" s="72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T238" s="17" t="s">
        <v>152</v>
      </c>
      <c r="AU238" s="17" t="s">
        <v>83</v>
      </c>
    </row>
    <row r="239" spans="1:47" s="2" customFormat="1" ht="11.25">
      <c r="A239" s="34"/>
      <c r="B239" s="35"/>
      <c r="C239" s="36"/>
      <c r="D239" s="209" t="s">
        <v>153</v>
      </c>
      <c r="E239" s="36"/>
      <c r="F239" s="210" t="s">
        <v>1402</v>
      </c>
      <c r="G239" s="36"/>
      <c r="H239" s="36"/>
      <c r="I239" s="206"/>
      <c r="J239" s="36"/>
      <c r="K239" s="36"/>
      <c r="L239" s="39"/>
      <c r="M239" s="207"/>
      <c r="N239" s="208"/>
      <c r="O239" s="71"/>
      <c r="P239" s="71"/>
      <c r="Q239" s="71"/>
      <c r="R239" s="71"/>
      <c r="S239" s="71"/>
      <c r="T239" s="72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T239" s="17" t="s">
        <v>153</v>
      </c>
      <c r="AU239" s="17" t="s">
        <v>83</v>
      </c>
    </row>
    <row r="240" spans="2:51" s="14" customFormat="1" ht="11.25">
      <c r="B240" s="221"/>
      <c r="C240" s="222"/>
      <c r="D240" s="204" t="s">
        <v>159</v>
      </c>
      <c r="E240" s="223" t="s">
        <v>1</v>
      </c>
      <c r="F240" s="224" t="s">
        <v>1464</v>
      </c>
      <c r="G240" s="222"/>
      <c r="H240" s="225">
        <v>9.454</v>
      </c>
      <c r="I240" s="226"/>
      <c r="J240" s="222"/>
      <c r="K240" s="222"/>
      <c r="L240" s="227"/>
      <c r="M240" s="228"/>
      <c r="N240" s="229"/>
      <c r="O240" s="229"/>
      <c r="P240" s="229"/>
      <c r="Q240" s="229"/>
      <c r="R240" s="229"/>
      <c r="S240" s="229"/>
      <c r="T240" s="230"/>
      <c r="AT240" s="231" t="s">
        <v>159</v>
      </c>
      <c r="AU240" s="231" t="s">
        <v>83</v>
      </c>
      <c r="AV240" s="14" t="s">
        <v>83</v>
      </c>
      <c r="AW240" s="14" t="s">
        <v>30</v>
      </c>
      <c r="AX240" s="14" t="s">
        <v>81</v>
      </c>
      <c r="AY240" s="231" t="s">
        <v>142</v>
      </c>
    </row>
    <row r="241" spans="2:63" s="12" customFormat="1" ht="22.9" customHeight="1">
      <c r="B241" s="175"/>
      <c r="C241" s="176"/>
      <c r="D241" s="177" t="s">
        <v>72</v>
      </c>
      <c r="E241" s="189" t="s">
        <v>1038</v>
      </c>
      <c r="F241" s="189" t="s">
        <v>1039</v>
      </c>
      <c r="G241" s="176"/>
      <c r="H241" s="176"/>
      <c r="I241" s="179"/>
      <c r="J241" s="190">
        <f>BK241</f>
        <v>0</v>
      </c>
      <c r="K241" s="176"/>
      <c r="L241" s="181"/>
      <c r="M241" s="182"/>
      <c r="N241" s="183"/>
      <c r="O241" s="183"/>
      <c r="P241" s="184">
        <f>SUM(P242:P244)</f>
        <v>0</v>
      </c>
      <c r="Q241" s="183"/>
      <c r="R241" s="184">
        <f>SUM(R242:R244)</f>
        <v>0</v>
      </c>
      <c r="S241" s="183"/>
      <c r="T241" s="185">
        <f>SUM(T242:T244)</f>
        <v>0</v>
      </c>
      <c r="AR241" s="186" t="s">
        <v>81</v>
      </c>
      <c r="AT241" s="187" t="s">
        <v>72</v>
      </c>
      <c r="AU241" s="187" t="s">
        <v>81</v>
      </c>
      <c r="AY241" s="186" t="s">
        <v>142</v>
      </c>
      <c r="BK241" s="188">
        <f>SUM(BK242:BK244)</f>
        <v>0</v>
      </c>
    </row>
    <row r="242" spans="1:65" s="2" customFormat="1" ht="24.2" customHeight="1">
      <c r="A242" s="34"/>
      <c r="B242" s="35"/>
      <c r="C242" s="191" t="s">
        <v>471</v>
      </c>
      <c r="D242" s="191" t="s">
        <v>145</v>
      </c>
      <c r="E242" s="192" t="s">
        <v>1404</v>
      </c>
      <c r="F242" s="193" t="s">
        <v>1405</v>
      </c>
      <c r="G242" s="194" t="s">
        <v>379</v>
      </c>
      <c r="H242" s="195">
        <v>15.98</v>
      </c>
      <c r="I242" s="196"/>
      <c r="J242" s="197">
        <f>ROUND(I242*H242,2)</f>
        <v>0</v>
      </c>
      <c r="K242" s="193" t="s">
        <v>149</v>
      </c>
      <c r="L242" s="39"/>
      <c r="M242" s="198" t="s">
        <v>1</v>
      </c>
      <c r="N242" s="199" t="s">
        <v>38</v>
      </c>
      <c r="O242" s="71"/>
      <c r="P242" s="200">
        <f>O242*H242</f>
        <v>0</v>
      </c>
      <c r="Q242" s="200">
        <v>0</v>
      </c>
      <c r="R242" s="200">
        <f>Q242*H242</f>
        <v>0</v>
      </c>
      <c r="S242" s="200">
        <v>0</v>
      </c>
      <c r="T242" s="201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202" t="s">
        <v>168</v>
      </c>
      <c r="AT242" s="202" t="s">
        <v>145</v>
      </c>
      <c r="AU242" s="202" t="s">
        <v>83</v>
      </c>
      <c r="AY242" s="17" t="s">
        <v>142</v>
      </c>
      <c r="BE242" s="203">
        <f>IF(N242="základní",J242,0)</f>
        <v>0</v>
      </c>
      <c r="BF242" s="203">
        <f>IF(N242="snížená",J242,0)</f>
        <v>0</v>
      </c>
      <c r="BG242" s="203">
        <f>IF(N242="zákl. přenesená",J242,0)</f>
        <v>0</v>
      </c>
      <c r="BH242" s="203">
        <f>IF(N242="sníž. přenesená",J242,0)</f>
        <v>0</v>
      </c>
      <c r="BI242" s="203">
        <f>IF(N242="nulová",J242,0)</f>
        <v>0</v>
      </c>
      <c r="BJ242" s="17" t="s">
        <v>81</v>
      </c>
      <c r="BK242" s="203">
        <f>ROUND(I242*H242,2)</f>
        <v>0</v>
      </c>
      <c r="BL242" s="17" t="s">
        <v>168</v>
      </c>
      <c r="BM242" s="202" t="s">
        <v>1465</v>
      </c>
    </row>
    <row r="243" spans="1:47" s="2" customFormat="1" ht="19.5">
      <c r="A243" s="34"/>
      <c r="B243" s="35"/>
      <c r="C243" s="36"/>
      <c r="D243" s="204" t="s">
        <v>152</v>
      </c>
      <c r="E243" s="36"/>
      <c r="F243" s="205" t="s">
        <v>1407</v>
      </c>
      <c r="G243" s="36"/>
      <c r="H243" s="36"/>
      <c r="I243" s="206"/>
      <c r="J243" s="36"/>
      <c r="K243" s="36"/>
      <c r="L243" s="39"/>
      <c r="M243" s="207"/>
      <c r="N243" s="208"/>
      <c r="O243" s="71"/>
      <c r="P243" s="71"/>
      <c r="Q243" s="71"/>
      <c r="R243" s="71"/>
      <c r="S243" s="71"/>
      <c r="T243" s="72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T243" s="17" t="s">
        <v>152</v>
      </c>
      <c r="AU243" s="17" t="s">
        <v>83</v>
      </c>
    </row>
    <row r="244" spans="1:47" s="2" customFormat="1" ht="11.25">
      <c r="A244" s="34"/>
      <c r="B244" s="35"/>
      <c r="C244" s="36"/>
      <c r="D244" s="209" t="s">
        <v>153</v>
      </c>
      <c r="E244" s="36"/>
      <c r="F244" s="210" t="s">
        <v>1408</v>
      </c>
      <c r="G244" s="36"/>
      <c r="H244" s="36"/>
      <c r="I244" s="206"/>
      <c r="J244" s="36"/>
      <c r="K244" s="36"/>
      <c r="L244" s="39"/>
      <c r="M244" s="207"/>
      <c r="N244" s="208"/>
      <c r="O244" s="71"/>
      <c r="P244" s="71"/>
      <c r="Q244" s="71"/>
      <c r="R244" s="71"/>
      <c r="S244" s="71"/>
      <c r="T244" s="72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T244" s="17" t="s">
        <v>153</v>
      </c>
      <c r="AU244" s="17" t="s">
        <v>83</v>
      </c>
    </row>
    <row r="245" spans="2:63" s="12" customFormat="1" ht="25.9" customHeight="1">
      <c r="B245" s="175"/>
      <c r="C245" s="176"/>
      <c r="D245" s="177" t="s">
        <v>72</v>
      </c>
      <c r="E245" s="178" t="s">
        <v>1046</v>
      </c>
      <c r="F245" s="178" t="s">
        <v>1047</v>
      </c>
      <c r="G245" s="176"/>
      <c r="H245" s="176"/>
      <c r="I245" s="179"/>
      <c r="J245" s="180">
        <f>BK245</f>
        <v>0</v>
      </c>
      <c r="K245" s="176"/>
      <c r="L245" s="181"/>
      <c r="M245" s="182"/>
      <c r="N245" s="183"/>
      <c r="O245" s="183"/>
      <c r="P245" s="184">
        <f>P246</f>
        <v>0</v>
      </c>
      <c r="Q245" s="183"/>
      <c r="R245" s="184">
        <f>R246</f>
        <v>0.0012799999999999999</v>
      </c>
      <c r="S245" s="183"/>
      <c r="T245" s="185">
        <f>T246</f>
        <v>0</v>
      </c>
      <c r="AR245" s="186" t="s">
        <v>83</v>
      </c>
      <c r="AT245" s="187" t="s">
        <v>72</v>
      </c>
      <c r="AU245" s="187" t="s">
        <v>73</v>
      </c>
      <c r="AY245" s="186" t="s">
        <v>142</v>
      </c>
      <c r="BK245" s="188">
        <f>BK246</f>
        <v>0</v>
      </c>
    </row>
    <row r="246" spans="2:63" s="12" customFormat="1" ht="22.9" customHeight="1">
      <c r="B246" s="175"/>
      <c r="C246" s="176"/>
      <c r="D246" s="177" t="s">
        <v>72</v>
      </c>
      <c r="E246" s="189" t="s">
        <v>1048</v>
      </c>
      <c r="F246" s="189" t="s">
        <v>1049</v>
      </c>
      <c r="G246" s="176"/>
      <c r="H246" s="176"/>
      <c r="I246" s="179"/>
      <c r="J246" s="190">
        <f>BK246</f>
        <v>0</v>
      </c>
      <c r="K246" s="176"/>
      <c r="L246" s="181"/>
      <c r="M246" s="182"/>
      <c r="N246" s="183"/>
      <c r="O246" s="183"/>
      <c r="P246" s="184">
        <f>SUM(P247:P254)</f>
        <v>0</v>
      </c>
      <c r="Q246" s="183"/>
      <c r="R246" s="184">
        <f>SUM(R247:R254)</f>
        <v>0.0012799999999999999</v>
      </c>
      <c r="S246" s="183"/>
      <c r="T246" s="185">
        <f>SUM(T247:T254)</f>
        <v>0</v>
      </c>
      <c r="AR246" s="186" t="s">
        <v>83</v>
      </c>
      <c r="AT246" s="187" t="s">
        <v>72</v>
      </c>
      <c r="AU246" s="187" t="s">
        <v>81</v>
      </c>
      <c r="AY246" s="186" t="s">
        <v>142</v>
      </c>
      <c r="BK246" s="188">
        <f>SUM(BK247:BK254)</f>
        <v>0</v>
      </c>
    </row>
    <row r="247" spans="1:65" s="2" customFormat="1" ht="24.2" customHeight="1">
      <c r="A247" s="34"/>
      <c r="B247" s="35"/>
      <c r="C247" s="191" t="s">
        <v>479</v>
      </c>
      <c r="D247" s="191" t="s">
        <v>145</v>
      </c>
      <c r="E247" s="192" t="s">
        <v>1409</v>
      </c>
      <c r="F247" s="193" t="s">
        <v>1410</v>
      </c>
      <c r="G247" s="194" t="s">
        <v>319</v>
      </c>
      <c r="H247" s="195">
        <v>2</v>
      </c>
      <c r="I247" s="196"/>
      <c r="J247" s="197">
        <f>ROUND(I247*H247,2)</f>
        <v>0</v>
      </c>
      <c r="K247" s="193" t="s">
        <v>149</v>
      </c>
      <c r="L247" s="39"/>
      <c r="M247" s="198" t="s">
        <v>1</v>
      </c>
      <c r="N247" s="199" t="s">
        <v>38</v>
      </c>
      <c r="O247" s="71"/>
      <c r="P247" s="200">
        <f>O247*H247</f>
        <v>0</v>
      </c>
      <c r="Q247" s="200">
        <v>4E-05</v>
      </c>
      <c r="R247" s="200">
        <f>Q247*H247</f>
        <v>8E-05</v>
      </c>
      <c r="S247" s="200">
        <v>0</v>
      </c>
      <c r="T247" s="201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202" t="s">
        <v>249</v>
      </c>
      <c r="AT247" s="202" t="s">
        <v>145</v>
      </c>
      <c r="AU247" s="202" t="s">
        <v>83</v>
      </c>
      <c r="AY247" s="17" t="s">
        <v>142</v>
      </c>
      <c r="BE247" s="203">
        <f>IF(N247="základní",J247,0)</f>
        <v>0</v>
      </c>
      <c r="BF247" s="203">
        <f>IF(N247="snížená",J247,0)</f>
        <v>0</v>
      </c>
      <c r="BG247" s="203">
        <f>IF(N247="zákl. přenesená",J247,0)</f>
        <v>0</v>
      </c>
      <c r="BH247" s="203">
        <f>IF(N247="sníž. přenesená",J247,0)</f>
        <v>0</v>
      </c>
      <c r="BI247" s="203">
        <f>IF(N247="nulová",J247,0)</f>
        <v>0</v>
      </c>
      <c r="BJ247" s="17" t="s">
        <v>81</v>
      </c>
      <c r="BK247" s="203">
        <f>ROUND(I247*H247,2)</f>
        <v>0</v>
      </c>
      <c r="BL247" s="17" t="s">
        <v>249</v>
      </c>
      <c r="BM247" s="202" t="s">
        <v>1466</v>
      </c>
    </row>
    <row r="248" spans="1:47" s="2" customFormat="1" ht="19.5">
      <c r="A248" s="34"/>
      <c r="B248" s="35"/>
      <c r="C248" s="36"/>
      <c r="D248" s="204" t="s">
        <v>152</v>
      </c>
      <c r="E248" s="36"/>
      <c r="F248" s="205" t="s">
        <v>1412</v>
      </c>
      <c r="G248" s="36"/>
      <c r="H248" s="36"/>
      <c r="I248" s="206"/>
      <c r="J248" s="36"/>
      <c r="K248" s="36"/>
      <c r="L248" s="39"/>
      <c r="M248" s="207"/>
      <c r="N248" s="208"/>
      <c r="O248" s="71"/>
      <c r="P248" s="71"/>
      <c r="Q248" s="71"/>
      <c r="R248" s="71"/>
      <c r="S248" s="71"/>
      <c r="T248" s="72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T248" s="17" t="s">
        <v>152</v>
      </c>
      <c r="AU248" s="17" t="s">
        <v>83</v>
      </c>
    </row>
    <row r="249" spans="1:47" s="2" customFormat="1" ht="11.25">
      <c r="A249" s="34"/>
      <c r="B249" s="35"/>
      <c r="C249" s="36"/>
      <c r="D249" s="209" t="s">
        <v>153</v>
      </c>
      <c r="E249" s="36"/>
      <c r="F249" s="210" t="s">
        <v>1413</v>
      </c>
      <c r="G249" s="36"/>
      <c r="H249" s="36"/>
      <c r="I249" s="206"/>
      <c r="J249" s="36"/>
      <c r="K249" s="36"/>
      <c r="L249" s="39"/>
      <c r="M249" s="207"/>
      <c r="N249" s="208"/>
      <c r="O249" s="71"/>
      <c r="P249" s="71"/>
      <c r="Q249" s="71"/>
      <c r="R249" s="71"/>
      <c r="S249" s="71"/>
      <c r="T249" s="72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T249" s="17" t="s">
        <v>153</v>
      </c>
      <c r="AU249" s="17" t="s">
        <v>83</v>
      </c>
    </row>
    <row r="250" spans="2:51" s="13" customFormat="1" ht="11.25">
      <c r="B250" s="211"/>
      <c r="C250" s="212"/>
      <c r="D250" s="204" t="s">
        <v>159</v>
      </c>
      <c r="E250" s="213" t="s">
        <v>1</v>
      </c>
      <c r="F250" s="214" t="s">
        <v>1250</v>
      </c>
      <c r="G250" s="212"/>
      <c r="H250" s="213" t="s">
        <v>1</v>
      </c>
      <c r="I250" s="215"/>
      <c r="J250" s="212"/>
      <c r="K250" s="212"/>
      <c r="L250" s="216"/>
      <c r="M250" s="217"/>
      <c r="N250" s="218"/>
      <c r="O250" s="218"/>
      <c r="P250" s="218"/>
      <c r="Q250" s="218"/>
      <c r="R250" s="218"/>
      <c r="S250" s="218"/>
      <c r="T250" s="219"/>
      <c r="AT250" s="220" t="s">
        <v>159</v>
      </c>
      <c r="AU250" s="220" t="s">
        <v>83</v>
      </c>
      <c r="AV250" s="13" t="s">
        <v>81</v>
      </c>
      <c r="AW250" s="13" t="s">
        <v>30</v>
      </c>
      <c r="AX250" s="13" t="s">
        <v>73</v>
      </c>
      <c r="AY250" s="220" t="s">
        <v>142</v>
      </c>
    </row>
    <row r="251" spans="2:51" s="14" customFormat="1" ht="11.25">
      <c r="B251" s="221"/>
      <c r="C251" s="222"/>
      <c r="D251" s="204" t="s">
        <v>159</v>
      </c>
      <c r="E251" s="223" t="s">
        <v>1</v>
      </c>
      <c r="F251" s="224" t="s">
        <v>83</v>
      </c>
      <c r="G251" s="222"/>
      <c r="H251" s="225">
        <v>2</v>
      </c>
      <c r="I251" s="226"/>
      <c r="J251" s="222"/>
      <c r="K251" s="222"/>
      <c r="L251" s="227"/>
      <c r="M251" s="228"/>
      <c r="N251" s="229"/>
      <c r="O251" s="229"/>
      <c r="P251" s="229"/>
      <c r="Q251" s="229"/>
      <c r="R251" s="229"/>
      <c r="S251" s="229"/>
      <c r="T251" s="230"/>
      <c r="AT251" s="231" t="s">
        <v>159</v>
      </c>
      <c r="AU251" s="231" t="s">
        <v>83</v>
      </c>
      <c r="AV251" s="14" t="s">
        <v>83</v>
      </c>
      <c r="AW251" s="14" t="s">
        <v>30</v>
      </c>
      <c r="AX251" s="14" t="s">
        <v>81</v>
      </c>
      <c r="AY251" s="231" t="s">
        <v>142</v>
      </c>
    </row>
    <row r="252" spans="1:65" s="2" customFormat="1" ht="16.5" customHeight="1">
      <c r="A252" s="34"/>
      <c r="B252" s="35"/>
      <c r="C252" s="247" t="s">
        <v>487</v>
      </c>
      <c r="D252" s="247" t="s">
        <v>376</v>
      </c>
      <c r="E252" s="248" t="s">
        <v>1414</v>
      </c>
      <c r="F252" s="249" t="s">
        <v>1415</v>
      </c>
      <c r="G252" s="250" t="s">
        <v>319</v>
      </c>
      <c r="H252" s="251">
        <v>2</v>
      </c>
      <c r="I252" s="252"/>
      <c r="J252" s="253">
        <f>ROUND(I252*H252,2)</f>
        <v>0</v>
      </c>
      <c r="K252" s="249" t="s">
        <v>149</v>
      </c>
      <c r="L252" s="254"/>
      <c r="M252" s="255" t="s">
        <v>1</v>
      </c>
      <c r="N252" s="256" t="s">
        <v>38</v>
      </c>
      <c r="O252" s="71"/>
      <c r="P252" s="200">
        <f>O252*H252</f>
        <v>0</v>
      </c>
      <c r="Q252" s="200">
        <v>0.0006</v>
      </c>
      <c r="R252" s="200">
        <f>Q252*H252</f>
        <v>0.0012</v>
      </c>
      <c r="S252" s="200">
        <v>0</v>
      </c>
      <c r="T252" s="201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202" t="s">
        <v>198</v>
      </c>
      <c r="AT252" s="202" t="s">
        <v>376</v>
      </c>
      <c r="AU252" s="202" t="s">
        <v>83</v>
      </c>
      <c r="AY252" s="17" t="s">
        <v>142</v>
      </c>
      <c r="BE252" s="203">
        <f>IF(N252="základní",J252,0)</f>
        <v>0</v>
      </c>
      <c r="BF252" s="203">
        <f>IF(N252="snížená",J252,0)</f>
        <v>0</v>
      </c>
      <c r="BG252" s="203">
        <f>IF(N252="zákl. přenesená",J252,0)</f>
        <v>0</v>
      </c>
      <c r="BH252" s="203">
        <f>IF(N252="sníž. přenesená",J252,0)</f>
        <v>0</v>
      </c>
      <c r="BI252" s="203">
        <f>IF(N252="nulová",J252,0)</f>
        <v>0</v>
      </c>
      <c r="BJ252" s="17" t="s">
        <v>81</v>
      </c>
      <c r="BK252" s="203">
        <f>ROUND(I252*H252,2)</f>
        <v>0</v>
      </c>
      <c r="BL252" s="17" t="s">
        <v>168</v>
      </c>
      <c r="BM252" s="202" t="s">
        <v>1467</v>
      </c>
    </row>
    <row r="253" spans="1:47" s="2" customFormat="1" ht="11.25">
      <c r="A253" s="34"/>
      <c r="B253" s="35"/>
      <c r="C253" s="36"/>
      <c r="D253" s="204" t="s">
        <v>152</v>
      </c>
      <c r="E253" s="36"/>
      <c r="F253" s="205" t="s">
        <v>1415</v>
      </c>
      <c r="G253" s="36"/>
      <c r="H253" s="36"/>
      <c r="I253" s="206"/>
      <c r="J253" s="36"/>
      <c r="K253" s="36"/>
      <c r="L253" s="39"/>
      <c r="M253" s="207"/>
      <c r="N253" s="208"/>
      <c r="O253" s="71"/>
      <c r="P253" s="71"/>
      <c r="Q253" s="71"/>
      <c r="R253" s="71"/>
      <c r="S253" s="71"/>
      <c r="T253" s="72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T253" s="17" t="s">
        <v>152</v>
      </c>
      <c r="AU253" s="17" t="s">
        <v>83</v>
      </c>
    </row>
    <row r="254" spans="2:51" s="14" customFormat="1" ht="11.25">
      <c r="B254" s="221"/>
      <c r="C254" s="222"/>
      <c r="D254" s="204" t="s">
        <v>159</v>
      </c>
      <c r="E254" s="223" t="s">
        <v>1</v>
      </c>
      <c r="F254" s="224" t="s">
        <v>83</v>
      </c>
      <c r="G254" s="222"/>
      <c r="H254" s="225">
        <v>2</v>
      </c>
      <c r="I254" s="226"/>
      <c r="J254" s="222"/>
      <c r="K254" s="222"/>
      <c r="L254" s="227"/>
      <c r="M254" s="232"/>
      <c r="N254" s="233"/>
      <c r="O254" s="233"/>
      <c r="P254" s="233"/>
      <c r="Q254" s="233"/>
      <c r="R254" s="233"/>
      <c r="S254" s="233"/>
      <c r="T254" s="234"/>
      <c r="AT254" s="231" t="s">
        <v>159</v>
      </c>
      <c r="AU254" s="231" t="s">
        <v>83</v>
      </c>
      <c r="AV254" s="14" t="s">
        <v>83</v>
      </c>
      <c r="AW254" s="14" t="s">
        <v>30</v>
      </c>
      <c r="AX254" s="14" t="s">
        <v>81</v>
      </c>
      <c r="AY254" s="231" t="s">
        <v>142</v>
      </c>
    </row>
    <row r="255" spans="1:31" s="2" customFormat="1" ht="6.95" customHeight="1">
      <c r="A255" s="34"/>
      <c r="B255" s="54"/>
      <c r="C255" s="55"/>
      <c r="D255" s="55"/>
      <c r="E255" s="55"/>
      <c r="F255" s="55"/>
      <c r="G255" s="55"/>
      <c r="H255" s="55"/>
      <c r="I255" s="55"/>
      <c r="J255" s="55"/>
      <c r="K255" s="55"/>
      <c r="L255" s="39"/>
      <c r="M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</row>
  </sheetData>
  <sheetProtection algorithmName="SHA-512" hashValue="8Yj4FFuHVK2uxZKKoTPw4P2NPMjEzwAmZrZ1Mak2FPjQE9TLAYQUQc6q+gyps9gR2sQQN6msvZcBopu8ZXvHLQ==" saltValue="Exz8foRpamfuM4jxs0zoOo5dg3WzDmwdzPcmgymjhh7Hb7cYDCb2xCM1LsQGaWp1eL2dWBnSeLv83szBqIhz+A==" spinCount="100000" sheet="1" objects="1" scenarios="1" formatColumns="0" formatRows="0" autoFilter="0"/>
  <autoFilter ref="C127:K254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hyperlinks>
    <hyperlink ref="F133" r:id="rId1" display="https://podminky.urs.cz/item/CS_URS_2021_02/113106123"/>
    <hyperlink ref="F138" r:id="rId2" display="https://podminky.urs.cz/item/CS_URS_2021_02/113107124"/>
    <hyperlink ref="F143" r:id="rId3" display="https://podminky.urs.cz/item/CS_URS_2021_02/113201111"/>
    <hyperlink ref="F148" r:id="rId4" display="https://podminky.urs.cz/item/CS_URS_2021_02/121151103"/>
    <hyperlink ref="F153" r:id="rId5" display="https://podminky.urs.cz/item/CS_URS_2021_02/181411123"/>
    <hyperlink ref="F161" r:id="rId6" display="https://podminky.urs.cz/item/CS_URS_2021_02/181951112"/>
    <hyperlink ref="F166" r:id="rId7" display="https://podminky.urs.cz/item/CS_URS_2021_02/182151111"/>
    <hyperlink ref="F171" r:id="rId8" display="https://podminky.urs.cz/item/CS_URS_2021_02/182351023"/>
    <hyperlink ref="F177" r:id="rId9" display="https://podminky.urs.cz/item/CS_URS_2021_02/564831111"/>
    <hyperlink ref="F182" r:id="rId10" display="https://podminky.urs.cz/item/CS_URS_2021_02/564851111"/>
    <hyperlink ref="F187" r:id="rId11" display="https://podminky.urs.cz/item/CS_URS_2021_02/596211112"/>
    <hyperlink ref="F198" r:id="rId12" display="https://podminky.urs.cz/item/CS_URS_2021_02/916131213"/>
    <hyperlink ref="F208" r:id="rId13" display="https://podminky.urs.cz/item/CS_URS_2021_02/916231213"/>
    <hyperlink ref="F218" r:id="rId14" display="https://podminky.urs.cz/item/CS_URS_2021_02/919726123"/>
    <hyperlink ref="F224" r:id="rId15" display="https://podminky.urs.cz/item/CS_URS_2021_02/997221551"/>
    <hyperlink ref="F227" r:id="rId16" display="https://podminky.urs.cz/item/CS_URS_2021_02/997221559"/>
    <hyperlink ref="F231" r:id="rId17" display="https://podminky.urs.cz/item/CS_URS_2021_02/997221615"/>
    <hyperlink ref="F235" r:id="rId18" display="https://podminky.urs.cz/item/CS_URS_2021_02/997221645"/>
    <hyperlink ref="F239" r:id="rId19" display="https://podminky.urs.cz/item/CS_URS_2021_02/997221655"/>
    <hyperlink ref="F244" r:id="rId20" display="https://podminky.urs.cz/item/CS_URS_2021_02/998223011"/>
    <hyperlink ref="F249" r:id="rId21" display="https://podminky.urs.cz/item/CS_URS_2021_02/711161273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25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AT2" s="17" t="s">
        <v>102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83</v>
      </c>
    </row>
    <row r="4" spans="2:46" s="1" customFormat="1" ht="24.95" customHeight="1">
      <c r="B4" s="20"/>
      <c r="D4" s="117" t="s">
        <v>112</v>
      </c>
      <c r="L4" s="20"/>
      <c r="M4" s="118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16.5" customHeight="1">
      <c r="B7" s="20"/>
      <c r="E7" s="321" t="str">
        <f>'Rekapitulace stavby'!K6</f>
        <v>Ulice Klajdovská</v>
      </c>
      <c r="F7" s="322"/>
      <c r="G7" s="322"/>
      <c r="H7" s="322"/>
      <c r="L7" s="20"/>
    </row>
    <row r="8" spans="2:12" s="1" customFormat="1" ht="12" customHeight="1">
      <c r="B8" s="20"/>
      <c r="D8" s="119" t="s">
        <v>113</v>
      </c>
      <c r="L8" s="20"/>
    </row>
    <row r="9" spans="1:31" s="2" customFormat="1" ht="16.5" customHeight="1">
      <c r="A9" s="34"/>
      <c r="B9" s="39"/>
      <c r="C9" s="34"/>
      <c r="D9" s="34"/>
      <c r="E9" s="321" t="s">
        <v>1468</v>
      </c>
      <c r="F9" s="324"/>
      <c r="G9" s="324"/>
      <c r="H9" s="324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19" t="s">
        <v>1243</v>
      </c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23" t="s">
        <v>1469</v>
      </c>
      <c r="F11" s="324"/>
      <c r="G11" s="324"/>
      <c r="H11" s="324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19" t="s">
        <v>18</v>
      </c>
      <c r="E13" s="34"/>
      <c r="F13" s="110" t="s">
        <v>1</v>
      </c>
      <c r="G13" s="34"/>
      <c r="H13" s="34"/>
      <c r="I13" s="119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20</v>
      </c>
      <c r="E14" s="34"/>
      <c r="F14" s="110" t="s">
        <v>21</v>
      </c>
      <c r="G14" s="34"/>
      <c r="H14" s="34"/>
      <c r="I14" s="119" t="s">
        <v>22</v>
      </c>
      <c r="J14" s="120" t="str">
        <f>'Rekapitulace stavby'!AN8</f>
        <v>12. 4. 2021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9" t="s">
        <v>24</v>
      </c>
      <c r="E16" s="34"/>
      <c r="F16" s="34"/>
      <c r="G16" s="34"/>
      <c r="H16" s="34"/>
      <c r="I16" s="119" t="s">
        <v>25</v>
      </c>
      <c r="J16" s="110" t="str">
        <f>IF('Rekapitulace stavby'!AN10="","",'Rekapitulace stavby'!AN10)</f>
        <v/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tr">
        <f>IF('Rekapitulace stavby'!E11="","",'Rekapitulace stavby'!E11)</f>
        <v xml:space="preserve"> </v>
      </c>
      <c r="F17" s="34"/>
      <c r="G17" s="34"/>
      <c r="H17" s="34"/>
      <c r="I17" s="119" t="s">
        <v>26</v>
      </c>
      <c r="J17" s="110" t="str">
        <f>IF('Rekapitulace stavby'!AN11="","",'Rekapitulace stavby'!AN11)</f>
        <v/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19" t="s">
        <v>27</v>
      </c>
      <c r="E19" s="34"/>
      <c r="F19" s="34"/>
      <c r="G19" s="34"/>
      <c r="H19" s="34"/>
      <c r="I19" s="119" t="s">
        <v>25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25" t="str">
        <f>'Rekapitulace stavby'!E14</f>
        <v>Vyplň údaj</v>
      </c>
      <c r="F20" s="326"/>
      <c r="G20" s="326"/>
      <c r="H20" s="326"/>
      <c r="I20" s="119" t="s">
        <v>26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19" t="s">
        <v>29</v>
      </c>
      <c r="E22" s="34"/>
      <c r="F22" s="34"/>
      <c r="G22" s="34"/>
      <c r="H22" s="34"/>
      <c r="I22" s="119" t="s">
        <v>25</v>
      </c>
      <c r="J22" s="110" t="str">
        <f>IF('Rekapitulace stavby'!AN16="","",'Rekapitulace stavby'!AN16)</f>
        <v/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tr">
        <f>IF('Rekapitulace stavby'!E17="","",'Rekapitulace stavby'!E17)</f>
        <v xml:space="preserve"> </v>
      </c>
      <c r="F23" s="34"/>
      <c r="G23" s="34"/>
      <c r="H23" s="34"/>
      <c r="I23" s="119" t="s">
        <v>26</v>
      </c>
      <c r="J23" s="110" t="str">
        <f>IF('Rekapitulace stavby'!AN17="","",'Rekapitulace stavby'!AN17)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19" t="s">
        <v>31</v>
      </c>
      <c r="E25" s="34"/>
      <c r="F25" s="34"/>
      <c r="G25" s="34"/>
      <c r="H25" s="34"/>
      <c r="I25" s="119" t="s">
        <v>25</v>
      </c>
      <c r="J25" s="110" t="str">
        <f>IF('Rekapitulace stavby'!AN19="","",'Rekapitulace stavby'!AN19)</f>
        <v/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tr">
        <f>IF('Rekapitulace stavby'!E20="","",'Rekapitulace stavby'!E20)</f>
        <v xml:space="preserve"> </v>
      </c>
      <c r="F26" s="34"/>
      <c r="G26" s="34"/>
      <c r="H26" s="34"/>
      <c r="I26" s="119" t="s">
        <v>26</v>
      </c>
      <c r="J26" s="110" t="str">
        <f>IF('Rekapitulace stavby'!AN20="","",'Rekapitulace stavby'!AN20)</f>
        <v/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19" t="s">
        <v>32</v>
      </c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1"/>
      <c r="B29" s="122"/>
      <c r="C29" s="121"/>
      <c r="D29" s="121"/>
      <c r="E29" s="327" t="s">
        <v>1</v>
      </c>
      <c r="F29" s="327"/>
      <c r="G29" s="327"/>
      <c r="H29" s="327"/>
      <c r="I29" s="121"/>
      <c r="J29" s="121"/>
      <c r="K29" s="121"/>
      <c r="L29" s="123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25" t="s">
        <v>33</v>
      </c>
      <c r="E32" s="34"/>
      <c r="F32" s="34"/>
      <c r="G32" s="34"/>
      <c r="H32" s="34"/>
      <c r="I32" s="34"/>
      <c r="J32" s="126">
        <f>ROUND(J128,2)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4"/>
      <c r="E33" s="124"/>
      <c r="F33" s="124"/>
      <c r="G33" s="124"/>
      <c r="H33" s="124"/>
      <c r="I33" s="124"/>
      <c r="J33" s="124"/>
      <c r="K33" s="12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27" t="s">
        <v>35</v>
      </c>
      <c r="G34" s="34"/>
      <c r="H34" s="34"/>
      <c r="I34" s="127" t="s">
        <v>34</v>
      </c>
      <c r="J34" s="127" t="s">
        <v>36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28" t="s">
        <v>37</v>
      </c>
      <c r="E35" s="119" t="s">
        <v>38</v>
      </c>
      <c r="F35" s="129">
        <f>ROUND((SUM(BE128:BE250)),2)</f>
        <v>0</v>
      </c>
      <c r="G35" s="34"/>
      <c r="H35" s="34"/>
      <c r="I35" s="130">
        <v>0.21</v>
      </c>
      <c r="J35" s="129">
        <f>ROUND(((SUM(BE128:BE250))*I35),2)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19" t="s">
        <v>39</v>
      </c>
      <c r="F36" s="129">
        <f>ROUND((SUM(BF128:BF250)),2)</f>
        <v>0</v>
      </c>
      <c r="G36" s="34"/>
      <c r="H36" s="34"/>
      <c r="I36" s="130">
        <v>0.15</v>
      </c>
      <c r="J36" s="129">
        <f>ROUND(((SUM(BF128:BF250))*I36),2)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9" t="s">
        <v>40</v>
      </c>
      <c r="F37" s="129">
        <f>ROUND((SUM(BG128:BG250)),2)</f>
        <v>0</v>
      </c>
      <c r="G37" s="34"/>
      <c r="H37" s="34"/>
      <c r="I37" s="130">
        <v>0.21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19" t="s">
        <v>41</v>
      </c>
      <c r="F38" s="129">
        <f>ROUND((SUM(BH128:BH250)),2)</f>
        <v>0</v>
      </c>
      <c r="G38" s="34"/>
      <c r="H38" s="34"/>
      <c r="I38" s="130">
        <v>0.15</v>
      </c>
      <c r="J38" s="129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19" t="s">
        <v>42</v>
      </c>
      <c r="F39" s="129">
        <f>ROUND((SUM(BI128:BI250)),2)</f>
        <v>0</v>
      </c>
      <c r="G39" s="34"/>
      <c r="H39" s="34"/>
      <c r="I39" s="130">
        <v>0</v>
      </c>
      <c r="J39" s="129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1"/>
      <c r="D41" s="132" t="s">
        <v>43</v>
      </c>
      <c r="E41" s="133"/>
      <c r="F41" s="133"/>
      <c r="G41" s="134" t="s">
        <v>44</v>
      </c>
      <c r="H41" s="135" t="s">
        <v>45</v>
      </c>
      <c r="I41" s="133"/>
      <c r="J41" s="136">
        <f>SUM(J32:J39)</f>
        <v>0</v>
      </c>
      <c r="K41" s="137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8" t="s">
        <v>46</v>
      </c>
      <c r="E50" s="139"/>
      <c r="F50" s="139"/>
      <c r="G50" s="138" t="s">
        <v>47</v>
      </c>
      <c r="H50" s="139"/>
      <c r="I50" s="139"/>
      <c r="J50" s="139"/>
      <c r="K50" s="139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0" t="s">
        <v>48</v>
      </c>
      <c r="E61" s="141"/>
      <c r="F61" s="142" t="s">
        <v>49</v>
      </c>
      <c r="G61" s="140" t="s">
        <v>48</v>
      </c>
      <c r="H61" s="141"/>
      <c r="I61" s="141"/>
      <c r="J61" s="143" t="s">
        <v>49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8" t="s">
        <v>50</v>
      </c>
      <c r="E65" s="144"/>
      <c r="F65" s="144"/>
      <c r="G65" s="138" t="s">
        <v>51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0" t="s">
        <v>48</v>
      </c>
      <c r="E76" s="141"/>
      <c r="F76" s="142" t="s">
        <v>49</v>
      </c>
      <c r="G76" s="140" t="s">
        <v>48</v>
      </c>
      <c r="H76" s="141"/>
      <c r="I76" s="141"/>
      <c r="J76" s="143" t="s">
        <v>49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115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28" t="str">
        <f>E7</f>
        <v>Ulice Klajdovská</v>
      </c>
      <c r="F85" s="329"/>
      <c r="G85" s="329"/>
      <c r="H85" s="329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113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28" t="s">
        <v>1468</v>
      </c>
      <c r="F87" s="330"/>
      <c r="G87" s="330"/>
      <c r="H87" s="330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1243</v>
      </c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81" t="str">
        <f>E11</f>
        <v>SO-03.1 - Místní komunikace</v>
      </c>
      <c r="F89" s="330"/>
      <c r="G89" s="330"/>
      <c r="H89" s="330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 xml:space="preserve"> </v>
      </c>
      <c r="G91" s="36"/>
      <c r="H91" s="36"/>
      <c r="I91" s="29" t="s">
        <v>22</v>
      </c>
      <c r="J91" s="66" t="str">
        <f>IF(J14="","",J14)</f>
        <v>12. 4. 2021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5.2" customHeight="1">
      <c r="A93" s="34"/>
      <c r="B93" s="35"/>
      <c r="C93" s="29" t="s">
        <v>24</v>
      </c>
      <c r="D93" s="36"/>
      <c r="E93" s="36"/>
      <c r="F93" s="27" t="str">
        <f>E17</f>
        <v xml:space="preserve"> </v>
      </c>
      <c r="G93" s="36"/>
      <c r="H93" s="36"/>
      <c r="I93" s="29" t="s">
        <v>29</v>
      </c>
      <c r="J93" s="32" t="str">
        <f>E23</f>
        <v xml:space="preserve"> 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27</v>
      </c>
      <c r="D94" s="36"/>
      <c r="E94" s="36"/>
      <c r="F94" s="27" t="str">
        <f>IF(E20="","",E20)</f>
        <v>Vyplň údaj</v>
      </c>
      <c r="G94" s="36"/>
      <c r="H94" s="36"/>
      <c r="I94" s="29" t="s">
        <v>31</v>
      </c>
      <c r="J94" s="32" t="str">
        <f>E26</f>
        <v xml:space="preserve"> 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49" t="s">
        <v>116</v>
      </c>
      <c r="D96" s="150"/>
      <c r="E96" s="150"/>
      <c r="F96" s="150"/>
      <c r="G96" s="150"/>
      <c r="H96" s="150"/>
      <c r="I96" s="150"/>
      <c r="J96" s="151" t="s">
        <v>117</v>
      </c>
      <c r="K96" s="150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52" t="s">
        <v>118</v>
      </c>
      <c r="D98" s="36"/>
      <c r="E98" s="36"/>
      <c r="F98" s="36"/>
      <c r="G98" s="36"/>
      <c r="H98" s="36"/>
      <c r="I98" s="36"/>
      <c r="J98" s="84">
        <f>J128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119</v>
      </c>
    </row>
    <row r="99" spans="2:12" s="9" customFormat="1" ht="24.95" customHeight="1">
      <c r="B99" s="153"/>
      <c r="C99" s="154"/>
      <c r="D99" s="155" t="s">
        <v>299</v>
      </c>
      <c r="E99" s="156"/>
      <c r="F99" s="156"/>
      <c r="G99" s="156"/>
      <c r="H99" s="156"/>
      <c r="I99" s="156"/>
      <c r="J99" s="157">
        <f>J129</f>
        <v>0</v>
      </c>
      <c r="K99" s="154"/>
      <c r="L99" s="158"/>
    </row>
    <row r="100" spans="2:12" s="10" customFormat="1" ht="19.9" customHeight="1">
      <c r="B100" s="159"/>
      <c r="C100" s="104"/>
      <c r="D100" s="160" t="s">
        <v>300</v>
      </c>
      <c r="E100" s="161"/>
      <c r="F100" s="161"/>
      <c r="G100" s="161"/>
      <c r="H100" s="161"/>
      <c r="I100" s="161"/>
      <c r="J100" s="162">
        <f>J130</f>
        <v>0</v>
      </c>
      <c r="K100" s="104"/>
      <c r="L100" s="163"/>
    </row>
    <row r="101" spans="2:12" s="10" customFormat="1" ht="19.9" customHeight="1">
      <c r="B101" s="159"/>
      <c r="C101" s="104"/>
      <c r="D101" s="160" t="s">
        <v>301</v>
      </c>
      <c r="E101" s="161"/>
      <c r="F101" s="161"/>
      <c r="G101" s="161"/>
      <c r="H101" s="161"/>
      <c r="I101" s="161"/>
      <c r="J101" s="162">
        <f>J146</f>
        <v>0</v>
      </c>
      <c r="K101" s="104"/>
      <c r="L101" s="163"/>
    </row>
    <row r="102" spans="2:12" s="10" customFormat="1" ht="19.9" customHeight="1">
      <c r="B102" s="159"/>
      <c r="C102" s="104"/>
      <c r="D102" s="160" t="s">
        <v>304</v>
      </c>
      <c r="E102" s="161"/>
      <c r="F102" s="161"/>
      <c r="G102" s="161"/>
      <c r="H102" s="161"/>
      <c r="I102" s="161"/>
      <c r="J102" s="162">
        <f>J157</f>
        <v>0</v>
      </c>
      <c r="K102" s="104"/>
      <c r="L102" s="163"/>
    </row>
    <row r="103" spans="2:12" s="10" customFormat="1" ht="19.9" customHeight="1">
      <c r="B103" s="159"/>
      <c r="C103" s="104"/>
      <c r="D103" s="160" t="s">
        <v>305</v>
      </c>
      <c r="E103" s="161"/>
      <c r="F103" s="161"/>
      <c r="G103" s="161"/>
      <c r="H103" s="161"/>
      <c r="I103" s="161"/>
      <c r="J103" s="162">
        <f>J191</f>
        <v>0</v>
      </c>
      <c r="K103" s="104"/>
      <c r="L103" s="163"/>
    </row>
    <row r="104" spans="2:12" s="10" customFormat="1" ht="19.9" customHeight="1">
      <c r="B104" s="159"/>
      <c r="C104" s="104"/>
      <c r="D104" s="160" t="s">
        <v>306</v>
      </c>
      <c r="E104" s="161"/>
      <c r="F104" s="161"/>
      <c r="G104" s="161"/>
      <c r="H104" s="161"/>
      <c r="I104" s="161"/>
      <c r="J104" s="162">
        <f>J207</f>
        <v>0</v>
      </c>
      <c r="K104" s="104"/>
      <c r="L104" s="163"/>
    </row>
    <row r="105" spans="2:12" s="10" customFormat="1" ht="19.9" customHeight="1">
      <c r="B105" s="159"/>
      <c r="C105" s="104"/>
      <c r="D105" s="160" t="s">
        <v>307</v>
      </c>
      <c r="E105" s="161"/>
      <c r="F105" s="161"/>
      <c r="G105" s="161"/>
      <c r="H105" s="161"/>
      <c r="I105" s="161"/>
      <c r="J105" s="162">
        <f>J231</f>
        <v>0</v>
      </c>
      <c r="K105" s="104"/>
      <c r="L105" s="163"/>
    </row>
    <row r="106" spans="2:12" s="10" customFormat="1" ht="19.9" customHeight="1">
      <c r="B106" s="159"/>
      <c r="C106" s="104"/>
      <c r="D106" s="160" t="s">
        <v>308</v>
      </c>
      <c r="E106" s="161"/>
      <c r="F106" s="161"/>
      <c r="G106" s="161"/>
      <c r="H106" s="161"/>
      <c r="I106" s="161"/>
      <c r="J106" s="162">
        <f>J247</f>
        <v>0</v>
      </c>
      <c r="K106" s="104"/>
      <c r="L106" s="163"/>
    </row>
    <row r="107" spans="1:31" s="2" customFormat="1" ht="21.75" customHeight="1">
      <c r="A107" s="34"/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6.95" customHeight="1">
      <c r="A108" s="34"/>
      <c r="B108" s="54"/>
      <c r="C108" s="55"/>
      <c r="D108" s="55"/>
      <c r="E108" s="55"/>
      <c r="F108" s="55"/>
      <c r="G108" s="55"/>
      <c r="H108" s="55"/>
      <c r="I108" s="55"/>
      <c r="J108" s="55"/>
      <c r="K108" s="55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12" spans="1:31" s="2" customFormat="1" ht="6.95" customHeight="1">
      <c r="A112" s="34"/>
      <c r="B112" s="56"/>
      <c r="C112" s="57"/>
      <c r="D112" s="57"/>
      <c r="E112" s="57"/>
      <c r="F112" s="57"/>
      <c r="G112" s="57"/>
      <c r="H112" s="57"/>
      <c r="I112" s="57"/>
      <c r="J112" s="57"/>
      <c r="K112" s="57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24.95" customHeight="1">
      <c r="A113" s="34"/>
      <c r="B113" s="35"/>
      <c r="C113" s="23" t="s">
        <v>127</v>
      </c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6.95" customHeight="1">
      <c r="A114" s="34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2" customHeight="1">
      <c r="A115" s="34"/>
      <c r="B115" s="35"/>
      <c r="C115" s="29" t="s">
        <v>16</v>
      </c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6.5" customHeight="1">
      <c r="A116" s="34"/>
      <c r="B116" s="35"/>
      <c r="C116" s="36"/>
      <c r="D116" s="36"/>
      <c r="E116" s="328" t="str">
        <f>E7</f>
        <v>Ulice Klajdovská</v>
      </c>
      <c r="F116" s="329"/>
      <c r="G116" s="329"/>
      <c r="H116" s="329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2:12" s="1" customFormat="1" ht="12" customHeight="1">
      <c r="B117" s="21"/>
      <c r="C117" s="29" t="s">
        <v>113</v>
      </c>
      <c r="D117" s="22"/>
      <c r="E117" s="22"/>
      <c r="F117" s="22"/>
      <c r="G117" s="22"/>
      <c r="H117" s="22"/>
      <c r="I117" s="22"/>
      <c r="J117" s="22"/>
      <c r="K117" s="22"/>
      <c r="L117" s="20"/>
    </row>
    <row r="118" spans="1:31" s="2" customFormat="1" ht="16.5" customHeight="1">
      <c r="A118" s="34"/>
      <c r="B118" s="35"/>
      <c r="C118" s="36"/>
      <c r="D118" s="36"/>
      <c r="E118" s="328" t="s">
        <v>1468</v>
      </c>
      <c r="F118" s="330"/>
      <c r="G118" s="330"/>
      <c r="H118" s="330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9" t="s">
        <v>1243</v>
      </c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6.5" customHeight="1">
      <c r="A120" s="34"/>
      <c r="B120" s="35"/>
      <c r="C120" s="36"/>
      <c r="D120" s="36"/>
      <c r="E120" s="281" t="str">
        <f>E11</f>
        <v>SO-03.1 - Místní komunikace</v>
      </c>
      <c r="F120" s="330"/>
      <c r="G120" s="330"/>
      <c r="H120" s="330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6.9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2" customHeight="1">
      <c r="A122" s="34"/>
      <c r="B122" s="35"/>
      <c r="C122" s="29" t="s">
        <v>20</v>
      </c>
      <c r="D122" s="36"/>
      <c r="E122" s="36"/>
      <c r="F122" s="27" t="str">
        <f>F14</f>
        <v xml:space="preserve"> </v>
      </c>
      <c r="G122" s="36"/>
      <c r="H122" s="36"/>
      <c r="I122" s="29" t="s">
        <v>22</v>
      </c>
      <c r="J122" s="66" t="str">
        <f>IF(J14="","",J14)</f>
        <v>12. 4. 2021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6.95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5.2" customHeight="1">
      <c r="A124" s="34"/>
      <c r="B124" s="35"/>
      <c r="C124" s="29" t="s">
        <v>24</v>
      </c>
      <c r="D124" s="36"/>
      <c r="E124" s="36"/>
      <c r="F124" s="27" t="str">
        <f>E17</f>
        <v xml:space="preserve"> </v>
      </c>
      <c r="G124" s="36"/>
      <c r="H124" s="36"/>
      <c r="I124" s="29" t="s">
        <v>29</v>
      </c>
      <c r="J124" s="32" t="str">
        <f>E23</f>
        <v xml:space="preserve"> 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5.2" customHeight="1">
      <c r="A125" s="34"/>
      <c r="B125" s="35"/>
      <c r="C125" s="29" t="s">
        <v>27</v>
      </c>
      <c r="D125" s="36"/>
      <c r="E125" s="36"/>
      <c r="F125" s="27" t="str">
        <f>IF(E20="","",E20)</f>
        <v>Vyplň údaj</v>
      </c>
      <c r="G125" s="36"/>
      <c r="H125" s="36"/>
      <c r="I125" s="29" t="s">
        <v>31</v>
      </c>
      <c r="J125" s="32" t="str">
        <f>E26</f>
        <v xml:space="preserve"> </v>
      </c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0.35" customHeight="1">
      <c r="A126" s="34"/>
      <c r="B126" s="35"/>
      <c r="C126" s="36"/>
      <c r="D126" s="36"/>
      <c r="E126" s="36"/>
      <c r="F126" s="36"/>
      <c r="G126" s="36"/>
      <c r="H126" s="36"/>
      <c r="I126" s="36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11" customFormat="1" ht="29.25" customHeight="1">
      <c r="A127" s="164"/>
      <c r="B127" s="165"/>
      <c r="C127" s="166" t="s">
        <v>128</v>
      </c>
      <c r="D127" s="167" t="s">
        <v>58</v>
      </c>
      <c r="E127" s="167" t="s">
        <v>54</v>
      </c>
      <c r="F127" s="167" t="s">
        <v>55</v>
      </c>
      <c r="G127" s="167" t="s">
        <v>129</v>
      </c>
      <c r="H127" s="167" t="s">
        <v>130</v>
      </c>
      <c r="I127" s="167" t="s">
        <v>131</v>
      </c>
      <c r="J127" s="167" t="s">
        <v>117</v>
      </c>
      <c r="K127" s="168" t="s">
        <v>132</v>
      </c>
      <c r="L127" s="169"/>
      <c r="M127" s="75" t="s">
        <v>1</v>
      </c>
      <c r="N127" s="76" t="s">
        <v>37</v>
      </c>
      <c r="O127" s="76" t="s">
        <v>133</v>
      </c>
      <c r="P127" s="76" t="s">
        <v>134</v>
      </c>
      <c r="Q127" s="76" t="s">
        <v>135</v>
      </c>
      <c r="R127" s="76" t="s">
        <v>136</v>
      </c>
      <c r="S127" s="76" t="s">
        <v>137</v>
      </c>
      <c r="T127" s="77" t="s">
        <v>138</v>
      </c>
      <c r="U127" s="164"/>
      <c r="V127" s="164"/>
      <c r="W127" s="164"/>
      <c r="X127" s="164"/>
      <c r="Y127" s="164"/>
      <c r="Z127" s="164"/>
      <c r="AA127" s="164"/>
      <c r="AB127" s="164"/>
      <c r="AC127" s="164"/>
      <c r="AD127" s="164"/>
      <c r="AE127" s="164"/>
    </row>
    <row r="128" spans="1:63" s="2" customFormat="1" ht="22.9" customHeight="1">
      <c r="A128" s="34"/>
      <c r="B128" s="35"/>
      <c r="C128" s="82" t="s">
        <v>139</v>
      </c>
      <c r="D128" s="36"/>
      <c r="E128" s="36"/>
      <c r="F128" s="36"/>
      <c r="G128" s="36"/>
      <c r="H128" s="36"/>
      <c r="I128" s="36"/>
      <c r="J128" s="170">
        <f>BK128</f>
        <v>0</v>
      </c>
      <c r="K128" s="36"/>
      <c r="L128" s="39"/>
      <c r="M128" s="78"/>
      <c r="N128" s="171"/>
      <c r="O128" s="79"/>
      <c r="P128" s="172">
        <f>P129</f>
        <v>0</v>
      </c>
      <c r="Q128" s="79"/>
      <c r="R128" s="172">
        <f>R129</f>
        <v>173.7370224</v>
      </c>
      <c r="S128" s="79"/>
      <c r="T128" s="173">
        <f>T129</f>
        <v>131.2945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72</v>
      </c>
      <c r="AU128" s="17" t="s">
        <v>119</v>
      </c>
      <c r="BK128" s="174">
        <f>BK129</f>
        <v>0</v>
      </c>
    </row>
    <row r="129" spans="2:63" s="12" customFormat="1" ht="25.9" customHeight="1">
      <c r="B129" s="175"/>
      <c r="C129" s="176"/>
      <c r="D129" s="177" t="s">
        <v>72</v>
      </c>
      <c r="E129" s="178" t="s">
        <v>314</v>
      </c>
      <c r="F129" s="178" t="s">
        <v>315</v>
      </c>
      <c r="G129" s="176"/>
      <c r="H129" s="176"/>
      <c r="I129" s="179"/>
      <c r="J129" s="180">
        <f>BK129</f>
        <v>0</v>
      </c>
      <c r="K129" s="176"/>
      <c r="L129" s="181"/>
      <c r="M129" s="182"/>
      <c r="N129" s="183"/>
      <c r="O129" s="183"/>
      <c r="P129" s="184">
        <f>P130+P146+P157+P191+P207+P231+P247</f>
        <v>0</v>
      </c>
      <c r="Q129" s="183"/>
      <c r="R129" s="184">
        <f>R130+R146+R157+R191+R207+R231+R247</f>
        <v>173.7370224</v>
      </c>
      <c r="S129" s="183"/>
      <c r="T129" s="185">
        <f>T130+T146+T157+T191+T207+T231+T247</f>
        <v>131.2945</v>
      </c>
      <c r="AR129" s="186" t="s">
        <v>81</v>
      </c>
      <c r="AT129" s="187" t="s">
        <v>72</v>
      </c>
      <c r="AU129" s="187" t="s">
        <v>73</v>
      </c>
      <c r="AY129" s="186" t="s">
        <v>142</v>
      </c>
      <c r="BK129" s="188">
        <f>BK130+BK146+BK157+BK191+BK207+BK231+BK247</f>
        <v>0</v>
      </c>
    </row>
    <row r="130" spans="2:63" s="12" customFormat="1" ht="22.9" customHeight="1">
      <c r="B130" s="175"/>
      <c r="C130" s="176"/>
      <c r="D130" s="177" t="s">
        <v>72</v>
      </c>
      <c r="E130" s="189" t="s">
        <v>81</v>
      </c>
      <c r="F130" s="189" t="s">
        <v>316</v>
      </c>
      <c r="G130" s="176"/>
      <c r="H130" s="176"/>
      <c r="I130" s="179"/>
      <c r="J130" s="190">
        <f>BK130</f>
        <v>0</v>
      </c>
      <c r="K130" s="176"/>
      <c r="L130" s="181"/>
      <c r="M130" s="182"/>
      <c r="N130" s="183"/>
      <c r="O130" s="183"/>
      <c r="P130" s="184">
        <f>SUM(P131:P145)</f>
        <v>0</v>
      </c>
      <c r="Q130" s="183"/>
      <c r="R130" s="184">
        <f>SUM(R131:R145)</f>
        <v>0</v>
      </c>
      <c r="S130" s="183"/>
      <c r="T130" s="185">
        <f>SUM(T131:T145)</f>
        <v>131.2945</v>
      </c>
      <c r="AR130" s="186" t="s">
        <v>81</v>
      </c>
      <c r="AT130" s="187" t="s">
        <v>72</v>
      </c>
      <c r="AU130" s="187" t="s">
        <v>81</v>
      </c>
      <c r="AY130" s="186" t="s">
        <v>142</v>
      </c>
      <c r="BK130" s="188">
        <f>SUM(BK131:BK145)</f>
        <v>0</v>
      </c>
    </row>
    <row r="131" spans="1:65" s="2" customFormat="1" ht="24.2" customHeight="1">
      <c r="A131" s="34"/>
      <c r="B131" s="35"/>
      <c r="C131" s="191" t="s">
        <v>81</v>
      </c>
      <c r="D131" s="191" t="s">
        <v>145</v>
      </c>
      <c r="E131" s="192" t="s">
        <v>1470</v>
      </c>
      <c r="F131" s="193" t="s">
        <v>1471</v>
      </c>
      <c r="G131" s="194" t="s">
        <v>319</v>
      </c>
      <c r="H131" s="195">
        <v>147.3</v>
      </c>
      <c r="I131" s="196"/>
      <c r="J131" s="197">
        <f>ROUND(I131*H131,2)</f>
        <v>0</v>
      </c>
      <c r="K131" s="193" t="s">
        <v>149</v>
      </c>
      <c r="L131" s="39"/>
      <c r="M131" s="198" t="s">
        <v>1</v>
      </c>
      <c r="N131" s="199" t="s">
        <v>38</v>
      </c>
      <c r="O131" s="71"/>
      <c r="P131" s="200">
        <f>O131*H131</f>
        <v>0</v>
      </c>
      <c r="Q131" s="200">
        <v>0</v>
      </c>
      <c r="R131" s="200">
        <f>Q131*H131</f>
        <v>0</v>
      </c>
      <c r="S131" s="200">
        <v>0.295</v>
      </c>
      <c r="T131" s="201">
        <f>S131*H131</f>
        <v>43.4535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02" t="s">
        <v>168</v>
      </c>
      <c r="AT131" s="202" t="s">
        <v>145</v>
      </c>
      <c r="AU131" s="202" t="s">
        <v>83</v>
      </c>
      <c r="AY131" s="17" t="s">
        <v>142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17" t="s">
        <v>81</v>
      </c>
      <c r="BK131" s="203">
        <f>ROUND(I131*H131,2)</f>
        <v>0</v>
      </c>
      <c r="BL131" s="17" t="s">
        <v>168</v>
      </c>
      <c r="BM131" s="202" t="s">
        <v>1472</v>
      </c>
    </row>
    <row r="132" spans="1:47" s="2" customFormat="1" ht="39">
      <c r="A132" s="34"/>
      <c r="B132" s="35"/>
      <c r="C132" s="36"/>
      <c r="D132" s="204" t="s">
        <v>152</v>
      </c>
      <c r="E132" s="36"/>
      <c r="F132" s="205" t="s">
        <v>1473</v>
      </c>
      <c r="G132" s="36"/>
      <c r="H132" s="36"/>
      <c r="I132" s="206"/>
      <c r="J132" s="36"/>
      <c r="K132" s="36"/>
      <c r="L132" s="39"/>
      <c r="M132" s="207"/>
      <c r="N132" s="208"/>
      <c r="O132" s="71"/>
      <c r="P132" s="71"/>
      <c r="Q132" s="71"/>
      <c r="R132" s="71"/>
      <c r="S132" s="71"/>
      <c r="T132" s="72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7" t="s">
        <v>152</v>
      </c>
      <c r="AU132" s="17" t="s">
        <v>83</v>
      </c>
    </row>
    <row r="133" spans="1:47" s="2" customFormat="1" ht="11.25">
      <c r="A133" s="34"/>
      <c r="B133" s="35"/>
      <c r="C133" s="36"/>
      <c r="D133" s="209" t="s">
        <v>153</v>
      </c>
      <c r="E133" s="36"/>
      <c r="F133" s="210" t="s">
        <v>1474</v>
      </c>
      <c r="G133" s="36"/>
      <c r="H133" s="36"/>
      <c r="I133" s="206"/>
      <c r="J133" s="36"/>
      <c r="K133" s="36"/>
      <c r="L133" s="39"/>
      <c r="M133" s="207"/>
      <c r="N133" s="208"/>
      <c r="O133" s="71"/>
      <c r="P133" s="71"/>
      <c r="Q133" s="71"/>
      <c r="R133" s="71"/>
      <c r="S133" s="71"/>
      <c r="T133" s="72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7" t="s">
        <v>153</v>
      </c>
      <c r="AU133" s="17" t="s">
        <v>83</v>
      </c>
    </row>
    <row r="134" spans="2:51" s="13" customFormat="1" ht="11.25">
      <c r="B134" s="211"/>
      <c r="C134" s="212"/>
      <c r="D134" s="204" t="s">
        <v>159</v>
      </c>
      <c r="E134" s="213" t="s">
        <v>1</v>
      </c>
      <c r="F134" s="214" t="s">
        <v>1475</v>
      </c>
      <c r="G134" s="212"/>
      <c r="H134" s="213" t="s">
        <v>1</v>
      </c>
      <c r="I134" s="215"/>
      <c r="J134" s="212"/>
      <c r="K134" s="212"/>
      <c r="L134" s="216"/>
      <c r="M134" s="217"/>
      <c r="N134" s="218"/>
      <c r="O134" s="218"/>
      <c r="P134" s="218"/>
      <c r="Q134" s="218"/>
      <c r="R134" s="218"/>
      <c r="S134" s="218"/>
      <c r="T134" s="219"/>
      <c r="AT134" s="220" t="s">
        <v>159</v>
      </c>
      <c r="AU134" s="220" t="s">
        <v>83</v>
      </c>
      <c r="AV134" s="13" t="s">
        <v>81</v>
      </c>
      <c r="AW134" s="13" t="s">
        <v>30</v>
      </c>
      <c r="AX134" s="13" t="s">
        <v>73</v>
      </c>
      <c r="AY134" s="220" t="s">
        <v>142</v>
      </c>
    </row>
    <row r="135" spans="2:51" s="14" customFormat="1" ht="11.25">
      <c r="B135" s="221"/>
      <c r="C135" s="222"/>
      <c r="D135" s="204" t="s">
        <v>159</v>
      </c>
      <c r="E135" s="223" t="s">
        <v>1</v>
      </c>
      <c r="F135" s="224" t="s">
        <v>1476</v>
      </c>
      <c r="G135" s="222"/>
      <c r="H135" s="225">
        <v>147.3</v>
      </c>
      <c r="I135" s="226"/>
      <c r="J135" s="222"/>
      <c r="K135" s="222"/>
      <c r="L135" s="227"/>
      <c r="M135" s="228"/>
      <c r="N135" s="229"/>
      <c r="O135" s="229"/>
      <c r="P135" s="229"/>
      <c r="Q135" s="229"/>
      <c r="R135" s="229"/>
      <c r="S135" s="229"/>
      <c r="T135" s="230"/>
      <c r="AT135" s="231" t="s">
        <v>159</v>
      </c>
      <c r="AU135" s="231" t="s">
        <v>83</v>
      </c>
      <c r="AV135" s="14" t="s">
        <v>83</v>
      </c>
      <c r="AW135" s="14" t="s">
        <v>30</v>
      </c>
      <c r="AX135" s="14" t="s">
        <v>81</v>
      </c>
      <c r="AY135" s="231" t="s">
        <v>142</v>
      </c>
    </row>
    <row r="136" spans="1:65" s="2" customFormat="1" ht="24.2" customHeight="1">
      <c r="A136" s="34"/>
      <c r="B136" s="35"/>
      <c r="C136" s="191" t="s">
        <v>83</v>
      </c>
      <c r="D136" s="191" t="s">
        <v>145</v>
      </c>
      <c r="E136" s="192" t="s">
        <v>1477</v>
      </c>
      <c r="F136" s="193" t="s">
        <v>1478</v>
      </c>
      <c r="G136" s="194" t="s">
        <v>319</v>
      </c>
      <c r="H136" s="195">
        <v>147.3</v>
      </c>
      <c r="I136" s="196"/>
      <c r="J136" s="197">
        <f>ROUND(I136*H136,2)</f>
        <v>0</v>
      </c>
      <c r="K136" s="193" t="s">
        <v>149</v>
      </c>
      <c r="L136" s="39"/>
      <c r="M136" s="198" t="s">
        <v>1</v>
      </c>
      <c r="N136" s="199" t="s">
        <v>38</v>
      </c>
      <c r="O136" s="71"/>
      <c r="P136" s="200">
        <f>O136*H136</f>
        <v>0</v>
      </c>
      <c r="Q136" s="200">
        <v>0</v>
      </c>
      <c r="R136" s="200">
        <f>Q136*H136</f>
        <v>0</v>
      </c>
      <c r="S136" s="200">
        <v>0.58</v>
      </c>
      <c r="T136" s="201">
        <f>S136*H136</f>
        <v>85.434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2" t="s">
        <v>168</v>
      </c>
      <c r="AT136" s="202" t="s">
        <v>145</v>
      </c>
      <c r="AU136" s="202" t="s">
        <v>83</v>
      </c>
      <c r="AY136" s="17" t="s">
        <v>142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17" t="s">
        <v>81</v>
      </c>
      <c r="BK136" s="203">
        <f>ROUND(I136*H136,2)</f>
        <v>0</v>
      </c>
      <c r="BL136" s="17" t="s">
        <v>168</v>
      </c>
      <c r="BM136" s="202" t="s">
        <v>1479</v>
      </c>
    </row>
    <row r="137" spans="1:47" s="2" customFormat="1" ht="39">
      <c r="A137" s="34"/>
      <c r="B137" s="35"/>
      <c r="C137" s="36"/>
      <c r="D137" s="204" t="s">
        <v>152</v>
      </c>
      <c r="E137" s="36"/>
      <c r="F137" s="205" t="s">
        <v>1480</v>
      </c>
      <c r="G137" s="36"/>
      <c r="H137" s="36"/>
      <c r="I137" s="206"/>
      <c r="J137" s="36"/>
      <c r="K137" s="36"/>
      <c r="L137" s="39"/>
      <c r="M137" s="207"/>
      <c r="N137" s="208"/>
      <c r="O137" s="71"/>
      <c r="P137" s="71"/>
      <c r="Q137" s="71"/>
      <c r="R137" s="71"/>
      <c r="S137" s="71"/>
      <c r="T137" s="72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152</v>
      </c>
      <c r="AU137" s="17" t="s">
        <v>83</v>
      </c>
    </row>
    <row r="138" spans="1:47" s="2" customFormat="1" ht="11.25">
      <c r="A138" s="34"/>
      <c r="B138" s="35"/>
      <c r="C138" s="36"/>
      <c r="D138" s="209" t="s">
        <v>153</v>
      </c>
      <c r="E138" s="36"/>
      <c r="F138" s="210" t="s">
        <v>1481</v>
      </c>
      <c r="G138" s="36"/>
      <c r="H138" s="36"/>
      <c r="I138" s="206"/>
      <c r="J138" s="36"/>
      <c r="K138" s="36"/>
      <c r="L138" s="39"/>
      <c r="M138" s="207"/>
      <c r="N138" s="208"/>
      <c r="O138" s="71"/>
      <c r="P138" s="71"/>
      <c r="Q138" s="71"/>
      <c r="R138" s="71"/>
      <c r="S138" s="71"/>
      <c r="T138" s="72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T138" s="17" t="s">
        <v>153</v>
      </c>
      <c r="AU138" s="17" t="s">
        <v>83</v>
      </c>
    </row>
    <row r="139" spans="2:51" s="13" customFormat="1" ht="11.25">
      <c r="B139" s="211"/>
      <c r="C139" s="212"/>
      <c r="D139" s="204" t="s">
        <v>159</v>
      </c>
      <c r="E139" s="213" t="s">
        <v>1</v>
      </c>
      <c r="F139" s="214" t="s">
        <v>1475</v>
      </c>
      <c r="G139" s="212"/>
      <c r="H139" s="213" t="s">
        <v>1</v>
      </c>
      <c r="I139" s="215"/>
      <c r="J139" s="212"/>
      <c r="K139" s="212"/>
      <c r="L139" s="216"/>
      <c r="M139" s="217"/>
      <c r="N139" s="218"/>
      <c r="O139" s="218"/>
      <c r="P139" s="218"/>
      <c r="Q139" s="218"/>
      <c r="R139" s="218"/>
      <c r="S139" s="218"/>
      <c r="T139" s="219"/>
      <c r="AT139" s="220" t="s">
        <v>159</v>
      </c>
      <c r="AU139" s="220" t="s">
        <v>83</v>
      </c>
      <c r="AV139" s="13" t="s">
        <v>81</v>
      </c>
      <c r="AW139" s="13" t="s">
        <v>30</v>
      </c>
      <c r="AX139" s="13" t="s">
        <v>73</v>
      </c>
      <c r="AY139" s="220" t="s">
        <v>142</v>
      </c>
    </row>
    <row r="140" spans="2:51" s="14" customFormat="1" ht="11.25">
      <c r="B140" s="221"/>
      <c r="C140" s="222"/>
      <c r="D140" s="204" t="s">
        <v>159</v>
      </c>
      <c r="E140" s="223" t="s">
        <v>1</v>
      </c>
      <c r="F140" s="224" t="s">
        <v>1476</v>
      </c>
      <c r="G140" s="222"/>
      <c r="H140" s="225">
        <v>147.3</v>
      </c>
      <c r="I140" s="226"/>
      <c r="J140" s="222"/>
      <c r="K140" s="222"/>
      <c r="L140" s="227"/>
      <c r="M140" s="228"/>
      <c r="N140" s="229"/>
      <c r="O140" s="229"/>
      <c r="P140" s="229"/>
      <c r="Q140" s="229"/>
      <c r="R140" s="229"/>
      <c r="S140" s="229"/>
      <c r="T140" s="230"/>
      <c r="AT140" s="231" t="s">
        <v>159</v>
      </c>
      <c r="AU140" s="231" t="s">
        <v>83</v>
      </c>
      <c r="AV140" s="14" t="s">
        <v>83</v>
      </c>
      <c r="AW140" s="14" t="s">
        <v>30</v>
      </c>
      <c r="AX140" s="14" t="s">
        <v>81</v>
      </c>
      <c r="AY140" s="231" t="s">
        <v>142</v>
      </c>
    </row>
    <row r="141" spans="1:65" s="2" customFormat="1" ht="16.5" customHeight="1">
      <c r="A141" s="34"/>
      <c r="B141" s="35"/>
      <c r="C141" s="191" t="s">
        <v>162</v>
      </c>
      <c r="D141" s="191" t="s">
        <v>145</v>
      </c>
      <c r="E141" s="192" t="s">
        <v>1482</v>
      </c>
      <c r="F141" s="193" t="s">
        <v>1483</v>
      </c>
      <c r="G141" s="194" t="s">
        <v>290</v>
      </c>
      <c r="H141" s="195">
        <v>8.3</v>
      </c>
      <c r="I141" s="196"/>
      <c r="J141" s="197">
        <f>ROUND(I141*H141,2)</f>
        <v>0</v>
      </c>
      <c r="K141" s="193" t="s">
        <v>149</v>
      </c>
      <c r="L141" s="39"/>
      <c r="M141" s="198" t="s">
        <v>1</v>
      </c>
      <c r="N141" s="199" t="s">
        <v>38</v>
      </c>
      <c r="O141" s="71"/>
      <c r="P141" s="200">
        <f>O141*H141</f>
        <v>0</v>
      </c>
      <c r="Q141" s="200">
        <v>0</v>
      </c>
      <c r="R141" s="200">
        <f>Q141*H141</f>
        <v>0</v>
      </c>
      <c r="S141" s="200">
        <v>0.29</v>
      </c>
      <c r="T141" s="201">
        <f>S141*H141</f>
        <v>2.407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02" t="s">
        <v>168</v>
      </c>
      <c r="AT141" s="202" t="s">
        <v>145</v>
      </c>
      <c r="AU141" s="202" t="s">
        <v>83</v>
      </c>
      <c r="AY141" s="17" t="s">
        <v>142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17" t="s">
        <v>81</v>
      </c>
      <c r="BK141" s="203">
        <f>ROUND(I141*H141,2)</f>
        <v>0</v>
      </c>
      <c r="BL141" s="17" t="s">
        <v>168</v>
      </c>
      <c r="BM141" s="202" t="s">
        <v>1484</v>
      </c>
    </row>
    <row r="142" spans="1:47" s="2" customFormat="1" ht="29.25">
      <c r="A142" s="34"/>
      <c r="B142" s="35"/>
      <c r="C142" s="36"/>
      <c r="D142" s="204" t="s">
        <v>152</v>
      </c>
      <c r="E142" s="36"/>
      <c r="F142" s="205" t="s">
        <v>1485</v>
      </c>
      <c r="G142" s="36"/>
      <c r="H142" s="36"/>
      <c r="I142" s="206"/>
      <c r="J142" s="36"/>
      <c r="K142" s="36"/>
      <c r="L142" s="39"/>
      <c r="M142" s="207"/>
      <c r="N142" s="208"/>
      <c r="O142" s="71"/>
      <c r="P142" s="71"/>
      <c r="Q142" s="71"/>
      <c r="R142" s="71"/>
      <c r="S142" s="71"/>
      <c r="T142" s="72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T142" s="17" t="s">
        <v>152</v>
      </c>
      <c r="AU142" s="17" t="s">
        <v>83</v>
      </c>
    </row>
    <row r="143" spans="1:47" s="2" customFormat="1" ht="11.25">
      <c r="A143" s="34"/>
      <c r="B143" s="35"/>
      <c r="C143" s="36"/>
      <c r="D143" s="209" t="s">
        <v>153</v>
      </c>
      <c r="E143" s="36"/>
      <c r="F143" s="210" t="s">
        <v>1486</v>
      </c>
      <c r="G143" s="36"/>
      <c r="H143" s="36"/>
      <c r="I143" s="206"/>
      <c r="J143" s="36"/>
      <c r="K143" s="36"/>
      <c r="L143" s="39"/>
      <c r="M143" s="207"/>
      <c r="N143" s="208"/>
      <c r="O143" s="71"/>
      <c r="P143" s="71"/>
      <c r="Q143" s="71"/>
      <c r="R143" s="71"/>
      <c r="S143" s="71"/>
      <c r="T143" s="72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153</v>
      </c>
      <c r="AU143" s="17" t="s">
        <v>83</v>
      </c>
    </row>
    <row r="144" spans="2:51" s="13" customFormat="1" ht="11.25">
      <c r="B144" s="211"/>
      <c r="C144" s="212"/>
      <c r="D144" s="204" t="s">
        <v>159</v>
      </c>
      <c r="E144" s="213" t="s">
        <v>1</v>
      </c>
      <c r="F144" s="214" t="s">
        <v>1475</v>
      </c>
      <c r="G144" s="212"/>
      <c r="H144" s="213" t="s">
        <v>1</v>
      </c>
      <c r="I144" s="215"/>
      <c r="J144" s="212"/>
      <c r="K144" s="212"/>
      <c r="L144" s="216"/>
      <c r="M144" s="217"/>
      <c r="N144" s="218"/>
      <c r="O144" s="218"/>
      <c r="P144" s="218"/>
      <c r="Q144" s="218"/>
      <c r="R144" s="218"/>
      <c r="S144" s="218"/>
      <c r="T144" s="219"/>
      <c r="AT144" s="220" t="s">
        <v>159</v>
      </c>
      <c r="AU144" s="220" t="s">
        <v>83</v>
      </c>
      <c r="AV144" s="13" t="s">
        <v>81</v>
      </c>
      <c r="AW144" s="13" t="s">
        <v>30</v>
      </c>
      <c r="AX144" s="13" t="s">
        <v>73</v>
      </c>
      <c r="AY144" s="220" t="s">
        <v>142</v>
      </c>
    </row>
    <row r="145" spans="2:51" s="14" customFormat="1" ht="11.25">
      <c r="B145" s="221"/>
      <c r="C145" s="222"/>
      <c r="D145" s="204" t="s">
        <v>159</v>
      </c>
      <c r="E145" s="223" t="s">
        <v>1</v>
      </c>
      <c r="F145" s="224" t="s">
        <v>1487</v>
      </c>
      <c r="G145" s="222"/>
      <c r="H145" s="225">
        <v>8.3</v>
      </c>
      <c r="I145" s="226"/>
      <c r="J145" s="222"/>
      <c r="K145" s="222"/>
      <c r="L145" s="227"/>
      <c r="M145" s="228"/>
      <c r="N145" s="229"/>
      <c r="O145" s="229"/>
      <c r="P145" s="229"/>
      <c r="Q145" s="229"/>
      <c r="R145" s="229"/>
      <c r="S145" s="229"/>
      <c r="T145" s="230"/>
      <c r="AT145" s="231" t="s">
        <v>159</v>
      </c>
      <c r="AU145" s="231" t="s">
        <v>83</v>
      </c>
      <c r="AV145" s="14" t="s">
        <v>83</v>
      </c>
      <c r="AW145" s="14" t="s">
        <v>30</v>
      </c>
      <c r="AX145" s="14" t="s">
        <v>81</v>
      </c>
      <c r="AY145" s="231" t="s">
        <v>142</v>
      </c>
    </row>
    <row r="146" spans="2:63" s="12" customFormat="1" ht="22.9" customHeight="1">
      <c r="B146" s="175"/>
      <c r="C146" s="176"/>
      <c r="D146" s="177" t="s">
        <v>72</v>
      </c>
      <c r="E146" s="189" t="s">
        <v>83</v>
      </c>
      <c r="F146" s="189" t="s">
        <v>470</v>
      </c>
      <c r="G146" s="176"/>
      <c r="H146" s="176"/>
      <c r="I146" s="179"/>
      <c r="J146" s="190">
        <f>BK146</f>
        <v>0</v>
      </c>
      <c r="K146" s="176"/>
      <c r="L146" s="181"/>
      <c r="M146" s="182"/>
      <c r="N146" s="183"/>
      <c r="O146" s="183"/>
      <c r="P146" s="184">
        <f>SUM(P147:P156)</f>
        <v>0</v>
      </c>
      <c r="Q146" s="183"/>
      <c r="R146" s="184">
        <f>SUM(R147:R156)</f>
        <v>11.4</v>
      </c>
      <c r="S146" s="183"/>
      <c r="T146" s="185">
        <f>SUM(T147:T156)</f>
        <v>0</v>
      </c>
      <c r="AR146" s="186" t="s">
        <v>81</v>
      </c>
      <c r="AT146" s="187" t="s">
        <v>72</v>
      </c>
      <c r="AU146" s="187" t="s">
        <v>81</v>
      </c>
      <c r="AY146" s="186" t="s">
        <v>142</v>
      </c>
      <c r="BK146" s="188">
        <f>SUM(BK147:BK156)</f>
        <v>0</v>
      </c>
    </row>
    <row r="147" spans="1:65" s="2" customFormat="1" ht="24.2" customHeight="1">
      <c r="A147" s="34"/>
      <c r="B147" s="35"/>
      <c r="C147" s="191" t="s">
        <v>168</v>
      </c>
      <c r="D147" s="191" t="s">
        <v>145</v>
      </c>
      <c r="E147" s="192" t="s">
        <v>1488</v>
      </c>
      <c r="F147" s="193" t="s">
        <v>1489</v>
      </c>
      <c r="G147" s="194" t="s">
        <v>290</v>
      </c>
      <c r="H147" s="195">
        <v>40.2</v>
      </c>
      <c r="I147" s="196"/>
      <c r="J147" s="197">
        <f>ROUND(I147*H147,2)</f>
        <v>0</v>
      </c>
      <c r="K147" s="193" t="s">
        <v>149</v>
      </c>
      <c r="L147" s="39"/>
      <c r="M147" s="198" t="s">
        <v>1</v>
      </c>
      <c r="N147" s="199" t="s">
        <v>38</v>
      </c>
      <c r="O147" s="71"/>
      <c r="P147" s="200">
        <f>O147*H147</f>
        <v>0</v>
      </c>
      <c r="Q147" s="200">
        <v>0</v>
      </c>
      <c r="R147" s="200">
        <f>Q147*H147</f>
        <v>0</v>
      </c>
      <c r="S147" s="200">
        <v>0</v>
      </c>
      <c r="T147" s="201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02" t="s">
        <v>168</v>
      </c>
      <c r="AT147" s="202" t="s">
        <v>145</v>
      </c>
      <c r="AU147" s="202" t="s">
        <v>83</v>
      </c>
      <c r="AY147" s="17" t="s">
        <v>142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17" t="s">
        <v>81</v>
      </c>
      <c r="BK147" s="203">
        <f>ROUND(I147*H147,2)</f>
        <v>0</v>
      </c>
      <c r="BL147" s="17" t="s">
        <v>168</v>
      </c>
      <c r="BM147" s="202" t="s">
        <v>1490</v>
      </c>
    </row>
    <row r="148" spans="1:47" s="2" customFormat="1" ht="19.5">
      <c r="A148" s="34"/>
      <c r="B148" s="35"/>
      <c r="C148" s="36"/>
      <c r="D148" s="204" t="s">
        <v>152</v>
      </c>
      <c r="E148" s="36"/>
      <c r="F148" s="205" t="s">
        <v>1491</v>
      </c>
      <c r="G148" s="36"/>
      <c r="H148" s="36"/>
      <c r="I148" s="206"/>
      <c r="J148" s="36"/>
      <c r="K148" s="36"/>
      <c r="L148" s="39"/>
      <c r="M148" s="207"/>
      <c r="N148" s="208"/>
      <c r="O148" s="71"/>
      <c r="P148" s="71"/>
      <c r="Q148" s="71"/>
      <c r="R148" s="71"/>
      <c r="S148" s="71"/>
      <c r="T148" s="72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T148" s="17" t="s">
        <v>152</v>
      </c>
      <c r="AU148" s="17" t="s">
        <v>83</v>
      </c>
    </row>
    <row r="149" spans="1:47" s="2" customFormat="1" ht="11.25">
      <c r="A149" s="34"/>
      <c r="B149" s="35"/>
      <c r="C149" s="36"/>
      <c r="D149" s="209" t="s">
        <v>153</v>
      </c>
      <c r="E149" s="36"/>
      <c r="F149" s="210" t="s">
        <v>1492</v>
      </c>
      <c r="G149" s="36"/>
      <c r="H149" s="36"/>
      <c r="I149" s="206"/>
      <c r="J149" s="36"/>
      <c r="K149" s="36"/>
      <c r="L149" s="39"/>
      <c r="M149" s="207"/>
      <c r="N149" s="208"/>
      <c r="O149" s="71"/>
      <c r="P149" s="71"/>
      <c r="Q149" s="71"/>
      <c r="R149" s="71"/>
      <c r="S149" s="71"/>
      <c r="T149" s="72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T149" s="17" t="s">
        <v>153</v>
      </c>
      <c r="AU149" s="17" t="s">
        <v>83</v>
      </c>
    </row>
    <row r="150" spans="2:51" s="13" customFormat="1" ht="11.25">
      <c r="B150" s="211"/>
      <c r="C150" s="212"/>
      <c r="D150" s="204" t="s">
        <v>159</v>
      </c>
      <c r="E150" s="213" t="s">
        <v>1</v>
      </c>
      <c r="F150" s="214" t="s">
        <v>1475</v>
      </c>
      <c r="G150" s="212"/>
      <c r="H150" s="213" t="s">
        <v>1</v>
      </c>
      <c r="I150" s="215"/>
      <c r="J150" s="212"/>
      <c r="K150" s="212"/>
      <c r="L150" s="216"/>
      <c r="M150" s="217"/>
      <c r="N150" s="218"/>
      <c r="O150" s="218"/>
      <c r="P150" s="218"/>
      <c r="Q150" s="218"/>
      <c r="R150" s="218"/>
      <c r="S150" s="218"/>
      <c r="T150" s="219"/>
      <c r="AT150" s="220" t="s">
        <v>159</v>
      </c>
      <c r="AU150" s="220" t="s">
        <v>83</v>
      </c>
      <c r="AV150" s="13" t="s">
        <v>81</v>
      </c>
      <c r="AW150" s="13" t="s">
        <v>30</v>
      </c>
      <c r="AX150" s="13" t="s">
        <v>73</v>
      </c>
      <c r="AY150" s="220" t="s">
        <v>142</v>
      </c>
    </row>
    <row r="151" spans="2:51" s="13" customFormat="1" ht="22.5">
      <c r="B151" s="211"/>
      <c r="C151" s="212"/>
      <c r="D151" s="204" t="s">
        <v>159</v>
      </c>
      <c r="E151" s="213" t="s">
        <v>1</v>
      </c>
      <c r="F151" s="214" t="s">
        <v>1493</v>
      </c>
      <c r="G151" s="212"/>
      <c r="H151" s="213" t="s">
        <v>1</v>
      </c>
      <c r="I151" s="215"/>
      <c r="J151" s="212"/>
      <c r="K151" s="212"/>
      <c r="L151" s="216"/>
      <c r="M151" s="217"/>
      <c r="N151" s="218"/>
      <c r="O151" s="218"/>
      <c r="P151" s="218"/>
      <c r="Q151" s="218"/>
      <c r="R151" s="218"/>
      <c r="S151" s="218"/>
      <c r="T151" s="219"/>
      <c r="AT151" s="220" t="s">
        <v>159</v>
      </c>
      <c r="AU151" s="220" t="s">
        <v>83</v>
      </c>
      <c r="AV151" s="13" t="s">
        <v>81</v>
      </c>
      <c r="AW151" s="13" t="s">
        <v>30</v>
      </c>
      <c r="AX151" s="13" t="s">
        <v>73</v>
      </c>
      <c r="AY151" s="220" t="s">
        <v>142</v>
      </c>
    </row>
    <row r="152" spans="2:51" s="14" customFormat="1" ht="11.25">
      <c r="B152" s="221"/>
      <c r="C152" s="222"/>
      <c r="D152" s="204" t="s">
        <v>159</v>
      </c>
      <c r="E152" s="223" t="s">
        <v>1</v>
      </c>
      <c r="F152" s="224" t="s">
        <v>1494</v>
      </c>
      <c r="G152" s="222"/>
      <c r="H152" s="225">
        <v>40.2</v>
      </c>
      <c r="I152" s="226"/>
      <c r="J152" s="222"/>
      <c r="K152" s="222"/>
      <c r="L152" s="227"/>
      <c r="M152" s="228"/>
      <c r="N152" s="229"/>
      <c r="O152" s="229"/>
      <c r="P152" s="229"/>
      <c r="Q152" s="229"/>
      <c r="R152" s="229"/>
      <c r="S152" s="229"/>
      <c r="T152" s="230"/>
      <c r="AT152" s="231" t="s">
        <v>159</v>
      </c>
      <c r="AU152" s="231" t="s">
        <v>83</v>
      </c>
      <c r="AV152" s="14" t="s">
        <v>83</v>
      </c>
      <c r="AW152" s="14" t="s">
        <v>30</v>
      </c>
      <c r="AX152" s="14" t="s">
        <v>81</v>
      </c>
      <c r="AY152" s="231" t="s">
        <v>142</v>
      </c>
    </row>
    <row r="153" spans="1:65" s="2" customFormat="1" ht="16.5" customHeight="1">
      <c r="A153" s="34"/>
      <c r="B153" s="35"/>
      <c r="C153" s="247" t="s">
        <v>141</v>
      </c>
      <c r="D153" s="247" t="s">
        <v>376</v>
      </c>
      <c r="E153" s="248" t="s">
        <v>1292</v>
      </c>
      <c r="F153" s="249" t="s">
        <v>1293</v>
      </c>
      <c r="G153" s="250" t="s">
        <v>379</v>
      </c>
      <c r="H153" s="251">
        <v>11.4</v>
      </c>
      <c r="I153" s="252"/>
      <c r="J153" s="253">
        <f>ROUND(I153*H153,2)</f>
        <v>0</v>
      </c>
      <c r="K153" s="249" t="s">
        <v>149</v>
      </c>
      <c r="L153" s="254"/>
      <c r="M153" s="255" t="s">
        <v>1</v>
      </c>
      <c r="N153" s="256" t="s">
        <v>38</v>
      </c>
      <c r="O153" s="71"/>
      <c r="P153" s="200">
        <f>O153*H153</f>
        <v>0</v>
      </c>
      <c r="Q153" s="200">
        <v>1</v>
      </c>
      <c r="R153" s="200">
        <f>Q153*H153</f>
        <v>11.4</v>
      </c>
      <c r="S153" s="200">
        <v>0</v>
      </c>
      <c r="T153" s="201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02" t="s">
        <v>198</v>
      </c>
      <c r="AT153" s="202" t="s">
        <v>376</v>
      </c>
      <c r="AU153" s="202" t="s">
        <v>83</v>
      </c>
      <c r="AY153" s="17" t="s">
        <v>142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17" t="s">
        <v>81</v>
      </c>
      <c r="BK153" s="203">
        <f>ROUND(I153*H153,2)</f>
        <v>0</v>
      </c>
      <c r="BL153" s="17" t="s">
        <v>168</v>
      </c>
      <c r="BM153" s="202" t="s">
        <v>1495</v>
      </c>
    </row>
    <row r="154" spans="1:47" s="2" customFormat="1" ht="11.25">
      <c r="A154" s="34"/>
      <c r="B154" s="35"/>
      <c r="C154" s="36"/>
      <c r="D154" s="204" t="s">
        <v>152</v>
      </c>
      <c r="E154" s="36"/>
      <c r="F154" s="205" t="s">
        <v>1293</v>
      </c>
      <c r="G154" s="36"/>
      <c r="H154" s="36"/>
      <c r="I154" s="206"/>
      <c r="J154" s="36"/>
      <c r="K154" s="36"/>
      <c r="L154" s="39"/>
      <c r="M154" s="207"/>
      <c r="N154" s="208"/>
      <c r="O154" s="71"/>
      <c r="P154" s="71"/>
      <c r="Q154" s="71"/>
      <c r="R154" s="71"/>
      <c r="S154" s="71"/>
      <c r="T154" s="72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T154" s="17" t="s">
        <v>152</v>
      </c>
      <c r="AU154" s="17" t="s">
        <v>83</v>
      </c>
    </row>
    <row r="155" spans="2:51" s="13" customFormat="1" ht="11.25">
      <c r="B155" s="211"/>
      <c r="C155" s="212"/>
      <c r="D155" s="204" t="s">
        <v>159</v>
      </c>
      <c r="E155" s="213" t="s">
        <v>1</v>
      </c>
      <c r="F155" s="214" t="s">
        <v>1496</v>
      </c>
      <c r="G155" s="212"/>
      <c r="H155" s="213" t="s">
        <v>1</v>
      </c>
      <c r="I155" s="215"/>
      <c r="J155" s="212"/>
      <c r="K155" s="212"/>
      <c r="L155" s="216"/>
      <c r="M155" s="217"/>
      <c r="N155" s="218"/>
      <c r="O155" s="218"/>
      <c r="P155" s="218"/>
      <c r="Q155" s="218"/>
      <c r="R155" s="218"/>
      <c r="S155" s="218"/>
      <c r="T155" s="219"/>
      <c r="AT155" s="220" t="s">
        <v>159</v>
      </c>
      <c r="AU155" s="220" t="s">
        <v>83</v>
      </c>
      <c r="AV155" s="13" t="s">
        <v>81</v>
      </c>
      <c r="AW155" s="13" t="s">
        <v>30</v>
      </c>
      <c r="AX155" s="13" t="s">
        <v>73</v>
      </c>
      <c r="AY155" s="220" t="s">
        <v>142</v>
      </c>
    </row>
    <row r="156" spans="2:51" s="14" customFormat="1" ht="11.25">
      <c r="B156" s="221"/>
      <c r="C156" s="222"/>
      <c r="D156" s="204" t="s">
        <v>159</v>
      </c>
      <c r="E156" s="223" t="s">
        <v>1</v>
      </c>
      <c r="F156" s="224" t="s">
        <v>1497</v>
      </c>
      <c r="G156" s="222"/>
      <c r="H156" s="225">
        <v>11.4</v>
      </c>
      <c r="I156" s="226"/>
      <c r="J156" s="222"/>
      <c r="K156" s="222"/>
      <c r="L156" s="227"/>
      <c r="M156" s="228"/>
      <c r="N156" s="229"/>
      <c r="O156" s="229"/>
      <c r="P156" s="229"/>
      <c r="Q156" s="229"/>
      <c r="R156" s="229"/>
      <c r="S156" s="229"/>
      <c r="T156" s="230"/>
      <c r="AT156" s="231" t="s">
        <v>159</v>
      </c>
      <c r="AU156" s="231" t="s">
        <v>83</v>
      </c>
      <c r="AV156" s="14" t="s">
        <v>83</v>
      </c>
      <c r="AW156" s="14" t="s">
        <v>30</v>
      </c>
      <c r="AX156" s="14" t="s">
        <v>81</v>
      </c>
      <c r="AY156" s="231" t="s">
        <v>142</v>
      </c>
    </row>
    <row r="157" spans="2:63" s="12" customFormat="1" ht="22.9" customHeight="1">
      <c r="B157" s="175"/>
      <c r="C157" s="176"/>
      <c r="D157" s="177" t="s">
        <v>72</v>
      </c>
      <c r="E157" s="189" t="s">
        <v>141</v>
      </c>
      <c r="F157" s="189" t="s">
        <v>721</v>
      </c>
      <c r="G157" s="176"/>
      <c r="H157" s="176"/>
      <c r="I157" s="179"/>
      <c r="J157" s="190">
        <f>BK157</f>
        <v>0</v>
      </c>
      <c r="K157" s="176"/>
      <c r="L157" s="181"/>
      <c r="M157" s="182"/>
      <c r="N157" s="183"/>
      <c r="O157" s="183"/>
      <c r="P157" s="184">
        <f>SUM(P158:P190)</f>
        <v>0</v>
      </c>
      <c r="Q157" s="183"/>
      <c r="R157" s="184">
        <f>SUM(R158:R190)</f>
        <v>156.622462</v>
      </c>
      <c r="S157" s="183"/>
      <c r="T157" s="185">
        <f>SUM(T158:T190)</f>
        <v>0</v>
      </c>
      <c r="AR157" s="186" t="s">
        <v>81</v>
      </c>
      <c r="AT157" s="187" t="s">
        <v>72</v>
      </c>
      <c r="AU157" s="187" t="s">
        <v>81</v>
      </c>
      <c r="AY157" s="186" t="s">
        <v>142</v>
      </c>
      <c r="BK157" s="188">
        <f>SUM(BK158:BK190)</f>
        <v>0</v>
      </c>
    </row>
    <row r="158" spans="1:65" s="2" customFormat="1" ht="16.5" customHeight="1">
      <c r="A158" s="34"/>
      <c r="B158" s="35"/>
      <c r="C158" s="191" t="s">
        <v>179</v>
      </c>
      <c r="D158" s="191" t="s">
        <v>145</v>
      </c>
      <c r="E158" s="192" t="s">
        <v>730</v>
      </c>
      <c r="F158" s="193" t="s">
        <v>731</v>
      </c>
      <c r="G158" s="194" t="s">
        <v>319</v>
      </c>
      <c r="H158" s="195">
        <v>155.2</v>
      </c>
      <c r="I158" s="196"/>
      <c r="J158" s="197">
        <f>ROUND(I158*H158,2)</f>
        <v>0</v>
      </c>
      <c r="K158" s="193" t="s">
        <v>149</v>
      </c>
      <c r="L158" s="39"/>
      <c r="M158" s="198" t="s">
        <v>1</v>
      </c>
      <c r="N158" s="199" t="s">
        <v>38</v>
      </c>
      <c r="O158" s="71"/>
      <c r="P158" s="200">
        <f>O158*H158</f>
        <v>0</v>
      </c>
      <c r="Q158" s="200">
        <v>0.345</v>
      </c>
      <c r="R158" s="200">
        <f>Q158*H158</f>
        <v>53.54399999999999</v>
      </c>
      <c r="S158" s="200">
        <v>0</v>
      </c>
      <c r="T158" s="201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02" t="s">
        <v>168</v>
      </c>
      <c r="AT158" s="202" t="s">
        <v>145</v>
      </c>
      <c r="AU158" s="202" t="s">
        <v>83</v>
      </c>
      <c r="AY158" s="17" t="s">
        <v>142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17" t="s">
        <v>81</v>
      </c>
      <c r="BK158" s="203">
        <f>ROUND(I158*H158,2)</f>
        <v>0</v>
      </c>
      <c r="BL158" s="17" t="s">
        <v>168</v>
      </c>
      <c r="BM158" s="202" t="s">
        <v>1498</v>
      </c>
    </row>
    <row r="159" spans="1:47" s="2" customFormat="1" ht="19.5">
      <c r="A159" s="34"/>
      <c r="B159" s="35"/>
      <c r="C159" s="36"/>
      <c r="D159" s="204" t="s">
        <v>152</v>
      </c>
      <c r="E159" s="36"/>
      <c r="F159" s="205" t="s">
        <v>733</v>
      </c>
      <c r="G159" s="36"/>
      <c r="H159" s="36"/>
      <c r="I159" s="206"/>
      <c r="J159" s="36"/>
      <c r="K159" s="36"/>
      <c r="L159" s="39"/>
      <c r="M159" s="207"/>
      <c r="N159" s="208"/>
      <c r="O159" s="71"/>
      <c r="P159" s="71"/>
      <c r="Q159" s="71"/>
      <c r="R159" s="71"/>
      <c r="S159" s="71"/>
      <c r="T159" s="72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T159" s="17" t="s">
        <v>152</v>
      </c>
      <c r="AU159" s="17" t="s">
        <v>83</v>
      </c>
    </row>
    <row r="160" spans="1:47" s="2" customFormat="1" ht="11.25">
      <c r="A160" s="34"/>
      <c r="B160" s="35"/>
      <c r="C160" s="36"/>
      <c r="D160" s="209" t="s">
        <v>153</v>
      </c>
      <c r="E160" s="36"/>
      <c r="F160" s="210" t="s">
        <v>734</v>
      </c>
      <c r="G160" s="36"/>
      <c r="H160" s="36"/>
      <c r="I160" s="206"/>
      <c r="J160" s="36"/>
      <c r="K160" s="36"/>
      <c r="L160" s="39"/>
      <c r="M160" s="207"/>
      <c r="N160" s="208"/>
      <c r="O160" s="71"/>
      <c r="P160" s="71"/>
      <c r="Q160" s="71"/>
      <c r="R160" s="71"/>
      <c r="S160" s="71"/>
      <c r="T160" s="72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T160" s="17" t="s">
        <v>153</v>
      </c>
      <c r="AU160" s="17" t="s">
        <v>83</v>
      </c>
    </row>
    <row r="161" spans="2:51" s="13" customFormat="1" ht="11.25">
      <c r="B161" s="211"/>
      <c r="C161" s="212"/>
      <c r="D161" s="204" t="s">
        <v>159</v>
      </c>
      <c r="E161" s="213" t="s">
        <v>1</v>
      </c>
      <c r="F161" s="214" t="s">
        <v>1499</v>
      </c>
      <c r="G161" s="212"/>
      <c r="H161" s="213" t="s">
        <v>1</v>
      </c>
      <c r="I161" s="215"/>
      <c r="J161" s="212"/>
      <c r="K161" s="212"/>
      <c r="L161" s="216"/>
      <c r="M161" s="217"/>
      <c r="N161" s="218"/>
      <c r="O161" s="218"/>
      <c r="P161" s="218"/>
      <c r="Q161" s="218"/>
      <c r="R161" s="218"/>
      <c r="S161" s="218"/>
      <c r="T161" s="219"/>
      <c r="AT161" s="220" t="s">
        <v>159</v>
      </c>
      <c r="AU161" s="220" t="s">
        <v>83</v>
      </c>
      <c r="AV161" s="13" t="s">
        <v>81</v>
      </c>
      <c r="AW161" s="13" t="s">
        <v>30</v>
      </c>
      <c r="AX161" s="13" t="s">
        <v>73</v>
      </c>
      <c r="AY161" s="220" t="s">
        <v>142</v>
      </c>
    </row>
    <row r="162" spans="2:51" s="14" customFormat="1" ht="11.25">
      <c r="B162" s="221"/>
      <c r="C162" s="222"/>
      <c r="D162" s="204" t="s">
        <v>159</v>
      </c>
      <c r="E162" s="223" t="s">
        <v>1</v>
      </c>
      <c r="F162" s="224" t="s">
        <v>1500</v>
      </c>
      <c r="G162" s="222"/>
      <c r="H162" s="225">
        <v>155.2</v>
      </c>
      <c r="I162" s="226"/>
      <c r="J162" s="222"/>
      <c r="K162" s="222"/>
      <c r="L162" s="227"/>
      <c r="M162" s="228"/>
      <c r="N162" s="229"/>
      <c r="O162" s="229"/>
      <c r="P162" s="229"/>
      <c r="Q162" s="229"/>
      <c r="R162" s="229"/>
      <c r="S162" s="229"/>
      <c r="T162" s="230"/>
      <c r="AT162" s="231" t="s">
        <v>159</v>
      </c>
      <c r="AU162" s="231" t="s">
        <v>83</v>
      </c>
      <c r="AV162" s="14" t="s">
        <v>83</v>
      </c>
      <c r="AW162" s="14" t="s">
        <v>30</v>
      </c>
      <c r="AX162" s="14" t="s">
        <v>81</v>
      </c>
      <c r="AY162" s="231" t="s">
        <v>142</v>
      </c>
    </row>
    <row r="163" spans="1:65" s="2" customFormat="1" ht="16.5" customHeight="1">
      <c r="A163" s="34"/>
      <c r="B163" s="35"/>
      <c r="C163" s="247" t="s">
        <v>186</v>
      </c>
      <c r="D163" s="247" t="s">
        <v>376</v>
      </c>
      <c r="E163" s="248" t="s">
        <v>1501</v>
      </c>
      <c r="F163" s="249" t="s">
        <v>1502</v>
      </c>
      <c r="G163" s="250" t="s">
        <v>379</v>
      </c>
      <c r="H163" s="251">
        <v>1.4</v>
      </c>
      <c r="I163" s="252"/>
      <c r="J163" s="253">
        <f>ROUND(I163*H163,2)</f>
        <v>0</v>
      </c>
      <c r="K163" s="249" t="s">
        <v>149</v>
      </c>
      <c r="L163" s="254"/>
      <c r="M163" s="255" t="s">
        <v>1</v>
      </c>
      <c r="N163" s="256" t="s">
        <v>38</v>
      </c>
      <c r="O163" s="71"/>
      <c r="P163" s="200">
        <f>O163*H163</f>
        <v>0</v>
      </c>
      <c r="Q163" s="200">
        <v>1</v>
      </c>
      <c r="R163" s="200">
        <f>Q163*H163</f>
        <v>1.4</v>
      </c>
      <c r="S163" s="200">
        <v>0</v>
      </c>
      <c r="T163" s="201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02" t="s">
        <v>198</v>
      </c>
      <c r="AT163" s="202" t="s">
        <v>376</v>
      </c>
      <c r="AU163" s="202" t="s">
        <v>83</v>
      </c>
      <c r="AY163" s="17" t="s">
        <v>142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17" t="s">
        <v>81</v>
      </c>
      <c r="BK163" s="203">
        <f>ROUND(I163*H163,2)</f>
        <v>0</v>
      </c>
      <c r="BL163" s="17" t="s">
        <v>168</v>
      </c>
      <c r="BM163" s="202" t="s">
        <v>1503</v>
      </c>
    </row>
    <row r="164" spans="1:47" s="2" customFormat="1" ht="11.25">
      <c r="A164" s="34"/>
      <c r="B164" s="35"/>
      <c r="C164" s="36"/>
      <c r="D164" s="204" t="s">
        <v>152</v>
      </c>
      <c r="E164" s="36"/>
      <c r="F164" s="205" t="s">
        <v>1502</v>
      </c>
      <c r="G164" s="36"/>
      <c r="H164" s="36"/>
      <c r="I164" s="206"/>
      <c r="J164" s="36"/>
      <c r="K164" s="36"/>
      <c r="L164" s="39"/>
      <c r="M164" s="207"/>
      <c r="N164" s="208"/>
      <c r="O164" s="71"/>
      <c r="P164" s="71"/>
      <c r="Q164" s="71"/>
      <c r="R164" s="71"/>
      <c r="S164" s="71"/>
      <c r="T164" s="72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T164" s="17" t="s">
        <v>152</v>
      </c>
      <c r="AU164" s="17" t="s">
        <v>83</v>
      </c>
    </row>
    <row r="165" spans="2:51" s="13" customFormat="1" ht="11.25">
      <c r="B165" s="211"/>
      <c r="C165" s="212"/>
      <c r="D165" s="204" t="s">
        <v>159</v>
      </c>
      <c r="E165" s="213" t="s">
        <v>1</v>
      </c>
      <c r="F165" s="214" t="s">
        <v>1504</v>
      </c>
      <c r="G165" s="212"/>
      <c r="H165" s="213" t="s">
        <v>1</v>
      </c>
      <c r="I165" s="215"/>
      <c r="J165" s="212"/>
      <c r="K165" s="212"/>
      <c r="L165" s="216"/>
      <c r="M165" s="217"/>
      <c r="N165" s="218"/>
      <c r="O165" s="218"/>
      <c r="P165" s="218"/>
      <c r="Q165" s="218"/>
      <c r="R165" s="218"/>
      <c r="S165" s="218"/>
      <c r="T165" s="219"/>
      <c r="AT165" s="220" t="s">
        <v>159</v>
      </c>
      <c r="AU165" s="220" t="s">
        <v>83</v>
      </c>
      <c r="AV165" s="13" t="s">
        <v>81</v>
      </c>
      <c r="AW165" s="13" t="s">
        <v>30</v>
      </c>
      <c r="AX165" s="13" t="s">
        <v>73</v>
      </c>
      <c r="AY165" s="220" t="s">
        <v>142</v>
      </c>
    </row>
    <row r="166" spans="2:51" s="14" customFormat="1" ht="11.25">
      <c r="B166" s="221"/>
      <c r="C166" s="222"/>
      <c r="D166" s="204" t="s">
        <v>159</v>
      </c>
      <c r="E166" s="223" t="s">
        <v>1</v>
      </c>
      <c r="F166" s="224" t="s">
        <v>1505</v>
      </c>
      <c r="G166" s="222"/>
      <c r="H166" s="225">
        <v>1.4</v>
      </c>
      <c r="I166" s="226"/>
      <c r="J166" s="222"/>
      <c r="K166" s="222"/>
      <c r="L166" s="227"/>
      <c r="M166" s="228"/>
      <c r="N166" s="229"/>
      <c r="O166" s="229"/>
      <c r="P166" s="229"/>
      <c r="Q166" s="229"/>
      <c r="R166" s="229"/>
      <c r="S166" s="229"/>
      <c r="T166" s="230"/>
      <c r="AT166" s="231" t="s">
        <v>159</v>
      </c>
      <c r="AU166" s="231" t="s">
        <v>83</v>
      </c>
      <c r="AV166" s="14" t="s">
        <v>83</v>
      </c>
      <c r="AW166" s="14" t="s">
        <v>30</v>
      </c>
      <c r="AX166" s="14" t="s">
        <v>81</v>
      </c>
      <c r="AY166" s="231" t="s">
        <v>142</v>
      </c>
    </row>
    <row r="167" spans="1:65" s="2" customFormat="1" ht="24.2" customHeight="1">
      <c r="A167" s="34"/>
      <c r="B167" s="35"/>
      <c r="C167" s="191" t="s">
        <v>198</v>
      </c>
      <c r="D167" s="191" t="s">
        <v>145</v>
      </c>
      <c r="E167" s="192" t="s">
        <v>1506</v>
      </c>
      <c r="F167" s="193" t="s">
        <v>1507</v>
      </c>
      <c r="G167" s="194" t="s">
        <v>319</v>
      </c>
      <c r="H167" s="195">
        <v>155.2</v>
      </c>
      <c r="I167" s="196"/>
      <c r="J167" s="197">
        <f>ROUND(I167*H167,2)</f>
        <v>0</v>
      </c>
      <c r="K167" s="193" t="s">
        <v>149</v>
      </c>
      <c r="L167" s="39"/>
      <c r="M167" s="198" t="s">
        <v>1</v>
      </c>
      <c r="N167" s="199" t="s">
        <v>38</v>
      </c>
      <c r="O167" s="71"/>
      <c r="P167" s="200">
        <f>O167*H167</f>
        <v>0</v>
      </c>
      <c r="Q167" s="200">
        <v>0.38314</v>
      </c>
      <c r="R167" s="200">
        <f>Q167*H167</f>
        <v>59.46332799999999</v>
      </c>
      <c r="S167" s="200">
        <v>0</v>
      </c>
      <c r="T167" s="201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02" t="s">
        <v>168</v>
      </c>
      <c r="AT167" s="202" t="s">
        <v>145</v>
      </c>
      <c r="AU167" s="202" t="s">
        <v>83</v>
      </c>
      <c r="AY167" s="17" t="s">
        <v>142</v>
      </c>
      <c r="BE167" s="203">
        <f>IF(N167="základní",J167,0)</f>
        <v>0</v>
      </c>
      <c r="BF167" s="203">
        <f>IF(N167="snížená",J167,0)</f>
        <v>0</v>
      </c>
      <c r="BG167" s="203">
        <f>IF(N167="zákl. přenesená",J167,0)</f>
        <v>0</v>
      </c>
      <c r="BH167" s="203">
        <f>IF(N167="sníž. přenesená",J167,0)</f>
        <v>0</v>
      </c>
      <c r="BI167" s="203">
        <f>IF(N167="nulová",J167,0)</f>
        <v>0</v>
      </c>
      <c r="BJ167" s="17" t="s">
        <v>81</v>
      </c>
      <c r="BK167" s="203">
        <f>ROUND(I167*H167,2)</f>
        <v>0</v>
      </c>
      <c r="BL167" s="17" t="s">
        <v>168</v>
      </c>
      <c r="BM167" s="202" t="s">
        <v>1508</v>
      </c>
    </row>
    <row r="168" spans="1:47" s="2" customFormat="1" ht="29.25">
      <c r="A168" s="34"/>
      <c r="B168" s="35"/>
      <c r="C168" s="36"/>
      <c r="D168" s="204" t="s">
        <v>152</v>
      </c>
      <c r="E168" s="36"/>
      <c r="F168" s="205" t="s">
        <v>1509</v>
      </c>
      <c r="G168" s="36"/>
      <c r="H168" s="36"/>
      <c r="I168" s="206"/>
      <c r="J168" s="36"/>
      <c r="K168" s="36"/>
      <c r="L168" s="39"/>
      <c r="M168" s="207"/>
      <c r="N168" s="208"/>
      <c r="O168" s="71"/>
      <c r="P168" s="71"/>
      <c r="Q168" s="71"/>
      <c r="R168" s="71"/>
      <c r="S168" s="71"/>
      <c r="T168" s="72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T168" s="17" t="s">
        <v>152</v>
      </c>
      <c r="AU168" s="17" t="s">
        <v>83</v>
      </c>
    </row>
    <row r="169" spans="1:47" s="2" customFormat="1" ht="11.25">
      <c r="A169" s="34"/>
      <c r="B169" s="35"/>
      <c r="C169" s="36"/>
      <c r="D169" s="209" t="s">
        <v>153</v>
      </c>
      <c r="E169" s="36"/>
      <c r="F169" s="210" t="s">
        <v>1510</v>
      </c>
      <c r="G169" s="36"/>
      <c r="H169" s="36"/>
      <c r="I169" s="206"/>
      <c r="J169" s="36"/>
      <c r="K169" s="36"/>
      <c r="L169" s="39"/>
      <c r="M169" s="207"/>
      <c r="N169" s="208"/>
      <c r="O169" s="71"/>
      <c r="P169" s="71"/>
      <c r="Q169" s="71"/>
      <c r="R169" s="71"/>
      <c r="S169" s="71"/>
      <c r="T169" s="72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T169" s="17" t="s">
        <v>153</v>
      </c>
      <c r="AU169" s="17" t="s">
        <v>83</v>
      </c>
    </row>
    <row r="170" spans="2:51" s="13" customFormat="1" ht="11.25">
      <c r="B170" s="211"/>
      <c r="C170" s="212"/>
      <c r="D170" s="204" t="s">
        <v>159</v>
      </c>
      <c r="E170" s="213" t="s">
        <v>1</v>
      </c>
      <c r="F170" s="214" t="s">
        <v>1475</v>
      </c>
      <c r="G170" s="212"/>
      <c r="H170" s="213" t="s">
        <v>1</v>
      </c>
      <c r="I170" s="215"/>
      <c r="J170" s="212"/>
      <c r="K170" s="212"/>
      <c r="L170" s="216"/>
      <c r="M170" s="217"/>
      <c r="N170" s="218"/>
      <c r="O170" s="218"/>
      <c r="P170" s="218"/>
      <c r="Q170" s="218"/>
      <c r="R170" s="218"/>
      <c r="S170" s="218"/>
      <c r="T170" s="219"/>
      <c r="AT170" s="220" t="s">
        <v>159</v>
      </c>
      <c r="AU170" s="220" t="s">
        <v>83</v>
      </c>
      <c r="AV170" s="13" t="s">
        <v>81</v>
      </c>
      <c r="AW170" s="13" t="s">
        <v>30</v>
      </c>
      <c r="AX170" s="13" t="s">
        <v>73</v>
      </c>
      <c r="AY170" s="220" t="s">
        <v>142</v>
      </c>
    </row>
    <row r="171" spans="2:51" s="14" customFormat="1" ht="11.25">
      <c r="B171" s="221"/>
      <c r="C171" s="222"/>
      <c r="D171" s="204" t="s">
        <v>159</v>
      </c>
      <c r="E171" s="223" t="s">
        <v>1</v>
      </c>
      <c r="F171" s="224" t="s">
        <v>1500</v>
      </c>
      <c r="G171" s="222"/>
      <c r="H171" s="225">
        <v>155.2</v>
      </c>
      <c r="I171" s="226"/>
      <c r="J171" s="222"/>
      <c r="K171" s="222"/>
      <c r="L171" s="227"/>
      <c r="M171" s="228"/>
      <c r="N171" s="229"/>
      <c r="O171" s="229"/>
      <c r="P171" s="229"/>
      <c r="Q171" s="229"/>
      <c r="R171" s="229"/>
      <c r="S171" s="229"/>
      <c r="T171" s="230"/>
      <c r="AT171" s="231" t="s">
        <v>159</v>
      </c>
      <c r="AU171" s="231" t="s">
        <v>83</v>
      </c>
      <c r="AV171" s="14" t="s">
        <v>83</v>
      </c>
      <c r="AW171" s="14" t="s">
        <v>30</v>
      </c>
      <c r="AX171" s="14" t="s">
        <v>81</v>
      </c>
      <c r="AY171" s="231" t="s">
        <v>142</v>
      </c>
    </row>
    <row r="172" spans="1:65" s="2" customFormat="1" ht="24.2" customHeight="1">
      <c r="A172" s="34"/>
      <c r="B172" s="35"/>
      <c r="C172" s="191" t="s">
        <v>203</v>
      </c>
      <c r="D172" s="191" t="s">
        <v>145</v>
      </c>
      <c r="E172" s="192" t="s">
        <v>1511</v>
      </c>
      <c r="F172" s="193" t="s">
        <v>1512</v>
      </c>
      <c r="G172" s="194" t="s">
        <v>319</v>
      </c>
      <c r="H172" s="195">
        <v>155.7</v>
      </c>
      <c r="I172" s="196"/>
      <c r="J172" s="197">
        <f>ROUND(I172*H172,2)</f>
        <v>0</v>
      </c>
      <c r="K172" s="193" t="s">
        <v>149</v>
      </c>
      <c r="L172" s="39"/>
      <c r="M172" s="198" t="s">
        <v>1</v>
      </c>
      <c r="N172" s="199" t="s">
        <v>38</v>
      </c>
      <c r="O172" s="71"/>
      <c r="P172" s="200">
        <f>O172*H172</f>
        <v>0</v>
      </c>
      <c r="Q172" s="200">
        <v>0.10362</v>
      </c>
      <c r="R172" s="200">
        <f>Q172*H172</f>
        <v>16.133634</v>
      </c>
      <c r="S172" s="200">
        <v>0</v>
      </c>
      <c r="T172" s="201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02" t="s">
        <v>168</v>
      </c>
      <c r="AT172" s="202" t="s">
        <v>145</v>
      </c>
      <c r="AU172" s="202" t="s">
        <v>83</v>
      </c>
      <c r="AY172" s="17" t="s">
        <v>142</v>
      </c>
      <c r="BE172" s="203">
        <f>IF(N172="základní",J172,0)</f>
        <v>0</v>
      </c>
      <c r="BF172" s="203">
        <f>IF(N172="snížená",J172,0)</f>
        <v>0</v>
      </c>
      <c r="BG172" s="203">
        <f>IF(N172="zákl. přenesená",J172,0)</f>
        <v>0</v>
      </c>
      <c r="BH172" s="203">
        <f>IF(N172="sníž. přenesená",J172,0)</f>
        <v>0</v>
      </c>
      <c r="BI172" s="203">
        <f>IF(N172="nulová",J172,0)</f>
        <v>0</v>
      </c>
      <c r="BJ172" s="17" t="s">
        <v>81</v>
      </c>
      <c r="BK172" s="203">
        <f>ROUND(I172*H172,2)</f>
        <v>0</v>
      </c>
      <c r="BL172" s="17" t="s">
        <v>168</v>
      </c>
      <c r="BM172" s="202" t="s">
        <v>1513</v>
      </c>
    </row>
    <row r="173" spans="1:47" s="2" customFormat="1" ht="48.75">
      <c r="A173" s="34"/>
      <c r="B173" s="35"/>
      <c r="C173" s="36"/>
      <c r="D173" s="204" t="s">
        <v>152</v>
      </c>
      <c r="E173" s="36"/>
      <c r="F173" s="205" t="s">
        <v>1514</v>
      </c>
      <c r="G173" s="36"/>
      <c r="H173" s="36"/>
      <c r="I173" s="206"/>
      <c r="J173" s="36"/>
      <c r="K173" s="36"/>
      <c r="L173" s="39"/>
      <c r="M173" s="207"/>
      <c r="N173" s="208"/>
      <c r="O173" s="71"/>
      <c r="P173" s="71"/>
      <c r="Q173" s="71"/>
      <c r="R173" s="71"/>
      <c r="S173" s="71"/>
      <c r="T173" s="72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T173" s="17" t="s">
        <v>152</v>
      </c>
      <c r="AU173" s="17" t="s">
        <v>83</v>
      </c>
    </row>
    <row r="174" spans="1:47" s="2" customFormat="1" ht="11.25">
      <c r="A174" s="34"/>
      <c r="B174" s="35"/>
      <c r="C174" s="36"/>
      <c r="D174" s="209" t="s">
        <v>153</v>
      </c>
      <c r="E174" s="36"/>
      <c r="F174" s="210" t="s">
        <v>1515</v>
      </c>
      <c r="G174" s="36"/>
      <c r="H174" s="36"/>
      <c r="I174" s="206"/>
      <c r="J174" s="36"/>
      <c r="K174" s="36"/>
      <c r="L174" s="39"/>
      <c r="M174" s="207"/>
      <c r="N174" s="208"/>
      <c r="O174" s="71"/>
      <c r="P174" s="71"/>
      <c r="Q174" s="71"/>
      <c r="R174" s="71"/>
      <c r="S174" s="71"/>
      <c r="T174" s="72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T174" s="17" t="s">
        <v>153</v>
      </c>
      <c r="AU174" s="17" t="s">
        <v>83</v>
      </c>
    </row>
    <row r="175" spans="2:51" s="13" customFormat="1" ht="11.25">
      <c r="B175" s="211"/>
      <c r="C175" s="212"/>
      <c r="D175" s="204" t="s">
        <v>159</v>
      </c>
      <c r="E175" s="213" t="s">
        <v>1</v>
      </c>
      <c r="F175" s="214" t="s">
        <v>1475</v>
      </c>
      <c r="G175" s="212"/>
      <c r="H175" s="213" t="s">
        <v>1</v>
      </c>
      <c r="I175" s="215"/>
      <c r="J175" s="212"/>
      <c r="K175" s="212"/>
      <c r="L175" s="216"/>
      <c r="M175" s="217"/>
      <c r="N175" s="218"/>
      <c r="O175" s="218"/>
      <c r="P175" s="218"/>
      <c r="Q175" s="218"/>
      <c r="R175" s="218"/>
      <c r="S175" s="218"/>
      <c r="T175" s="219"/>
      <c r="AT175" s="220" t="s">
        <v>159</v>
      </c>
      <c r="AU175" s="220" t="s">
        <v>83</v>
      </c>
      <c r="AV175" s="13" t="s">
        <v>81</v>
      </c>
      <c r="AW175" s="13" t="s">
        <v>30</v>
      </c>
      <c r="AX175" s="13" t="s">
        <v>73</v>
      </c>
      <c r="AY175" s="220" t="s">
        <v>142</v>
      </c>
    </row>
    <row r="176" spans="2:51" s="14" customFormat="1" ht="11.25">
      <c r="B176" s="221"/>
      <c r="C176" s="222"/>
      <c r="D176" s="204" t="s">
        <v>159</v>
      </c>
      <c r="E176" s="223" t="s">
        <v>1</v>
      </c>
      <c r="F176" s="224" t="s">
        <v>1516</v>
      </c>
      <c r="G176" s="222"/>
      <c r="H176" s="225">
        <v>155.7</v>
      </c>
      <c r="I176" s="226"/>
      <c r="J176" s="222"/>
      <c r="K176" s="222"/>
      <c r="L176" s="227"/>
      <c r="M176" s="228"/>
      <c r="N176" s="229"/>
      <c r="O176" s="229"/>
      <c r="P176" s="229"/>
      <c r="Q176" s="229"/>
      <c r="R176" s="229"/>
      <c r="S176" s="229"/>
      <c r="T176" s="230"/>
      <c r="AT176" s="231" t="s">
        <v>159</v>
      </c>
      <c r="AU176" s="231" t="s">
        <v>83</v>
      </c>
      <c r="AV176" s="14" t="s">
        <v>83</v>
      </c>
      <c r="AW176" s="14" t="s">
        <v>30</v>
      </c>
      <c r="AX176" s="14" t="s">
        <v>81</v>
      </c>
      <c r="AY176" s="231" t="s">
        <v>142</v>
      </c>
    </row>
    <row r="177" spans="1:65" s="2" customFormat="1" ht="21.75" customHeight="1">
      <c r="A177" s="34"/>
      <c r="B177" s="35"/>
      <c r="C177" s="247" t="s">
        <v>209</v>
      </c>
      <c r="D177" s="247" t="s">
        <v>376</v>
      </c>
      <c r="E177" s="248" t="s">
        <v>1517</v>
      </c>
      <c r="F177" s="249" t="s">
        <v>1518</v>
      </c>
      <c r="G177" s="250" t="s">
        <v>319</v>
      </c>
      <c r="H177" s="251">
        <v>0.4</v>
      </c>
      <c r="I177" s="252"/>
      <c r="J177" s="253">
        <f>ROUND(I177*H177,2)</f>
        <v>0</v>
      </c>
      <c r="K177" s="249" t="s">
        <v>149</v>
      </c>
      <c r="L177" s="254"/>
      <c r="M177" s="255" t="s">
        <v>1</v>
      </c>
      <c r="N177" s="256" t="s">
        <v>38</v>
      </c>
      <c r="O177" s="71"/>
      <c r="P177" s="200">
        <f>O177*H177</f>
        <v>0</v>
      </c>
      <c r="Q177" s="200">
        <v>0.176</v>
      </c>
      <c r="R177" s="200">
        <f>Q177*H177</f>
        <v>0.0704</v>
      </c>
      <c r="S177" s="200">
        <v>0</v>
      </c>
      <c r="T177" s="201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02" t="s">
        <v>198</v>
      </c>
      <c r="AT177" s="202" t="s">
        <v>376</v>
      </c>
      <c r="AU177" s="202" t="s">
        <v>83</v>
      </c>
      <c r="AY177" s="17" t="s">
        <v>142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17" t="s">
        <v>81</v>
      </c>
      <c r="BK177" s="203">
        <f>ROUND(I177*H177,2)</f>
        <v>0</v>
      </c>
      <c r="BL177" s="17" t="s">
        <v>168</v>
      </c>
      <c r="BM177" s="202" t="s">
        <v>1519</v>
      </c>
    </row>
    <row r="178" spans="1:47" s="2" customFormat="1" ht="11.25">
      <c r="A178" s="34"/>
      <c r="B178" s="35"/>
      <c r="C178" s="36"/>
      <c r="D178" s="204" t="s">
        <v>152</v>
      </c>
      <c r="E178" s="36"/>
      <c r="F178" s="205" t="s">
        <v>1518</v>
      </c>
      <c r="G178" s="36"/>
      <c r="H178" s="36"/>
      <c r="I178" s="206"/>
      <c r="J178" s="36"/>
      <c r="K178" s="36"/>
      <c r="L178" s="39"/>
      <c r="M178" s="207"/>
      <c r="N178" s="208"/>
      <c r="O178" s="71"/>
      <c r="P178" s="71"/>
      <c r="Q178" s="71"/>
      <c r="R178" s="71"/>
      <c r="S178" s="71"/>
      <c r="T178" s="72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T178" s="17" t="s">
        <v>152</v>
      </c>
      <c r="AU178" s="17" t="s">
        <v>83</v>
      </c>
    </row>
    <row r="179" spans="2:51" s="14" customFormat="1" ht="11.25">
      <c r="B179" s="221"/>
      <c r="C179" s="222"/>
      <c r="D179" s="204" t="s">
        <v>159</v>
      </c>
      <c r="E179" s="223" t="s">
        <v>1</v>
      </c>
      <c r="F179" s="224" t="s">
        <v>1520</v>
      </c>
      <c r="G179" s="222"/>
      <c r="H179" s="225">
        <v>0.4</v>
      </c>
      <c r="I179" s="226"/>
      <c r="J179" s="222"/>
      <c r="K179" s="222"/>
      <c r="L179" s="227"/>
      <c r="M179" s="228"/>
      <c r="N179" s="229"/>
      <c r="O179" s="229"/>
      <c r="P179" s="229"/>
      <c r="Q179" s="229"/>
      <c r="R179" s="229"/>
      <c r="S179" s="229"/>
      <c r="T179" s="230"/>
      <c r="AT179" s="231" t="s">
        <v>159</v>
      </c>
      <c r="AU179" s="231" t="s">
        <v>83</v>
      </c>
      <c r="AV179" s="14" t="s">
        <v>83</v>
      </c>
      <c r="AW179" s="14" t="s">
        <v>30</v>
      </c>
      <c r="AX179" s="14" t="s">
        <v>81</v>
      </c>
      <c r="AY179" s="231" t="s">
        <v>142</v>
      </c>
    </row>
    <row r="180" spans="1:65" s="2" customFormat="1" ht="16.5" customHeight="1">
      <c r="A180" s="34"/>
      <c r="B180" s="35"/>
      <c r="C180" s="247" t="s">
        <v>214</v>
      </c>
      <c r="D180" s="247" t="s">
        <v>376</v>
      </c>
      <c r="E180" s="248" t="s">
        <v>1521</v>
      </c>
      <c r="F180" s="249" t="s">
        <v>1522</v>
      </c>
      <c r="G180" s="250" t="s">
        <v>319</v>
      </c>
      <c r="H180" s="251">
        <v>167.2</v>
      </c>
      <c r="I180" s="252"/>
      <c r="J180" s="253">
        <f>ROUND(I180*H180,2)</f>
        <v>0</v>
      </c>
      <c r="K180" s="249" t="s">
        <v>149</v>
      </c>
      <c r="L180" s="254"/>
      <c r="M180" s="255" t="s">
        <v>1</v>
      </c>
      <c r="N180" s="256" t="s">
        <v>38</v>
      </c>
      <c r="O180" s="71"/>
      <c r="P180" s="200">
        <f>O180*H180</f>
        <v>0</v>
      </c>
      <c r="Q180" s="200">
        <v>0.152</v>
      </c>
      <c r="R180" s="200">
        <f>Q180*H180</f>
        <v>25.414399999999997</v>
      </c>
      <c r="S180" s="200">
        <v>0</v>
      </c>
      <c r="T180" s="201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02" t="s">
        <v>198</v>
      </c>
      <c r="AT180" s="202" t="s">
        <v>376</v>
      </c>
      <c r="AU180" s="202" t="s">
        <v>83</v>
      </c>
      <c r="AY180" s="17" t="s">
        <v>142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17" t="s">
        <v>81</v>
      </c>
      <c r="BK180" s="203">
        <f>ROUND(I180*H180,2)</f>
        <v>0</v>
      </c>
      <c r="BL180" s="17" t="s">
        <v>168</v>
      </c>
      <c r="BM180" s="202" t="s">
        <v>1523</v>
      </c>
    </row>
    <row r="181" spans="1:47" s="2" customFormat="1" ht="11.25">
      <c r="A181" s="34"/>
      <c r="B181" s="35"/>
      <c r="C181" s="36"/>
      <c r="D181" s="204" t="s">
        <v>152</v>
      </c>
      <c r="E181" s="36"/>
      <c r="F181" s="205" t="s">
        <v>1522</v>
      </c>
      <c r="G181" s="36"/>
      <c r="H181" s="36"/>
      <c r="I181" s="206"/>
      <c r="J181" s="36"/>
      <c r="K181" s="36"/>
      <c r="L181" s="39"/>
      <c r="M181" s="207"/>
      <c r="N181" s="208"/>
      <c r="O181" s="71"/>
      <c r="P181" s="71"/>
      <c r="Q181" s="71"/>
      <c r="R181" s="71"/>
      <c r="S181" s="71"/>
      <c r="T181" s="72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T181" s="17" t="s">
        <v>152</v>
      </c>
      <c r="AU181" s="17" t="s">
        <v>83</v>
      </c>
    </row>
    <row r="182" spans="2:51" s="14" customFormat="1" ht="11.25">
      <c r="B182" s="221"/>
      <c r="C182" s="222"/>
      <c r="D182" s="204" t="s">
        <v>159</v>
      </c>
      <c r="E182" s="223" t="s">
        <v>1</v>
      </c>
      <c r="F182" s="224" t="s">
        <v>1524</v>
      </c>
      <c r="G182" s="222"/>
      <c r="H182" s="225">
        <v>152</v>
      </c>
      <c r="I182" s="226"/>
      <c r="J182" s="222"/>
      <c r="K182" s="222"/>
      <c r="L182" s="227"/>
      <c r="M182" s="228"/>
      <c r="N182" s="229"/>
      <c r="O182" s="229"/>
      <c r="P182" s="229"/>
      <c r="Q182" s="229"/>
      <c r="R182" s="229"/>
      <c r="S182" s="229"/>
      <c r="T182" s="230"/>
      <c r="AT182" s="231" t="s">
        <v>159</v>
      </c>
      <c r="AU182" s="231" t="s">
        <v>83</v>
      </c>
      <c r="AV182" s="14" t="s">
        <v>83</v>
      </c>
      <c r="AW182" s="14" t="s">
        <v>30</v>
      </c>
      <c r="AX182" s="14" t="s">
        <v>73</v>
      </c>
      <c r="AY182" s="231" t="s">
        <v>142</v>
      </c>
    </row>
    <row r="183" spans="2:51" s="14" customFormat="1" ht="11.25">
      <c r="B183" s="221"/>
      <c r="C183" s="222"/>
      <c r="D183" s="204" t="s">
        <v>159</v>
      </c>
      <c r="E183" s="223" t="s">
        <v>1</v>
      </c>
      <c r="F183" s="224" t="s">
        <v>1525</v>
      </c>
      <c r="G183" s="222"/>
      <c r="H183" s="225">
        <v>15.2</v>
      </c>
      <c r="I183" s="226"/>
      <c r="J183" s="222"/>
      <c r="K183" s="222"/>
      <c r="L183" s="227"/>
      <c r="M183" s="228"/>
      <c r="N183" s="229"/>
      <c r="O183" s="229"/>
      <c r="P183" s="229"/>
      <c r="Q183" s="229"/>
      <c r="R183" s="229"/>
      <c r="S183" s="229"/>
      <c r="T183" s="230"/>
      <c r="AT183" s="231" t="s">
        <v>159</v>
      </c>
      <c r="AU183" s="231" t="s">
        <v>83</v>
      </c>
      <c r="AV183" s="14" t="s">
        <v>83</v>
      </c>
      <c r="AW183" s="14" t="s">
        <v>30</v>
      </c>
      <c r="AX183" s="14" t="s">
        <v>73</v>
      </c>
      <c r="AY183" s="231" t="s">
        <v>142</v>
      </c>
    </row>
    <row r="184" spans="2:51" s="15" customFormat="1" ht="11.25">
      <c r="B184" s="236"/>
      <c r="C184" s="237"/>
      <c r="D184" s="204" t="s">
        <v>159</v>
      </c>
      <c r="E184" s="238" t="s">
        <v>1</v>
      </c>
      <c r="F184" s="239" t="s">
        <v>374</v>
      </c>
      <c r="G184" s="237"/>
      <c r="H184" s="240">
        <v>167.2</v>
      </c>
      <c r="I184" s="241"/>
      <c r="J184" s="237"/>
      <c r="K184" s="237"/>
      <c r="L184" s="242"/>
      <c r="M184" s="243"/>
      <c r="N184" s="244"/>
      <c r="O184" s="244"/>
      <c r="P184" s="244"/>
      <c r="Q184" s="244"/>
      <c r="R184" s="244"/>
      <c r="S184" s="244"/>
      <c r="T184" s="245"/>
      <c r="AT184" s="246" t="s">
        <v>159</v>
      </c>
      <c r="AU184" s="246" t="s">
        <v>83</v>
      </c>
      <c r="AV184" s="15" t="s">
        <v>168</v>
      </c>
      <c r="AW184" s="15" t="s">
        <v>30</v>
      </c>
      <c r="AX184" s="15" t="s">
        <v>81</v>
      </c>
      <c r="AY184" s="246" t="s">
        <v>142</v>
      </c>
    </row>
    <row r="185" spans="1:65" s="2" customFormat="1" ht="24.2" customHeight="1">
      <c r="A185" s="34"/>
      <c r="B185" s="35"/>
      <c r="C185" s="247" t="s">
        <v>222</v>
      </c>
      <c r="D185" s="247" t="s">
        <v>376</v>
      </c>
      <c r="E185" s="248" t="s">
        <v>1526</v>
      </c>
      <c r="F185" s="249" t="s">
        <v>1527</v>
      </c>
      <c r="G185" s="250" t="s">
        <v>319</v>
      </c>
      <c r="H185" s="251">
        <v>1.7</v>
      </c>
      <c r="I185" s="252"/>
      <c r="J185" s="253">
        <f>ROUND(I185*H185,2)</f>
        <v>0</v>
      </c>
      <c r="K185" s="249" t="s">
        <v>149</v>
      </c>
      <c r="L185" s="254"/>
      <c r="M185" s="255" t="s">
        <v>1</v>
      </c>
      <c r="N185" s="256" t="s">
        <v>38</v>
      </c>
      <c r="O185" s="71"/>
      <c r="P185" s="200">
        <f>O185*H185</f>
        <v>0</v>
      </c>
      <c r="Q185" s="200">
        <v>0.175</v>
      </c>
      <c r="R185" s="200">
        <f>Q185*H185</f>
        <v>0.2975</v>
      </c>
      <c r="S185" s="200">
        <v>0</v>
      </c>
      <c r="T185" s="201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02" t="s">
        <v>198</v>
      </c>
      <c r="AT185" s="202" t="s">
        <v>376</v>
      </c>
      <c r="AU185" s="202" t="s">
        <v>83</v>
      </c>
      <c r="AY185" s="17" t="s">
        <v>142</v>
      </c>
      <c r="BE185" s="203">
        <f>IF(N185="základní",J185,0)</f>
        <v>0</v>
      </c>
      <c r="BF185" s="203">
        <f>IF(N185="snížená",J185,0)</f>
        <v>0</v>
      </c>
      <c r="BG185" s="203">
        <f>IF(N185="zákl. přenesená",J185,0)</f>
        <v>0</v>
      </c>
      <c r="BH185" s="203">
        <f>IF(N185="sníž. přenesená",J185,0)</f>
        <v>0</v>
      </c>
      <c r="BI185" s="203">
        <f>IF(N185="nulová",J185,0)</f>
        <v>0</v>
      </c>
      <c r="BJ185" s="17" t="s">
        <v>81</v>
      </c>
      <c r="BK185" s="203">
        <f>ROUND(I185*H185,2)</f>
        <v>0</v>
      </c>
      <c r="BL185" s="17" t="s">
        <v>168</v>
      </c>
      <c r="BM185" s="202" t="s">
        <v>1528</v>
      </c>
    </row>
    <row r="186" spans="1:47" s="2" customFormat="1" ht="19.5">
      <c r="A186" s="34"/>
      <c r="B186" s="35"/>
      <c r="C186" s="36"/>
      <c r="D186" s="204" t="s">
        <v>152</v>
      </c>
      <c r="E186" s="36"/>
      <c r="F186" s="205" t="s">
        <v>1527</v>
      </c>
      <c r="G186" s="36"/>
      <c r="H186" s="36"/>
      <c r="I186" s="206"/>
      <c r="J186" s="36"/>
      <c r="K186" s="36"/>
      <c r="L186" s="39"/>
      <c r="M186" s="207"/>
      <c r="N186" s="208"/>
      <c r="O186" s="71"/>
      <c r="P186" s="71"/>
      <c r="Q186" s="71"/>
      <c r="R186" s="71"/>
      <c r="S186" s="71"/>
      <c r="T186" s="72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T186" s="17" t="s">
        <v>152</v>
      </c>
      <c r="AU186" s="17" t="s">
        <v>83</v>
      </c>
    </row>
    <row r="187" spans="2:51" s="14" customFormat="1" ht="11.25">
      <c r="B187" s="221"/>
      <c r="C187" s="222"/>
      <c r="D187" s="204" t="s">
        <v>159</v>
      </c>
      <c r="E187" s="223" t="s">
        <v>1</v>
      </c>
      <c r="F187" s="224" t="s">
        <v>1529</v>
      </c>
      <c r="G187" s="222"/>
      <c r="H187" s="225">
        <v>1.7</v>
      </c>
      <c r="I187" s="226"/>
      <c r="J187" s="222"/>
      <c r="K187" s="222"/>
      <c r="L187" s="227"/>
      <c r="M187" s="228"/>
      <c r="N187" s="229"/>
      <c r="O187" s="229"/>
      <c r="P187" s="229"/>
      <c r="Q187" s="229"/>
      <c r="R187" s="229"/>
      <c r="S187" s="229"/>
      <c r="T187" s="230"/>
      <c r="AT187" s="231" t="s">
        <v>159</v>
      </c>
      <c r="AU187" s="231" t="s">
        <v>83</v>
      </c>
      <c r="AV187" s="14" t="s">
        <v>83</v>
      </c>
      <c r="AW187" s="14" t="s">
        <v>30</v>
      </c>
      <c r="AX187" s="14" t="s">
        <v>81</v>
      </c>
      <c r="AY187" s="231" t="s">
        <v>142</v>
      </c>
    </row>
    <row r="188" spans="1:65" s="2" customFormat="1" ht="24.2" customHeight="1">
      <c r="A188" s="34"/>
      <c r="B188" s="35"/>
      <c r="C188" s="247" t="s">
        <v>230</v>
      </c>
      <c r="D188" s="247" t="s">
        <v>376</v>
      </c>
      <c r="E188" s="248" t="s">
        <v>1530</v>
      </c>
      <c r="F188" s="249" t="s">
        <v>1531</v>
      </c>
      <c r="G188" s="250" t="s">
        <v>319</v>
      </c>
      <c r="H188" s="251">
        <v>1.7</v>
      </c>
      <c r="I188" s="252"/>
      <c r="J188" s="253">
        <f>ROUND(I188*H188,2)</f>
        <v>0</v>
      </c>
      <c r="K188" s="249" t="s">
        <v>149</v>
      </c>
      <c r="L188" s="254"/>
      <c r="M188" s="255" t="s">
        <v>1</v>
      </c>
      <c r="N188" s="256" t="s">
        <v>38</v>
      </c>
      <c r="O188" s="71"/>
      <c r="P188" s="200">
        <f>O188*H188</f>
        <v>0</v>
      </c>
      <c r="Q188" s="200">
        <v>0.176</v>
      </c>
      <c r="R188" s="200">
        <f>Q188*H188</f>
        <v>0.29919999999999997</v>
      </c>
      <c r="S188" s="200">
        <v>0</v>
      </c>
      <c r="T188" s="201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02" t="s">
        <v>198</v>
      </c>
      <c r="AT188" s="202" t="s">
        <v>376</v>
      </c>
      <c r="AU188" s="202" t="s">
        <v>83</v>
      </c>
      <c r="AY188" s="17" t="s">
        <v>142</v>
      </c>
      <c r="BE188" s="203">
        <f>IF(N188="základní",J188,0)</f>
        <v>0</v>
      </c>
      <c r="BF188" s="203">
        <f>IF(N188="snížená",J188,0)</f>
        <v>0</v>
      </c>
      <c r="BG188" s="203">
        <f>IF(N188="zákl. přenesená",J188,0)</f>
        <v>0</v>
      </c>
      <c r="BH188" s="203">
        <f>IF(N188="sníž. přenesená",J188,0)</f>
        <v>0</v>
      </c>
      <c r="BI188" s="203">
        <f>IF(N188="nulová",J188,0)</f>
        <v>0</v>
      </c>
      <c r="BJ188" s="17" t="s">
        <v>81</v>
      </c>
      <c r="BK188" s="203">
        <f>ROUND(I188*H188,2)</f>
        <v>0</v>
      </c>
      <c r="BL188" s="17" t="s">
        <v>168</v>
      </c>
      <c r="BM188" s="202" t="s">
        <v>1532</v>
      </c>
    </row>
    <row r="189" spans="1:47" s="2" customFormat="1" ht="11.25">
      <c r="A189" s="34"/>
      <c r="B189" s="35"/>
      <c r="C189" s="36"/>
      <c r="D189" s="204" t="s">
        <v>152</v>
      </c>
      <c r="E189" s="36"/>
      <c r="F189" s="205" t="s">
        <v>1531</v>
      </c>
      <c r="G189" s="36"/>
      <c r="H189" s="36"/>
      <c r="I189" s="206"/>
      <c r="J189" s="36"/>
      <c r="K189" s="36"/>
      <c r="L189" s="39"/>
      <c r="M189" s="207"/>
      <c r="N189" s="208"/>
      <c r="O189" s="71"/>
      <c r="P189" s="71"/>
      <c r="Q189" s="71"/>
      <c r="R189" s="71"/>
      <c r="S189" s="71"/>
      <c r="T189" s="72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T189" s="17" t="s">
        <v>152</v>
      </c>
      <c r="AU189" s="17" t="s">
        <v>83</v>
      </c>
    </row>
    <row r="190" spans="2:51" s="14" customFormat="1" ht="11.25">
      <c r="B190" s="221"/>
      <c r="C190" s="222"/>
      <c r="D190" s="204" t="s">
        <v>159</v>
      </c>
      <c r="E190" s="223" t="s">
        <v>1</v>
      </c>
      <c r="F190" s="224" t="s">
        <v>1529</v>
      </c>
      <c r="G190" s="222"/>
      <c r="H190" s="225">
        <v>1.7</v>
      </c>
      <c r="I190" s="226"/>
      <c r="J190" s="222"/>
      <c r="K190" s="222"/>
      <c r="L190" s="227"/>
      <c r="M190" s="228"/>
      <c r="N190" s="229"/>
      <c r="O190" s="229"/>
      <c r="P190" s="229"/>
      <c r="Q190" s="229"/>
      <c r="R190" s="229"/>
      <c r="S190" s="229"/>
      <c r="T190" s="230"/>
      <c r="AT190" s="231" t="s">
        <v>159</v>
      </c>
      <c r="AU190" s="231" t="s">
        <v>83</v>
      </c>
      <c r="AV190" s="14" t="s">
        <v>83</v>
      </c>
      <c r="AW190" s="14" t="s">
        <v>30</v>
      </c>
      <c r="AX190" s="14" t="s">
        <v>81</v>
      </c>
      <c r="AY190" s="231" t="s">
        <v>142</v>
      </c>
    </row>
    <row r="191" spans="2:63" s="12" customFormat="1" ht="22.9" customHeight="1">
      <c r="B191" s="175"/>
      <c r="C191" s="176"/>
      <c r="D191" s="177" t="s">
        <v>72</v>
      </c>
      <c r="E191" s="189" t="s">
        <v>198</v>
      </c>
      <c r="F191" s="189" t="s">
        <v>785</v>
      </c>
      <c r="G191" s="176"/>
      <c r="H191" s="176"/>
      <c r="I191" s="179"/>
      <c r="J191" s="190">
        <f>BK191</f>
        <v>0</v>
      </c>
      <c r="K191" s="176"/>
      <c r="L191" s="181"/>
      <c r="M191" s="182"/>
      <c r="N191" s="183"/>
      <c r="O191" s="183"/>
      <c r="P191" s="184">
        <f>SUM(P192:P206)</f>
        <v>0</v>
      </c>
      <c r="Q191" s="183"/>
      <c r="R191" s="184">
        <f>SUM(R192:R206)</f>
        <v>3.75392</v>
      </c>
      <c r="S191" s="183"/>
      <c r="T191" s="185">
        <f>SUM(T192:T206)</f>
        <v>0</v>
      </c>
      <c r="AR191" s="186" t="s">
        <v>81</v>
      </c>
      <c r="AT191" s="187" t="s">
        <v>72</v>
      </c>
      <c r="AU191" s="187" t="s">
        <v>81</v>
      </c>
      <c r="AY191" s="186" t="s">
        <v>142</v>
      </c>
      <c r="BK191" s="188">
        <f>SUM(BK192:BK206)</f>
        <v>0</v>
      </c>
    </row>
    <row r="192" spans="1:65" s="2" customFormat="1" ht="24.2" customHeight="1">
      <c r="A192" s="34"/>
      <c r="B192" s="35"/>
      <c r="C192" s="191" t="s">
        <v>236</v>
      </c>
      <c r="D192" s="191" t="s">
        <v>145</v>
      </c>
      <c r="E192" s="192" t="s">
        <v>1533</v>
      </c>
      <c r="F192" s="193" t="s">
        <v>1534</v>
      </c>
      <c r="G192" s="194" t="s">
        <v>408</v>
      </c>
      <c r="H192" s="195">
        <v>1</v>
      </c>
      <c r="I192" s="196"/>
      <c r="J192" s="197">
        <f>ROUND(I192*H192,2)</f>
        <v>0</v>
      </c>
      <c r="K192" s="193" t="s">
        <v>149</v>
      </c>
      <c r="L192" s="39"/>
      <c r="M192" s="198" t="s">
        <v>1</v>
      </c>
      <c r="N192" s="199" t="s">
        <v>38</v>
      </c>
      <c r="O192" s="71"/>
      <c r="P192" s="200">
        <f>O192*H192</f>
        <v>0</v>
      </c>
      <c r="Q192" s="200">
        <v>0.42368</v>
      </c>
      <c r="R192" s="200">
        <f>Q192*H192</f>
        <v>0.42368</v>
      </c>
      <c r="S192" s="200">
        <v>0</v>
      </c>
      <c r="T192" s="201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02" t="s">
        <v>168</v>
      </c>
      <c r="AT192" s="202" t="s">
        <v>145</v>
      </c>
      <c r="AU192" s="202" t="s">
        <v>83</v>
      </c>
      <c r="AY192" s="17" t="s">
        <v>142</v>
      </c>
      <c r="BE192" s="203">
        <f>IF(N192="základní",J192,0)</f>
        <v>0</v>
      </c>
      <c r="BF192" s="203">
        <f>IF(N192="snížená",J192,0)</f>
        <v>0</v>
      </c>
      <c r="BG192" s="203">
        <f>IF(N192="zákl. přenesená",J192,0)</f>
        <v>0</v>
      </c>
      <c r="BH192" s="203">
        <f>IF(N192="sníž. přenesená",J192,0)</f>
        <v>0</v>
      </c>
      <c r="BI192" s="203">
        <f>IF(N192="nulová",J192,0)</f>
        <v>0</v>
      </c>
      <c r="BJ192" s="17" t="s">
        <v>81</v>
      </c>
      <c r="BK192" s="203">
        <f>ROUND(I192*H192,2)</f>
        <v>0</v>
      </c>
      <c r="BL192" s="17" t="s">
        <v>168</v>
      </c>
      <c r="BM192" s="202" t="s">
        <v>1535</v>
      </c>
    </row>
    <row r="193" spans="1:47" s="2" customFormat="1" ht="19.5">
      <c r="A193" s="34"/>
      <c r="B193" s="35"/>
      <c r="C193" s="36"/>
      <c r="D193" s="204" t="s">
        <v>152</v>
      </c>
      <c r="E193" s="36"/>
      <c r="F193" s="205" t="s">
        <v>1536</v>
      </c>
      <c r="G193" s="36"/>
      <c r="H193" s="36"/>
      <c r="I193" s="206"/>
      <c r="J193" s="36"/>
      <c r="K193" s="36"/>
      <c r="L193" s="39"/>
      <c r="M193" s="207"/>
      <c r="N193" s="208"/>
      <c r="O193" s="71"/>
      <c r="P193" s="71"/>
      <c r="Q193" s="71"/>
      <c r="R193" s="71"/>
      <c r="S193" s="71"/>
      <c r="T193" s="72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T193" s="17" t="s">
        <v>152</v>
      </c>
      <c r="AU193" s="17" t="s">
        <v>83</v>
      </c>
    </row>
    <row r="194" spans="1:47" s="2" customFormat="1" ht="11.25">
      <c r="A194" s="34"/>
      <c r="B194" s="35"/>
      <c r="C194" s="36"/>
      <c r="D194" s="209" t="s">
        <v>153</v>
      </c>
      <c r="E194" s="36"/>
      <c r="F194" s="210" t="s">
        <v>1537</v>
      </c>
      <c r="G194" s="36"/>
      <c r="H194" s="36"/>
      <c r="I194" s="206"/>
      <c r="J194" s="36"/>
      <c r="K194" s="36"/>
      <c r="L194" s="39"/>
      <c r="M194" s="207"/>
      <c r="N194" s="208"/>
      <c r="O194" s="71"/>
      <c r="P194" s="71"/>
      <c r="Q194" s="71"/>
      <c r="R194" s="71"/>
      <c r="S194" s="71"/>
      <c r="T194" s="72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T194" s="17" t="s">
        <v>153</v>
      </c>
      <c r="AU194" s="17" t="s">
        <v>83</v>
      </c>
    </row>
    <row r="195" spans="2:51" s="13" customFormat="1" ht="11.25">
      <c r="B195" s="211"/>
      <c r="C195" s="212"/>
      <c r="D195" s="204" t="s">
        <v>159</v>
      </c>
      <c r="E195" s="213" t="s">
        <v>1</v>
      </c>
      <c r="F195" s="214" t="s">
        <v>1475</v>
      </c>
      <c r="G195" s="212"/>
      <c r="H195" s="213" t="s">
        <v>1</v>
      </c>
      <c r="I195" s="215"/>
      <c r="J195" s="212"/>
      <c r="K195" s="212"/>
      <c r="L195" s="216"/>
      <c r="M195" s="217"/>
      <c r="N195" s="218"/>
      <c r="O195" s="218"/>
      <c r="P195" s="218"/>
      <c r="Q195" s="218"/>
      <c r="R195" s="218"/>
      <c r="S195" s="218"/>
      <c r="T195" s="219"/>
      <c r="AT195" s="220" t="s">
        <v>159</v>
      </c>
      <c r="AU195" s="220" t="s">
        <v>83</v>
      </c>
      <c r="AV195" s="13" t="s">
        <v>81</v>
      </c>
      <c r="AW195" s="13" t="s">
        <v>30</v>
      </c>
      <c r="AX195" s="13" t="s">
        <v>73</v>
      </c>
      <c r="AY195" s="220" t="s">
        <v>142</v>
      </c>
    </row>
    <row r="196" spans="2:51" s="14" customFormat="1" ht="11.25">
      <c r="B196" s="221"/>
      <c r="C196" s="222"/>
      <c r="D196" s="204" t="s">
        <v>159</v>
      </c>
      <c r="E196" s="223" t="s">
        <v>1</v>
      </c>
      <c r="F196" s="224" t="s">
        <v>81</v>
      </c>
      <c r="G196" s="222"/>
      <c r="H196" s="225">
        <v>1</v>
      </c>
      <c r="I196" s="226"/>
      <c r="J196" s="222"/>
      <c r="K196" s="222"/>
      <c r="L196" s="227"/>
      <c r="M196" s="228"/>
      <c r="N196" s="229"/>
      <c r="O196" s="229"/>
      <c r="P196" s="229"/>
      <c r="Q196" s="229"/>
      <c r="R196" s="229"/>
      <c r="S196" s="229"/>
      <c r="T196" s="230"/>
      <c r="AT196" s="231" t="s">
        <v>159</v>
      </c>
      <c r="AU196" s="231" t="s">
        <v>83</v>
      </c>
      <c r="AV196" s="14" t="s">
        <v>83</v>
      </c>
      <c r="AW196" s="14" t="s">
        <v>30</v>
      </c>
      <c r="AX196" s="14" t="s">
        <v>81</v>
      </c>
      <c r="AY196" s="231" t="s">
        <v>142</v>
      </c>
    </row>
    <row r="197" spans="1:65" s="2" customFormat="1" ht="24.2" customHeight="1">
      <c r="A197" s="34"/>
      <c r="B197" s="35"/>
      <c r="C197" s="191" t="s">
        <v>8</v>
      </c>
      <c r="D197" s="191" t="s">
        <v>145</v>
      </c>
      <c r="E197" s="192" t="s">
        <v>1342</v>
      </c>
      <c r="F197" s="193" t="s">
        <v>1343</v>
      </c>
      <c r="G197" s="194" t="s">
        <v>408</v>
      </c>
      <c r="H197" s="195">
        <v>2</v>
      </c>
      <c r="I197" s="196"/>
      <c r="J197" s="197">
        <f>ROUND(I197*H197,2)</f>
        <v>0</v>
      </c>
      <c r="K197" s="193" t="s">
        <v>149</v>
      </c>
      <c r="L197" s="39"/>
      <c r="M197" s="198" t="s">
        <v>1</v>
      </c>
      <c r="N197" s="199" t="s">
        <v>38</v>
      </c>
      <c r="O197" s="71"/>
      <c r="P197" s="200">
        <f>O197*H197</f>
        <v>0</v>
      </c>
      <c r="Q197" s="200">
        <v>0.4208</v>
      </c>
      <c r="R197" s="200">
        <f>Q197*H197</f>
        <v>0.8416</v>
      </c>
      <c r="S197" s="200">
        <v>0</v>
      </c>
      <c r="T197" s="201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02" t="s">
        <v>168</v>
      </c>
      <c r="AT197" s="202" t="s">
        <v>145</v>
      </c>
      <c r="AU197" s="202" t="s">
        <v>83</v>
      </c>
      <c r="AY197" s="17" t="s">
        <v>142</v>
      </c>
      <c r="BE197" s="203">
        <f>IF(N197="základní",J197,0)</f>
        <v>0</v>
      </c>
      <c r="BF197" s="203">
        <f>IF(N197="snížená",J197,0)</f>
        <v>0</v>
      </c>
      <c r="BG197" s="203">
        <f>IF(N197="zákl. přenesená",J197,0)</f>
        <v>0</v>
      </c>
      <c r="BH197" s="203">
        <f>IF(N197="sníž. přenesená",J197,0)</f>
        <v>0</v>
      </c>
      <c r="BI197" s="203">
        <f>IF(N197="nulová",J197,0)</f>
        <v>0</v>
      </c>
      <c r="BJ197" s="17" t="s">
        <v>81</v>
      </c>
      <c r="BK197" s="203">
        <f>ROUND(I197*H197,2)</f>
        <v>0</v>
      </c>
      <c r="BL197" s="17" t="s">
        <v>168</v>
      </c>
      <c r="BM197" s="202" t="s">
        <v>1538</v>
      </c>
    </row>
    <row r="198" spans="1:47" s="2" customFormat="1" ht="19.5">
      <c r="A198" s="34"/>
      <c r="B198" s="35"/>
      <c r="C198" s="36"/>
      <c r="D198" s="204" t="s">
        <v>152</v>
      </c>
      <c r="E198" s="36"/>
      <c r="F198" s="205" t="s">
        <v>1345</v>
      </c>
      <c r="G198" s="36"/>
      <c r="H198" s="36"/>
      <c r="I198" s="206"/>
      <c r="J198" s="36"/>
      <c r="K198" s="36"/>
      <c r="L198" s="39"/>
      <c r="M198" s="207"/>
      <c r="N198" s="208"/>
      <c r="O198" s="71"/>
      <c r="P198" s="71"/>
      <c r="Q198" s="71"/>
      <c r="R198" s="71"/>
      <c r="S198" s="71"/>
      <c r="T198" s="72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T198" s="17" t="s">
        <v>152</v>
      </c>
      <c r="AU198" s="17" t="s">
        <v>83</v>
      </c>
    </row>
    <row r="199" spans="1:47" s="2" customFormat="1" ht="11.25">
      <c r="A199" s="34"/>
      <c r="B199" s="35"/>
      <c r="C199" s="36"/>
      <c r="D199" s="209" t="s">
        <v>153</v>
      </c>
      <c r="E199" s="36"/>
      <c r="F199" s="210" t="s">
        <v>1346</v>
      </c>
      <c r="G199" s="36"/>
      <c r="H199" s="36"/>
      <c r="I199" s="206"/>
      <c r="J199" s="36"/>
      <c r="K199" s="36"/>
      <c r="L199" s="39"/>
      <c r="M199" s="207"/>
      <c r="N199" s="208"/>
      <c r="O199" s="71"/>
      <c r="P199" s="71"/>
      <c r="Q199" s="71"/>
      <c r="R199" s="71"/>
      <c r="S199" s="71"/>
      <c r="T199" s="72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T199" s="17" t="s">
        <v>153</v>
      </c>
      <c r="AU199" s="17" t="s">
        <v>83</v>
      </c>
    </row>
    <row r="200" spans="2:51" s="13" customFormat="1" ht="11.25">
      <c r="B200" s="211"/>
      <c r="C200" s="212"/>
      <c r="D200" s="204" t="s">
        <v>159</v>
      </c>
      <c r="E200" s="213" t="s">
        <v>1</v>
      </c>
      <c r="F200" s="214" t="s">
        <v>1475</v>
      </c>
      <c r="G200" s="212"/>
      <c r="H200" s="213" t="s">
        <v>1</v>
      </c>
      <c r="I200" s="215"/>
      <c r="J200" s="212"/>
      <c r="K200" s="212"/>
      <c r="L200" s="216"/>
      <c r="M200" s="217"/>
      <c r="N200" s="218"/>
      <c r="O200" s="218"/>
      <c r="P200" s="218"/>
      <c r="Q200" s="218"/>
      <c r="R200" s="218"/>
      <c r="S200" s="218"/>
      <c r="T200" s="219"/>
      <c r="AT200" s="220" t="s">
        <v>159</v>
      </c>
      <c r="AU200" s="220" t="s">
        <v>83</v>
      </c>
      <c r="AV200" s="13" t="s">
        <v>81</v>
      </c>
      <c r="AW200" s="13" t="s">
        <v>30</v>
      </c>
      <c r="AX200" s="13" t="s">
        <v>73</v>
      </c>
      <c r="AY200" s="220" t="s">
        <v>142</v>
      </c>
    </row>
    <row r="201" spans="2:51" s="14" customFormat="1" ht="11.25">
      <c r="B201" s="221"/>
      <c r="C201" s="222"/>
      <c r="D201" s="204" t="s">
        <v>159</v>
      </c>
      <c r="E201" s="223" t="s">
        <v>1</v>
      </c>
      <c r="F201" s="224" t="s">
        <v>83</v>
      </c>
      <c r="G201" s="222"/>
      <c r="H201" s="225">
        <v>2</v>
      </c>
      <c r="I201" s="226"/>
      <c r="J201" s="222"/>
      <c r="K201" s="222"/>
      <c r="L201" s="227"/>
      <c r="M201" s="228"/>
      <c r="N201" s="229"/>
      <c r="O201" s="229"/>
      <c r="P201" s="229"/>
      <c r="Q201" s="229"/>
      <c r="R201" s="229"/>
      <c r="S201" s="229"/>
      <c r="T201" s="230"/>
      <c r="AT201" s="231" t="s">
        <v>159</v>
      </c>
      <c r="AU201" s="231" t="s">
        <v>83</v>
      </c>
      <c r="AV201" s="14" t="s">
        <v>83</v>
      </c>
      <c r="AW201" s="14" t="s">
        <v>30</v>
      </c>
      <c r="AX201" s="14" t="s">
        <v>81</v>
      </c>
      <c r="AY201" s="231" t="s">
        <v>142</v>
      </c>
    </row>
    <row r="202" spans="1:65" s="2" customFormat="1" ht="33" customHeight="1">
      <c r="A202" s="34"/>
      <c r="B202" s="35"/>
      <c r="C202" s="191" t="s">
        <v>249</v>
      </c>
      <c r="D202" s="191" t="s">
        <v>145</v>
      </c>
      <c r="E202" s="192" t="s">
        <v>1539</v>
      </c>
      <c r="F202" s="193" t="s">
        <v>1540</v>
      </c>
      <c r="G202" s="194" t="s">
        <v>408</v>
      </c>
      <c r="H202" s="195">
        <v>8</v>
      </c>
      <c r="I202" s="196"/>
      <c r="J202" s="197">
        <f>ROUND(I202*H202,2)</f>
        <v>0</v>
      </c>
      <c r="K202" s="193" t="s">
        <v>149</v>
      </c>
      <c r="L202" s="39"/>
      <c r="M202" s="198" t="s">
        <v>1</v>
      </c>
      <c r="N202" s="199" t="s">
        <v>38</v>
      </c>
      <c r="O202" s="71"/>
      <c r="P202" s="200">
        <f>O202*H202</f>
        <v>0</v>
      </c>
      <c r="Q202" s="200">
        <v>0.31108</v>
      </c>
      <c r="R202" s="200">
        <f>Q202*H202</f>
        <v>2.48864</v>
      </c>
      <c r="S202" s="200">
        <v>0</v>
      </c>
      <c r="T202" s="201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02" t="s">
        <v>168</v>
      </c>
      <c r="AT202" s="202" t="s">
        <v>145</v>
      </c>
      <c r="AU202" s="202" t="s">
        <v>83</v>
      </c>
      <c r="AY202" s="17" t="s">
        <v>142</v>
      </c>
      <c r="BE202" s="203">
        <f>IF(N202="základní",J202,0)</f>
        <v>0</v>
      </c>
      <c r="BF202" s="203">
        <f>IF(N202="snížená",J202,0)</f>
        <v>0</v>
      </c>
      <c r="BG202" s="203">
        <f>IF(N202="zákl. přenesená",J202,0)</f>
        <v>0</v>
      </c>
      <c r="BH202" s="203">
        <f>IF(N202="sníž. přenesená",J202,0)</f>
        <v>0</v>
      </c>
      <c r="BI202" s="203">
        <f>IF(N202="nulová",J202,0)</f>
        <v>0</v>
      </c>
      <c r="BJ202" s="17" t="s">
        <v>81</v>
      </c>
      <c r="BK202" s="203">
        <f>ROUND(I202*H202,2)</f>
        <v>0</v>
      </c>
      <c r="BL202" s="17" t="s">
        <v>168</v>
      </c>
      <c r="BM202" s="202" t="s">
        <v>1541</v>
      </c>
    </row>
    <row r="203" spans="1:47" s="2" customFormat="1" ht="19.5">
      <c r="A203" s="34"/>
      <c r="B203" s="35"/>
      <c r="C203" s="36"/>
      <c r="D203" s="204" t="s">
        <v>152</v>
      </c>
      <c r="E203" s="36"/>
      <c r="F203" s="205" t="s">
        <v>1542</v>
      </c>
      <c r="G203" s="36"/>
      <c r="H203" s="36"/>
      <c r="I203" s="206"/>
      <c r="J203" s="36"/>
      <c r="K203" s="36"/>
      <c r="L203" s="39"/>
      <c r="M203" s="207"/>
      <c r="N203" s="208"/>
      <c r="O203" s="71"/>
      <c r="P203" s="71"/>
      <c r="Q203" s="71"/>
      <c r="R203" s="71"/>
      <c r="S203" s="71"/>
      <c r="T203" s="72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T203" s="17" t="s">
        <v>152</v>
      </c>
      <c r="AU203" s="17" t="s">
        <v>83</v>
      </c>
    </row>
    <row r="204" spans="1:47" s="2" customFormat="1" ht="11.25">
      <c r="A204" s="34"/>
      <c r="B204" s="35"/>
      <c r="C204" s="36"/>
      <c r="D204" s="209" t="s">
        <v>153</v>
      </c>
      <c r="E204" s="36"/>
      <c r="F204" s="210" t="s">
        <v>1543</v>
      </c>
      <c r="G204" s="36"/>
      <c r="H204" s="36"/>
      <c r="I204" s="206"/>
      <c r="J204" s="36"/>
      <c r="K204" s="36"/>
      <c r="L204" s="39"/>
      <c r="M204" s="207"/>
      <c r="N204" s="208"/>
      <c r="O204" s="71"/>
      <c r="P204" s="71"/>
      <c r="Q204" s="71"/>
      <c r="R204" s="71"/>
      <c r="S204" s="71"/>
      <c r="T204" s="72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T204" s="17" t="s">
        <v>153</v>
      </c>
      <c r="AU204" s="17" t="s">
        <v>83</v>
      </c>
    </row>
    <row r="205" spans="2:51" s="13" customFormat="1" ht="11.25">
      <c r="B205" s="211"/>
      <c r="C205" s="212"/>
      <c r="D205" s="204" t="s">
        <v>159</v>
      </c>
      <c r="E205" s="213" t="s">
        <v>1</v>
      </c>
      <c r="F205" s="214" t="s">
        <v>1475</v>
      </c>
      <c r="G205" s="212"/>
      <c r="H205" s="213" t="s">
        <v>1</v>
      </c>
      <c r="I205" s="215"/>
      <c r="J205" s="212"/>
      <c r="K205" s="212"/>
      <c r="L205" s="216"/>
      <c r="M205" s="217"/>
      <c r="N205" s="218"/>
      <c r="O205" s="218"/>
      <c r="P205" s="218"/>
      <c r="Q205" s="218"/>
      <c r="R205" s="218"/>
      <c r="S205" s="218"/>
      <c r="T205" s="219"/>
      <c r="AT205" s="220" t="s">
        <v>159</v>
      </c>
      <c r="AU205" s="220" t="s">
        <v>83</v>
      </c>
      <c r="AV205" s="13" t="s">
        <v>81</v>
      </c>
      <c r="AW205" s="13" t="s">
        <v>30</v>
      </c>
      <c r="AX205" s="13" t="s">
        <v>73</v>
      </c>
      <c r="AY205" s="220" t="s">
        <v>142</v>
      </c>
    </row>
    <row r="206" spans="2:51" s="14" customFormat="1" ht="11.25">
      <c r="B206" s="221"/>
      <c r="C206" s="222"/>
      <c r="D206" s="204" t="s">
        <v>159</v>
      </c>
      <c r="E206" s="223" t="s">
        <v>1</v>
      </c>
      <c r="F206" s="224" t="s">
        <v>1544</v>
      </c>
      <c r="G206" s="222"/>
      <c r="H206" s="225">
        <v>8</v>
      </c>
      <c r="I206" s="226"/>
      <c r="J206" s="222"/>
      <c r="K206" s="222"/>
      <c r="L206" s="227"/>
      <c r="M206" s="228"/>
      <c r="N206" s="229"/>
      <c r="O206" s="229"/>
      <c r="P206" s="229"/>
      <c r="Q206" s="229"/>
      <c r="R206" s="229"/>
      <c r="S206" s="229"/>
      <c r="T206" s="230"/>
      <c r="AT206" s="231" t="s">
        <v>159</v>
      </c>
      <c r="AU206" s="231" t="s">
        <v>83</v>
      </c>
      <c r="AV206" s="14" t="s">
        <v>83</v>
      </c>
      <c r="AW206" s="14" t="s">
        <v>30</v>
      </c>
      <c r="AX206" s="14" t="s">
        <v>81</v>
      </c>
      <c r="AY206" s="231" t="s">
        <v>142</v>
      </c>
    </row>
    <row r="207" spans="2:63" s="12" customFormat="1" ht="22.9" customHeight="1">
      <c r="B207" s="175"/>
      <c r="C207" s="176"/>
      <c r="D207" s="177" t="s">
        <v>72</v>
      </c>
      <c r="E207" s="189" t="s">
        <v>203</v>
      </c>
      <c r="F207" s="189" t="s">
        <v>815</v>
      </c>
      <c r="G207" s="176"/>
      <c r="H207" s="176"/>
      <c r="I207" s="179"/>
      <c r="J207" s="190">
        <f>BK207</f>
        <v>0</v>
      </c>
      <c r="K207" s="176"/>
      <c r="L207" s="181"/>
      <c r="M207" s="182"/>
      <c r="N207" s="183"/>
      <c r="O207" s="183"/>
      <c r="P207" s="184">
        <f>SUM(P208:P230)</f>
        <v>0</v>
      </c>
      <c r="Q207" s="183"/>
      <c r="R207" s="184">
        <f>SUM(R208:R230)</f>
        <v>1.9606404000000002</v>
      </c>
      <c r="S207" s="183"/>
      <c r="T207" s="185">
        <f>SUM(T208:T230)</f>
        <v>0</v>
      </c>
      <c r="AR207" s="186" t="s">
        <v>81</v>
      </c>
      <c r="AT207" s="187" t="s">
        <v>72</v>
      </c>
      <c r="AU207" s="187" t="s">
        <v>81</v>
      </c>
      <c r="AY207" s="186" t="s">
        <v>142</v>
      </c>
      <c r="BK207" s="188">
        <f>SUM(BK208:BK230)</f>
        <v>0</v>
      </c>
    </row>
    <row r="208" spans="1:65" s="2" customFormat="1" ht="33" customHeight="1">
      <c r="A208" s="34"/>
      <c r="B208" s="35"/>
      <c r="C208" s="191" t="s">
        <v>254</v>
      </c>
      <c r="D208" s="191" t="s">
        <v>145</v>
      </c>
      <c r="E208" s="192" t="s">
        <v>1347</v>
      </c>
      <c r="F208" s="193" t="s">
        <v>1348</v>
      </c>
      <c r="G208" s="194" t="s">
        <v>290</v>
      </c>
      <c r="H208" s="195">
        <v>9</v>
      </c>
      <c r="I208" s="196"/>
      <c r="J208" s="197">
        <f>ROUND(I208*H208,2)</f>
        <v>0</v>
      </c>
      <c r="K208" s="193" t="s">
        <v>149</v>
      </c>
      <c r="L208" s="39"/>
      <c r="M208" s="198" t="s">
        <v>1</v>
      </c>
      <c r="N208" s="199" t="s">
        <v>38</v>
      </c>
      <c r="O208" s="71"/>
      <c r="P208" s="200">
        <f>O208*H208</f>
        <v>0</v>
      </c>
      <c r="Q208" s="200">
        <v>0.1554</v>
      </c>
      <c r="R208" s="200">
        <f>Q208*H208</f>
        <v>1.3986</v>
      </c>
      <c r="S208" s="200">
        <v>0</v>
      </c>
      <c r="T208" s="201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202" t="s">
        <v>168</v>
      </c>
      <c r="AT208" s="202" t="s">
        <v>145</v>
      </c>
      <c r="AU208" s="202" t="s">
        <v>83</v>
      </c>
      <c r="AY208" s="17" t="s">
        <v>142</v>
      </c>
      <c r="BE208" s="203">
        <f>IF(N208="základní",J208,0)</f>
        <v>0</v>
      </c>
      <c r="BF208" s="203">
        <f>IF(N208="snížená",J208,0)</f>
        <v>0</v>
      </c>
      <c r="BG208" s="203">
        <f>IF(N208="zákl. přenesená",J208,0)</f>
        <v>0</v>
      </c>
      <c r="BH208" s="203">
        <f>IF(N208="sníž. přenesená",J208,0)</f>
        <v>0</v>
      </c>
      <c r="BI208" s="203">
        <f>IF(N208="nulová",J208,0)</f>
        <v>0</v>
      </c>
      <c r="BJ208" s="17" t="s">
        <v>81</v>
      </c>
      <c r="BK208" s="203">
        <f>ROUND(I208*H208,2)</f>
        <v>0</v>
      </c>
      <c r="BL208" s="17" t="s">
        <v>168</v>
      </c>
      <c r="BM208" s="202" t="s">
        <v>1545</v>
      </c>
    </row>
    <row r="209" spans="1:47" s="2" customFormat="1" ht="29.25">
      <c r="A209" s="34"/>
      <c r="B209" s="35"/>
      <c r="C209" s="36"/>
      <c r="D209" s="204" t="s">
        <v>152</v>
      </c>
      <c r="E209" s="36"/>
      <c r="F209" s="205" t="s">
        <v>1350</v>
      </c>
      <c r="G209" s="36"/>
      <c r="H209" s="36"/>
      <c r="I209" s="206"/>
      <c r="J209" s="36"/>
      <c r="K209" s="36"/>
      <c r="L209" s="39"/>
      <c r="M209" s="207"/>
      <c r="N209" s="208"/>
      <c r="O209" s="71"/>
      <c r="P209" s="71"/>
      <c r="Q209" s="71"/>
      <c r="R209" s="71"/>
      <c r="S209" s="71"/>
      <c r="T209" s="72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T209" s="17" t="s">
        <v>152</v>
      </c>
      <c r="AU209" s="17" t="s">
        <v>83</v>
      </c>
    </row>
    <row r="210" spans="1:47" s="2" customFormat="1" ht="11.25">
      <c r="A210" s="34"/>
      <c r="B210" s="35"/>
      <c r="C210" s="36"/>
      <c r="D210" s="209" t="s">
        <v>153</v>
      </c>
      <c r="E210" s="36"/>
      <c r="F210" s="210" t="s">
        <v>1351</v>
      </c>
      <c r="G210" s="36"/>
      <c r="H210" s="36"/>
      <c r="I210" s="206"/>
      <c r="J210" s="36"/>
      <c r="K210" s="36"/>
      <c r="L210" s="39"/>
      <c r="M210" s="207"/>
      <c r="N210" s="208"/>
      <c r="O210" s="71"/>
      <c r="P210" s="71"/>
      <c r="Q210" s="71"/>
      <c r="R210" s="71"/>
      <c r="S210" s="71"/>
      <c r="T210" s="72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T210" s="17" t="s">
        <v>153</v>
      </c>
      <c r="AU210" s="17" t="s">
        <v>83</v>
      </c>
    </row>
    <row r="211" spans="2:51" s="13" customFormat="1" ht="11.25">
      <c r="B211" s="211"/>
      <c r="C211" s="212"/>
      <c r="D211" s="204" t="s">
        <v>159</v>
      </c>
      <c r="E211" s="213" t="s">
        <v>1</v>
      </c>
      <c r="F211" s="214" t="s">
        <v>1475</v>
      </c>
      <c r="G211" s="212"/>
      <c r="H211" s="213" t="s">
        <v>1</v>
      </c>
      <c r="I211" s="215"/>
      <c r="J211" s="212"/>
      <c r="K211" s="212"/>
      <c r="L211" s="216"/>
      <c r="M211" s="217"/>
      <c r="N211" s="218"/>
      <c r="O211" s="218"/>
      <c r="P211" s="218"/>
      <c r="Q211" s="218"/>
      <c r="R211" s="218"/>
      <c r="S211" s="218"/>
      <c r="T211" s="219"/>
      <c r="AT211" s="220" t="s">
        <v>159</v>
      </c>
      <c r="AU211" s="220" t="s">
        <v>83</v>
      </c>
      <c r="AV211" s="13" t="s">
        <v>81</v>
      </c>
      <c r="AW211" s="13" t="s">
        <v>30</v>
      </c>
      <c r="AX211" s="13" t="s">
        <v>73</v>
      </c>
      <c r="AY211" s="220" t="s">
        <v>142</v>
      </c>
    </row>
    <row r="212" spans="2:51" s="14" customFormat="1" ht="11.25">
      <c r="B212" s="221"/>
      <c r="C212" s="222"/>
      <c r="D212" s="204" t="s">
        <v>159</v>
      </c>
      <c r="E212" s="223" t="s">
        <v>1</v>
      </c>
      <c r="F212" s="224" t="s">
        <v>203</v>
      </c>
      <c r="G212" s="222"/>
      <c r="H212" s="225">
        <v>9</v>
      </c>
      <c r="I212" s="226"/>
      <c r="J212" s="222"/>
      <c r="K212" s="222"/>
      <c r="L212" s="227"/>
      <c r="M212" s="228"/>
      <c r="N212" s="229"/>
      <c r="O212" s="229"/>
      <c r="P212" s="229"/>
      <c r="Q212" s="229"/>
      <c r="R212" s="229"/>
      <c r="S212" s="229"/>
      <c r="T212" s="230"/>
      <c r="AT212" s="231" t="s">
        <v>159</v>
      </c>
      <c r="AU212" s="231" t="s">
        <v>83</v>
      </c>
      <c r="AV212" s="14" t="s">
        <v>83</v>
      </c>
      <c r="AW212" s="14" t="s">
        <v>30</v>
      </c>
      <c r="AX212" s="14" t="s">
        <v>81</v>
      </c>
      <c r="AY212" s="231" t="s">
        <v>142</v>
      </c>
    </row>
    <row r="213" spans="1:65" s="2" customFormat="1" ht="24.2" customHeight="1">
      <c r="A213" s="34"/>
      <c r="B213" s="35"/>
      <c r="C213" s="247" t="s">
        <v>263</v>
      </c>
      <c r="D213" s="247" t="s">
        <v>376</v>
      </c>
      <c r="E213" s="248" t="s">
        <v>1358</v>
      </c>
      <c r="F213" s="249" t="s">
        <v>1359</v>
      </c>
      <c r="G213" s="250" t="s">
        <v>290</v>
      </c>
      <c r="H213" s="251">
        <v>9</v>
      </c>
      <c r="I213" s="252"/>
      <c r="J213" s="253">
        <f>ROUND(I213*H213,2)</f>
        <v>0</v>
      </c>
      <c r="K213" s="249" t="s">
        <v>149</v>
      </c>
      <c r="L213" s="254"/>
      <c r="M213" s="255" t="s">
        <v>1</v>
      </c>
      <c r="N213" s="256" t="s">
        <v>38</v>
      </c>
      <c r="O213" s="71"/>
      <c r="P213" s="200">
        <f>O213*H213</f>
        <v>0</v>
      </c>
      <c r="Q213" s="200">
        <v>0.0483</v>
      </c>
      <c r="R213" s="200">
        <f>Q213*H213</f>
        <v>0.43470000000000003</v>
      </c>
      <c r="S213" s="200">
        <v>0</v>
      </c>
      <c r="T213" s="201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202" t="s">
        <v>198</v>
      </c>
      <c r="AT213" s="202" t="s">
        <v>376</v>
      </c>
      <c r="AU213" s="202" t="s">
        <v>83</v>
      </c>
      <c r="AY213" s="17" t="s">
        <v>142</v>
      </c>
      <c r="BE213" s="203">
        <f>IF(N213="základní",J213,0)</f>
        <v>0</v>
      </c>
      <c r="BF213" s="203">
        <f>IF(N213="snížená",J213,0)</f>
        <v>0</v>
      </c>
      <c r="BG213" s="203">
        <f>IF(N213="zákl. přenesená",J213,0)</f>
        <v>0</v>
      </c>
      <c r="BH213" s="203">
        <f>IF(N213="sníž. přenesená",J213,0)</f>
        <v>0</v>
      </c>
      <c r="BI213" s="203">
        <f>IF(N213="nulová",J213,0)</f>
        <v>0</v>
      </c>
      <c r="BJ213" s="17" t="s">
        <v>81</v>
      </c>
      <c r="BK213" s="203">
        <f>ROUND(I213*H213,2)</f>
        <v>0</v>
      </c>
      <c r="BL213" s="17" t="s">
        <v>168</v>
      </c>
      <c r="BM213" s="202" t="s">
        <v>1546</v>
      </c>
    </row>
    <row r="214" spans="1:47" s="2" customFormat="1" ht="11.25">
      <c r="A214" s="34"/>
      <c r="B214" s="35"/>
      <c r="C214" s="36"/>
      <c r="D214" s="204" t="s">
        <v>152</v>
      </c>
      <c r="E214" s="36"/>
      <c r="F214" s="205" t="s">
        <v>1359</v>
      </c>
      <c r="G214" s="36"/>
      <c r="H214" s="36"/>
      <c r="I214" s="206"/>
      <c r="J214" s="36"/>
      <c r="K214" s="36"/>
      <c r="L214" s="39"/>
      <c r="M214" s="207"/>
      <c r="N214" s="208"/>
      <c r="O214" s="71"/>
      <c r="P214" s="71"/>
      <c r="Q214" s="71"/>
      <c r="R214" s="71"/>
      <c r="S214" s="71"/>
      <c r="T214" s="72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T214" s="17" t="s">
        <v>152</v>
      </c>
      <c r="AU214" s="17" t="s">
        <v>83</v>
      </c>
    </row>
    <row r="215" spans="2:51" s="13" customFormat="1" ht="11.25">
      <c r="B215" s="211"/>
      <c r="C215" s="212"/>
      <c r="D215" s="204" t="s">
        <v>159</v>
      </c>
      <c r="E215" s="213" t="s">
        <v>1</v>
      </c>
      <c r="F215" s="214" t="s">
        <v>1475</v>
      </c>
      <c r="G215" s="212"/>
      <c r="H215" s="213" t="s">
        <v>1</v>
      </c>
      <c r="I215" s="215"/>
      <c r="J215" s="212"/>
      <c r="K215" s="212"/>
      <c r="L215" s="216"/>
      <c r="M215" s="217"/>
      <c r="N215" s="218"/>
      <c r="O215" s="218"/>
      <c r="P215" s="218"/>
      <c r="Q215" s="218"/>
      <c r="R215" s="218"/>
      <c r="S215" s="218"/>
      <c r="T215" s="219"/>
      <c r="AT215" s="220" t="s">
        <v>159</v>
      </c>
      <c r="AU215" s="220" t="s">
        <v>83</v>
      </c>
      <c r="AV215" s="13" t="s">
        <v>81</v>
      </c>
      <c r="AW215" s="13" t="s">
        <v>30</v>
      </c>
      <c r="AX215" s="13" t="s">
        <v>73</v>
      </c>
      <c r="AY215" s="220" t="s">
        <v>142</v>
      </c>
    </row>
    <row r="216" spans="2:51" s="14" customFormat="1" ht="11.25">
      <c r="B216" s="221"/>
      <c r="C216" s="222"/>
      <c r="D216" s="204" t="s">
        <v>159</v>
      </c>
      <c r="E216" s="223" t="s">
        <v>1</v>
      </c>
      <c r="F216" s="224" t="s">
        <v>203</v>
      </c>
      <c r="G216" s="222"/>
      <c r="H216" s="225">
        <v>9</v>
      </c>
      <c r="I216" s="226"/>
      <c r="J216" s="222"/>
      <c r="K216" s="222"/>
      <c r="L216" s="227"/>
      <c r="M216" s="228"/>
      <c r="N216" s="229"/>
      <c r="O216" s="229"/>
      <c r="P216" s="229"/>
      <c r="Q216" s="229"/>
      <c r="R216" s="229"/>
      <c r="S216" s="229"/>
      <c r="T216" s="230"/>
      <c r="AT216" s="231" t="s">
        <v>159</v>
      </c>
      <c r="AU216" s="231" t="s">
        <v>83</v>
      </c>
      <c r="AV216" s="14" t="s">
        <v>83</v>
      </c>
      <c r="AW216" s="14" t="s">
        <v>30</v>
      </c>
      <c r="AX216" s="14" t="s">
        <v>81</v>
      </c>
      <c r="AY216" s="231" t="s">
        <v>142</v>
      </c>
    </row>
    <row r="217" spans="1:65" s="2" customFormat="1" ht="24.2" customHeight="1">
      <c r="A217" s="34"/>
      <c r="B217" s="35"/>
      <c r="C217" s="191" t="s">
        <v>269</v>
      </c>
      <c r="D217" s="191" t="s">
        <v>145</v>
      </c>
      <c r="E217" s="192" t="s">
        <v>1547</v>
      </c>
      <c r="F217" s="193" t="s">
        <v>1548</v>
      </c>
      <c r="G217" s="194" t="s">
        <v>319</v>
      </c>
      <c r="H217" s="195">
        <v>26.51</v>
      </c>
      <c r="I217" s="196"/>
      <c r="J217" s="197">
        <f>ROUND(I217*H217,2)</f>
        <v>0</v>
      </c>
      <c r="K217" s="193" t="s">
        <v>149</v>
      </c>
      <c r="L217" s="39"/>
      <c r="M217" s="198" t="s">
        <v>1</v>
      </c>
      <c r="N217" s="199" t="s">
        <v>38</v>
      </c>
      <c r="O217" s="71"/>
      <c r="P217" s="200">
        <f>O217*H217</f>
        <v>0</v>
      </c>
      <c r="Q217" s="200">
        <v>0.00036</v>
      </c>
      <c r="R217" s="200">
        <f>Q217*H217</f>
        <v>0.009543600000000001</v>
      </c>
      <c r="S217" s="200">
        <v>0</v>
      </c>
      <c r="T217" s="201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202" t="s">
        <v>168</v>
      </c>
      <c r="AT217" s="202" t="s">
        <v>145</v>
      </c>
      <c r="AU217" s="202" t="s">
        <v>83</v>
      </c>
      <c r="AY217" s="17" t="s">
        <v>142</v>
      </c>
      <c r="BE217" s="203">
        <f>IF(N217="základní",J217,0)</f>
        <v>0</v>
      </c>
      <c r="BF217" s="203">
        <f>IF(N217="snížená",J217,0)</f>
        <v>0</v>
      </c>
      <c r="BG217" s="203">
        <f>IF(N217="zákl. přenesená",J217,0)</f>
        <v>0</v>
      </c>
      <c r="BH217" s="203">
        <f>IF(N217="sníž. přenesená",J217,0)</f>
        <v>0</v>
      </c>
      <c r="BI217" s="203">
        <f>IF(N217="nulová",J217,0)</f>
        <v>0</v>
      </c>
      <c r="BJ217" s="17" t="s">
        <v>81</v>
      </c>
      <c r="BK217" s="203">
        <f>ROUND(I217*H217,2)</f>
        <v>0</v>
      </c>
      <c r="BL217" s="17" t="s">
        <v>168</v>
      </c>
      <c r="BM217" s="202" t="s">
        <v>1549</v>
      </c>
    </row>
    <row r="218" spans="1:47" s="2" customFormat="1" ht="19.5">
      <c r="A218" s="34"/>
      <c r="B218" s="35"/>
      <c r="C218" s="36"/>
      <c r="D218" s="204" t="s">
        <v>152</v>
      </c>
      <c r="E218" s="36"/>
      <c r="F218" s="205" t="s">
        <v>1550</v>
      </c>
      <c r="G218" s="36"/>
      <c r="H218" s="36"/>
      <c r="I218" s="206"/>
      <c r="J218" s="36"/>
      <c r="K218" s="36"/>
      <c r="L218" s="39"/>
      <c r="M218" s="207"/>
      <c r="N218" s="208"/>
      <c r="O218" s="71"/>
      <c r="P218" s="71"/>
      <c r="Q218" s="71"/>
      <c r="R218" s="71"/>
      <c r="S218" s="71"/>
      <c r="T218" s="72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T218" s="17" t="s">
        <v>152</v>
      </c>
      <c r="AU218" s="17" t="s">
        <v>83</v>
      </c>
    </row>
    <row r="219" spans="1:47" s="2" customFormat="1" ht="11.25">
      <c r="A219" s="34"/>
      <c r="B219" s="35"/>
      <c r="C219" s="36"/>
      <c r="D219" s="209" t="s">
        <v>153</v>
      </c>
      <c r="E219" s="36"/>
      <c r="F219" s="210" t="s">
        <v>1551</v>
      </c>
      <c r="G219" s="36"/>
      <c r="H219" s="36"/>
      <c r="I219" s="206"/>
      <c r="J219" s="36"/>
      <c r="K219" s="36"/>
      <c r="L219" s="39"/>
      <c r="M219" s="207"/>
      <c r="N219" s="208"/>
      <c r="O219" s="71"/>
      <c r="P219" s="71"/>
      <c r="Q219" s="71"/>
      <c r="R219" s="71"/>
      <c r="S219" s="71"/>
      <c r="T219" s="72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T219" s="17" t="s">
        <v>153</v>
      </c>
      <c r="AU219" s="17" t="s">
        <v>83</v>
      </c>
    </row>
    <row r="220" spans="2:51" s="13" customFormat="1" ht="11.25">
      <c r="B220" s="211"/>
      <c r="C220" s="212"/>
      <c r="D220" s="204" t="s">
        <v>159</v>
      </c>
      <c r="E220" s="213" t="s">
        <v>1</v>
      </c>
      <c r="F220" s="214" t="s">
        <v>1499</v>
      </c>
      <c r="G220" s="212"/>
      <c r="H220" s="213" t="s">
        <v>1</v>
      </c>
      <c r="I220" s="215"/>
      <c r="J220" s="212"/>
      <c r="K220" s="212"/>
      <c r="L220" s="216"/>
      <c r="M220" s="217"/>
      <c r="N220" s="218"/>
      <c r="O220" s="218"/>
      <c r="P220" s="218"/>
      <c r="Q220" s="218"/>
      <c r="R220" s="218"/>
      <c r="S220" s="218"/>
      <c r="T220" s="219"/>
      <c r="AT220" s="220" t="s">
        <v>159</v>
      </c>
      <c r="AU220" s="220" t="s">
        <v>83</v>
      </c>
      <c r="AV220" s="13" t="s">
        <v>81</v>
      </c>
      <c r="AW220" s="13" t="s">
        <v>30</v>
      </c>
      <c r="AX220" s="13" t="s">
        <v>73</v>
      </c>
      <c r="AY220" s="220" t="s">
        <v>142</v>
      </c>
    </row>
    <row r="221" spans="2:51" s="14" customFormat="1" ht="11.25">
      <c r="B221" s="221"/>
      <c r="C221" s="222"/>
      <c r="D221" s="204" t="s">
        <v>159</v>
      </c>
      <c r="E221" s="223" t="s">
        <v>1</v>
      </c>
      <c r="F221" s="224" t="s">
        <v>1552</v>
      </c>
      <c r="G221" s="222"/>
      <c r="H221" s="225">
        <v>24.1</v>
      </c>
      <c r="I221" s="226"/>
      <c r="J221" s="222"/>
      <c r="K221" s="222"/>
      <c r="L221" s="227"/>
      <c r="M221" s="228"/>
      <c r="N221" s="229"/>
      <c r="O221" s="229"/>
      <c r="P221" s="229"/>
      <c r="Q221" s="229"/>
      <c r="R221" s="229"/>
      <c r="S221" s="229"/>
      <c r="T221" s="230"/>
      <c r="AT221" s="231" t="s">
        <v>159</v>
      </c>
      <c r="AU221" s="231" t="s">
        <v>83</v>
      </c>
      <c r="AV221" s="14" t="s">
        <v>83</v>
      </c>
      <c r="AW221" s="14" t="s">
        <v>30</v>
      </c>
      <c r="AX221" s="14" t="s">
        <v>73</v>
      </c>
      <c r="AY221" s="231" t="s">
        <v>142</v>
      </c>
    </row>
    <row r="222" spans="2:51" s="14" customFormat="1" ht="11.25">
      <c r="B222" s="221"/>
      <c r="C222" s="222"/>
      <c r="D222" s="204" t="s">
        <v>159</v>
      </c>
      <c r="E222" s="223" t="s">
        <v>1</v>
      </c>
      <c r="F222" s="224" t="s">
        <v>1553</v>
      </c>
      <c r="G222" s="222"/>
      <c r="H222" s="225">
        <v>2.41</v>
      </c>
      <c r="I222" s="226"/>
      <c r="J222" s="222"/>
      <c r="K222" s="222"/>
      <c r="L222" s="227"/>
      <c r="M222" s="228"/>
      <c r="N222" s="229"/>
      <c r="O222" s="229"/>
      <c r="P222" s="229"/>
      <c r="Q222" s="229"/>
      <c r="R222" s="229"/>
      <c r="S222" s="229"/>
      <c r="T222" s="230"/>
      <c r="AT222" s="231" t="s">
        <v>159</v>
      </c>
      <c r="AU222" s="231" t="s">
        <v>83</v>
      </c>
      <c r="AV222" s="14" t="s">
        <v>83</v>
      </c>
      <c r="AW222" s="14" t="s">
        <v>30</v>
      </c>
      <c r="AX222" s="14" t="s">
        <v>73</v>
      </c>
      <c r="AY222" s="231" t="s">
        <v>142</v>
      </c>
    </row>
    <row r="223" spans="2:51" s="15" customFormat="1" ht="11.25">
      <c r="B223" s="236"/>
      <c r="C223" s="237"/>
      <c r="D223" s="204" t="s">
        <v>159</v>
      </c>
      <c r="E223" s="238" t="s">
        <v>1</v>
      </c>
      <c r="F223" s="239" t="s">
        <v>374</v>
      </c>
      <c r="G223" s="237"/>
      <c r="H223" s="240">
        <v>26.51</v>
      </c>
      <c r="I223" s="241"/>
      <c r="J223" s="237"/>
      <c r="K223" s="237"/>
      <c r="L223" s="242"/>
      <c r="M223" s="243"/>
      <c r="N223" s="244"/>
      <c r="O223" s="244"/>
      <c r="P223" s="244"/>
      <c r="Q223" s="244"/>
      <c r="R223" s="244"/>
      <c r="S223" s="244"/>
      <c r="T223" s="245"/>
      <c r="AT223" s="246" t="s">
        <v>159</v>
      </c>
      <c r="AU223" s="246" t="s">
        <v>83</v>
      </c>
      <c r="AV223" s="15" t="s">
        <v>168</v>
      </c>
      <c r="AW223" s="15" t="s">
        <v>30</v>
      </c>
      <c r="AX223" s="15" t="s">
        <v>81</v>
      </c>
      <c r="AY223" s="246" t="s">
        <v>142</v>
      </c>
    </row>
    <row r="224" spans="1:65" s="2" customFormat="1" ht="24.2" customHeight="1">
      <c r="A224" s="34"/>
      <c r="B224" s="35"/>
      <c r="C224" s="191" t="s">
        <v>275</v>
      </c>
      <c r="D224" s="191" t="s">
        <v>145</v>
      </c>
      <c r="E224" s="192" t="s">
        <v>1369</v>
      </c>
      <c r="F224" s="193" t="s">
        <v>1370</v>
      </c>
      <c r="G224" s="194" t="s">
        <v>319</v>
      </c>
      <c r="H224" s="195">
        <v>170.72</v>
      </c>
      <c r="I224" s="196"/>
      <c r="J224" s="197">
        <f>ROUND(I224*H224,2)</f>
        <v>0</v>
      </c>
      <c r="K224" s="193" t="s">
        <v>149</v>
      </c>
      <c r="L224" s="39"/>
      <c r="M224" s="198" t="s">
        <v>1</v>
      </c>
      <c r="N224" s="199" t="s">
        <v>38</v>
      </c>
      <c r="O224" s="71"/>
      <c r="P224" s="200">
        <f>O224*H224</f>
        <v>0</v>
      </c>
      <c r="Q224" s="200">
        <v>0.00069</v>
      </c>
      <c r="R224" s="200">
        <f>Q224*H224</f>
        <v>0.1177968</v>
      </c>
      <c r="S224" s="200">
        <v>0</v>
      </c>
      <c r="T224" s="201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202" t="s">
        <v>168</v>
      </c>
      <c r="AT224" s="202" t="s">
        <v>145</v>
      </c>
      <c r="AU224" s="202" t="s">
        <v>83</v>
      </c>
      <c r="AY224" s="17" t="s">
        <v>142</v>
      </c>
      <c r="BE224" s="203">
        <f>IF(N224="základní",J224,0)</f>
        <v>0</v>
      </c>
      <c r="BF224" s="203">
        <f>IF(N224="snížená",J224,0)</f>
        <v>0</v>
      </c>
      <c r="BG224" s="203">
        <f>IF(N224="zákl. přenesená",J224,0)</f>
        <v>0</v>
      </c>
      <c r="BH224" s="203">
        <f>IF(N224="sníž. přenesená",J224,0)</f>
        <v>0</v>
      </c>
      <c r="BI224" s="203">
        <f>IF(N224="nulová",J224,0)</f>
        <v>0</v>
      </c>
      <c r="BJ224" s="17" t="s">
        <v>81</v>
      </c>
      <c r="BK224" s="203">
        <f>ROUND(I224*H224,2)</f>
        <v>0</v>
      </c>
      <c r="BL224" s="17" t="s">
        <v>168</v>
      </c>
      <c r="BM224" s="202" t="s">
        <v>1554</v>
      </c>
    </row>
    <row r="225" spans="1:47" s="2" customFormat="1" ht="19.5">
      <c r="A225" s="34"/>
      <c r="B225" s="35"/>
      <c r="C225" s="36"/>
      <c r="D225" s="204" t="s">
        <v>152</v>
      </c>
      <c r="E225" s="36"/>
      <c r="F225" s="205" t="s">
        <v>1372</v>
      </c>
      <c r="G225" s="36"/>
      <c r="H225" s="36"/>
      <c r="I225" s="206"/>
      <c r="J225" s="36"/>
      <c r="K225" s="36"/>
      <c r="L225" s="39"/>
      <c r="M225" s="207"/>
      <c r="N225" s="208"/>
      <c r="O225" s="71"/>
      <c r="P225" s="71"/>
      <c r="Q225" s="71"/>
      <c r="R225" s="71"/>
      <c r="S225" s="71"/>
      <c r="T225" s="72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T225" s="17" t="s">
        <v>152</v>
      </c>
      <c r="AU225" s="17" t="s">
        <v>83</v>
      </c>
    </row>
    <row r="226" spans="1:47" s="2" customFormat="1" ht="11.25">
      <c r="A226" s="34"/>
      <c r="B226" s="35"/>
      <c r="C226" s="36"/>
      <c r="D226" s="209" t="s">
        <v>153</v>
      </c>
      <c r="E226" s="36"/>
      <c r="F226" s="210" t="s">
        <v>1373</v>
      </c>
      <c r="G226" s="36"/>
      <c r="H226" s="36"/>
      <c r="I226" s="206"/>
      <c r="J226" s="36"/>
      <c r="K226" s="36"/>
      <c r="L226" s="39"/>
      <c r="M226" s="207"/>
      <c r="N226" s="208"/>
      <c r="O226" s="71"/>
      <c r="P226" s="71"/>
      <c r="Q226" s="71"/>
      <c r="R226" s="71"/>
      <c r="S226" s="71"/>
      <c r="T226" s="72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T226" s="17" t="s">
        <v>153</v>
      </c>
      <c r="AU226" s="17" t="s">
        <v>83</v>
      </c>
    </row>
    <row r="227" spans="2:51" s="13" customFormat="1" ht="11.25">
      <c r="B227" s="211"/>
      <c r="C227" s="212"/>
      <c r="D227" s="204" t="s">
        <v>159</v>
      </c>
      <c r="E227" s="213" t="s">
        <v>1</v>
      </c>
      <c r="F227" s="214" t="s">
        <v>1475</v>
      </c>
      <c r="G227" s="212"/>
      <c r="H227" s="213" t="s">
        <v>1</v>
      </c>
      <c r="I227" s="215"/>
      <c r="J227" s="212"/>
      <c r="K227" s="212"/>
      <c r="L227" s="216"/>
      <c r="M227" s="217"/>
      <c r="N227" s="218"/>
      <c r="O227" s="218"/>
      <c r="P227" s="218"/>
      <c r="Q227" s="218"/>
      <c r="R227" s="218"/>
      <c r="S227" s="218"/>
      <c r="T227" s="219"/>
      <c r="AT227" s="220" t="s">
        <v>159</v>
      </c>
      <c r="AU227" s="220" t="s">
        <v>83</v>
      </c>
      <c r="AV227" s="13" t="s">
        <v>81</v>
      </c>
      <c r="AW227" s="13" t="s">
        <v>30</v>
      </c>
      <c r="AX227" s="13" t="s">
        <v>73</v>
      </c>
      <c r="AY227" s="220" t="s">
        <v>142</v>
      </c>
    </row>
    <row r="228" spans="2:51" s="14" customFormat="1" ht="11.25">
      <c r="B228" s="221"/>
      <c r="C228" s="222"/>
      <c r="D228" s="204" t="s">
        <v>159</v>
      </c>
      <c r="E228" s="223" t="s">
        <v>1</v>
      </c>
      <c r="F228" s="224" t="s">
        <v>1500</v>
      </c>
      <c r="G228" s="222"/>
      <c r="H228" s="225">
        <v>155.2</v>
      </c>
      <c r="I228" s="226"/>
      <c r="J228" s="222"/>
      <c r="K228" s="222"/>
      <c r="L228" s="227"/>
      <c r="M228" s="228"/>
      <c r="N228" s="229"/>
      <c r="O228" s="229"/>
      <c r="P228" s="229"/>
      <c r="Q228" s="229"/>
      <c r="R228" s="229"/>
      <c r="S228" s="229"/>
      <c r="T228" s="230"/>
      <c r="AT228" s="231" t="s">
        <v>159</v>
      </c>
      <c r="AU228" s="231" t="s">
        <v>83</v>
      </c>
      <c r="AV228" s="14" t="s">
        <v>83</v>
      </c>
      <c r="AW228" s="14" t="s">
        <v>30</v>
      </c>
      <c r="AX228" s="14" t="s">
        <v>73</v>
      </c>
      <c r="AY228" s="231" t="s">
        <v>142</v>
      </c>
    </row>
    <row r="229" spans="2:51" s="14" customFormat="1" ht="11.25">
      <c r="B229" s="221"/>
      <c r="C229" s="222"/>
      <c r="D229" s="204" t="s">
        <v>159</v>
      </c>
      <c r="E229" s="223" t="s">
        <v>1</v>
      </c>
      <c r="F229" s="224" t="s">
        <v>1555</v>
      </c>
      <c r="G229" s="222"/>
      <c r="H229" s="225">
        <v>15.52</v>
      </c>
      <c r="I229" s="226"/>
      <c r="J229" s="222"/>
      <c r="K229" s="222"/>
      <c r="L229" s="227"/>
      <c r="M229" s="228"/>
      <c r="N229" s="229"/>
      <c r="O229" s="229"/>
      <c r="P229" s="229"/>
      <c r="Q229" s="229"/>
      <c r="R229" s="229"/>
      <c r="S229" s="229"/>
      <c r="T229" s="230"/>
      <c r="AT229" s="231" t="s">
        <v>159</v>
      </c>
      <c r="AU229" s="231" t="s">
        <v>83</v>
      </c>
      <c r="AV229" s="14" t="s">
        <v>83</v>
      </c>
      <c r="AW229" s="14" t="s">
        <v>30</v>
      </c>
      <c r="AX229" s="14" t="s">
        <v>73</v>
      </c>
      <c r="AY229" s="231" t="s">
        <v>142</v>
      </c>
    </row>
    <row r="230" spans="2:51" s="15" customFormat="1" ht="11.25">
      <c r="B230" s="236"/>
      <c r="C230" s="237"/>
      <c r="D230" s="204" t="s">
        <v>159</v>
      </c>
      <c r="E230" s="238" t="s">
        <v>1</v>
      </c>
      <c r="F230" s="239" t="s">
        <v>374</v>
      </c>
      <c r="G230" s="237"/>
      <c r="H230" s="240">
        <v>170.72</v>
      </c>
      <c r="I230" s="241"/>
      <c r="J230" s="237"/>
      <c r="K230" s="237"/>
      <c r="L230" s="242"/>
      <c r="M230" s="243"/>
      <c r="N230" s="244"/>
      <c r="O230" s="244"/>
      <c r="P230" s="244"/>
      <c r="Q230" s="244"/>
      <c r="R230" s="244"/>
      <c r="S230" s="244"/>
      <c r="T230" s="245"/>
      <c r="AT230" s="246" t="s">
        <v>159</v>
      </c>
      <c r="AU230" s="246" t="s">
        <v>83</v>
      </c>
      <c r="AV230" s="15" t="s">
        <v>168</v>
      </c>
      <c r="AW230" s="15" t="s">
        <v>30</v>
      </c>
      <c r="AX230" s="15" t="s">
        <v>81</v>
      </c>
      <c r="AY230" s="246" t="s">
        <v>142</v>
      </c>
    </row>
    <row r="231" spans="2:63" s="12" customFormat="1" ht="22.9" customHeight="1">
      <c r="B231" s="175"/>
      <c r="C231" s="176"/>
      <c r="D231" s="177" t="s">
        <v>72</v>
      </c>
      <c r="E231" s="189" t="s">
        <v>991</v>
      </c>
      <c r="F231" s="189" t="s">
        <v>992</v>
      </c>
      <c r="G231" s="176"/>
      <c r="H231" s="176"/>
      <c r="I231" s="179"/>
      <c r="J231" s="190">
        <f>BK231</f>
        <v>0</v>
      </c>
      <c r="K231" s="176"/>
      <c r="L231" s="181"/>
      <c r="M231" s="182"/>
      <c r="N231" s="183"/>
      <c r="O231" s="183"/>
      <c r="P231" s="184">
        <f>SUM(P232:P246)</f>
        <v>0</v>
      </c>
      <c r="Q231" s="183"/>
      <c r="R231" s="184">
        <f>SUM(R232:R246)</f>
        <v>0</v>
      </c>
      <c r="S231" s="183"/>
      <c r="T231" s="185">
        <f>SUM(T232:T246)</f>
        <v>0</v>
      </c>
      <c r="AR231" s="186" t="s">
        <v>81</v>
      </c>
      <c r="AT231" s="187" t="s">
        <v>72</v>
      </c>
      <c r="AU231" s="187" t="s">
        <v>81</v>
      </c>
      <c r="AY231" s="186" t="s">
        <v>142</v>
      </c>
      <c r="BK231" s="188">
        <f>SUM(BK232:BK246)</f>
        <v>0</v>
      </c>
    </row>
    <row r="232" spans="1:65" s="2" customFormat="1" ht="16.5" customHeight="1">
      <c r="A232" s="34"/>
      <c r="B232" s="35"/>
      <c r="C232" s="191" t="s">
        <v>7</v>
      </c>
      <c r="D232" s="191" t="s">
        <v>145</v>
      </c>
      <c r="E232" s="192" t="s">
        <v>1556</v>
      </c>
      <c r="F232" s="193" t="s">
        <v>1557</v>
      </c>
      <c r="G232" s="194" t="s">
        <v>379</v>
      </c>
      <c r="H232" s="195">
        <v>131.295</v>
      </c>
      <c r="I232" s="196"/>
      <c r="J232" s="197">
        <f>ROUND(I232*H232,2)</f>
        <v>0</v>
      </c>
      <c r="K232" s="193" t="s">
        <v>149</v>
      </c>
      <c r="L232" s="39"/>
      <c r="M232" s="198" t="s">
        <v>1</v>
      </c>
      <c r="N232" s="199" t="s">
        <v>38</v>
      </c>
      <c r="O232" s="71"/>
      <c r="P232" s="200">
        <f>O232*H232</f>
        <v>0</v>
      </c>
      <c r="Q232" s="200">
        <v>0</v>
      </c>
      <c r="R232" s="200">
        <f>Q232*H232</f>
        <v>0</v>
      </c>
      <c r="S232" s="200">
        <v>0</v>
      </c>
      <c r="T232" s="201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202" t="s">
        <v>168</v>
      </c>
      <c r="AT232" s="202" t="s">
        <v>145</v>
      </c>
      <c r="AU232" s="202" t="s">
        <v>83</v>
      </c>
      <c r="AY232" s="17" t="s">
        <v>142</v>
      </c>
      <c r="BE232" s="203">
        <f>IF(N232="základní",J232,0)</f>
        <v>0</v>
      </c>
      <c r="BF232" s="203">
        <f>IF(N232="snížená",J232,0)</f>
        <v>0</v>
      </c>
      <c r="BG232" s="203">
        <f>IF(N232="zákl. přenesená",J232,0)</f>
        <v>0</v>
      </c>
      <c r="BH232" s="203">
        <f>IF(N232="sníž. přenesená",J232,0)</f>
        <v>0</v>
      </c>
      <c r="BI232" s="203">
        <f>IF(N232="nulová",J232,0)</f>
        <v>0</v>
      </c>
      <c r="BJ232" s="17" t="s">
        <v>81</v>
      </c>
      <c r="BK232" s="203">
        <f>ROUND(I232*H232,2)</f>
        <v>0</v>
      </c>
      <c r="BL232" s="17" t="s">
        <v>168</v>
      </c>
      <c r="BM232" s="202" t="s">
        <v>1558</v>
      </c>
    </row>
    <row r="233" spans="1:47" s="2" customFormat="1" ht="19.5">
      <c r="A233" s="34"/>
      <c r="B233" s="35"/>
      <c r="C233" s="36"/>
      <c r="D233" s="204" t="s">
        <v>152</v>
      </c>
      <c r="E233" s="36"/>
      <c r="F233" s="205" t="s">
        <v>1559</v>
      </c>
      <c r="G233" s="36"/>
      <c r="H233" s="36"/>
      <c r="I233" s="206"/>
      <c r="J233" s="36"/>
      <c r="K233" s="36"/>
      <c r="L233" s="39"/>
      <c r="M233" s="207"/>
      <c r="N233" s="208"/>
      <c r="O233" s="71"/>
      <c r="P233" s="71"/>
      <c r="Q233" s="71"/>
      <c r="R233" s="71"/>
      <c r="S233" s="71"/>
      <c r="T233" s="72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T233" s="17" t="s">
        <v>152</v>
      </c>
      <c r="AU233" s="17" t="s">
        <v>83</v>
      </c>
    </row>
    <row r="234" spans="1:47" s="2" customFormat="1" ht="11.25">
      <c r="A234" s="34"/>
      <c r="B234" s="35"/>
      <c r="C234" s="36"/>
      <c r="D234" s="209" t="s">
        <v>153</v>
      </c>
      <c r="E234" s="36"/>
      <c r="F234" s="210" t="s">
        <v>1560</v>
      </c>
      <c r="G234" s="36"/>
      <c r="H234" s="36"/>
      <c r="I234" s="206"/>
      <c r="J234" s="36"/>
      <c r="K234" s="36"/>
      <c r="L234" s="39"/>
      <c r="M234" s="207"/>
      <c r="N234" s="208"/>
      <c r="O234" s="71"/>
      <c r="P234" s="71"/>
      <c r="Q234" s="71"/>
      <c r="R234" s="71"/>
      <c r="S234" s="71"/>
      <c r="T234" s="72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T234" s="17" t="s">
        <v>153</v>
      </c>
      <c r="AU234" s="17" t="s">
        <v>83</v>
      </c>
    </row>
    <row r="235" spans="1:65" s="2" customFormat="1" ht="24.2" customHeight="1">
      <c r="A235" s="34"/>
      <c r="B235" s="35"/>
      <c r="C235" s="191" t="s">
        <v>458</v>
      </c>
      <c r="D235" s="191" t="s">
        <v>145</v>
      </c>
      <c r="E235" s="192" t="s">
        <v>1561</v>
      </c>
      <c r="F235" s="193" t="s">
        <v>1562</v>
      </c>
      <c r="G235" s="194" t="s">
        <v>379</v>
      </c>
      <c r="H235" s="195">
        <v>1181.655</v>
      </c>
      <c r="I235" s="196"/>
      <c r="J235" s="197">
        <f>ROUND(I235*H235,2)</f>
        <v>0</v>
      </c>
      <c r="K235" s="193" t="s">
        <v>149</v>
      </c>
      <c r="L235" s="39"/>
      <c r="M235" s="198" t="s">
        <v>1</v>
      </c>
      <c r="N235" s="199" t="s">
        <v>38</v>
      </c>
      <c r="O235" s="71"/>
      <c r="P235" s="200">
        <f>O235*H235</f>
        <v>0</v>
      </c>
      <c r="Q235" s="200">
        <v>0</v>
      </c>
      <c r="R235" s="200">
        <f>Q235*H235</f>
        <v>0</v>
      </c>
      <c r="S235" s="200">
        <v>0</v>
      </c>
      <c r="T235" s="201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202" t="s">
        <v>168</v>
      </c>
      <c r="AT235" s="202" t="s">
        <v>145</v>
      </c>
      <c r="AU235" s="202" t="s">
        <v>83</v>
      </c>
      <c r="AY235" s="17" t="s">
        <v>142</v>
      </c>
      <c r="BE235" s="203">
        <f>IF(N235="základní",J235,0)</f>
        <v>0</v>
      </c>
      <c r="BF235" s="203">
        <f>IF(N235="snížená",J235,0)</f>
        <v>0</v>
      </c>
      <c r="BG235" s="203">
        <f>IF(N235="zákl. přenesená",J235,0)</f>
        <v>0</v>
      </c>
      <c r="BH235" s="203">
        <f>IF(N235="sníž. přenesená",J235,0)</f>
        <v>0</v>
      </c>
      <c r="BI235" s="203">
        <f>IF(N235="nulová",J235,0)</f>
        <v>0</v>
      </c>
      <c r="BJ235" s="17" t="s">
        <v>81</v>
      </c>
      <c r="BK235" s="203">
        <f>ROUND(I235*H235,2)</f>
        <v>0</v>
      </c>
      <c r="BL235" s="17" t="s">
        <v>168</v>
      </c>
      <c r="BM235" s="202" t="s">
        <v>1563</v>
      </c>
    </row>
    <row r="236" spans="1:47" s="2" customFormat="1" ht="29.25">
      <c r="A236" s="34"/>
      <c r="B236" s="35"/>
      <c r="C236" s="36"/>
      <c r="D236" s="204" t="s">
        <v>152</v>
      </c>
      <c r="E236" s="36"/>
      <c r="F236" s="205" t="s">
        <v>1564</v>
      </c>
      <c r="G236" s="36"/>
      <c r="H236" s="36"/>
      <c r="I236" s="206"/>
      <c r="J236" s="36"/>
      <c r="K236" s="36"/>
      <c r="L236" s="39"/>
      <c r="M236" s="207"/>
      <c r="N236" s="208"/>
      <c r="O236" s="71"/>
      <c r="P236" s="71"/>
      <c r="Q236" s="71"/>
      <c r="R236" s="71"/>
      <c r="S236" s="71"/>
      <c r="T236" s="72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T236" s="17" t="s">
        <v>152</v>
      </c>
      <c r="AU236" s="17" t="s">
        <v>83</v>
      </c>
    </row>
    <row r="237" spans="1:47" s="2" customFormat="1" ht="11.25">
      <c r="A237" s="34"/>
      <c r="B237" s="35"/>
      <c r="C237" s="36"/>
      <c r="D237" s="209" t="s">
        <v>153</v>
      </c>
      <c r="E237" s="36"/>
      <c r="F237" s="210" t="s">
        <v>1565</v>
      </c>
      <c r="G237" s="36"/>
      <c r="H237" s="36"/>
      <c r="I237" s="206"/>
      <c r="J237" s="36"/>
      <c r="K237" s="36"/>
      <c r="L237" s="39"/>
      <c r="M237" s="207"/>
      <c r="N237" s="208"/>
      <c r="O237" s="71"/>
      <c r="P237" s="71"/>
      <c r="Q237" s="71"/>
      <c r="R237" s="71"/>
      <c r="S237" s="71"/>
      <c r="T237" s="72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T237" s="17" t="s">
        <v>153</v>
      </c>
      <c r="AU237" s="17" t="s">
        <v>83</v>
      </c>
    </row>
    <row r="238" spans="2:51" s="14" customFormat="1" ht="11.25">
      <c r="B238" s="221"/>
      <c r="C238" s="222"/>
      <c r="D238" s="204" t="s">
        <v>159</v>
      </c>
      <c r="E238" s="222"/>
      <c r="F238" s="224" t="s">
        <v>1566</v>
      </c>
      <c r="G238" s="222"/>
      <c r="H238" s="225">
        <v>1181.655</v>
      </c>
      <c r="I238" s="226"/>
      <c r="J238" s="222"/>
      <c r="K238" s="222"/>
      <c r="L238" s="227"/>
      <c r="M238" s="228"/>
      <c r="N238" s="229"/>
      <c r="O238" s="229"/>
      <c r="P238" s="229"/>
      <c r="Q238" s="229"/>
      <c r="R238" s="229"/>
      <c r="S238" s="229"/>
      <c r="T238" s="230"/>
      <c r="AT238" s="231" t="s">
        <v>159</v>
      </c>
      <c r="AU238" s="231" t="s">
        <v>83</v>
      </c>
      <c r="AV238" s="14" t="s">
        <v>83</v>
      </c>
      <c r="AW238" s="14" t="s">
        <v>4</v>
      </c>
      <c r="AX238" s="14" t="s">
        <v>81</v>
      </c>
      <c r="AY238" s="231" t="s">
        <v>142</v>
      </c>
    </row>
    <row r="239" spans="1:65" s="2" customFormat="1" ht="33" customHeight="1">
      <c r="A239" s="34"/>
      <c r="B239" s="35"/>
      <c r="C239" s="191" t="s">
        <v>464</v>
      </c>
      <c r="D239" s="191" t="s">
        <v>145</v>
      </c>
      <c r="E239" s="192" t="s">
        <v>1392</v>
      </c>
      <c r="F239" s="193" t="s">
        <v>1007</v>
      </c>
      <c r="G239" s="194" t="s">
        <v>379</v>
      </c>
      <c r="H239" s="195">
        <v>45.861</v>
      </c>
      <c r="I239" s="196"/>
      <c r="J239" s="197">
        <f>ROUND(I239*H239,2)</f>
        <v>0</v>
      </c>
      <c r="K239" s="193" t="s">
        <v>149</v>
      </c>
      <c r="L239" s="39"/>
      <c r="M239" s="198" t="s">
        <v>1</v>
      </c>
      <c r="N239" s="199" t="s">
        <v>38</v>
      </c>
      <c r="O239" s="71"/>
      <c r="P239" s="200">
        <f>O239*H239</f>
        <v>0</v>
      </c>
      <c r="Q239" s="200">
        <v>0</v>
      </c>
      <c r="R239" s="200">
        <f>Q239*H239</f>
        <v>0</v>
      </c>
      <c r="S239" s="200">
        <v>0</v>
      </c>
      <c r="T239" s="201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202" t="s">
        <v>168</v>
      </c>
      <c r="AT239" s="202" t="s">
        <v>145</v>
      </c>
      <c r="AU239" s="202" t="s">
        <v>83</v>
      </c>
      <c r="AY239" s="17" t="s">
        <v>142</v>
      </c>
      <c r="BE239" s="203">
        <f>IF(N239="základní",J239,0)</f>
        <v>0</v>
      </c>
      <c r="BF239" s="203">
        <f>IF(N239="snížená",J239,0)</f>
        <v>0</v>
      </c>
      <c r="BG239" s="203">
        <f>IF(N239="zákl. přenesená",J239,0)</f>
        <v>0</v>
      </c>
      <c r="BH239" s="203">
        <f>IF(N239="sníž. přenesená",J239,0)</f>
        <v>0</v>
      </c>
      <c r="BI239" s="203">
        <f>IF(N239="nulová",J239,0)</f>
        <v>0</v>
      </c>
      <c r="BJ239" s="17" t="s">
        <v>81</v>
      </c>
      <c r="BK239" s="203">
        <f>ROUND(I239*H239,2)</f>
        <v>0</v>
      </c>
      <c r="BL239" s="17" t="s">
        <v>168</v>
      </c>
      <c r="BM239" s="202" t="s">
        <v>1567</v>
      </c>
    </row>
    <row r="240" spans="1:47" s="2" customFormat="1" ht="29.25">
      <c r="A240" s="34"/>
      <c r="B240" s="35"/>
      <c r="C240" s="36"/>
      <c r="D240" s="204" t="s">
        <v>152</v>
      </c>
      <c r="E240" s="36"/>
      <c r="F240" s="205" t="s">
        <v>1009</v>
      </c>
      <c r="G240" s="36"/>
      <c r="H240" s="36"/>
      <c r="I240" s="206"/>
      <c r="J240" s="36"/>
      <c r="K240" s="36"/>
      <c r="L240" s="39"/>
      <c r="M240" s="207"/>
      <c r="N240" s="208"/>
      <c r="O240" s="71"/>
      <c r="P240" s="71"/>
      <c r="Q240" s="71"/>
      <c r="R240" s="71"/>
      <c r="S240" s="71"/>
      <c r="T240" s="72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T240" s="17" t="s">
        <v>152</v>
      </c>
      <c r="AU240" s="17" t="s">
        <v>83</v>
      </c>
    </row>
    <row r="241" spans="1:47" s="2" customFormat="1" ht="11.25">
      <c r="A241" s="34"/>
      <c r="B241" s="35"/>
      <c r="C241" s="36"/>
      <c r="D241" s="209" t="s">
        <v>153</v>
      </c>
      <c r="E241" s="36"/>
      <c r="F241" s="210" t="s">
        <v>1394</v>
      </c>
      <c r="G241" s="36"/>
      <c r="H241" s="36"/>
      <c r="I241" s="206"/>
      <c r="J241" s="36"/>
      <c r="K241" s="36"/>
      <c r="L241" s="39"/>
      <c r="M241" s="207"/>
      <c r="N241" s="208"/>
      <c r="O241" s="71"/>
      <c r="P241" s="71"/>
      <c r="Q241" s="71"/>
      <c r="R241" s="71"/>
      <c r="S241" s="71"/>
      <c r="T241" s="72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T241" s="17" t="s">
        <v>153</v>
      </c>
      <c r="AU241" s="17" t="s">
        <v>83</v>
      </c>
    </row>
    <row r="242" spans="2:51" s="14" customFormat="1" ht="11.25">
      <c r="B242" s="221"/>
      <c r="C242" s="222"/>
      <c r="D242" s="204" t="s">
        <v>159</v>
      </c>
      <c r="E242" s="223" t="s">
        <v>1</v>
      </c>
      <c r="F242" s="224" t="s">
        <v>1568</v>
      </c>
      <c r="G242" s="222"/>
      <c r="H242" s="225">
        <v>45.861</v>
      </c>
      <c r="I242" s="226"/>
      <c r="J242" s="222"/>
      <c r="K242" s="222"/>
      <c r="L242" s="227"/>
      <c r="M242" s="228"/>
      <c r="N242" s="229"/>
      <c r="O242" s="229"/>
      <c r="P242" s="229"/>
      <c r="Q242" s="229"/>
      <c r="R242" s="229"/>
      <c r="S242" s="229"/>
      <c r="T242" s="230"/>
      <c r="AT242" s="231" t="s">
        <v>159</v>
      </c>
      <c r="AU242" s="231" t="s">
        <v>83</v>
      </c>
      <c r="AV242" s="14" t="s">
        <v>83</v>
      </c>
      <c r="AW242" s="14" t="s">
        <v>30</v>
      </c>
      <c r="AX242" s="14" t="s">
        <v>81</v>
      </c>
      <c r="AY242" s="231" t="s">
        <v>142</v>
      </c>
    </row>
    <row r="243" spans="1:65" s="2" customFormat="1" ht="24.2" customHeight="1">
      <c r="A243" s="34"/>
      <c r="B243" s="35"/>
      <c r="C243" s="191" t="s">
        <v>471</v>
      </c>
      <c r="D243" s="191" t="s">
        <v>145</v>
      </c>
      <c r="E243" s="192" t="s">
        <v>1400</v>
      </c>
      <c r="F243" s="193" t="s">
        <v>427</v>
      </c>
      <c r="G243" s="194" t="s">
        <v>379</v>
      </c>
      <c r="H243" s="195">
        <v>85.434</v>
      </c>
      <c r="I243" s="196"/>
      <c r="J243" s="197">
        <f>ROUND(I243*H243,2)</f>
        <v>0</v>
      </c>
      <c r="K243" s="193" t="s">
        <v>149</v>
      </c>
      <c r="L243" s="39"/>
      <c r="M243" s="198" t="s">
        <v>1</v>
      </c>
      <c r="N243" s="199" t="s">
        <v>38</v>
      </c>
      <c r="O243" s="71"/>
      <c r="P243" s="200">
        <f>O243*H243</f>
        <v>0</v>
      </c>
      <c r="Q243" s="200">
        <v>0</v>
      </c>
      <c r="R243" s="200">
        <f>Q243*H243</f>
        <v>0</v>
      </c>
      <c r="S243" s="200">
        <v>0</v>
      </c>
      <c r="T243" s="201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202" t="s">
        <v>168</v>
      </c>
      <c r="AT243" s="202" t="s">
        <v>145</v>
      </c>
      <c r="AU243" s="202" t="s">
        <v>83</v>
      </c>
      <c r="AY243" s="17" t="s">
        <v>142</v>
      </c>
      <c r="BE243" s="203">
        <f>IF(N243="základní",J243,0)</f>
        <v>0</v>
      </c>
      <c r="BF243" s="203">
        <f>IF(N243="snížená",J243,0)</f>
        <v>0</v>
      </c>
      <c r="BG243" s="203">
        <f>IF(N243="zákl. přenesená",J243,0)</f>
        <v>0</v>
      </c>
      <c r="BH243" s="203">
        <f>IF(N243="sníž. přenesená",J243,0)</f>
        <v>0</v>
      </c>
      <c r="BI243" s="203">
        <f>IF(N243="nulová",J243,0)</f>
        <v>0</v>
      </c>
      <c r="BJ243" s="17" t="s">
        <v>81</v>
      </c>
      <c r="BK243" s="203">
        <f>ROUND(I243*H243,2)</f>
        <v>0</v>
      </c>
      <c r="BL243" s="17" t="s">
        <v>168</v>
      </c>
      <c r="BM243" s="202" t="s">
        <v>1569</v>
      </c>
    </row>
    <row r="244" spans="1:47" s="2" customFormat="1" ht="29.25">
      <c r="A244" s="34"/>
      <c r="B244" s="35"/>
      <c r="C244" s="36"/>
      <c r="D244" s="204" t="s">
        <v>152</v>
      </c>
      <c r="E244" s="36"/>
      <c r="F244" s="205" t="s">
        <v>429</v>
      </c>
      <c r="G244" s="36"/>
      <c r="H244" s="36"/>
      <c r="I244" s="206"/>
      <c r="J244" s="36"/>
      <c r="K244" s="36"/>
      <c r="L244" s="39"/>
      <c r="M244" s="207"/>
      <c r="N244" s="208"/>
      <c r="O244" s="71"/>
      <c r="P244" s="71"/>
      <c r="Q244" s="71"/>
      <c r="R244" s="71"/>
      <c r="S244" s="71"/>
      <c r="T244" s="72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T244" s="17" t="s">
        <v>152</v>
      </c>
      <c r="AU244" s="17" t="s">
        <v>83</v>
      </c>
    </row>
    <row r="245" spans="1:47" s="2" customFormat="1" ht="11.25">
      <c r="A245" s="34"/>
      <c r="B245" s="35"/>
      <c r="C245" s="36"/>
      <c r="D245" s="209" t="s">
        <v>153</v>
      </c>
      <c r="E245" s="36"/>
      <c r="F245" s="210" t="s">
        <v>1402</v>
      </c>
      <c r="G245" s="36"/>
      <c r="H245" s="36"/>
      <c r="I245" s="206"/>
      <c r="J245" s="36"/>
      <c r="K245" s="36"/>
      <c r="L245" s="39"/>
      <c r="M245" s="207"/>
      <c r="N245" s="208"/>
      <c r="O245" s="71"/>
      <c r="P245" s="71"/>
      <c r="Q245" s="71"/>
      <c r="R245" s="71"/>
      <c r="S245" s="71"/>
      <c r="T245" s="72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T245" s="17" t="s">
        <v>153</v>
      </c>
      <c r="AU245" s="17" t="s">
        <v>83</v>
      </c>
    </row>
    <row r="246" spans="2:51" s="14" customFormat="1" ht="11.25">
      <c r="B246" s="221"/>
      <c r="C246" s="222"/>
      <c r="D246" s="204" t="s">
        <v>159</v>
      </c>
      <c r="E246" s="223" t="s">
        <v>1</v>
      </c>
      <c r="F246" s="224" t="s">
        <v>1570</v>
      </c>
      <c r="G246" s="222"/>
      <c r="H246" s="225">
        <v>85.434</v>
      </c>
      <c r="I246" s="226"/>
      <c r="J246" s="222"/>
      <c r="K246" s="222"/>
      <c r="L246" s="227"/>
      <c r="M246" s="228"/>
      <c r="N246" s="229"/>
      <c r="O246" s="229"/>
      <c r="P246" s="229"/>
      <c r="Q246" s="229"/>
      <c r="R246" s="229"/>
      <c r="S246" s="229"/>
      <c r="T246" s="230"/>
      <c r="AT246" s="231" t="s">
        <v>159</v>
      </c>
      <c r="AU246" s="231" t="s">
        <v>83</v>
      </c>
      <c r="AV246" s="14" t="s">
        <v>83</v>
      </c>
      <c r="AW246" s="14" t="s">
        <v>30</v>
      </c>
      <c r="AX246" s="14" t="s">
        <v>81</v>
      </c>
      <c r="AY246" s="231" t="s">
        <v>142</v>
      </c>
    </row>
    <row r="247" spans="2:63" s="12" customFormat="1" ht="22.9" customHeight="1">
      <c r="B247" s="175"/>
      <c r="C247" s="176"/>
      <c r="D247" s="177" t="s">
        <v>72</v>
      </c>
      <c r="E247" s="189" t="s">
        <v>1038</v>
      </c>
      <c r="F247" s="189" t="s">
        <v>1039</v>
      </c>
      <c r="G247" s="176"/>
      <c r="H247" s="176"/>
      <c r="I247" s="179"/>
      <c r="J247" s="190">
        <f>BK247</f>
        <v>0</v>
      </c>
      <c r="K247" s="176"/>
      <c r="L247" s="181"/>
      <c r="M247" s="182"/>
      <c r="N247" s="183"/>
      <c r="O247" s="183"/>
      <c r="P247" s="184">
        <f>SUM(P248:P250)</f>
        <v>0</v>
      </c>
      <c r="Q247" s="183"/>
      <c r="R247" s="184">
        <f>SUM(R248:R250)</f>
        <v>0</v>
      </c>
      <c r="S247" s="183"/>
      <c r="T247" s="185">
        <f>SUM(T248:T250)</f>
        <v>0</v>
      </c>
      <c r="AR247" s="186" t="s">
        <v>81</v>
      </c>
      <c r="AT247" s="187" t="s">
        <v>72</v>
      </c>
      <c r="AU247" s="187" t="s">
        <v>81</v>
      </c>
      <c r="AY247" s="186" t="s">
        <v>142</v>
      </c>
      <c r="BK247" s="188">
        <f>SUM(BK248:BK250)</f>
        <v>0</v>
      </c>
    </row>
    <row r="248" spans="1:65" s="2" customFormat="1" ht="24.2" customHeight="1">
      <c r="A248" s="34"/>
      <c r="B248" s="35"/>
      <c r="C248" s="191" t="s">
        <v>479</v>
      </c>
      <c r="D248" s="191" t="s">
        <v>145</v>
      </c>
      <c r="E248" s="192" t="s">
        <v>1404</v>
      </c>
      <c r="F248" s="193" t="s">
        <v>1405</v>
      </c>
      <c r="G248" s="194" t="s">
        <v>379</v>
      </c>
      <c r="H248" s="195">
        <v>173.737</v>
      </c>
      <c r="I248" s="196"/>
      <c r="J248" s="197">
        <f>ROUND(I248*H248,2)</f>
        <v>0</v>
      </c>
      <c r="K248" s="193" t="s">
        <v>149</v>
      </c>
      <c r="L248" s="39"/>
      <c r="M248" s="198" t="s">
        <v>1</v>
      </c>
      <c r="N248" s="199" t="s">
        <v>38</v>
      </c>
      <c r="O248" s="71"/>
      <c r="P248" s="200">
        <f>O248*H248</f>
        <v>0</v>
      </c>
      <c r="Q248" s="200">
        <v>0</v>
      </c>
      <c r="R248" s="200">
        <f>Q248*H248</f>
        <v>0</v>
      </c>
      <c r="S248" s="200">
        <v>0</v>
      </c>
      <c r="T248" s="201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202" t="s">
        <v>168</v>
      </c>
      <c r="AT248" s="202" t="s">
        <v>145</v>
      </c>
      <c r="AU248" s="202" t="s">
        <v>83</v>
      </c>
      <c r="AY248" s="17" t="s">
        <v>142</v>
      </c>
      <c r="BE248" s="203">
        <f>IF(N248="základní",J248,0)</f>
        <v>0</v>
      </c>
      <c r="BF248" s="203">
        <f>IF(N248="snížená",J248,0)</f>
        <v>0</v>
      </c>
      <c r="BG248" s="203">
        <f>IF(N248="zákl. přenesená",J248,0)</f>
        <v>0</v>
      </c>
      <c r="BH248" s="203">
        <f>IF(N248="sníž. přenesená",J248,0)</f>
        <v>0</v>
      </c>
      <c r="BI248" s="203">
        <f>IF(N248="nulová",J248,0)</f>
        <v>0</v>
      </c>
      <c r="BJ248" s="17" t="s">
        <v>81</v>
      </c>
      <c r="BK248" s="203">
        <f>ROUND(I248*H248,2)</f>
        <v>0</v>
      </c>
      <c r="BL248" s="17" t="s">
        <v>168</v>
      </c>
      <c r="BM248" s="202" t="s">
        <v>1571</v>
      </c>
    </row>
    <row r="249" spans="1:47" s="2" customFormat="1" ht="19.5">
      <c r="A249" s="34"/>
      <c r="B249" s="35"/>
      <c r="C249" s="36"/>
      <c r="D249" s="204" t="s">
        <v>152</v>
      </c>
      <c r="E249" s="36"/>
      <c r="F249" s="205" t="s">
        <v>1407</v>
      </c>
      <c r="G249" s="36"/>
      <c r="H249" s="36"/>
      <c r="I249" s="206"/>
      <c r="J249" s="36"/>
      <c r="K249" s="36"/>
      <c r="L249" s="39"/>
      <c r="M249" s="207"/>
      <c r="N249" s="208"/>
      <c r="O249" s="71"/>
      <c r="P249" s="71"/>
      <c r="Q249" s="71"/>
      <c r="R249" s="71"/>
      <c r="S249" s="71"/>
      <c r="T249" s="72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T249" s="17" t="s">
        <v>152</v>
      </c>
      <c r="AU249" s="17" t="s">
        <v>83</v>
      </c>
    </row>
    <row r="250" spans="1:47" s="2" customFormat="1" ht="11.25">
      <c r="A250" s="34"/>
      <c r="B250" s="35"/>
      <c r="C250" s="36"/>
      <c r="D250" s="209" t="s">
        <v>153</v>
      </c>
      <c r="E250" s="36"/>
      <c r="F250" s="210" t="s">
        <v>1408</v>
      </c>
      <c r="G250" s="36"/>
      <c r="H250" s="36"/>
      <c r="I250" s="206"/>
      <c r="J250" s="36"/>
      <c r="K250" s="36"/>
      <c r="L250" s="39"/>
      <c r="M250" s="258"/>
      <c r="N250" s="259"/>
      <c r="O250" s="260"/>
      <c r="P250" s="260"/>
      <c r="Q250" s="260"/>
      <c r="R250" s="260"/>
      <c r="S250" s="260"/>
      <c r="T250" s="261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T250" s="17" t="s">
        <v>153</v>
      </c>
      <c r="AU250" s="17" t="s">
        <v>83</v>
      </c>
    </row>
    <row r="251" spans="1:31" s="2" customFormat="1" ht="6.95" customHeight="1">
      <c r="A251" s="34"/>
      <c r="B251" s="54"/>
      <c r="C251" s="55"/>
      <c r="D251" s="55"/>
      <c r="E251" s="55"/>
      <c r="F251" s="55"/>
      <c r="G251" s="55"/>
      <c r="H251" s="55"/>
      <c r="I251" s="55"/>
      <c r="J251" s="55"/>
      <c r="K251" s="55"/>
      <c r="L251" s="39"/>
      <c r="M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</row>
  </sheetData>
  <sheetProtection algorithmName="SHA-512" hashValue="2yZrKIz+Yqql6U70JkOsnB8KNwOGMZre4a0HU8i121p6iVSLZGsKMxuXmLm+dWhmmhjTL3ZqLc2QoKKjevz0yA==" saltValue="+jUpNsoi/jxe8uLFW0xw1Cv+DQ4SKjpUVbiXdd9CqGnNlBtuD/EiZSi5M6bFVaXuuo0adHfI+5vTI9AurOctOg==" spinCount="100000" sheet="1" objects="1" scenarios="1" formatColumns="0" formatRows="0" autoFilter="0"/>
  <autoFilter ref="C127:K250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hyperlinks>
    <hyperlink ref="F133" r:id="rId1" display="https://podminky.urs.cz/item/CS_URS_2021_02/113106171"/>
    <hyperlink ref="F138" r:id="rId2" display="https://podminky.urs.cz/item/CS_URS_2021_02/113107324"/>
    <hyperlink ref="F143" r:id="rId3" display="https://podminky.urs.cz/item/CS_URS_2021_02/113201112"/>
    <hyperlink ref="F149" r:id="rId4" display="https://podminky.urs.cz/item/CS_URS_2021_02/214500111"/>
    <hyperlink ref="F160" r:id="rId5" display="https://podminky.urs.cz/item/CS_URS_2021_02/564851111"/>
    <hyperlink ref="F169" r:id="rId6" display="https://podminky.urs.cz/item/CS_URS_2021_02/567122114"/>
    <hyperlink ref="F174" r:id="rId7" display="https://podminky.urs.cz/item/CS_URS_2021_02/596212212"/>
    <hyperlink ref="F194" r:id="rId8" display="https://podminky.urs.cz/item/CS_URS_2021_02/899231111"/>
    <hyperlink ref="F199" r:id="rId9" display="https://podminky.urs.cz/item/CS_URS_2021_02/899331111"/>
    <hyperlink ref="F204" r:id="rId10" display="https://podminky.urs.cz/item/CS_URS_2021_02/899431111"/>
    <hyperlink ref="F210" r:id="rId11" display="https://podminky.urs.cz/item/CS_URS_2021_02/916131213"/>
    <hyperlink ref="F219" r:id="rId12" display="https://podminky.urs.cz/item/CS_URS_2021_02/919726121"/>
    <hyperlink ref="F226" r:id="rId13" display="https://podminky.urs.cz/item/CS_URS_2021_02/919726123"/>
    <hyperlink ref="F234" r:id="rId14" display="https://podminky.urs.cz/item/CS_URS_2021_02/997221571"/>
    <hyperlink ref="F237" r:id="rId15" display="https://podminky.urs.cz/item/CS_URS_2021_02/997221579"/>
    <hyperlink ref="F241" r:id="rId16" display="https://podminky.urs.cz/item/CS_URS_2021_02/997221615"/>
    <hyperlink ref="F245" r:id="rId17" display="https://podminky.urs.cz/item/CS_URS_2021_02/997221655"/>
    <hyperlink ref="F250" r:id="rId18" display="https://podminky.urs.cz/item/CS_URS_2021_02/9982230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18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AT2" s="17" t="s">
        <v>105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83</v>
      </c>
    </row>
    <row r="4" spans="2:46" s="1" customFormat="1" ht="24.95" customHeight="1">
      <c r="B4" s="20"/>
      <c r="D4" s="117" t="s">
        <v>112</v>
      </c>
      <c r="L4" s="20"/>
      <c r="M4" s="118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16.5" customHeight="1">
      <c r="B7" s="20"/>
      <c r="E7" s="321" t="str">
        <f>'Rekapitulace stavby'!K6</f>
        <v>Ulice Klajdovská</v>
      </c>
      <c r="F7" s="322"/>
      <c r="G7" s="322"/>
      <c r="H7" s="322"/>
      <c r="L7" s="20"/>
    </row>
    <row r="8" spans="2:12" s="1" customFormat="1" ht="12" customHeight="1">
      <c r="B8" s="20"/>
      <c r="D8" s="119" t="s">
        <v>113</v>
      </c>
      <c r="L8" s="20"/>
    </row>
    <row r="9" spans="1:31" s="2" customFormat="1" ht="16.5" customHeight="1">
      <c r="A9" s="34"/>
      <c r="B9" s="39"/>
      <c r="C9" s="34"/>
      <c r="D9" s="34"/>
      <c r="E9" s="321" t="s">
        <v>1468</v>
      </c>
      <c r="F9" s="324"/>
      <c r="G9" s="324"/>
      <c r="H9" s="324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19" t="s">
        <v>1243</v>
      </c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23" t="s">
        <v>1572</v>
      </c>
      <c r="F11" s="324"/>
      <c r="G11" s="324"/>
      <c r="H11" s="324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19" t="s">
        <v>18</v>
      </c>
      <c r="E13" s="34"/>
      <c r="F13" s="110" t="s">
        <v>1</v>
      </c>
      <c r="G13" s="34"/>
      <c r="H13" s="34"/>
      <c r="I13" s="119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20</v>
      </c>
      <c r="E14" s="34"/>
      <c r="F14" s="110" t="s">
        <v>21</v>
      </c>
      <c r="G14" s="34"/>
      <c r="H14" s="34"/>
      <c r="I14" s="119" t="s">
        <v>22</v>
      </c>
      <c r="J14" s="120" t="str">
        <f>'Rekapitulace stavby'!AN8</f>
        <v>12. 4. 2021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9" t="s">
        <v>24</v>
      </c>
      <c r="E16" s="34"/>
      <c r="F16" s="34"/>
      <c r="G16" s="34"/>
      <c r="H16" s="34"/>
      <c r="I16" s="119" t="s">
        <v>25</v>
      </c>
      <c r="J16" s="110" t="str">
        <f>IF('Rekapitulace stavby'!AN10="","",'Rekapitulace stavby'!AN10)</f>
        <v/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tr">
        <f>IF('Rekapitulace stavby'!E11="","",'Rekapitulace stavby'!E11)</f>
        <v xml:space="preserve"> </v>
      </c>
      <c r="F17" s="34"/>
      <c r="G17" s="34"/>
      <c r="H17" s="34"/>
      <c r="I17" s="119" t="s">
        <v>26</v>
      </c>
      <c r="J17" s="110" t="str">
        <f>IF('Rekapitulace stavby'!AN11="","",'Rekapitulace stavby'!AN11)</f>
        <v/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19" t="s">
        <v>27</v>
      </c>
      <c r="E19" s="34"/>
      <c r="F19" s="34"/>
      <c r="G19" s="34"/>
      <c r="H19" s="34"/>
      <c r="I19" s="119" t="s">
        <v>25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25" t="str">
        <f>'Rekapitulace stavby'!E14</f>
        <v>Vyplň údaj</v>
      </c>
      <c r="F20" s="326"/>
      <c r="G20" s="326"/>
      <c r="H20" s="326"/>
      <c r="I20" s="119" t="s">
        <v>26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19" t="s">
        <v>29</v>
      </c>
      <c r="E22" s="34"/>
      <c r="F22" s="34"/>
      <c r="G22" s="34"/>
      <c r="H22" s="34"/>
      <c r="I22" s="119" t="s">
        <v>25</v>
      </c>
      <c r="J22" s="110" t="str">
        <f>IF('Rekapitulace stavby'!AN16="","",'Rekapitulace stavby'!AN16)</f>
        <v/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tr">
        <f>IF('Rekapitulace stavby'!E17="","",'Rekapitulace stavby'!E17)</f>
        <v xml:space="preserve"> </v>
      </c>
      <c r="F23" s="34"/>
      <c r="G23" s="34"/>
      <c r="H23" s="34"/>
      <c r="I23" s="119" t="s">
        <v>26</v>
      </c>
      <c r="J23" s="110" t="str">
        <f>IF('Rekapitulace stavby'!AN17="","",'Rekapitulace stavby'!AN17)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19" t="s">
        <v>31</v>
      </c>
      <c r="E25" s="34"/>
      <c r="F25" s="34"/>
      <c r="G25" s="34"/>
      <c r="H25" s="34"/>
      <c r="I25" s="119" t="s">
        <v>25</v>
      </c>
      <c r="J25" s="110" t="str">
        <f>IF('Rekapitulace stavby'!AN19="","",'Rekapitulace stavby'!AN19)</f>
        <v/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tr">
        <f>IF('Rekapitulace stavby'!E20="","",'Rekapitulace stavby'!E20)</f>
        <v xml:space="preserve"> </v>
      </c>
      <c r="F26" s="34"/>
      <c r="G26" s="34"/>
      <c r="H26" s="34"/>
      <c r="I26" s="119" t="s">
        <v>26</v>
      </c>
      <c r="J26" s="110" t="str">
        <f>IF('Rekapitulace stavby'!AN20="","",'Rekapitulace stavby'!AN20)</f>
        <v/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19" t="s">
        <v>32</v>
      </c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1"/>
      <c r="B29" s="122"/>
      <c r="C29" s="121"/>
      <c r="D29" s="121"/>
      <c r="E29" s="327" t="s">
        <v>1</v>
      </c>
      <c r="F29" s="327"/>
      <c r="G29" s="327"/>
      <c r="H29" s="327"/>
      <c r="I29" s="121"/>
      <c r="J29" s="121"/>
      <c r="K29" s="121"/>
      <c r="L29" s="123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25" t="s">
        <v>33</v>
      </c>
      <c r="E32" s="34"/>
      <c r="F32" s="34"/>
      <c r="G32" s="34"/>
      <c r="H32" s="34"/>
      <c r="I32" s="34"/>
      <c r="J32" s="126">
        <f>ROUND(J126,2)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4"/>
      <c r="E33" s="124"/>
      <c r="F33" s="124"/>
      <c r="G33" s="124"/>
      <c r="H33" s="124"/>
      <c r="I33" s="124"/>
      <c r="J33" s="124"/>
      <c r="K33" s="12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27" t="s">
        <v>35</v>
      </c>
      <c r="G34" s="34"/>
      <c r="H34" s="34"/>
      <c r="I34" s="127" t="s">
        <v>34</v>
      </c>
      <c r="J34" s="127" t="s">
        <v>36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28" t="s">
        <v>37</v>
      </c>
      <c r="E35" s="119" t="s">
        <v>38</v>
      </c>
      <c r="F35" s="129">
        <f>ROUND((SUM(BE126:BE187)),2)</f>
        <v>0</v>
      </c>
      <c r="G35" s="34"/>
      <c r="H35" s="34"/>
      <c r="I35" s="130">
        <v>0.21</v>
      </c>
      <c r="J35" s="129">
        <f>ROUND(((SUM(BE126:BE187))*I35),2)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19" t="s">
        <v>39</v>
      </c>
      <c r="F36" s="129">
        <f>ROUND((SUM(BF126:BF187)),2)</f>
        <v>0</v>
      </c>
      <c r="G36" s="34"/>
      <c r="H36" s="34"/>
      <c r="I36" s="130">
        <v>0.15</v>
      </c>
      <c r="J36" s="129">
        <f>ROUND(((SUM(BF126:BF187))*I36),2)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9" t="s">
        <v>40</v>
      </c>
      <c r="F37" s="129">
        <f>ROUND((SUM(BG126:BG187)),2)</f>
        <v>0</v>
      </c>
      <c r="G37" s="34"/>
      <c r="H37" s="34"/>
      <c r="I37" s="130">
        <v>0.21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19" t="s">
        <v>41</v>
      </c>
      <c r="F38" s="129">
        <f>ROUND((SUM(BH126:BH187)),2)</f>
        <v>0</v>
      </c>
      <c r="G38" s="34"/>
      <c r="H38" s="34"/>
      <c r="I38" s="130">
        <v>0.15</v>
      </c>
      <c r="J38" s="129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19" t="s">
        <v>42</v>
      </c>
      <c r="F39" s="129">
        <f>ROUND((SUM(BI126:BI187)),2)</f>
        <v>0</v>
      </c>
      <c r="G39" s="34"/>
      <c r="H39" s="34"/>
      <c r="I39" s="130">
        <v>0</v>
      </c>
      <c r="J39" s="129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1"/>
      <c r="D41" s="132" t="s">
        <v>43</v>
      </c>
      <c r="E41" s="133"/>
      <c r="F41" s="133"/>
      <c r="G41" s="134" t="s">
        <v>44</v>
      </c>
      <c r="H41" s="135" t="s">
        <v>45</v>
      </c>
      <c r="I41" s="133"/>
      <c r="J41" s="136">
        <f>SUM(J32:J39)</f>
        <v>0</v>
      </c>
      <c r="K41" s="137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8" t="s">
        <v>46</v>
      </c>
      <c r="E50" s="139"/>
      <c r="F50" s="139"/>
      <c r="G50" s="138" t="s">
        <v>47</v>
      </c>
      <c r="H50" s="139"/>
      <c r="I50" s="139"/>
      <c r="J50" s="139"/>
      <c r="K50" s="139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0" t="s">
        <v>48</v>
      </c>
      <c r="E61" s="141"/>
      <c r="F61" s="142" t="s">
        <v>49</v>
      </c>
      <c r="G61" s="140" t="s">
        <v>48</v>
      </c>
      <c r="H61" s="141"/>
      <c r="I61" s="141"/>
      <c r="J61" s="143" t="s">
        <v>49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8" t="s">
        <v>50</v>
      </c>
      <c r="E65" s="144"/>
      <c r="F65" s="144"/>
      <c r="G65" s="138" t="s">
        <v>51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0" t="s">
        <v>48</v>
      </c>
      <c r="E76" s="141"/>
      <c r="F76" s="142" t="s">
        <v>49</v>
      </c>
      <c r="G76" s="140" t="s">
        <v>48</v>
      </c>
      <c r="H76" s="141"/>
      <c r="I76" s="141"/>
      <c r="J76" s="143" t="s">
        <v>49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115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28" t="str">
        <f>E7</f>
        <v>Ulice Klajdovská</v>
      </c>
      <c r="F85" s="329"/>
      <c r="G85" s="329"/>
      <c r="H85" s="329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113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28" t="s">
        <v>1468</v>
      </c>
      <c r="F87" s="330"/>
      <c r="G87" s="330"/>
      <c r="H87" s="330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1243</v>
      </c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81" t="str">
        <f>E11</f>
        <v>SO-03.2 - Účelové komunikace</v>
      </c>
      <c r="F89" s="330"/>
      <c r="G89" s="330"/>
      <c r="H89" s="330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 xml:space="preserve"> </v>
      </c>
      <c r="G91" s="36"/>
      <c r="H91" s="36"/>
      <c r="I91" s="29" t="s">
        <v>22</v>
      </c>
      <c r="J91" s="66" t="str">
        <f>IF(J14="","",J14)</f>
        <v>12. 4. 2021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5.2" customHeight="1">
      <c r="A93" s="34"/>
      <c r="B93" s="35"/>
      <c r="C93" s="29" t="s">
        <v>24</v>
      </c>
      <c r="D93" s="36"/>
      <c r="E93" s="36"/>
      <c r="F93" s="27" t="str">
        <f>E17</f>
        <v xml:space="preserve"> </v>
      </c>
      <c r="G93" s="36"/>
      <c r="H93" s="36"/>
      <c r="I93" s="29" t="s">
        <v>29</v>
      </c>
      <c r="J93" s="32" t="str">
        <f>E23</f>
        <v xml:space="preserve"> 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27</v>
      </c>
      <c r="D94" s="36"/>
      <c r="E94" s="36"/>
      <c r="F94" s="27" t="str">
        <f>IF(E20="","",E20)</f>
        <v>Vyplň údaj</v>
      </c>
      <c r="G94" s="36"/>
      <c r="H94" s="36"/>
      <c r="I94" s="29" t="s">
        <v>31</v>
      </c>
      <c r="J94" s="32" t="str">
        <f>E26</f>
        <v xml:space="preserve"> 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49" t="s">
        <v>116</v>
      </c>
      <c r="D96" s="150"/>
      <c r="E96" s="150"/>
      <c r="F96" s="150"/>
      <c r="G96" s="150"/>
      <c r="H96" s="150"/>
      <c r="I96" s="150"/>
      <c r="J96" s="151" t="s">
        <v>117</v>
      </c>
      <c r="K96" s="150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52" t="s">
        <v>118</v>
      </c>
      <c r="D98" s="36"/>
      <c r="E98" s="36"/>
      <c r="F98" s="36"/>
      <c r="G98" s="36"/>
      <c r="H98" s="36"/>
      <c r="I98" s="36"/>
      <c r="J98" s="84">
        <f>J126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119</v>
      </c>
    </row>
    <row r="99" spans="2:12" s="9" customFormat="1" ht="24.95" customHeight="1">
      <c r="B99" s="153"/>
      <c r="C99" s="154"/>
      <c r="D99" s="155" t="s">
        <v>299</v>
      </c>
      <c r="E99" s="156"/>
      <c r="F99" s="156"/>
      <c r="G99" s="156"/>
      <c r="H99" s="156"/>
      <c r="I99" s="156"/>
      <c r="J99" s="157">
        <f>J127</f>
        <v>0</v>
      </c>
      <c r="K99" s="154"/>
      <c r="L99" s="158"/>
    </row>
    <row r="100" spans="2:12" s="10" customFormat="1" ht="19.9" customHeight="1">
      <c r="B100" s="159"/>
      <c r="C100" s="104"/>
      <c r="D100" s="160" t="s">
        <v>300</v>
      </c>
      <c r="E100" s="161"/>
      <c r="F100" s="161"/>
      <c r="G100" s="161"/>
      <c r="H100" s="161"/>
      <c r="I100" s="161"/>
      <c r="J100" s="162">
        <f>J128</f>
        <v>0</v>
      </c>
      <c r="K100" s="104"/>
      <c r="L100" s="163"/>
    </row>
    <row r="101" spans="2:12" s="10" customFormat="1" ht="19.9" customHeight="1">
      <c r="B101" s="159"/>
      <c r="C101" s="104"/>
      <c r="D101" s="160" t="s">
        <v>304</v>
      </c>
      <c r="E101" s="161"/>
      <c r="F101" s="161"/>
      <c r="G101" s="161"/>
      <c r="H101" s="161"/>
      <c r="I101" s="161"/>
      <c r="J101" s="162">
        <f>J139</f>
        <v>0</v>
      </c>
      <c r="K101" s="104"/>
      <c r="L101" s="163"/>
    </row>
    <row r="102" spans="2:12" s="10" customFormat="1" ht="19.9" customHeight="1">
      <c r="B102" s="159"/>
      <c r="C102" s="104"/>
      <c r="D102" s="160" t="s">
        <v>306</v>
      </c>
      <c r="E102" s="161"/>
      <c r="F102" s="161"/>
      <c r="G102" s="161"/>
      <c r="H102" s="161"/>
      <c r="I102" s="161"/>
      <c r="J102" s="162">
        <f>J160</f>
        <v>0</v>
      </c>
      <c r="K102" s="104"/>
      <c r="L102" s="163"/>
    </row>
    <row r="103" spans="2:12" s="10" customFormat="1" ht="19.9" customHeight="1">
      <c r="B103" s="159"/>
      <c r="C103" s="104"/>
      <c r="D103" s="160" t="s">
        <v>307</v>
      </c>
      <c r="E103" s="161"/>
      <c r="F103" s="161"/>
      <c r="G103" s="161"/>
      <c r="H103" s="161"/>
      <c r="I103" s="161"/>
      <c r="J103" s="162">
        <f>J168</f>
        <v>0</v>
      </c>
      <c r="K103" s="104"/>
      <c r="L103" s="163"/>
    </row>
    <row r="104" spans="2:12" s="10" customFormat="1" ht="19.9" customHeight="1">
      <c r="B104" s="159"/>
      <c r="C104" s="104"/>
      <c r="D104" s="160" t="s">
        <v>308</v>
      </c>
      <c r="E104" s="161"/>
      <c r="F104" s="161"/>
      <c r="G104" s="161"/>
      <c r="H104" s="161"/>
      <c r="I104" s="161"/>
      <c r="J104" s="162">
        <f>J184</f>
        <v>0</v>
      </c>
      <c r="K104" s="104"/>
      <c r="L104" s="163"/>
    </row>
    <row r="105" spans="1:31" s="2" customFormat="1" ht="21.75" customHeight="1">
      <c r="A105" s="34"/>
      <c r="B105" s="35"/>
      <c r="C105" s="36"/>
      <c r="D105" s="36"/>
      <c r="E105" s="36"/>
      <c r="F105" s="36"/>
      <c r="G105" s="36"/>
      <c r="H105" s="36"/>
      <c r="I105" s="36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6.95" customHeight="1">
      <c r="A106" s="34"/>
      <c r="B106" s="54"/>
      <c r="C106" s="55"/>
      <c r="D106" s="55"/>
      <c r="E106" s="55"/>
      <c r="F106" s="55"/>
      <c r="G106" s="55"/>
      <c r="H106" s="55"/>
      <c r="I106" s="55"/>
      <c r="J106" s="55"/>
      <c r="K106" s="55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10" spans="1:31" s="2" customFormat="1" ht="6.95" customHeight="1">
      <c r="A110" s="34"/>
      <c r="B110" s="56"/>
      <c r="C110" s="57"/>
      <c r="D110" s="57"/>
      <c r="E110" s="57"/>
      <c r="F110" s="57"/>
      <c r="G110" s="57"/>
      <c r="H110" s="57"/>
      <c r="I110" s="57"/>
      <c r="J110" s="57"/>
      <c r="K110" s="57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24.95" customHeight="1">
      <c r="A111" s="34"/>
      <c r="B111" s="35"/>
      <c r="C111" s="23" t="s">
        <v>127</v>
      </c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2" customHeight="1">
      <c r="A113" s="34"/>
      <c r="B113" s="35"/>
      <c r="C113" s="29" t="s">
        <v>16</v>
      </c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6.5" customHeight="1">
      <c r="A114" s="34"/>
      <c r="B114" s="35"/>
      <c r="C114" s="36"/>
      <c r="D114" s="36"/>
      <c r="E114" s="328" t="str">
        <f>E7</f>
        <v>Ulice Klajdovská</v>
      </c>
      <c r="F114" s="329"/>
      <c r="G114" s="329"/>
      <c r="H114" s="329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2:12" s="1" customFormat="1" ht="12" customHeight="1">
      <c r="B115" s="21"/>
      <c r="C115" s="29" t="s">
        <v>113</v>
      </c>
      <c r="D115" s="22"/>
      <c r="E115" s="22"/>
      <c r="F115" s="22"/>
      <c r="G115" s="22"/>
      <c r="H115" s="22"/>
      <c r="I115" s="22"/>
      <c r="J115" s="22"/>
      <c r="K115" s="22"/>
      <c r="L115" s="20"/>
    </row>
    <row r="116" spans="1:31" s="2" customFormat="1" ht="16.5" customHeight="1">
      <c r="A116" s="34"/>
      <c r="B116" s="35"/>
      <c r="C116" s="36"/>
      <c r="D116" s="36"/>
      <c r="E116" s="328" t="s">
        <v>1468</v>
      </c>
      <c r="F116" s="330"/>
      <c r="G116" s="330"/>
      <c r="H116" s="330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1243</v>
      </c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6.5" customHeight="1">
      <c r="A118" s="34"/>
      <c r="B118" s="35"/>
      <c r="C118" s="36"/>
      <c r="D118" s="36"/>
      <c r="E118" s="281" t="str">
        <f>E11</f>
        <v>SO-03.2 - Účelové komunikace</v>
      </c>
      <c r="F118" s="330"/>
      <c r="G118" s="330"/>
      <c r="H118" s="330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6.95" customHeight="1">
      <c r="A119" s="34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2" customHeight="1">
      <c r="A120" s="34"/>
      <c r="B120" s="35"/>
      <c r="C120" s="29" t="s">
        <v>20</v>
      </c>
      <c r="D120" s="36"/>
      <c r="E120" s="36"/>
      <c r="F120" s="27" t="str">
        <f>F14</f>
        <v xml:space="preserve"> </v>
      </c>
      <c r="G120" s="36"/>
      <c r="H120" s="36"/>
      <c r="I120" s="29" t="s">
        <v>22</v>
      </c>
      <c r="J120" s="66" t="str">
        <f>IF(J14="","",J14)</f>
        <v>12. 4. 2021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6.9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5.2" customHeight="1">
      <c r="A122" s="34"/>
      <c r="B122" s="35"/>
      <c r="C122" s="29" t="s">
        <v>24</v>
      </c>
      <c r="D122" s="36"/>
      <c r="E122" s="36"/>
      <c r="F122" s="27" t="str">
        <f>E17</f>
        <v xml:space="preserve"> </v>
      </c>
      <c r="G122" s="36"/>
      <c r="H122" s="36"/>
      <c r="I122" s="29" t="s">
        <v>29</v>
      </c>
      <c r="J122" s="32" t="str">
        <f>E23</f>
        <v xml:space="preserve"> 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5.2" customHeight="1">
      <c r="A123" s="34"/>
      <c r="B123" s="35"/>
      <c r="C123" s="29" t="s">
        <v>27</v>
      </c>
      <c r="D123" s="36"/>
      <c r="E123" s="36"/>
      <c r="F123" s="27" t="str">
        <f>IF(E20="","",E20)</f>
        <v>Vyplň údaj</v>
      </c>
      <c r="G123" s="36"/>
      <c r="H123" s="36"/>
      <c r="I123" s="29" t="s">
        <v>31</v>
      </c>
      <c r="J123" s="32" t="str">
        <f>E26</f>
        <v xml:space="preserve"> </v>
      </c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0.35" customHeight="1">
      <c r="A124" s="34"/>
      <c r="B124" s="35"/>
      <c r="C124" s="36"/>
      <c r="D124" s="36"/>
      <c r="E124" s="36"/>
      <c r="F124" s="36"/>
      <c r="G124" s="36"/>
      <c r="H124" s="36"/>
      <c r="I124" s="36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11" customFormat="1" ht="29.25" customHeight="1">
      <c r="A125" s="164"/>
      <c r="B125" s="165"/>
      <c r="C125" s="166" t="s">
        <v>128</v>
      </c>
      <c r="D125" s="167" t="s">
        <v>58</v>
      </c>
      <c r="E125" s="167" t="s">
        <v>54</v>
      </c>
      <c r="F125" s="167" t="s">
        <v>55</v>
      </c>
      <c r="G125" s="167" t="s">
        <v>129</v>
      </c>
      <c r="H125" s="167" t="s">
        <v>130</v>
      </c>
      <c r="I125" s="167" t="s">
        <v>131</v>
      </c>
      <c r="J125" s="167" t="s">
        <v>117</v>
      </c>
      <c r="K125" s="168" t="s">
        <v>132</v>
      </c>
      <c r="L125" s="169"/>
      <c r="M125" s="75" t="s">
        <v>1</v>
      </c>
      <c r="N125" s="76" t="s">
        <v>37</v>
      </c>
      <c r="O125" s="76" t="s">
        <v>133</v>
      </c>
      <c r="P125" s="76" t="s">
        <v>134</v>
      </c>
      <c r="Q125" s="76" t="s">
        <v>135</v>
      </c>
      <c r="R125" s="76" t="s">
        <v>136</v>
      </c>
      <c r="S125" s="76" t="s">
        <v>137</v>
      </c>
      <c r="T125" s="77" t="s">
        <v>138</v>
      </c>
      <c r="U125" s="164"/>
      <c r="V125" s="164"/>
      <c r="W125" s="164"/>
      <c r="X125" s="164"/>
      <c r="Y125" s="164"/>
      <c r="Z125" s="164"/>
      <c r="AA125" s="164"/>
      <c r="AB125" s="164"/>
      <c r="AC125" s="164"/>
      <c r="AD125" s="164"/>
      <c r="AE125" s="164"/>
    </row>
    <row r="126" spans="1:63" s="2" customFormat="1" ht="22.9" customHeight="1">
      <c r="A126" s="34"/>
      <c r="B126" s="35"/>
      <c r="C126" s="82" t="s">
        <v>139</v>
      </c>
      <c r="D126" s="36"/>
      <c r="E126" s="36"/>
      <c r="F126" s="36"/>
      <c r="G126" s="36"/>
      <c r="H126" s="36"/>
      <c r="I126" s="36"/>
      <c r="J126" s="170">
        <f>BK126</f>
        <v>0</v>
      </c>
      <c r="K126" s="36"/>
      <c r="L126" s="39"/>
      <c r="M126" s="78"/>
      <c r="N126" s="171"/>
      <c r="O126" s="79"/>
      <c r="P126" s="172">
        <f>P127</f>
        <v>0</v>
      </c>
      <c r="Q126" s="79"/>
      <c r="R126" s="172">
        <f>R127</f>
        <v>19.194604799999997</v>
      </c>
      <c r="S126" s="79"/>
      <c r="T126" s="173">
        <f>T127</f>
        <v>16.8875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72</v>
      </c>
      <c r="AU126" s="17" t="s">
        <v>119</v>
      </c>
      <c r="BK126" s="174">
        <f>BK127</f>
        <v>0</v>
      </c>
    </row>
    <row r="127" spans="2:63" s="12" customFormat="1" ht="25.9" customHeight="1">
      <c r="B127" s="175"/>
      <c r="C127" s="176"/>
      <c r="D127" s="177" t="s">
        <v>72</v>
      </c>
      <c r="E127" s="178" t="s">
        <v>314</v>
      </c>
      <c r="F127" s="178" t="s">
        <v>315</v>
      </c>
      <c r="G127" s="176"/>
      <c r="H127" s="176"/>
      <c r="I127" s="179"/>
      <c r="J127" s="180">
        <f>BK127</f>
        <v>0</v>
      </c>
      <c r="K127" s="176"/>
      <c r="L127" s="181"/>
      <c r="M127" s="182"/>
      <c r="N127" s="183"/>
      <c r="O127" s="183"/>
      <c r="P127" s="184">
        <f>P128+P139+P160+P168+P184</f>
        <v>0</v>
      </c>
      <c r="Q127" s="183"/>
      <c r="R127" s="184">
        <f>R128+R139+R160+R168+R184</f>
        <v>19.194604799999997</v>
      </c>
      <c r="S127" s="183"/>
      <c r="T127" s="185">
        <f>T128+T139+T160+T168+T184</f>
        <v>16.8875</v>
      </c>
      <c r="AR127" s="186" t="s">
        <v>81</v>
      </c>
      <c r="AT127" s="187" t="s">
        <v>72</v>
      </c>
      <c r="AU127" s="187" t="s">
        <v>73</v>
      </c>
      <c r="AY127" s="186" t="s">
        <v>142</v>
      </c>
      <c r="BK127" s="188">
        <f>BK128+BK139+BK160+BK168+BK184</f>
        <v>0</v>
      </c>
    </row>
    <row r="128" spans="2:63" s="12" customFormat="1" ht="22.9" customHeight="1">
      <c r="B128" s="175"/>
      <c r="C128" s="176"/>
      <c r="D128" s="177" t="s">
        <v>72</v>
      </c>
      <c r="E128" s="189" t="s">
        <v>81</v>
      </c>
      <c r="F128" s="189" t="s">
        <v>316</v>
      </c>
      <c r="G128" s="176"/>
      <c r="H128" s="176"/>
      <c r="I128" s="179"/>
      <c r="J128" s="190">
        <f>BK128</f>
        <v>0</v>
      </c>
      <c r="K128" s="176"/>
      <c r="L128" s="181"/>
      <c r="M128" s="182"/>
      <c r="N128" s="183"/>
      <c r="O128" s="183"/>
      <c r="P128" s="184">
        <f>SUM(P129:P138)</f>
        <v>0</v>
      </c>
      <c r="Q128" s="183"/>
      <c r="R128" s="184">
        <f>SUM(R129:R138)</f>
        <v>0</v>
      </c>
      <c r="S128" s="183"/>
      <c r="T128" s="185">
        <f>SUM(T129:T138)</f>
        <v>16.8875</v>
      </c>
      <c r="AR128" s="186" t="s">
        <v>81</v>
      </c>
      <c r="AT128" s="187" t="s">
        <v>72</v>
      </c>
      <c r="AU128" s="187" t="s">
        <v>81</v>
      </c>
      <c r="AY128" s="186" t="s">
        <v>142</v>
      </c>
      <c r="BK128" s="188">
        <f>SUM(BK129:BK138)</f>
        <v>0</v>
      </c>
    </row>
    <row r="129" spans="1:65" s="2" customFormat="1" ht="24.2" customHeight="1">
      <c r="A129" s="34"/>
      <c r="B129" s="35"/>
      <c r="C129" s="191" t="s">
        <v>81</v>
      </c>
      <c r="D129" s="191" t="s">
        <v>145</v>
      </c>
      <c r="E129" s="192" t="s">
        <v>1470</v>
      </c>
      <c r="F129" s="193" t="s">
        <v>1471</v>
      </c>
      <c r="G129" s="194" t="s">
        <v>319</v>
      </c>
      <c r="H129" s="195">
        <v>19.3</v>
      </c>
      <c r="I129" s="196"/>
      <c r="J129" s="197">
        <f>ROUND(I129*H129,2)</f>
        <v>0</v>
      </c>
      <c r="K129" s="193" t="s">
        <v>149</v>
      </c>
      <c r="L129" s="39"/>
      <c r="M129" s="198" t="s">
        <v>1</v>
      </c>
      <c r="N129" s="199" t="s">
        <v>38</v>
      </c>
      <c r="O129" s="71"/>
      <c r="P129" s="200">
        <f>O129*H129</f>
        <v>0</v>
      </c>
      <c r="Q129" s="200">
        <v>0</v>
      </c>
      <c r="R129" s="200">
        <f>Q129*H129</f>
        <v>0</v>
      </c>
      <c r="S129" s="200">
        <v>0.295</v>
      </c>
      <c r="T129" s="201">
        <f>S129*H129</f>
        <v>5.6935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02" t="s">
        <v>168</v>
      </c>
      <c r="AT129" s="202" t="s">
        <v>145</v>
      </c>
      <c r="AU129" s="202" t="s">
        <v>83</v>
      </c>
      <c r="AY129" s="17" t="s">
        <v>142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17" t="s">
        <v>81</v>
      </c>
      <c r="BK129" s="203">
        <f>ROUND(I129*H129,2)</f>
        <v>0</v>
      </c>
      <c r="BL129" s="17" t="s">
        <v>168</v>
      </c>
      <c r="BM129" s="202" t="s">
        <v>1573</v>
      </c>
    </row>
    <row r="130" spans="1:47" s="2" customFormat="1" ht="39">
      <c r="A130" s="34"/>
      <c r="B130" s="35"/>
      <c r="C130" s="36"/>
      <c r="D130" s="204" t="s">
        <v>152</v>
      </c>
      <c r="E130" s="36"/>
      <c r="F130" s="205" t="s">
        <v>1473</v>
      </c>
      <c r="G130" s="36"/>
      <c r="H130" s="36"/>
      <c r="I130" s="206"/>
      <c r="J130" s="36"/>
      <c r="K130" s="36"/>
      <c r="L130" s="39"/>
      <c r="M130" s="207"/>
      <c r="N130" s="208"/>
      <c r="O130" s="71"/>
      <c r="P130" s="71"/>
      <c r="Q130" s="71"/>
      <c r="R130" s="71"/>
      <c r="S130" s="71"/>
      <c r="T130" s="72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152</v>
      </c>
      <c r="AU130" s="17" t="s">
        <v>83</v>
      </c>
    </row>
    <row r="131" spans="1:47" s="2" customFormat="1" ht="11.25">
      <c r="A131" s="34"/>
      <c r="B131" s="35"/>
      <c r="C131" s="36"/>
      <c r="D131" s="209" t="s">
        <v>153</v>
      </c>
      <c r="E131" s="36"/>
      <c r="F131" s="210" t="s">
        <v>1474</v>
      </c>
      <c r="G131" s="36"/>
      <c r="H131" s="36"/>
      <c r="I131" s="206"/>
      <c r="J131" s="36"/>
      <c r="K131" s="36"/>
      <c r="L131" s="39"/>
      <c r="M131" s="207"/>
      <c r="N131" s="208"/>
      <c r="O131" s="71"/>
      <c r="P131" s="71"/>
      <c r="Q131" s="71"/>
      <c r="R131" s="71"/>
      <c r="S131" s="71"/>
      <c r="T131" s="72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153</v>
      </c>
      <c r="AU131" s="17" t="s">
        <v>83</v>
      </c>
    </row>
    <row r="132" spans="2:51" s="13" customFormat="1" ht="11.25">
      <c r="B132" s="211"/>
      <c r="C132" s="212"/>
      <c r="D132" s="204" t="s">
        <v>159</v>
      </c>
      <c r="E132" s="213" t="s">
        <v>1</v>
      </c>
      <c r="F132" s="214" t="s">
        <v>1475</v>
      </c>
      <c r="G132" s="212"/>
      <c r="H132" s="213" t="s">
        <v>1</v>
      </c>
      <c r="I132" s="215"/>
      <c r="J132" s="212"/>
      <c r="K132" s="212"/>
      <c r="L132" s="216"/>
      <c r="M132" s="217"/>
      <c r="N132" s="218"/>
      <c r="O132" s="218"/>
      <c r="P132" s="218"/>
      <c r="Q132" s="218"/>
      <c r="R132" s="218"/>
      <c r="S132" s="218"/>
      <c r="T132" s="219"/>
      <c r="AT132" s="220" t="s">
        <v>159</v>
      </c>
      <c r="AU132" s="220" t="s">
        <v>83</v>
      </c>
      <c r="AV132" s="13" t="s">
        <v>81</v>
      </c>
      <c r="AW132" s="13" t="s">
        <v>30</v>
      </c>
      <c r="AX132" s="13" t="s">
        <v>73</v>
      </c>
      <c r="AY132" s="220" t="s">
        <v>142</v>
      </c>
    </row>
    <row r="133" spans="2:51" s="14" customFormat="1" ht="11.25">
      <c r="B133" s="221"/>
      <c r="C133" s="222"/>
      <c r="D133" s="204" t="s">
        <v>159</v>
      </c>
      <c r="E133" s="223" t="s">
        <v>1</v>
      </c>
      <c r="F133" s="224" t="s">
        <v>1574</v>
      </c>
      <c r="G133" s="222"/>
      <c r="H133" s="225">
        <v>19.3</v>
      </c>
      <c r="I133" s="226"/>
      <c r="J133" s="222"/>
      <c r="K133" s="222"/>
      <c r="L133" s="227"/>
      <c r="M133" s="228"/>
      <c r="N133" s="229"/>
      <c r="O133" s="229"/>
      <c r="P133" s="229"/>
      <c r="Q133" s="229"/>
      <c r="R133" s="229"/>
      <c r="S133" s="229"/>
      <c r="T133" s="230"/>
      <c r="AT133" s="231" t="s">
        <v>159</v>
      </c>
      <c r="AU133" s="231" t="s">
        <v>83</v>
      </c>
      <c r="AV133" s="14" t="s">
        <v>83</v>
      </c>
      <c r="AW133" s="14" t="s">
        <v>30</v>
      </c>
      <c r="AX133" s="14" t="s">
        <v>81</v>
      </c>
      <c r="AY133" s="231" t="s">
        <v>142</v>
      </c>
    </row>
    <row r="134" spans="1:65" s="2" customFormat="1" ht="24.2" customHeight="1">
      <c r="A134" s="34"/>
      <c r="B134" s="35"/>
      <c r="C134" s="191" t="s">
        <v>83</v>
      </c>
      <c r="D134" s="191" t="s">
        <v>145</v>
      </c>
      <c r="E134" s="192" t="s">
        <v>1477</v>
      </c>
      <c r="F134" s="193" t="s">
        <v>1478</v>
      </c>
      <c r="G134" s="194" t="s">
        <v>319</v>
      </c>
      <c r="H134" s="195">
        <v>19.3</v>
      </c>
      <c r="I134" s="196"/>
      <c r="J134" s="197">
        <f>ROUND(I134*H134,2)</f>
        <v>0</v>
      </c>
      <c r="K134" s="193" t="s">
        <v>149</v>
      </c>
      <c r="L134" s="39"/>
      <c r="M134" s="198" t="s">
        <v>1</v>
      </c>
      <c r="N134" s="199" t="s">
        <v>38</v>
      </c>
      <c r="O134" s="71"/>
      <c r="P134" s="200">
        <f>O134*H134</f>
        <v>0</v>
      </c>
      <c r="Q134" s="200">
        <v>0</v>
      </c>
      <c r="R134" s="200">
        <f>Q134*H134</f>
        <v>0</v>
      </c>
      <c r="S134" s="200">
        <v>0.58</v>
      </c>
      <c r="T134" s="201">
        <f>S134*H134</f>
        <v>11.193999999999999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2" t="s">
        <v>168</v>
      </c>
      <c r="AT134" s="202" t="s">
        <v>145</v>
      </c>
      <c r="AU134" s="202" t="s">
        <v>83</v>
      </c>
      <c r="AY134" s="17" t="s">
        <v>142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17" t="s">
        <v>81</v>
      </c>
      <c r="BK134" s="203">
        <f>ROUND(I134*H134,2)</f>
        <v>0</v>
      </c>
      <c r="BL134" s="17" t="s">
        <v>168</v>
      </c>
      <c r="BM134" s="202" t="s">
        <v>1575</v>
      </c>
    </row>
    <row r="135" spans="1:47" s="2" customFormat="1" ht="39">
      <c r="A135" s="34"/>
      <c r="B135" s="35"/>
      <c r="C135" s="36"/>
      <c r="D135" s="204" t="s">
        <v>152</v>
      </c>
      <c r="E135" s="36"/>
      <c r="F135" s="205" t="s">
        <v>1480</v>
      </c>
      <c r="G135" s="36"/>
      <c r="H135" s="36"/>
      <c r="I135" s="206"/>
      <c r="J135" s="36"/>
      <c r="K135" s="36"/>
      <c r="L135" s="39"/>
      <c r="M135" s="207"/>
      <c r="N135" s="208"/>
      <c r="O135" s="71"/>
      <c r="P135" s="71"/>
      <c r="Q135" s="71"/>
      <c r="R135" s="71"/>
      <c r="S135" s="71"/>
      <c r="T135" s="72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152</v>
      </c>
      <c r="AU135" s="17" t="s">
        <v>83</v>
      </c>
    </row>
    <row r="136" spans="1:47" s="2" customFormat="1" ht="11.25">
      <c r="A136" s="34"/>
      <c r="B136" s="35"/>
      <c r="C136" s="36"/>
      <c r="D136" s="209" t="s">
        <v>153</v>
      </c>
      <c r="E136" s="36"/>
      <c r="F136" s="210" t="s">
        <v>1481</v>
      </c>
      <c r="G136" s="36"/>
      <c r="H136" s="36"/>
      <c r="I136" s="206"/>
      <c r="J136" s="36"/>
      <c r="K136" s="36"/>
      <c r="L136" s="39"/>
      <c r="M136" s="207"/>
      <c r="N136" s="208"/>
      <c r="O136" s="71"/>
      <c r="P136" s="71"/>
      <c r="Q136" s="71"/>
      <c r="R136" s="71"/>
      <c r="S136" s="71"/>
      <c r="T136" s="72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7" t="s">
        <v>153</v>
      </c>
      <c r="AU136" s="17" t="s">
        <v>83</v>
      </c>
    </row>
    <row r="137" spans="2:51" s="13" customFormat="1" ht="11.25">
      <c r="B137" s="211"/>
      <c r="C137" s="212"/>
      <c r="D137" s="204" t="s">
        <v>159</v>
      </c>
      <c r="E137" s="213" t="s">
        <v>1</v>
      </c>
      <c r="F137" s="214" t="s">
        <v>1475</v>
      </c>
      <c r="G137" s="212"/>
      <c r="H137" s="213" t="s">
        <v>1</v>
      </c>
      <c r="I137" s="215"/>
      <c r="J137" s="212"/>
      <c r="K137" s="212"/>
      <c r="L137" s="216"/>
      <c r="M137" s="217"/>
      <c r="N137" s="218"/>
      <c r="O137" s="218"/>
      <c r="P137" s="218"/>
      <c r="Q137" s="218"/>
      <c r="R137" s="218"/>
      <c r="S137" s="218"/>
      <c r="T137" s="219"/>
      <c r="AT137" s="220" t="s">
        <v>159</v>
      </c>
      <c r="AU137" s="220" t="s">
        <v>83</v>
      </c>
      <c r="AV137" s="13" t="s">
        <v>81</v>
      </c>
      <c r="AW137" s="13" t="s">
        <v>30</v>
      </c>
      <c r="AX137" s="13" t="s">
        <v>73</v>
      </c>
      <c r="AY137" s="220" t="s">
        <v>142</v>
      </c>
    </row>
    <row r="138" spans="2:51" s="14" customFormat="1" ht="11.25">
      <c r="B138" s="221"/>
      <c r="C138" s="222"/>
      <c r="D138" s="204" t="s">
        <v>159</v>
      </c>
      <c r="E138" s="223" t="s">
        <v>1</v>
      </c>
      <c r="F138" s="224" t="s">
        <v>1574</v>
      </c>
      <c r="G138" s="222"/>
      <c r="H138" s="225">
        <v>19.3</v>
      </c>
      <c r="I138" s="226"/>
      <c r="J138" s="222"/>
      <c r="K138" s="222"/>
      <c r="L138" s="227"/>
      <c r="M138" s="228"/>
      <c r="N138" s="229"/>
      <c r="O138" s="229"/>
      <c r="P138" s="229"/>
      <c r="Q138" s="229"/>
      <c r="R138" s="229"/>
      <c r="S138" s="229"/>
      <c r="T138" s="230"/>
      <c r="AT138" s="231" t="s">
        <v>159</v>
      </c>
      <c r="AU138" s="231" t="s">
        <v>83</v>
      </c>
      <c r="AV138" s="14" t="s">
        <v>83</v>
      </c>
      <c r="AW138" s="14" t="s">
        <v>30</v>
      </c>
      <c r="AX138" s="14" t="s">
        <v>81</v>
      </c>
      <c r="AY138" s="231" t="s">
        <v>142</v>
      </c>
    </row>
    <row r="139" spans="2:63" s="12" customFormat="1" ht="22.9" customHeight="1">
      <c r="B139" s="175"/>
      <c r="C139" s="176"/>
      <c r="D139" s="177" t="s">
        <v>72</v>
      </c>
      <c r="E139" s="189" t="s">
        <v>141</v>
      </c>
      <c r="F139" s="189" t="s">
        <v>721</v>
      </c>
      <c r="G139" s="176"/>
      <c r="H139" s="176"/>
      <c r="I139" s="179"/>
      <c r="J139" s="190">
        <f>BK139</f>
        <v>0</v>
      </c>
      <c r="K139" s="176"/>
      <c r="L139" s="181"/>
      <c r="M139" s="182"/>
      <c r="N139" s="183"/>
      <c r="O139" s="183"/>
      <c r="P139" s="184">
        <f>SUM(P140:P159)</f>
        <v>0</v>
      </c>
      <c r="Q139" s="183"/>
      <c r="R139" s="184">
        <f>SUM(R140:R159)</f>
        <v>19.180031999999997</v>
      </c>
      <c r="S139" s="183"/>
      <c r="T139" s="185">
        <f>SUM(T140:T159)</f>
        <v>0</v>
      </c>
      <c r="AR139" s="186" t="s">
        <v>81</v>
      </c>
      <c r="AT139" s="187" t="s">
        <v>72</v>
      </c>
      <c r="AU139" s="187" t="s">
        <v>81</v>
      </c>
      <c r="AY139" s="186" t="s">
        <v>142</v>
      </c>
      <c r="BK139" s="188">
        <f>SUM(BK140:BK159)</f>
        <v>0</v>
      </c>
    </row>
    <row r="140" spans="1:65" s="2" customFormat="1" ht="16.5" customHeight="1">
      <c r="A140" s="34"/>
      <c r="B140" s="35"/>
      <c r="C140" s="191" t="s">
        <v>162</v>
      </c>
      <c r="D140" s="191" t="s">
        <v>145</v>
      </c>
      <c r="E140" s="192" t="s">
        <v>730</v>
      </c>
      <c r="F140" s="193" t="s">
        <v>731</v>
      </c>
      <c r="G140" s="194" t="s">
        <v>319</v>
      </c>
      <c r="H140" s="195">
        <v>19.2</v>
      </c>
      <c r="I140" s="196"/>
      <c r="J140" s="197">
        <f>ROUND(I140*H140,2)</f>
        <v>0</v>
      </c>
      <c r="K140" s="193" t="s">
        <v>149</v>
      </c>
      <c r="L140" s="39"/>
      <c r="M140" s="198" t="s">
        <v>1</v>
      </c>
      <c r="N140" s="199" t="s">
        <v>38</v>
      </c>
      <c r="O140" s="71"/>
      <c r="P140" s="200">
        <f>O140*H140</f>
        <v>0</v>
      </c>
      <c r="Q140" s="200">
        <v>0.345</v>
      </c>
      <c r="R140" s="200">
        <f>Q140*H140</f>
        <v>6.624</v>
      </c>
      <c r="S140" s="200">
        <v>0</v>
      </c>
      <c r="T140" s="201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02" t="s">
        <v>168</v>
      </c>
      <c r="AT140" s="202" t="s">
        <v>145</v>
      </c>
      <c r="AU140" s="202" t="s">
        <v>83</v>
      </c>
      <c r="AY140" s="17" t="s">
        <v>142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17" t="s">
        <v>81</v>
      </c>
      <c r="BK140" s="203">
        <f>ROUND(I140*H140,2)</f>
        <v>0</v>
      </c>
      <c r="BL140" s="17" t="s">
        <v>168</v>
      </c>
      <c r="BM140" s="202" t="s">
        <v>1576</v>
      </c>
    </row>
    <row r="141" spans="1:47" s="2" customFormat="1" ht="19.5">
      <c r="A141" s="34"/>
      <c r="B141" s="35"/>
      <c r="C141" s="36"/>
      <c r="D141" s="204" t="s">
        <v>152</v>
      </c>
      <c r="E141" s="36"/>
      <c r="F141" s="205" t="s">
        <v>733</v>
      </c>
      <c r="G141" s="36"/>
      <c r="H141" s="36"/>
      <c r="I141" s="206"/>
      <c r="J141" s="36"/>
      <c r="K141" s="36"/>
      <c r="L141" s="39"/>
      <c r="M141" s="207"/>
      <c r="N141" s="208"/>
      <c r="O141" s="71"/>
      <c r="P141" s="71"/>
      <c r="Q141" s="71"/>
      <c r="R141" s="71"/>
      <c r="S141" s="71"/>
      <c r="T141" s="72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T141" s="17" t="s">
        <v>152</v>
      </c>
      <c r="AU141" s="17" t="s">
        <v>83</v>
      </c>
    </row>
    <row r="142" spans="1:47" s="2" customFormat="1" ht="11.25">
      <c r="A142" s="34"/>
      <c r="B142" s="35"/>
      <c r="C142" s="36"/>
      <c r="D142" s="209" t="s">
        <v>153</v>
      </c>
      <c r="E142" s="36"/>
      <c r="F142" s="210" t="s">
        <v>734</v>
      </c>
      <c r="G142" s="36"/>
      <c r="H142" s="36"/>
      <c r="I142" s="206"/>
      <c r="J142" s="36"/>
      <c r="K142" s="36"/>
      <c r="L142" s="39"/>
      <c r="M142" s="207"/>
      <c r="N142" s="208"/>
      <c r="O142" s="71"/>
      <c r="P142" s="71"/>
      <c r="Q142" s="71"/>
      <c r="R142" s="71"/>
      <c r="S142" s="71"/>
      <c r="T142" s="72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T142" s="17" t="s">
        <v>153</v>
      </c>
      <c r="AU142" s="17" t="s">
        <v>83</v>
      </c>
    </row>
    <row r="143" spans="2:51" s="13" customFormat="1" ht="11.25">
      <c r="B143" s="211"/>
      <c r="C143" s="212"/>
      <c r="D143" s="204" t="s">
        <v>159</v>
      </c>
      <c r="E143" s="213" t="s">
        <v>1</v>
      </c>
      <c r="F143" s="214" t="s">
        <v>1499</v>
      </c>
      <c r="G143" s="212"/>
      <c r="H143" s="213" t="s">
        <v>1</v>
      </c>
      <c r="I143" s="215"/>
      <c r="J143" s="212"/>
      <c r="K143" s="212"/>
      <c r="L143" s="216"/>
      <c r="M143" s="217"/>
      <c r="N143" s="218"/>
      <c r="O143" s="218"/>
      <c r="P143" s="218"/>
      <c r="Q143" s="218"/>
      <c r="R143" s="218"/>
      <c r="S143" s="218"/>
      <c r="T143" s="219"/>
      <c r="AT143" s="220" t="s">
        <v>159</v>
      </c>
      <c r="AU143" s="220" t="s">
        <v>83</v>
      </c>
      <c r="AV143" s="13" t="s">
        <v>81</v>
      </c>
      <c r="AW143" s="13" t="s">
        <v>30</v>
      </c>
      <c r="AX143" s="13" t="s">
        <v>73</v>
      </c>
      <c r="AY143" s="220" t="s">
        <v>142</v>
      </c>
    </row>
    <row r="144" spans="2:51" s="14" customFormat="1" ht="11.25">
      <c r="B144" s="221"/>
      <c r="C144" s="222"/>
      <c r="D144" s="204" t="s">
        <v>159</v>
      </c>
      <c r="E144" s="223" t="s">
        <v>1</v>
      </c>
      <c r="F144" s="224" t="s">
        <v>1577</v>
      </c>
      <c r="G144" s="222"/>
      <c r="H144" s="225">
        <v>19.2</v>
      </c>
      <c r="I144" s="226"/>
      <c r="J144" s="222"/>
      <c r="K144" s="222"/>
      <c r="L144" s="227"/>
      <c r="M144" s="228"/>
      <c r="N144" s="229"/>
      <c r="O144" s="229"/>
      <c r="P144" s="229"/>
      <c r="Q144" s="229"/>
      <c r="R144" s="229"/>
      <c r="S144" s="229"/>
      <c r="T144" s="230"/>
      <c r="AT144" s="231" t="s">
        <v>159</v>
      </c>
      <c r="AU144" s="231" t="s">
        <v>83</v>
      </c>
      <c r="AV144" s="14" t="s">
        <v>83</v>
      </c>
      <c r="AW144" s="14" t="s">
        <v>30</v>
      </c>
      <c r="AX144" s="14" t="s">
        <v>81</v>
      </c>
      <c r="AY144" s="231" t="s">
        <v>142</v>
      </c>
    </row>
    <row r="145" spans="1:65" s="2" customFormat="1" ht="24.2" customHeight="1">
      <c r="A145" s="34"/>
      <c r="B145" s="35"/>
      <c r="C145" s="191" t="s">
        <v>168</v>
      </c>
      <c r="D145" s="191" t="s">
        <v>145</v>
      </c>
      <c r="E145" s="192" t="s">
        <v>1506</v>
      </c>
      <c r="F145" s="193" t="s">
        <v>1507</v>
      </c>
      <c r="G145" s="194" t="s">
        <v>319</v>
      </c>
      <c r="H145" s="195">
        <v>19.2</v>
      </c>
      <c r="I145" s="196"/>
      <c r="J145" s="197">
        <f>ROUND(I145*H145,2)</f>
        <v>0</v>
      </c>
      <c r="K145" s="193" t="s">
        <v>149</v>
      </c>
      <c r="L145" s="39"/>
      <c r="M145" s="198" t="s">
        <v>1</v>
      </c>
      <c r="N145" s="199" t="s">
        <v>38</v>
      </c>
      <c r="O145" s="71"/>
      <c r="P145" s="200">
        <f>O145*H145</f>
        <v>0</v>
      </c>
      <c r="Q145" s="200">
        <v>0.38314</v>
      </c>
      <c r="R145" s="200">
        <f>Q145*H145</f>
        <v>7.356287999999999</v>
      </c>
      <c r="S145" s="200">
        <v>0</v>
      </c>
      <c r="T145" s="201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02" t="s">
        <v>168</v>
      </c>
      <c r="AT145" s="202" t="s">
        <v>145</v>
      </c>
      <c r="AU145" s="202" t="s">
        <v>83</v>
      </c>
      <c r="AY145" s="17" t="s">
        <v>142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17" t="s">
        <v>81</v>
      </c>
      <c r="BK145" s="203">
        <f>ROUND(I145*H145,2)</f>
        <v>0</v>
      </c>
      <c r="BL145" s="17" t="s">
        <v>168</v>
      </c>
      <c r="BM145" s="202" t="s">
        <v>1578</v>
      </c>
    </row>
    <row r="146" spans="1:47" s="2" customFormat="1" ht="29.25">
      <c r="A146" s="34"/>
      <c r="B146" s="35"/>
      <c r="C146" s="36"/>
      <c r="D146" s="204" t="s">
        <v>152</v>
      </c>
      <c r="E146" s="36"/>
      <c r="F146" s="205" t="s">
        <v>1509</v>
      </c>
      <c r="G146" s="36"/>
      <c r="H146" s="36"/>
      <c r="I146" s="206"/>
      <c r="J146" s="36"/>
      <c r="K146" s="36"/>
      <c r="L146" s="39"/>
      <c r="M146" s="207"/>
      <c r="N146" s="208"/>
      <c r="O146" s="71"/>
      <c r="P146" s="71"/>
      <c r="Q146" s="71"/>
      <c r="R146" s="71"/>
      <c r="S146" s="71"/>
      <c r="T146" s="72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7" t="s">
        <v>152</v>
      </c>
      <c r="AU146" s="17" t="s">
        <v>83</v>
      </c>
    </row>
    <row r="147" spans="1:47" s="2" customFormat="1" ht="11.25">
      <c r="A147" s="34"/>
      <c r="B147" s="35"/>
      <c r="C147" s="36"/>
      <c r="D147" s="209" t="s">
        <v>153</v>
      </c>
      <c r="E147" s="36"/>
      <c r="F147" s="210" t="s">
        <v>1510</v>
      </c>
      <c r="G147" s="36"/>
      <c r="H147" s="36"/>
      <c r="I147" s="206"/>
      <c r="J147" s="36"/>
      <c r="K147" s="36"/>
      <c r="L147" s="39"/>
      <c r="M147" s="207"/>
      <c r="N147" s="208"/>
      <c r="O147" s="71"/>
      <c r="P147" s="71"/>
      <c r="Q147" s="71"/>
      <c r="R147" s="71"/>
      <c r="S147" s="71"/>
      <c r="T147" s="72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T147" s="17" t="s">
        <v>153</v>
      </c>
      <c r="AU147" s="17" t="s">
        <v>83</v>
      </c>
    </row>
    <row r="148" spans="2:51" s="13" customFormat="1" ht="11.25">
      <c r="B148" s="211"/>
      <c r="C148" s="212"/>
      <c r="D148" s="204" t="s">
        <v>159</v>
      </c>
      <c r="E148" s="213" t="s">
        <v>1</v>
      </c>
      <c r="F148" s="214" t="s">
        <v>1475</v>
      </c>
      <c r="G148" s="212"/>
      <c r="H148" s="213" t="s">
        <v>1</v>
      </c>
      <c r="I148" s="215"/>
      <c r="J148" s="212"/>
      <c r="K148" s="212"/>
      <c r="L148" s="216"/>
      <c r="M148" s="217"/>
      <c r="N148" s="218"/>
      <c r="O148" s="218"/>
      <c r="P148" s="218"/>
      <c r="Q148" s="218"/>
      <c r="R148" s="218"/>
      <c r="S148" s="218"/>
      <c r="T148" s="219"/>
      <c r="AT148" s="220" t="s">
        <v>159</v>
      </c>
      <c r="AU148" s="220" t="s">
        <v>83</v>
      </c>
      <c r="AV148" s="13" t="s">
        <v>81</v>
      </c>
      <c r="AW148" s="13" t="s">
        <v>30</v>
      </c>
      <c r="AX148" s="13" t="s">
        <v>73</v>
      </c>
      <c r="AY148" s="220" t="s">
        <v>142</v>
      </c>
    </row>
    <row r="149" spans="2:51" s="14" customFormat="1" ht="11.25">
      <c r="B149" s="221"/>
      <c r="C149" s="222"/>
      <c r="D149" s="204" t="s">
        <v>159</v>
      </c>
      <c r="E149" s="223" t="s">
        <v>1</v>
      </c>
      <c r="F149" s="224" t="s">
        <v>1577</v>
      </c>
      <c r="G149" s="222"/>
      <c r="H149" s="225">
        <v>19.2</v>
      </c>
      <c r="I149" s="226"/>
      <c r="J149" s="222"/>
      <c r="K149" s="222"/>
      <c r="L149" s="227"/>
      <c r="M149" s="228"/>
      <c r="N149" s="229"/>
      <c r="O149" s="229"/>
      <c r="P149" s="229"/>
      <c r="Q149" s="229"/>
      <c r="R149" s="229"/>
      <c r="S149" s="229"/>
      <c r="T149" s="230"/>
      <c r="AT149" s="231" t="s">
        <v>159</v>
      </c>
      <c r="AU149" s="231" t="s">
        <v>83</v>
      </c>
      <c r="AV149" s="14" t="s">
        <v>83</v>
      </c>
      <c r="AW149" s="14" t="s">
        <v>30</v>
      </c>
      <c r="AX149" s="14" t="s">
        <v>81</v>
      </c>
      <c r="AY149" s="231" t="s">
        <v>142</v>
      </c>
    </row>
    <row r="150" spans="1:65" s="2" customFormat="1" ht="24.2" customHeight="1">
      <c r="A150" s="34"/>
      <c r="B150" s="35"/>
      <c r="C150" s="191" t="s">
        <v>141</v>
      </c>
      <c r="D150" s="191" t="s">
        <v>145</v>
      </c>
      <c r="E150" s="192" t="s">
        <v>1511</v>
      </c>
      <c r="F150" s="193" t="s">
        <v>1512</v>
      </c>
      <c r="G150" s="194" t="s">
        <v>319</v>
      </c>
      <c r="H150" s="195">
        <v>19.2</v>
      </c>
      <c r="I150" s="196"/>
      <c r="J150" s="197">
        <f>ROUND(I150*H150,2)</f>
        <v>0</v>
      </c>
      <c r="K150" s="193" t="s">
        <v>149</v>
      </c>
      <c r="L150" s="39"/>
      <c r="M150" s="198" t="s">
        <v>1</v>
      </c>
      <c r="N150" s="199" t="s">
        <v>38</v>
      </c>
      <c r="O150" s="71"/>
      <c r="P150" s="200">
        <f>O150*H150</f>
        <v>0</v>
      </c>
      <c r="Q150" s="200">
        <v>0.10362</v>
      </c>
      <c r="R150" s="200">
        <f>Q150*H150</f>
        <v>1.989504</v>
      </c>
      <c r="S150" s="200">
        <v>0</v>
      </c>
      <c r="T150" s="201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02" t="s">
        <v>168</v>
      </c>
      <c r="AT150" s="202" t="s">
        <v>145</v>
      </c>
      <c r="AU150" s="202" t="s">
        <v>83</v>
      </c>
      <c r="AY150" s="17" t="s">
        <v>142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17" t="s">
        <v>81</v>
      </c>
      <c r="BK150" s="203">
        <f>ROUND(I150*H150,2)</f>
        <v>0</v>
      </c>
      <c r="BL150" s="17" t="s">
        <v>168</v>
      </c>
      <c r="BM150" s="202" t="s">
        <v>1579</v>
      </c>
    </row>
    <row r="151" spans="1:47" s="2" customFormat="1" ht="48.75">
      <c r="A151" s="34"/>
      <c r="B151" s="35"/>
      <c r="C151" s="36"/>
      <c r="D151" s="204" t="s">
        <v>152</v>
      </c>
      <c r="E151" s="36"/>
      <c r="F151" s="205" t="s">
        <v>1514</v>
      </c>
      <c r="G151" s="36"/>
      <c r="H151" s="36"/>
      <c r="I151" s="206"/>
      <c r="J151" s="36"/>
      <c r="K151" s="36"/>
      <c r="L151" s="39"/>
      <c r="M151" s="207"/>
      <c r="N151" s="208"/>
      <c r="O151" s="71"/>
      <c r="P151" s="71"/>
      <c r="Q151" s="71"/>
      <c r="R151" s="71"/>
      <c r="S151" s="71"/>
      <c r="T151" s="72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T151" s="17" t="s">
        <v>152</v>
      </c>
      <c r="AU151" s="17" t="s">
        <v>83</v>
      </c>
    </row>
    <row r="152" spans="1:47" s="2" customFormat="1" ht="11.25">
      <c r="A152" s="34"/>
      <c r="B152" s="35"/>
      <c r="C152" s="36"/>
      <c r="D152" s="209" t="s">
        <v>153</v>
      </c>
      <c r="E152" s="36"/>
      <c r="F152" s="210" t="s">
        <v>1515</v>
      </c>
      <c r="G152" s="36"/>
      <c r="H152" s="36"/>
      <c r="I152" s="206"/>
      <c r="J152" s="36"/>
      <c r="K152" s="36"/>
      <c r="L152" s="39"/>
      <c r="M152" s="207"/>
      <c r="N152" s="208"/>
      <c r="O152" s="71"/>
      <c r="P152" s="71"/>
      <c r="Q152" s="71"/>
      <c r="R152" s="71"/>
      <c r="S152" s="71"/>
      <c r="T152" s="72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T152" s="17" t="s">
        <v>153</v>
      </c>
      <c r="AU152" s="17" t="s">
        <v>83</v>
      </c>
    </row>
    <row r="153" spans="2:51" s="13" customFormat="1" ht="11.25">
      <c r="B153" s="211"/>
      <c r="C153" s="212"/>
      <c r="D153" s="204" t="s">
        <v>159</v>
      </c>
      <c r="E153" s="213" t="s">
        <v>1</v>
      </c>
      <c r="F153" s="214" t="s">
        <v>1475</v>
      </c>
      <c r="G153" s="212"/>
      <c r="H153" s="213" t="s">
        <v>1</v>
      </c>
      <c r="I153" s="215"/>
      <c r="J153" s="212"/>
      <c r="K153" s="212"/>
      <c r="L153" s="216"/>
      <c r="M153" s="217"/>
      <c r="N153" s="218"/>
      <c r="O153" s="218"/>
      <c r="P153" s="218"/>
      <c r="Q153" s="218"/>
      <c r="R153" s="218"/>
      <c r="S153" s="218"/>
      <c r="T153" s="219"/>
      <c r="AT153" s="220" t="s">
        <v>159</v>
      </c>
      <c r="AU153" s="220" t="s">
        <v>83</v>
      </c>
      <c r="AV153" s="13" t="s">
        <v>81</v>
      </c>
      <c r="AW153" s="13" t="s">
        <v>30</v>
      </c>
      <c r="AX153" s="13" t="s">
        <v>73</v>
      </c>
      <c r="AY153" s="220" t="s">
        <v>142</v>
      </c>
    </row>
    <row r="154" spans="2:51" s="14" customFormat="1" ht="11.25">
      <c r="B154" s="221"/>
      <c r="C154" s="222"/>
      <c r="D154" s="204" t="s">
        <v>159</v>
      </c>
      <c r="E154" s="223" t="s">
        <v>1</v>
      </c>
      <c r="F154" s="224" t="s">
        <v>1577</v>
      </c>
      <c r="G154" s="222"/>
      <c r="H154" s="225">
        <v>19.2</v>
      </c>
      <c r="I154" s="226"/>
      <c r="J154" s="222"/>
      <c r="K154" s="222"/>
      <c r="L154" s="227"/>
      <c r="M154" s="228"/>
      <c r="N154" s="229"/>
      <c r="O154" s="229"/>
      <c r="P154" s="229"/>
      <c r="Q154" s="229"/>
      <c r="R154" s="229"/>
      <c r="S154" s="229"/>
      <c r="T154" s="230"/>
      <c r="AT154" s="231" t="s">
        <v>159</v>
      </c>
      <c r="AU154" s="231" t="s">
        <v>83</v>
      </c>
      <c r="AV154" s="14" t="s">
        <v>83</v>
      </c>
      <c r="AW154" s="14" t="s">
        <v>30</v>
      </c>
      <c r="AX154" s="14" t="s">
        <v>81</v>
      </c>
      <c r="AY154" s="231" t="s">
        <v>142</v>
      </c>
    </row>
    <row r="155" spans="1:65" s="2" customFormat="1" ht="16.5" customHeight="1">
      <c r="A155" s="34"/>
      <c r="B155" s="35"/>
      <c r="C155" s="247" t="s">
        <v>179</v>
      </c>
      <c r="D155" s="247" t="s">
        <v>376</v>
      </c>
      <c r="E155" s="248" t="s">
        <v>1521</v>
      </c>
      <c r="F155" s="249" t="s">
        <v>1522</v>
      </c>
      <c r="G155" s="250" t="s">
        <v>319</v>
      </c>
      <c r="H155" s="251">
        <v>21.12</v>
      </c>
      <c r="I155" s="252"/>
      <c r="J155" s="253">
        <f>ROUND(I155*H155,2)</f>
        <v>0</v>
      </c>
      <c r="K155" s="249" t="s">
        <v>149</v>
      </c>
      <c r="L155" s="254"/>
      <c r="M155" s="255" t="s">
        <v>1</v>
      </c>
      <c r="N155" s="256" t="s">
        <v>38</v>
      </c>
      <c r="O155" s="71"/>
      <c r="P155" s="200">
        <f>O155*H155</f>
        <v>0</v>
      </c>
      <c r="Q155" s="200">
        <v>0.152</v>
      </c>
      <c r="R155" s="200">
        <f>Q155*H155</f>
        <v>3.21024</v>
      </c>
      <c r="S155" s="200">
        <v>0</v>
      </c>
      <c r="T155" s="201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02" t="s">
        <v>198</v>
      </c>
      <c r="AT155" s="202" t="s">
        <v>376</v>
      </c>
      <c r="AU155" s="202" t="s">
        <v>83</v>
      </c>
      <c r="AY155" s="17" t="s">
        <v>142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17" t="s">
        <v>81</v>
      </c>
      <c r="BK155" s="203">
        <f>ROUND(I155*H155,2)</f>
        <v>0</v>
      </c>
      <c r="BL155" s="17" t="s">
        <v>168</v>
      </c>
      <c r="BM155" s="202" t="s">
        <v>1580</v>
      </c>
    </row>
    <row r="156" spans="1:47" s="2" customFormat="1" ht="11.25">
      <c r="A156" s="34"/>
      <c r="B156" s="35"/>
      <c r="C156" s="36"/>
      <c r="D156" s="204" t="s">
        <v>152</v>
      </c>
      <c r="E156" s="36"/>
      <c r="F156" s="205" t="s">
        <v>1522</v>
      </c>
      <c r="G156" s="36"/>
      <c r="H156" s="36"/>
      <c r="I156" s="206"/>
      <c r="J156" s="36"/>
      <c r="K156" s="36"/>
      <c r="L156" s="39"/>
      <c r="M156" s="207"/>
      <c r="N156" s="208"/>
      <c r="O156" s="71"/>
      <c r="P156" s="71"/>
      <c r="Q156" s="71"/>
      <c r="R156" s="71"/>
      <c r="S156" s="71"/>
      <c r="T156" s="72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T156" s="17" t="s">
        <v>152</v>
      </c>
      <c r="AU156" s="17" t="s">
        <v>83</v>
      </c>
    </row>
    <row r="157" spans="2:51" s="14" customFormat="1" ht="11.25">
      <c r="B157" s="221"/>
      <c r="C157" s="222"/>
      <c r="D157" s="204" t="s">
        <v>159</v>
      </c>
      <c r="E157" s="223" t="s">
        <v>1</v>
      </c>
      <c r="F157" s="224" t="s">
        <v>1577</v>
      </c>
      <c r="G157" s="222"/>
      <c r="H157" s="225">
        <v>19.2</v>
      </c>
      <c r="I157" s="226"/>
      <c r="J157" s="222"/>
      <c r="K157" s="222"/>
      <c r="L157" s="227"/>
      <c r="M157" s="228"/>
      <c r="N157" s="229"/>
      <c r="O157" s="229"/>
      <c r="P157" s="229"/>
      <c r="Q157" s="229"/>
      <c r="R157" s="229"/>
      <c r="S157" s="229"/>
      <c r="T157" s="230"/>
      <c r="AT157" s="231" t="s">
        <v>159</v>
      </c>
      <c r="AU157" s="231" t="s">
        <v>83</v>
      </c>
      <c r="AV157" s="14" t="s">
        <v>83</v>
      </c>
      <c r="AW157" s="14" t="s">
        <v>30</v>
      </c>
      <c r="AX157" s="14" t="s">
        <v>73</v>
      </c>
      <c r="AY157" s="231" t="s">
        <v>142</v>
      </c>
    </row>
    <row r="158" spans="2:51" s="14" customFormat="1" ht="11.25">
      <c r="B158" s="221"/>
      <c r="C158" s="222"/>
      <c r="D158" s="204" t="s">
        <v>159</v>
      </c>
      <c r="E158" s="223" t="s">
        <v>1</v>
      </c>
      <c r="F158" s="224" t="s">
        <v>1581</v>
      </c>
      <c r="G158" s="222"/>
      <c r="H158" s="225">
        <v>1.92</v>
      </c>
      <c r="I158" s="226"/>
      <c r="J158" s="222"/>
      <c r="K158" s="222"/>
      <c r="L158" s="227"/>
      <c r="M158" s="228"/>
      <c r="N158" s="229"/>
      <c r="O158" s="229"/>
      <c r="P158" s="229"/>
      <c r="Q158" s="229"/>
      <c r="R158" s="229"/>
      <c r="S158" s="229"/>
      <c r="T158" s="230"/>
      <c r="AT158" s="231" t="s">
        <v>159</v>
      </c>
      <c r="AU158" s="231" t="s">
        <v>83</v>
      </c>
      <c r="AV158" s="14" t="s">
        <v>83</v>
      </c>
      <c r="AW158" s="14" t="s">
        <v>30</v>
      </c>
      <c r="AX158" s="14" t="s">
        <v>73</v>
      </c>
      <c r="AY158" s="231" t="s">
        <v>142</v>
      </c>
    </row>
    <row r="159" spans="2:51" s="15" customFormat="1" ht="11.25">
      <c r="B159" s="236"/>
      <c r="C159" s="237"/>
      <c r="D159" s="204" t="s">
        <v>159</v>
      </c>
      <c r="E159" s="238" t="s">
        <v>1</v>
      </c>
      <c r="F159" s="239" t="s">
        <v>374</v>
      </c>
      <c r="G159" s="237"/>
      <c r="H159" s="240">
        <v>21.119999999999997</v>
      </c>
      <c r="I159" s="241"/>
      <c r="J159" s="237"/>
      <c r="K159" s="237"/>
      <c r="L159" s="242"/>
      <c r="M159" s="243"/>
      <c r="N159" s="244"/>
      <c r="O159" s="244"/>
      <c r="P159" s="244"/>
      <c r="Q159" s="244"/>
      <c r="R159" s="244"/>
      <c r="S159" s="244"/>
      <c r="T159" s="245"/>
      <c r="AT159" s="246" t="s">
        <v>159</v>
      </c>
      <c r="AU159" s="246" t="s">
        <v>83</v>
      </c>
      <c r="AV159" s="15" t="s">
        <v>168</v>
      </c>
      <c r="AW159" s="15" t="s">
        <v>30</v>
      </c>
      <c r="AX159" s="15" t="s">
        <v>81</v>
      </c>
      <c r="AY159" s="246" t="s">
        <v>142</v>
      </c>
    </row>
    <row r="160" spans="2:63" s="12" customFormat="1" ht="22.9" customHeight="1">
      <c r="B160" s="175"/>
      <c r="C160" s="176"/>
      <c r="D160" s="177" t="s">
        <v>72</v>
      </c>
      <c r="E160" s="189" t="s">
        <v>203</v>
      </c>
      <c r="F160" s="189" t="s">
        <v>815</v>
      </c>
      <c r="G160" s="176"/>
      <c r="H160" s="176"/>
      <c r="I160" s="179"/>
      <c r="J160" s="190">
        <f>BK160</f>
        <v>0</v>
      </c>
      <c r="K160" s="176"/>
      <c r="L160" s="181"/>
      <c r="M160" s="182"/>
      <c r="N160" s="183"/>
      <c r="O160" s="183"/>
      <c r="P160" s="184">
        <f>SUM(P161:P167)</f>
        <v>0</v>
      </c>
      <c r="Q160" s="183"/>
      <c r="R160" s="184">
        <f>SUM(R161:R167)</f>
        <v>0.0145728</v>
      </c>
      <c r="S160" s="183"/>
      <c r="T160" s="185">
        <f>SUM(T161:T167)</f>
        <v>0</v>
      </c>
      <c r="AR160" s="186" t="s">
        <v>81</v>
      </c>
      <c r="AT160" s="187" t="s">
        <v>72</v>
      </c>
      <c r="AU160" s="187" t="s">
        <v>81</v>
      </c>
      <c r="AY160" s="186" t="s">
        <v>142</v>
      </c>
      <c r="BK160" s="188">
        <f>SUM(BK161:BK167)</f>
        <v>0</v>
      </c>
    </row>
    <row r="161" spans="1:65" s="2" customFormat="1" ht="24.2" customHeight="1">
      <c r="A161" s="34"/>
      <c r="B161" s="35"/>
      <c r="C161" s="191" t="s">
        <v>186</v>
      </c>
      <c r="D161" s="191" t="s">
        <v>145</v>
      </c>
      <c r="E161" s="192" t="s">
        <v>1369</v>
      </c>
      <c r="F161" s="193" t="s">
        <v>1370</v>
      </c>
      <c r="G161" s="194" t="s">
        <v>319</v>
      </c>
      <c r="H161" s="195">
        <v>21.12</v>
      </c>
      <c r="I161" s="196"/>
      <c r="J161" s="197">
        <f>ROUND(I161*H161,2)</f>
        <v>0</v>
      </c>
      <c r="K161" s="193" t="s">
        <v>149</v>
      </c>
      <c r="L161" s="39"/>
      <c r="M161" s="198" t="s">
        <v>1</v>
      </c>
      <c r="N161" s="199" t="s">
        <v>38</v>
      </c>
      <c r="O161" s="71"/>
      <c r="P161" s="200">
        <f>O161*H161</f>
        <v>0</v>
      </c>
      <c r="Q161" s="200">
        <v>0.00069</v>
      </c>
      <c r="R161" s="200">
        <f>Q161*H161</f>
        <v>0.0145728</v>
      </c>
      <c r="S161" s="200">
        <v>0</v>
      </c>
      <c r="T161" s="201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02" t="s">
        <v>168</v>
      </c>
      <c r="AT161" s="202" t="s">
        <v>145</v>
      </c>
      <c r="AU161" s="202" t="s">
        <v>83</v>
      </c>
      <c r="AY161" s="17" t="s">
        <v>142</v>
      </c>
      <c r="BE161" s="203">
        <f>IF(N161="základní",J161,0)</f>
        <v>0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17" t="s">
        <v>81</v>
      </c>
      <c r="BK161" s="203">
        <f>ROUND(I161*H161,2)</f>
        <v>0</v>
      </c>
      <c r="BL161" s="17" t="s">
        <v>168</v>
      </c>
      <c r="BM161" s="202" t="s">
        <v>1582</v>
      </c>
    </row>
    <row r="162" spans="1:47" s="2" customFormat="1" ht="19.5">
      <c r="A162" s="34"/>
      <c r="B162" s="35"/>
      <c r="C162" s="36"/>
      <c r="D162" s="204" t="s">
        <v>152</v>
      </c>
      <c r="E162" s="36"/>
      <c r="F162" s="205" t="s">
        <v>1372</v>
      </c>
      <c r="G162" s="36"/>
      <c r="H162" s="36"/>
      <c r="I162" s="206"/>
      <c r="J162" s="36"/>
      <c r="K162" s="36"/>
      <c r="L162" s="39"/>
      <c r="M162" s="207"/>
      <c r="N162" s="208"/>
      <c r="O162" s="71"/>
      <c r="P162" s="71"/>
      <c r="Q162" s="71"/>
      <c r="R162" s="71"/>
      <c r="S162" s="71"/>
      <c r="T162" s="72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T162" s="17" t="s">
        <v>152</v>
      </c>
      <c r="AU162" s="17" t="s">
        <v>83</v>
      </c>
    </row>
    <row r="163" spans="1:47" s="2" customFormat="1" ht="11.25">
      <c r="A163" s="34"/>
      <c r="B163" s="35"/>
      <c r="C163" s="36"/>
      <c r="D163" s="209" t="s">
        <v>153</v>
      </c>
      <c r="E163" s="36"/>
      <c r="F163" s="210" t="s">
        <v>1373</v>
      </c>
      <c r="G163" s="36"/>
      <c r="H163" s="36"/>
      <c r="I163" s="206"/>
      <c r="J163" s="36"/>
      <c r="K163" s="36"/>
      <c r="L163" s="39"/>
      <c r="M163" s="207"/>
      <c r="N163" s="208"/>
      <c r="O163" s="71"/>
      <c r="P163" s="71"/>
      <c r="Q163" s="71"/>
      <c r="R163" s="71"/>
      <c r="S163" s="71"/>
      <c r="T163" s="72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T163" s="17" t="s">
        <v>153</v>
      </c>
      <c r="AU163" s="17" t="s">
        <v>83</v>
      </c>
    </row>
    <row r="164" spans="2:51" s="13" customFormat="1" ht="11.25">
      <c r="B164" s="211"/>
      <c r="C164" s="212"/>
      <c r="D164" s="204" t="s">
        <v>159</v>
      </c>
      <c r="E164" s="213" t="s">
        <v>1</v>
      </c>
      <c r="F164" s="214" t="s">
        <v>1475</v>
      </c>
      <c r="G164" s="212"/>
      <c r="H164" s="213" t="s">
        <v>1</v>
      </c>
      <c r="I164" s="215"/>
      <c r="J164" s="212"/>
      <c r="K164" s="212"/>
      <c r="L164" s="216"/>
      <c r="M164" s="217"/>
      <c r="N164" s="218"/>
      <c r="O164" s="218"/>
      <c r="P164" s="218"/>
      <c r="Q164" s="218"/>
      <c r="R164" s="218"/>
      <c r="S164" s="218"/>
      <c r="T164" s="219"/>
      <c r="AT164" s="220" t="s">
        <v>159</v>
      </c>
      <c r="AU164" s="220" t="s">
        <v>83</v>
      </c>
      <c r="AV164" s="13" t="s">
        <v>81</v>
      </c>
      <c r="AW164" s="13" t="s">
        <v>30</v>
      </c>
      <c r="AX164" s="13" t="s">
        <v>73</v>
      </c>
      <c r="AY164" s="220" t="s">
        <v>142</v>
      </c>
    </row>
    <row r="165" spans="2:51" s="14" customFormat="1" ht="11.25">
      <c r="B165" s="221"/>
      <c r="C165" s="222"/>
      <c r="D165" s="204" t="s">
        <v>159</v>
      </c>
      <c r="E165" s="223" t="s">
        <v>1</v>
      </c>
      <c r="F165" s="224" t="s">
        <v>1577</v>
      </c>
      <c r="G165" s="222"/>
      <c r="H165" s="225">
        <v>19.2</v>
      </c>
      <c r="I165" s="226"/>
      <c r="J165" s="222"/>
      <c r="K165" s="222"/>
      <c r="L165" s="227"/>
      <c r="M165" s="228"/>
      <c r="N165" s="229"/>
      <c r="O165" s="229"/>
      <c r="P165" s="229"/>
      <c r="Q165" s="229"/>
      <c r="R165" s="229"/>
      <c r="S165" s="229"/>
      <c r="T165" s="230"/>
      <c r="AT165" s="231" t="s">
        <v>159</v>
      </c>
      <c r="AU165" s="231" t="s">
        <v>83</v>
      </c>
      <c r="AV165" s="14" t="s">
        <v>83</v>
      </c>
      <c r="AW165" s="14" t="s">
        <v>30</v>
      </c>
      <c r="AX165" s="14" t="s">
        <v>73</v>
      </c>
      <c r="AY165" s="231" t="s">
        <v>142</v>
      </c>
    </row>
    <row r="166" spans="2:51" s="14" customFormat="1" ht="11.25">
      <c r="B166" s="221"/>
      <c r="C166" s="222"/>
      <c r="D166" s="204" t="s">
        <v>159</v>
      </c>
      <c r="E166" s="223" t="s">
        <v>1</v>
      </c>
      <c r="F166" s="224" t="s">
        <v>1583</v>
      </c>
      <c r="G166" s="222"/>
      <c r="H166" s="225">
        <v>1.92</v>
      </c>
      <c r="I166" s="226"/>
      <c r="J166" s="222"/>
      <c r="K166" s="222"/>
      <c r="L166" s="227"/>
      <c r="M166" s="228"/>
      <c r="N166" s="229"/>
      <c r="O166" s="229"/>
      <c r="P166" s="229"/>
      <c r="Q166" s="229"/>
      <c r="R166" s="229"/>
      <c r="S166" s="229"/>
      <c r="T166" s="230"/>
      <c r="AT166" s="231" t="s">
        <v>159</v>
      </c>
      <c r="AU166" s="231" t="s">
        <v>83</v>
      </c>
      <c r="AV166" s="14" t="s">
        <v>83</v>
      </c>
      <c r="AW166" s="14" t="s">
        <v>30</v>
      </c>
      <c r="AX166" s="14" t="s">
        <v>73</v>
      </c>
      <c r="AY166" s="231" t="s">
        <v>142</v>
      </c>
    </row>
    <row r="167" spans="2:51" s="15" customFormat="1" ht="11.25">
      <c r="B167" s="236"/>
      <c r="C167" s="237"/>
      <c r="D167" s="204" t="s">
        <v>159</v>
      </c>
      <c r="E167" s="238" t="s">
        <v>1</v>
      </c>
      <c r="F167" s="239" t="s">
        <v>374</v>
      </c>
      <c r="G167" s="237"/>
      <c r="H167" s="240">
        <v>21.119999999999997</v>
      </c>
      <c r="I167" s="241"/>
      <c r="J167" s="237"/>
      <c r="K167" s="237"/>
      <c r="L167" s="242"/>
      <c r="M167" s="243"/>
      <c r="N167" s="244"/>
      <c r="O167" s="244"/>
      <c r="P167" s="244"/>
      <c r="Q167" s="244"/>
      <c r="R167" s="244"/>
      <c r="S167" s="244"/>
      <c r="T167" s="245"/>
      <c r="AT167" s="246" t="s">
        <v>159</v>
      </c>
      <c r="AU167" s="246" t="s">
        <v>83</v>
      </c>
      <c r="AV167" s="15" t="s">
        <v>168</v>
      </c>
      <c r="AW167" s="15" t="s">
        <v>30</v>
      </c>
      <c r="AX167" s="15" t="s">
        <v>81</v>
      </c>
      <c r="AY167" s="246" t="s">
        <v>142</v>
      </c>
    </row>
    <row r="168" spans="2:63" s="12" customFormat="1" ht="22.9" customHeight="1">
      <c r="B168" s="175"/>
      <c r="C168" s="176"/>
      <c r="D168" s="177" t="s">
        <v>72</v>
      </c>
      <c r="E168" s="189" t="s">
        <v>991</v>
      </c>
      <c r="F168" s="189" t="s">
        <v>992</v>
      </c>
      <c r="G168" s="176"/>
      <c r="H168" s="176"/>
      <c r="I168" s="179"/>
      <c r="J168" s="190">
        <f>BK168</f>
        <v>0</v>
      </c>
      <c r="K168" s="176"/>
      <c r="L168" s="181"/>
      <c r="M168" s="182"/>
      <c r="N168" s="183"/>
      <c r="O168" s="183"/>
      <c r="P168" s="184">
        <f>SUM(P169:P183)</f>
        <v>0</v>
      </c>
      <c r="Q168" s="183"/>
      <c r="R168" s="184">
        <f>SUM(R169:R183)</f>
        <v>0</v>
      </c>
      <c r="S168" s="183"/>
      <c r="T168" s="185">
        <f>SUM(T169:T183)</f>
        <v>0</v>
      </c>
      <c r="AR168" s="186" t="s">
        <v>81</v>
      </c>
      <c r="AT168" s="187" t="s">
        <v>72</v>
      </c>
      <c r="AU168" s="187" t="s">
        <v>81</v>
      </c>
      <c r="AY168" s="186" t="s">
        <v>142</v>
      </c>
      <c r="BK168" s="188">
        <f>SUM(BK169:BK183)</f>
        <v>0</v>
      </c>
    </row>
    <row r="169" spans="1:65" s="2" customFormat="1" ht="16.5" customHeight="1">
      <c r="A169" s="34"/>
      <c r="B169" s="35"/>
      <c r="C169" s="191" t="s">
        <v>198</v>
      </c>
      <c r="D169" s="191" t="s">
        <v>145</v>
      </c>
      <c r="E169" s="192" t="s">
        <v>1556</v>
      </c>
      <c r="F169" s="193" t="s">
        <v>1557</v>
      </c>
      <c r="G169" s="194" t="s">
        <v>379</v>
      </c>
      <c r="H169" s="195">
        <v>16.888</v>
      </c>
      <c r="I169" s="196"/>
      <c r="J169" s="197">
        <f>ROUND(I169*H169,2)</f>
        <v>0</v>
      </c>
      <c r="K169" s="193" t="s">
        <v>149</v>
      </c>
      <c r="L169" s="39"/>
      <c r="M169" s="198" t="s">
        <v>1</v>
      </c>
      <c r="N169" s="199" t="s">
        <v>38</v>
      </c>
      <c r="O169" s="71"/>
      <c r="P169" s="200">
        <f>O169*H169</f>
        <v>0</v>
      </c>
      <c r="Q169" s="200">
        <v>0</v>
      </c>
      <c r="R169" s="200">
        <f>Q169*H169</f>
        <v>0</v>
      </c>
      <c r="S169" s="200">
        <v>0</v>
      </c>
      <c r="T169" s="201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02" t="s">
        <v>168</v>
      </c>
      <c r="AT169" s="202" t="s">
        <v>145</v>
      </c>
      <c r="AU169" s="202" t="s">
        <v>83</v>
      </c>
      <c r="AY169" s="17" t="s">
        <v>142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17" t="s">
        <v>81</v>
      </c>
      <c r="BK169" s="203">
        <f>ROUND(I169*H169,2)</f>
        <v>0</v>
      </c>
      <c r="BL169" s="17" t="s">
        <v>168</v>
      </c>
      <c r="BM169" s="202" t="s">
        <v>1584</v>
      </c>
    </row>
    <row r="170" spans="1:47" s="2" customFormat="1" ht="19.5">
      <c r="A170" s="34"/>
      <c r="B170" s="35"/>
      <c r="C170" s="36"/>
      <c r="D170" s="204" t="s">
        <v>152</v>
      </c>
      <c r="E170" s="36"/>
      <c r="F170" s="205" t="s">
        <v>1559</v>
      </c>
      <c r="G170" s="36"/>
      <c r="H170" s="36"/>
      <c r="I170" s="206"/>
      <c r="J170" s="36"/>
      <c r="K170" s="36"/>
      <c r="L170" s="39"/>
      <c r="M170" s="207"/>
      <c r="N170" s="208"/>
      <c r="O170" s="71"/>
      <c r="P170" s="71"/>
      <c r="Q170" s="71"/>
      <c r="R170" s="71"/>
      <c r="S170" s="71"/>
      <c r="T170" s="72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T170" s="17" t="s">
        <v>152</v>
      </c>
      <c r="AU170" s="17" t="s">
        <v>83</v>
      </c>
    </row>
    <row r="171" spans="1:47" s="2" customFormat="1" ht="11.25">
      <c r="A171" s="34"/>
      <c r="B171" s="35"/>
      <c r="C171" s="36"/>
      <c r="D171" s="209" t="s">
        <v>153</v>
      </c>
      <c r="E171" s="36"/>
      <c r="F171" s="210" t="s">
        <v>1560</v>
      </c>
      <c r="G171" s="36"/>
      <c r="H171" s="36"/>
      <c r="I171" s="206"/>
      <c r="J171" s="36"/>
      <c r="K171" s="36"/>
      <c r="L171" s="39"/>
      <c r="M171" s="207"/>
      <c r="N171" s="208"/>
      <c r="O171" s="71"/>
      <c r="P171" s="71"/>
      <c r="Q171" s="71"/>
      <c r="R171" s="71"/>
      <c r="S171" s="71"/>
      <c r="T171" s="72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T171" s="17" t="s">
        <v>153</v>
      </c>
      <c r="AU171" s="17" t="s">
        <v>83</v>
      </c>
    </row>
    <row r="172" spans="1:65" s="2" customFormat="1" ht="24.2" customHeight="1">
      <c r="A172" s="34"/>
      <c r="B172" s="35"/>
      <c r="C172" s="191" t="s">
        <v>203</v>
      </c>
      <c r="D172" s="191" t="s">
        <v>145</v>
      </c>
      <c r="E172" s="192" t="s">
        <v>1561</v>
      </c>
      <c r="F172" s="193" t="s">
        <v>1562</v>
      </c>
      <c r="G172" s="194" t="s">
        <v>379</v>
      </c>
      <c r="H172" s="195">
        <v>151.992</v>
      </c>
      <c r="I172" s="196"/>
      <c r="J172" s="197">
        <f>ROUND(I172*H172,2)</f>
        <v>0</v>
      </c>
      <c r="K172" s="193" t="s">
        <v>149</v>
      </c>
      <c r="L172" s="39"/>
      <c r="M172" s="198" t="s">
        <v>1</v>
      </c>
      <c r="N172" s="199" t="s">
        <v>38</v>
      </c>
      <c r="O172" s="71"/>
      <c r="P172" s="200">
        <f>O172*H172</f>
        <v>0</v>
      </c>
      <c r="Q172" s="200">
        <v>0</v>
      </c>
      <c r="R172" s="200">
        <f>Q172*H172</f>
        <v>0</v>
      </c>
      <c r="S172" s="200">
        <v>0</v>
      </c>
      <c r="T172" s="201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02" t="s">
        <v>168</v>
      </c>
      <c r="AT172" s="202" t="s">
        <v>145</v>
      </c>
      <c r="AU172" s="202" t="s">
        <v>83</v>
      </c>
      <c r="AY172" s="17" t="s">
        <v>142</v>
      </c>
      <c r="BE172" s="203">
        <f>IF(N172="základní",J172,0)</f>
        <v>0</v>
      </c>
      <c r="BF172" s="203">
        <f>IF(N172="snížená",J172,0)</f>
        <v>0</v>
      </c>
      <c r="BG172" s="203">
        <f>IF(N172="zákl. přenesená",J172,0)</f>
        <v>0</v>
      </c>
      <c r="BH172" s="203">
        <f>IF(N172="sníž. přenesená",J172,0)</f>
        <v>0</v>
      </c>
      <c r="BI172" s="203">
        <f>IF(N172="nulová",J172,0)</f>
        <v>0</v>
      </c>
      <c r="BJ172" s="17" t="s">
        <v>81</v>
      </c>
      <c r="BK172" s="203">
        <f>ROUND(I172*H172,2)</f>
        <v>0</v>
      </c>
      <c r="BL172" s="17" t="s">
        <v>168</v>
      </c>
      <c r="BM172" s="202" t="s">
        <v>1585</v>
      </c>
    </row>
    <row r="173" spans="1:47" s="2" customFormat="1" ht="29.25">
      <c r="A173" s="34"/>
      <c r="B173" s="35"/>
      <c r="C173" s="36"/>
      <c r="D173" s="204" t="s">
        <v>152</v>
      </c>
      <c r="E173" s="36"/>
      <c r="F173" s="205" t="s">
        <v>1564</v>
      </c>
      <c r="G173" s="36"/>
      <c r="H173" s="36"/>
      <c r="I173" s="206"/>
      <c r="J173" s="36"/>
      <c r="K173" s="36"/>
      <c r="L173" s="39"/>
      <c r="M173" s="207"/>
      <c r="N173" s="208"/>
      <c r="O173" s="71"/>
      <c r="P173" s="71"/>
      <c r="Q173" s="71"/>
      <c r="R173" s="71"/>
      <c r="S173" s="71"/>
      <c r="T173" s="72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T173" s="17" t="s">
        <v>152</v>
      </c>
      <c r="AU173" s="17" t="s">
        <v>83</v>
      </c>
    </row>
    <row r="174" spans="1:47" s="2" customFormat="1" ht="11.25">
      <c r="A174" s="34"/>
      <c r="B174" s="35"/>
      <c r="C174" s="36"/>
      <c r="D174" s="209" t="s">
        <v>153</v>
      </c>
      <c r="E174" s="36"/>
      <c r="F174" s="210" t="s">
        <v>1565</v>
      </c>
      <c r="G174" s="36"/>
      <c r="H174" s="36"/>
      <c r="I174" s="206"/>
      <c r="J174" s="36"/>
      <c r="K174" s="36"/>
      <c r="L174" s="39"/>
      <c r="M174" s="207"/>
      <c r="N174" s="208"/>
      <c r="O174" s="71"/>
      <c r="P174" s="71"/>
      <c r="Q174" s="71"/>
      <c r="R174" s="71"/>
      <c r="S174" s="71"/>
      <c r="T174" s="72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T174" s="17" t="s">
        <v>153</v>
      </c>
      <c r="AU174" s="17" t="s">
        <v>83</v>
      </c>
    </row>
    <row r="175" spans="2:51" s="14" customFormat="1" ht="11.25">
      <c r="B175" s="221"/>
      <c r="C175" s="222"/>
      <c r="D175" s="204" t="s">
        <v>159</v>
      </c>
      <c r="E175" s="222"/>
      <c r="F175" s="224" t="s">
        <v>1586</v>
      </c>
      <c r="G175" s="222"/>
      <c r="H175" s="225">
        <v>151.992</v>
      </c>
      <c r="I175" s="226"/>
      <c r="J175" s="222"/>
      <c r="K175" s="222"/>
      <c r="L175" s="227"/>
      <c r="M175" s="228"/>
      <c r="N175" s="229"/>
      <c r="O175" s="229"/>
      <c r="P175" s="229"/>
      <c r="Q175" s="229"/>
      <c r="R175" s="229"/>
      <c r="S175" s="229"/>
      <c r="T175" s="230"/>
      <c r="AT175" s="231" t="s">
        <v>159</v>
      </c>
      <c r="AU175" s="231" t="s">
        <v>83</v>
      </c>
      <c r="AV175" s="14" t="s">
        <v>83</v>
      </c>
      <c r="AW175" s="14" t="s">
        <v>4</v>
      </c>
      <c r="AX175" s="14" t="s">
        <v>81</v>
      </c>
      <c r="AY175" s="231" t="s">
        <v>142</v>
      </c>
    </row>
    <row r="176" spans="1:65" s="2" customFormat="1" ht="33" customHeight="1">
      <c r="A176" s="34"/>
      <c r="B176" s="35"/>
      <c r="C176" s="191" t="s">
        <v>209</v>
      </c>
      <c r="D176" s="191" t="s">
        <v>145</v>
      </c>
      <c r="E176" s="192" t="s">
        <v>1392</v>
      </c>
      <c r="F176" s="193" t="s">
        <v>1007</v>
      </c>
      <c r="G176" s="194" t="s">
        <v>379</v>
      </c>
      <c r="H176" s="195">
        <v>5.694</v>
      </c>
      <c r="I176" s="196"/>
      <c r="J176" s="197">
        <f>ROUND(I176*H176,2)</f>
        <v>0</v>
      </c>
      <c r="K176" s="193" t="s">
        <v>149</v>
      </c>
      <c r="L176" s="39"/>
      <c r="M176" s="198" t="s">
        <v>1</v>
      </c>
      <c r="N176" s="199" t="s">
        <v>38</v>
      </c>
      <c r="O176" s="71"/>
      <c r="P176" s="200">
        <f>O176*H176</f>
        <v>0</v>
      </c>
      <c r="Q176" s="200">
        <v>0</v>
      </c>
      <c r="R176" s="200">
        <f>Q176*H176</f>
        <v>0</v>
      </c>
      <c r="S176" s="200">
        <v>0</v>
      </c>
      <c r="T176" s="201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02" t="s">
        <v>168</v>
      </c>
      <c r="AT176" s="202" t="s">
        <v>145</v>
      </c>
      <c r="AU176" s="202" t="s">
        <v>83</v>
      </c>
      <c r="AY176" s="17" t="s">
        <v>142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17" t="s">
        <v>81</v>
      </c>
      <c r="BK176" s="203">
        <f>ROUND(I176*H176,2)</f>
        <v>0</v>
      </c>
      <c r="BL176" s="17" t="s">
        <v>168</v>
      </c>
      <c r="BM176" s="202" t="s">
        <v>1587</v>
      </c>
    </row>
    <row r="177" spans="1:47" s="2" customFormat="1" ht="29.25">
      <c r="A177" s="34"/>
      <c r="B177" s="35"/>
      <c r="C177" s="36"/>
      <c r="D177" s="204" t="s">
        <v>152</v>
      </c>
      <c r="E177" s="36"/>
      <c r="F177" s="205" t="s">
        <v>1009</v>
      </c>
      <c r="G177" s="36"/>
      <c r="H177" s="36"/>
      <c r="I177" s="206"/>
      <c r="J177" s="36"/>
      <c r="K177" s="36"/>
      <c r="L177" s="39"/>
      <c r="M177" s="207"/>
      <c r="N177" s="208"/>
      <c r="O177" s="71"/>
      <c r="P177" s="71"/>
      <c r="Q177" s="71"/>
      <c r="R177" s="71"/>
      <c r="S177" s="71"/>
      <c r="T177" s="72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T177" s="17" t="s">
        <v>152</v>
      </c>
      <c r="AU177" s="17" t="s">
        <v>83</v>
      </c>
    </row>
    <row r="178" spans="1:47" s="2" customFormat="1" ht="11.25">
      <c r="A178" s="34"/>
      <c r="B178" s="35"/>
      <c r="C178" s="36"/>
      <c r="D178" s="209" t="s">
        <v>153</v>
      </c>
      <c r="E178" s="36"/>
      <c r="F178" s="210" t="s">
        <v>1394</v>
      </c>
      <c r="G178" s="36"/>
      <c r="H178" s="36"/>
      <c r="I178" s="206"/>
      <c r="J178" s="36"/>
      <c r="K178" s="36"/>
      <c r="L178" s="39"/>
      <c r="M178" s="207"/>
      <c r="N178" s="208"/>
      <c r="O178" s="71"/>
      <c r="P178" s="71"/>
      <c r="Q178" s="71"/>
      <c r="R178" s="71"/>
      <c r="S178" s="71"/>
      <c r="T178" s="72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T178" s="17" t="s">
        <v>153</v>
      </c>
      <c r="AU178" s="17" t="s">
        <v>83</v>
      </c>
    </row>
    <row r="179" spans="2:51" s="14" customFormat="1" ht="11.25">
      <c r="B179" s="221"/>
      <c r="C179" s="222"/>
      <c r="D179" s="204" t="s">
        <v>159</v>
      </c>
      <c r="E179" s="223" t="s">
        <v>1</v>
      </c>
      <c r="F179" s="224" t="s">
        <v>1588</v>
      </c>
      <c r="G179" s="222"/>
      <c r="H179" s="225">
        <v>5.694</v>
      </c>
      <c r="I179" s="226"/>
      <c r="J179" s="222"/>
      <c r="K179" s="222"/>
      <c r="L179" s="227"/>
      <c r="M179" s="228"/>
      <c r="N179" s="229"/>
      <c r="O179" s="229"/>
      <c r="P179" s="229"/>
      <c r="Q179" s="229"/>
      <c r="R179" s="229"/>
      <c r="S179" s="229"/>
      <c r="T179" s="230"/>
      <c r="AT179" s="231" t="s">
        <v>159</v>
      </c>
      <c r="AU179" s="231" t="s">
        <v>83</v>
      </c>
      <c r="AV179" s="14" t="s">
        <v>83</v>
      </c>
      <c r="AW179" s="14" t="s">
        <v>30</v>
      </c>
      <c r="AX179" s="14" t="s">
        <v>81</v>
      </c>
      <c r="AY179" s="231" t="s">
        <v>142</v>
      </c>
    </row>
    <row r="180" spans="1:65" s="2" customFormat="1" ht="24.2" customHeight="1">
      <c r="A180" s="34"/>
      <c r="B180" s="35"/>
      <c r="C180" s="191" t="s">
        <v>214</v>
      </c>
      <c r="D180" s="191" t="s">
        <v>145</v>
      </c>
      <c r="E180" s="192" t="s">
        <v>1400</v>
      </c>
      <c r="F180" s="193" t="s">
        <v>427</v>
      </c>
      <c r="G180" s="194" t="s">
        <v>379</v>
      </c>
      <c r="H180" s="195">
        <v>11.194</v>
      </c>
      <c r="I180" s="196"/>
      <c r="J180" s="197">
        <f>ROUND(I180*H180,2)</f>
        <v>0</v>
      </c>
      <c r="K180" s="193" t="s">
        <v>149</v>
      </c>
      <c r="L180" s="39"/>
      <c r="M180" s="198" t="s">
        <v>1</v>
      </c>
      <c r="N180" s="199" t="s">
        <v>38</v>
      </c>
      <c r="O180" s="71"/>
      <c r="P180" s="200">
        <f>O180*H180</f>
        <v>0</v>
      </c>
      <c r="Q180" s="200">
        <v>0</v>
      </c>
      <c r="R180" s="200">
        <f>Q180*H180</f>
        <v>0</v>
      </c>
      <c r="S180" s="200">
        <v>0</v>
      </c>
      <c r="T180" s="201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02" t="s">
        <v>168</v>
      </c>
      <c r="AT180" s="202" t="s">
        <v>145</v>
      </c>
      <c r="AU180" s="202" t="s">
        <v>83</v>
      </c>
      <c r="AY180" s="17" t="s">
        <v>142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17" t="s">
        <v>81</v>
      </c>
      <c r="BK180" s="203">
        <f>ROUND(I180*H180,2)</f>
        <v>0</v>
      </c>
      <c r="BL180" s="17" t="s">
        <v>168</v>
      </c>
      <c r="BM180" s="202" t="s">
        <v>1589</v>
      </c>
    </row>
    <row r="181" spans="1:47" s="2" customFormat="1" ht="29.25">
      <c r="A181" s="34"/>
      <c r="B181" s="35"/>
      <c r="C181" s="36"/>
      <c r="D181" s="204" t="s">
        <v>152</v>
      </c>
      <c r="E181" s="36"/>
      <c r="F181" s="205" t="s">
        <v>429</v>
      </c>
      <c r="G181" s="36"/>
      <c r="H181" s="36"/>
      <c r="I181" s="206"/>
      <c r="J181" s="36"/>
      <c r="K181" s="36"/>
      <c r="L181" s="39"/>
      <c r="M181" s="207"/>
      <c r="N181" s="208"/>
      <c r="O181" s="71"/>
      <c r="P181" s="71"/>
      <c r="Q181" s="71"/>
      <c r="R181" s="71"/>
      <c r="S181" s="71"/>
      <c r="T181" s="72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T181" s="17" t="s">
        <v>152</v>
      </c>
      <c r="AU181" s="17" t="s">
        <v>83</v>
      </c>
    </row>
    <row r="182" spans="1:47" s="2" customFormat="1" ht="11.25">
      <c r="A182" s="34"/>
      <c r="B182" s="35"/>
      <c r="C182" s="36"/>
      <c r="D182" s="209" t="s">
        <v>153</v>
      </c>
      <c r="E182" s="36"/>
      <c r="F182" s="210" t="s">
        <v>1402</v>
      </c>
      <c r="G182" s="36"/>
      <c r="H182" s="36"/>
      <c r="I182" s="206"/>
      <c r="J182" s="36"/>
      <c r="K182" s="36"/>
      <c r="L182" s="39"/>
      <c r="M182" s="207"/>
      <c r="N182" s="208"/>
      <c r="O182" s="71"/>
      <c r="P182" s="71"/>
      <c r="Q182" s="71"/>
      <c r="R182" s="71"/>
      <c r="S182" s="71"/>
      <c r="T182" s="72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T182" s="17" t="s">
        <v>153</v>
      </c>
      <c r="AU182" s="17" t="s">
        <v>83</v>
      </c>
    </row>
    <row r="183" spans="2:51" s="14" customFormat="1" ht="11.25">
      <c r="B183" s="221"/>
      <c r="C183" s="222"/>
      <c r="D183" s="204" t="s">
        <v>159</v>
      </c>
      <c r="E183" s="223" t="s">
        <v>1</v>
      </c>
      <c r="F183" s="224" t="s">
        <v>1590</v>
      </c>
      <c r="G183" s="222"/>
      <c r="H183" s="225">
        <v>11.194</v>
      </c>
      <c r="I183" s="226"/>
      <c r="J183" s="222"/>
      <c r="K183" s="222"/>
      <c r="L183" s="227"/>
      <c r="M183" s="228"/>
      <c r="N183" s="229"/>
      <c r="O183" s="229"/>
      <c r="P183" s="229"/>
      <c r="Q183" s="229"/>
      <c r="R183" s="229"/>
      <c r="S183" s="229"/>
      <c r="T183" s="230"/>
      <c r="AT183" s="231" t="s">
        <v>159</v>
      </c>
      <c r="AU183" s="231" t="s">
        <v>83</v>
      </c>
      <c r="AV183" s="14" t="s">
        <v>83</v>
      </c>
      <c r="AW183" s="14" t="s">
        <v>30</v>
      </c>
      <c r="AX183" s="14" t="s">
        <v>81</v>
      </c>
      <c r="AY183" s="231" t="s">
        <v>142</v>
      </c>
    </row>
    <row r="184" spans="2:63" s="12" customFormat="1" ht="22.9" customHeight="1">
      <c r="B184" s="175"/>
      <c r="C184" s="176"/>
      <c r="D184" s="177" t="s">
        <v>72</v>
      </c>
      <c r="E184" s="189" t="s">
        <v>1038</v>
      </c>
      <c r="F184" s="189" t="s">
        <v>1039</v>
      </c>
      <c r="G184" s="176"/>
      <c r="H184" s="176"/>
      <c r="I184" s="179"/>
      <c r="J184" s="190">
        <f>BK184</f>
        <v>0</v>
      </c>
      <c r="K184" s="176"/>
      <c r="L184" s="181"/>
      <c r="M184" s="182"/>
      <c r="N184" s="183"/>
      <c r="O184" s="183"/>
      <c r="P184" s="184">
        <f>SUM(P185:P187)</f>
        <v>0</v>
      </c>
      <c r="Q184" s="183"/>
      <c r="R184" s="184">
        <f>SUM(R185:R187)</f>
        <v>0</v>
      </c>
      <c r="S184" s="183"/>
      <c r="T184" s="185">
        <f>SUM(T185:T187)</f>
        <v>0</v>
      </c>
      <c r="AR184" s="186" t="s">
        <v>81</v>
      </c>
      <c r="AT184" s="187" t="s">
        <v>72</v>
      </c>
      <c r="AU184" s="187" t="s">
        <v>81</v>
      </c>
      <c r="AY184" s="186" t="s">
        <v>142</v>
      </c>
      <c r="BK184" s="188">
        <f>SUM(BK185:BK187)</f>
        <v>0</v>
      </c>
    </row>
    <row r="185" spans="1:65" s="2" customFormat="1" ht="24.2" customHeight="1">
      <c r="A185" s="34"/>
      <c r="B185" s="35"/>
      <c r="C185" s="191" t="s">
        <v>222</v>
      </c>
      <c r="D185" s="191" t="s">
        <v>145</v>
      </c>
      <c r="E185" s="192" t="s">
        <v>1404</v>
      </c>
      <c r="F185" s="193" t="s">
        <v>1405</v>
      </c>
      <c r="G185" s="194" t="s">
        <v>379</v>
      </c>
      <c r="H185" s="195">
        <v>19.195</v>
      </c>
      <c r="I185" s="196"/>
      <c r="J185" s="197">
        <f>ROUND(I185*H185,2)</f>
        <v>0</v>
      </c>
      <c r="K185" s="193" t="s">
        <v>149</v>
      </c>
      <c r="L185" s="39"/>
      <c r="M185" s="198" t="s">
        <v>1</v>
      </c>
      <c r="N185" s="199" t="s">
        <v>38</v>
      </c>
      <c r="O185" s="71"/>
      <c r="P185" s="200">
        <f>O185*H185</f>
        <v>0</v>
      </c>
      <c r="Q185" s="200">
        <v>0</v>
      </c>
      <c r="R185" s="200">
        <f>Q185*H185</f>
        <v>0</v>
      </c>
      <c r="S185" s="200">
        <v>0</v>
      </c>
      <c r="T185" s="201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02" t="s">
        <v>168</v>
      </c>
      <c r="AT185" s="202" t="s">
        <v>145</v>
      </c>
      <c r="AU185" s="202" t="s">
        <v>83</v>
      </c>
      <c r="AY185" s="17" t="s">
        <v>142</v>
      </c>
      <c r="BE185" s="203">
        <f>IF(N185="základní",J185,0)</f>
        <v>0</v>
      </c>
      <c r="BF185" s="203">
        <f>IF(N185="snížená",J185,0)</f>
        <v>0</v>
      </c>
      <c r="BG185" s="203">
        <f>IF(N185="zákl. přenesená",J185,0)</f>
        <v>0</v>
      </c>
      <c r="BH185" s="203">
        <f>IF(N185="sníž. přenesená",J185,0)</f>
        <v>0</v>
      </c>
      <c r="BI185" s="203">
        <f>IF(N185="nulová",J185,0)</f>
        <v>0</v>
      </c>
      <c r="BJ185" s="17" t="s">
        <v>81</v>
      </c>
      <c r="BK185" s="203">
        <f>ROUND(I185*H185,2)</f>
        <v>0</v>
      </c>
      <c r="BL185" s="17" t="s">
        <v>168</v>
      </c>
      <c r="BM185" s="202" t="s">
        <v>1591</v>
      </c>
    </row>
    <row r="186" spans="1:47" s="2" customFormat="1" ht="19.5">
      <c r="A186" s="34"/>
      <c r="B186" s="35"/>
      <c r="C186" s="36"/>
      <c r="D186" s="204" t="s">
        <v>152</v>
      </c>
      <c r="E186" s="36"/>
      <c r="F186" s="205" t="s">
        <v>1407</v>
      </c>
      <c r="G186" s="36"/>
      <c r="H186" s="36"/>
      <c r="I186" s="206"/>
      <c r="J186" s="36"/>
      <c r="K186" s="36"/>
      <c r="L186" s="39"/>
      <c r="M186" s="207"/>
      <c r="N186" s="208"/>
      <c r="O186" s="71"/>
      <c r="P186" s="71"/>
      <c r="Q186" s="71"/>
      <c r="R186" s="71"/>
      <c r="S186" s="71"/>
      <c r="T186" s="72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T186" s="17" t="s">
        <v>152</v>
      </c>
      <c r="AU186" s="17" t="s">
        <v>83</v>
      </c>
    </row>
    <row r="187" spans="1:47" s="2" customFormat="1" ht="11.25">
      <c r="A187" s="34"/>
      <c r="B187" s="35"/>
      <c r="C187" s="36"/>
      <c r="D187" s="209" t="s">
        <v>153</v>
      </c>
      <c r="E187" s="36"/>
      <c r="F187" s="210" t="s">
        <v>1408</v>
      </c>
      <c r="G187" s="36"/>
      <c r="H187" s="36"/>
      <c r="I187" s="206"/>
      <c r="J187" s="36"/>
      <c r="K187" s="36"/>
      <c r="L187" s="39"/>
      <c r="M187" s="258"/>
      <c r="N187" s="259"/>
      <c r="O187" s="260"/>
      <c r="P187" s="260"/>
      <c r="Q187" s="260"/>
      <c r="R187" s="260"/>
      <c r="S187" s="260"/>
      <c r="T187" s="261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T187" s="17" t="s">
        <v>153</v>
      </c>
      <c r="AU187" s="17" t="s">
        <v>83</v>
      </c>
    </row>
    <row r="188" spans="1:31" s="2" customFormat="1" ht="6.95" customHeight="1">
      <c r="A188" s="34"/>
      <c r="B188" s="54"/>
      <c r="C188" s="55"/>
      <c r="D188" s="55"/>
      <c r="E188" s="55"/>
      <c r="F188" s="55"/>
      <c r="G188" s="55"/>
      <c r="H188" s="55"/>
      <c r="I188" s="55"/>
      <c r="J188" s="55"/>
      <c r="K188" s="55"/>
      <c r="L188" s="39"/>
      <c r="M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</row>
  </sheetData>
  <sheetProtection algorithmName="SHA-512" hashValue="Aam9KphAPSo2wcxOnmPDbvMnGO8//gpAGIdW0Em1s3Twzde04rxH52ARdR9yqX3pgSTHn316bop7o+051zXfyQ==" saltValue="boF+GCpECdSwnVj2k2KQ9iB4ZUihPJpPFi6BNs3HMiJJqyb0pQ/1S0oV+xEPPwnA1Qh3ShxEjgT+Nf8IYg6S9Q==" spinCount="100000" sheet="1" objects="1" scenarios="1" formatColumns="0" formatRows="0" autoFilter="0"/>
  <autoFilter ref="C125:K187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hyperlinks>
    <hyperlink ref="F131" r:id="rId1" display="https://podminky.urs.cz/item/CS_URS_2021_02/113106171"/>
    <hyperlink ref="F136" r:id="rId2" display="https://podminky.urs.cz/item/CS_URS_2021_02/113107324"/>
    <hyperlink ref="F142" r:id="rId3" display="https://podminky.urs.cz/item/CS_URS_2021_02/564851111"/>
    <hyperlink ref="F147" r:id="rId4" display="https://podminky.urs.cz/item/CS_URS_2021_02/567122114"/>
    <hyperlink ref="F152" r:id="rId5" display="https://podminky.urs.cz/item/CS_URS_2021_02/596212212"/>
    <hyperlink ref="F163" r:id="rId6" display="https://podminky.urs.cz/item/CS_URS_2021_02/919726123"/>
    <hyperlink ref="F171" r:id="rId7" display="https://podminky.urs.cz/item/CS_URS_2021_02/997221571"/>
    <hyperlink ref="F174" r:id="rId8" display="https://podminky.urs.cz/item/CS_URS_2021_02/997221579"/>
    <hyperlink ref="F178" r:id="rId9" display="https://podminky.urs.cz/item/CS_URS_2021_02/997221615"/>
    <hyperlink ref="F182" r:id="rId10" display="https://podminky.urs.cz/item/CS_URS_2021_02/997221655"/>
    <hyperlink ref="F187" r:id="rId11" display="https://podminky.urs.cz/item/CS_URS_2021_02/9982230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28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AT2" s="17" t="s">
        <v>108</v>
      </c>
      <c r="AZ2" s="235" t="s">
        <v>1238</v>
      </c>
      <c r="BA2" s="235" t="s">
        <v>1238</v>
      </c>
      <c r="BB2" s="235" t="s">
        <v>1</v>
      </c>
      <c r="BC2" s="235" t="s">
        <v>1592</v>
      </c>
      <c r="BD2" s="235" t="s">
        <v>83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83</v>
      </c>
    </row>
    <row r="4" spans="2:46" s="1" customFormat="1" ht="24.95" customHeight="1">
      <c r="B4" s="20"/>
      <c r="D4" s="117" t="s">
        <v>112</v>
      </c>
      <c r="L4" s="20"/>
      <c r="M4" s="118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16.5" customHeight="1">
      <c r="B7" s="20"/>
      <c r="E7" s="321" t="str">
        <f>'Rekapitulace stavby'!K6</f>
        <v>Ulice Klajdovská</v>
      </c>
      <c r="F7" s="322"/>
      <c r="G7" s="322"/>
      <c r="H7" s="322"/>
      <c r="L7" s="20"/>
    </row>
    <row r="8" spans="1:31" s="2" customFormat="1" ht="12" customHeight="1">
      <c r="A8" s="34"/>
      <c r="B8" s="39"/>
      <c r="C8" s="34"/>
      <c r="D8" s="119" t="s">
        <v>113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23" t="s">
        <v>1593</v>
      </c>
      <c r="F9" s="324"/>
      <c r="G9" s="324"/>
      <c r="H9" s="324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9" t="s">
        <v>18</v>
      </c>
      <c r="E11" s="34"/>
      <c r="F11" s="110" t="s">
        <v>1</v>
      </c>
      <c r="G11" s="34"/>
      <c r="H11" s="34"/>
      <c r="I11" s="119" t="s">
        <v>19</v>
      </c>
      <c r="J11" s="110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9" t="s">
        <v>20</v>
      </c>
      <c r="E12" s="34"/>
      <c r="F12" s="110" t="s">
        <v>21</v>
      </c>
      <c r="G12" s="34"/>
      <c r="H12" s="34"/>
      <c r="I12" s="119" t="s">
        <v>22</v>
      </c>
      <c r="J12" s="120" t="str">
        <f>'Rekapitulace stavby'!AN8</f>
        <v>12. 4. 2021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24</v>
      </c>
      <c r="E14" s="34"/>
      <c r="F14" s="34"/>
      <c r="G14" s="34"/>
      <c r="H14" s="34"/>
      <c r="I14" s="119" t="s">
        <v>25</v>
      </c>
      <c r="J14" s="110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0" t="str">
        <f>IF('Rekapitulace stavby'!E11="","",'Rekapitulace stavby'!E11)</f>
        <v xml:space="preserve"> </v>
      </c>
      <c r="F15" s="34"/>
      <c r="G15" s="34"/>
      <c r="H15" s="34"/>
      <c r="I15" s="119" t="s">
        <v>26</v>
      </c>
      <c r="J15" s="110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9" t="s">
        <v>27</v>
      </c>
      <c r="E17" s="34"/>
      <c r="F17" s="34"/>
      <c r="G17" s="34"/>
      <c r="H17" s="34"/>
      <c r="I17" s="119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25" t="str">
        <f>'Rekapitulace stavby'!E14</f>
        <v>Vyplň údaj</v>
      </c>
      <c r="F18" s="326"/>
      <c r="G18" s="326"/>
      <c r="H18" s="326"/>
      <c r="I18" s="119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9" t="s">
        <v>29</v>
      </c>
      <c r="E20" s="34"/>
      <c r="F20" s="34"/>
      <c r="G20" s="34"/>
      <c r="H20" s="34"/>
      <c r="I20" s="119" t="s">
        <v>25</v>
      </c>
      <c r="J20" s="110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0" t="str">
        <f>IF('Rekapitulace stavby'!E17="","",'Rekapitulace stavby'!E17)</f>
        <v xml:space="preserve"> </v>
      </c>
      <c r="F21" s="34"/>
      <c r="G21" s="34"/>
      <c r="H21" s="34"/>
      <c r="I21" s="119" t="s">
        <v>26</v>
      </c>
      <c r="J21" s="110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9" t="s">
        <v>31</v>
      </c>
      <c r="E23" s="34"/>
      <c r="F23" s="34"/>
      <c r="G23" s="34"/>
      <c r="H23" s="34"/>
      <c r="I23" s="119" t="s">
        <v>25</v>
      </c>
      <c r="J23" s="110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0" t="str">
        <f>IF('Rekapitulace stavby'!E20="","",'Rekapitulace stavby'!E20)</f>
        <v xml:space="preserve"> </v>
      </c>
      <c r="F24" s="34"/>
      <c r="G24" s="34"/>
      <c r="H24" s="34"/>
      <c r="I24" s="119" t="s">
        <v>26</v>
      </c>
      <c r="J24" s="110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9" t="s">
        <v>32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21"/>
      <c r="B27" s="122"/>
      <c r="C27" s="121"/>
      <c r="D27" s="121"/>
      <c r="E27" s="327" t="s">
        <v>1</v>
      </c>
      <c r="F27" s="327"/>
      <c r="G27" s="327"/>
      <c r="H27" s="327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24"/>
      <c r="E29" s="124"/>
      <c r="F29" s="124"/>
      <c r="G29" s="124"/>
      <c r="H29" s="124"/>
      <c r="I29" s="124"/>
      <c r="J29" s="124"/>
      <c r="K29" s="124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5" t="s">
        <v>33</v>
      </c>
      <c r="E30" s="34"/>
      <c r="F30" s="34"/>
      <c r="G30" s="34"/>
      <c r="H30" s="34"/>
      <c r="I30" s="34"/>
      <c r="J30" s="126">
        <f>ROUND(J123,2)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7" t="s">
        <v>35</v>
      </c>
      <c r="G32" s="34"/>
      <c r="H32" s="34"/>
      <c r="I32" s="127" t="s">
        <v>34</v>
      </c>
      <c r="J32" s="127" t="s">
        <v>36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8" t="s">
        <v>37</v>
      </c>
      <c r="E33" s="119" t="s">
        <v>38</v>
      </c>
      <c r="F33" s="129">
        <f>ROUND((SUM(BE123:BE286)),2)</f>
        <v>0</v>
      </c>
      <c r="G33" s="34"/>
      <c r="H33" s="34"/>
      <c r="I33" s="130">
        <v>0.21</v>
      </c>
      <c r="J33" s="129">
        <f>ROUND(((SUM(BE123:BE286))*I33),2)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9" t="s">
        <v>39</v>
      </c>
      <c r="F34" s="129">
        <f>ROUND((SUM(BF123:BF286)),2)</f>
        <v>0</v>
      </c>
      <c r="G34" s="34"/>
      <c r="H34" s="34"/>
      <c r="I34" s="130">
        <v>0.15</v>
      </c>
      <c r="J34" s="129">
        <f>ROUND(((SUM(BF123:BF286))*I34),2)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9" t="s">
        <v>40</v>
      </c>
      <c r="F35" s="129">
        <f>ROUND((SUM(BG123:BG286)),2)</f>
        <v>0</v>
      </c>
      <c r="G35" s="34"/>
      <c r="H35" s="34"/>
      <c r="I35" s="130">
        <v>0.21</v>
      </c>
      <c r="J35" s="129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9" t="s">
        <v>41</v>
      </c>
      <c r="F36" s="129">
        <f>ROUND((SUM(BH123:BH286)),2)</f>
        <v>0</v>
      </c>
      <c r="G36" s="34"/>
      <c r="H36" s="34"/>
      <c r="I36" s="130">
        <v>0.15</v>
      </c>
      <c r="J36" s="129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9" t="s">
        <v>42</v>
      </c>
      <c r="F37" s="129">
        <f>ROUND((SUM(BI123:BI286)),2)</f>
        <v>0</v>
      </c>
      <c r="G37" s="34"/>
      <c r="H37" s="34"/>
      <c r="I37" s="130">
        <v>0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1"/>
      <c r="D39" s="132" t="s">
        <v>43</v>
      </c>
      <c r="E39" s="133"/>
      <c r="F39" s="133"/>
      <c r="G39" s="134" t="s">
        <v>44</v>
      </c>
      <c r="H39" s="135" t="s">
        <v>45</v>
      </c>
      <c r="I39" s="133"/>
      <c r="J39" s="136">
        <f>SUM(J30:J37)</f>
        <v>0</v>
      </c>
      <c r="K39" s="137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8" t="s">
        <v>46</v>
      </c>
      <c r="E50" s="139"/>
      <c r="F50" s="139"/>
      <c r="G50" s="138" t="s">
        <v>47</v>
      </c>
      <c r="H50" s="139"/>
      <c r="I50" s="139"/>
      <c r="J50" s="139"/>
      <c r="K50" s="139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0" t="s">
        <v>48</v>
      </c>
      <c r="E61" s="141"/>
      <c r="F61" s="142" t="s">
        <v>49</v>
      </c>
      <c r="G61" s="140" t="s">
        <v>48</v>
      </c>
      <c r="H61" s="141"/>
      <c r="I61" s="141"/>
      <c r="J61" s="143" t="s">
        <v>49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8" t="s">
        <v>50</v>
      </c>
      <c r="E65" s="144"/>
      <c r="F65" s="144"/>
      <c r="G65" s="138" t="s">
        <v>51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0" t="s">
        <v>48</v>
      </c>
      <c r="E76" s="141"/>
      <c r="F76" s="142" t="s">
        <v>49</v>
      </c>
      <c r="G76" s="140" t="s">
        <v>48</v>
      </c>
      <c r="H76" s="141"/>
      <c r="I76" s="141"/>
      <c r="J76" s="143" t="s">
        <v>49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115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28" t="str">
        <f>E7</f>
        <v>Ulice Klajdovská</v>
      </c>
      <c r="F85" s="329"/>
      <c r="G85" s="329"/>
      <c r="H85" s="329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113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81" t="str">
        <f>E9</f>
        <v>SO-04 - Odvodnění chodníků a komunikace</v>
      </c>
      <c r="F87" s="330"/>
      <c r="G87" s="330"/>
      <c r="H87" s="330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12. 4. 2021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29" t="s">
        <v>29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31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9" t="s">
        <v>116</v>
      </c>
      <c r="D94" s="150"/>
      <c r="E94" s="150"/>
      <c r="F94" s="150"/>
      <c r="G94" s="150"/>
      <c r="H94" s="150"/>
      <c r="I94" s="150"/>
      <c r="J94" s="151" t="s">
        <v>117</v>
      </c>
      <c r="K94" s="150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52" t="s">
        <v>118</v>
      </c>
      <c r="D96" s="36"/>
      <c r="E96" s="36"/>
      <c r="F96" s="36"/>
      <c r="G96" s="36"/>
      <c r="H96" s="36"/>
      <c r="I96" s="36"/>
      <c r="J96" s="84">
        <f>J123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119</v>
      </c>
    </row>
    <row r="97" spans="2:12" s="9" customFormat="1" ht="24.95" customHeight="1">
      <c r="B97" s="153"/>
      <c r="C97" s="154"/>
      <c r="D97" s="155" t="s">
        <v>299</v>
      </c>
      <c r="E97" s="156"/>
      <c r="F97" s="156"/>
      <c r="G97" s="156"/>
      <c r="H97" s="156"/>
      <c r="I97" s="156"/>
      <c r="J97" s="157">
        <f>J124</f>
        <v>0</v>
      </c>
      <c r="K97" s="154"/>
      <c r="L97" s="158"/>
    </row>
    <row r="98" spans="2:12" s="10" customFormat="1" ht="19.9" customHeight="1">
      <c r="B98" s="159"/>
      <c r="C98" s="104"/>
      <c r="D98" s="160" t="s">
        <v>300</v>
      </c>
      <c r="E98" s="161"/>
      <c r="F98" s="161"/>
      <c r="G98" s="161"/>
      <c r="H98" s="161"/>
      <c r="I98" s="161"/>
      <c r="J98" s="162">
        <f>J125</f>
        <v>0</v>
      </c>
      <c r="K98" s="104"/>
      <c r="L98" s="163"/>
    </row>
    <row r="99" spans="2:12" s="10" customFormat="1" ht="19.9" customHeight="1">
      <c r="B99" s="159"/>
      <c r="C99" s="104"/>
      <c r="D99" s="160" t="s">
        <v>301</v>
      </c>
      <c r="E99" s="161"/>
      <c r="F99" s="161"/>
      <c r="G99" s="161"/>
      <c r="H99" s="161"/>
      <c r="I99" s="161"/>
      <c r="J99" s="162">
        <f>J161</f>
        <v>0</v>
      </c>
      <c r="K99" s="104"/>
      <c r="L99" s="163"/>
    </row>
    <row r="100" spans="2:12" s="10" customFormat="1" ht="19.9" customHeight="1">
      <c r="B100" s="159"/>
      <c r="C100" s="104"/>
      <c r="D100" s="160" t="s">
        <v>303</v>
      </c>
      <c r="E100" s="161"/>
      <c r="F100" s="161"/>
      <c r="G100" s="161"/>
      <c r="H100" s="161"/>
      <c r="I100" s="161"/>
      <c r="J100" s="162">
        <f>J172</f>
        <v>0</v>
      </c>
      <c r="K100" s="104"/>
      <c r="L100" s="163"/>
    </row>
    <row r="101" spans="2:12" s="10" customFormat="1" ht="19.9" customHeight="1">
      <c r="B101" s="159"/>
      <c r="C101" s="104"/>
      <c r="D101" s="160" t="s">
        <v>305</v>
      </c>
      <c r="E101" s="161"/>
      <c r="F101" s="161"/>
      <c r="G101" s="161"/>
      <c r="H101" s="161"/>
      <c r="I101" s="161"/>
      <c r="J101" s="162">
        <f>J178</f>
        <v>0</v>
      </c>
      <c r="K101" s="104"/>
      <c r="L101" s="163"/>
    </row>
    <row r="102" spans="2:12" s="10" customFormat="1" ht="19.9" customHeight="1">
      <c r="B102" s="159"/>
      <c r="C102" s="104"/>
      <c r="D102" s="160" t="s">
        <v>306</v>
      </c>
      <c r="E102" s="161"/>
      <c r="F102" s="161"/>
      <c r="G102" s="161"/>
      <c r="H102" s="161"/>
      <c r="I102" s="161"/>
      <c r="J102" s="162">
        <f>J263</f>
        <v>0</v>
      </c>
      <c r="K102" s="104"/>
      <c r="L102" s="163"/>
    </row>
    <row r="103" spans="2:12" s="10" customFormat="1" ht="19.9" customHeight="1">
      <c r="B103" s="159"/>
      <c r="C103" s="104"/>
      <c r="D103" s="160" t="s">
        <v>308</v>
      </c>
      <c r="E103" s="161"/>
      <c r="F103" s="161"/>
      <c r="G103" s="161"/>
      <c r="H103" s="161"/>
      <c r="I103" s="161"/>
      <c r="J103" s="162">
        <f>J283</f>
        <v>0</v>
      </c>
      <c r="K103" s="104"/>
      <c r="L103" s="163"/>
    </row>
    <row r="104" spans="1:31" s="2" customFormat="1" ht="21.75" customHeight="1">
      <c r="A104" s="34"/>
      <c r="B104" s="35"/>
      <c r="C104" s="36"/>
      <c r="D104" s="36"/>
      <c r="E104" s="36"/>
      <c r="F104" s="36"/>
      <c r="G104" s="36"/>
      <c r="H104" s="36"/>
      <c r="I104" s="36"/>
      <c r="J104" s="36"/>
      <c r="K104" s="36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6.95" customHeight="1">
      <c r="A105" s="34"/>
      <c r="B105" s="54"/>
      <c r="C105" s="55"/>
      <c r="D105" s="55"/>
      <c r="E105" s="55"/>
      <c r="F105" s="55"/>
      <c r="G105" s="55"/>
      <c r="H105" s="55"/>
      <c r="I105" s="55"/>
      <c r="J105" s="55"/>
      <c r="K105" s="55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9" spans="1:31" s="2" customFormat="1" ht="6.95" customHeight="1">
      <c r="A109" s="34"/>
      <c r="B109" s="56"/>
      <c r="C109" s="57"/>
      <c r="D109" s="57"/>
      <c r="E109" s="57"/>
      <c r="F109" s="57"/>
      <c r="G109" s="57"/>
      <c r="H109" s="57"/>
      <c r="I109" s="57"/>
      <c r="J109" s="57"/>
      <c r="K109" s="57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24.95" customHeight="1">
      <c r="A110" s="34"/>
      <c r="B110" s="35"/>
      <c r="C110" s="23" t="s">
        <v>127</v>
      </c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6.95" customHeight="1">
      <c r="A111" s="34"/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9" t="s">
        <v>16</v>
      </c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6.5" customHeight="1">
      <c r="A113" s="34"/>
      <c r="B113" s="35"/>
      <c r="C113" s="36"/>
      <c r="D113" s="36"/>
      <c r="E113" s="328" t="str">
        <f>E7</f>
        <v>Ulice Klajdovská</v>
      </c>
      <c r="F113" s="329"/>
      <c r="G113" s="329"/>
      <c r="H113" s="329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9" t="s">
        <v>113</v>
      </c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6.5" customHeight="1">
      <c r="A115" s="34"/>
      <c r="B115" s="35"/>
      <c r="C115" s="36"/>
      <c r="D115" s="36"/>
      <c r="E115" s="281" t="str">
        <f>E9</f>
        <v>SO-04 - Odvodnění chodníků a komunikace</v>
      </c>
      <c r="F115" s="330"/>
      <c r="G115" s="330"/>
      <c r="H115" s="330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20</v>
      </c>
      <c r="D117" s="36"/>
      <c r="E117" s="36"/>
      <c r="F117" s="27" t="str">
        <f>F12</f>
        <v xml:space="preserve"> </v>
      </c>
      <c r="G117" s="36"/>
      <c r="H117" s="36"/>
      <c r="I117" s="29" t="s">
        <v>22</v>
      </c>
      <c r="J117" s="66" t="str">
        <f>IF(J12="","",J12)</f>
        <v>12. 4. 2021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5.2" customHeight="1">
      <c r="A119" s="34"/>
      <c r="B119" s="35"/>
      <c r="C119" s="29" t="s">
        <v>24</v>
      </c>
      <c r="D119" s="36"/>
      <c r="E119" s="36"/>
      <c r="F119" s="27" t="str">
        <f>E15</f>
        <v xml:space="preserve"> </v>
      </c>
      <c r="G119" s="36"/>
      <c r="H119" s="36"/>
      <c r="I119" s="29" t="s">
        <v>29</v>
      </c>
      <c r="J119" s="32" t="str">
        <f>E21</f>
        <v xml:space="preserve"> 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5.2" customHeight="1">
      <c r="A120" s="34"/>
      <c r="B120" s="35"/>
      <c r="C120" s="29" t="s">
        <v>27</v>
      </c>
      <c r="D120" s="36"/>
      <c r="E120" s="36"/>
      <c r="F120" s="27" t="str">
        <f>IF(E18="","",E18)</f>
        <v>Vyplň údaj</v>
      </c>
      <c r="G120" s="36"/>
      <c r="H120" s="36"/>
      <c r="I120" s="29" t="s">
        <v>31</v>
      </c>
      <c r="J120" s="32" t="str">
        <f>E24</f>
        <v xml:space="preserve"> 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0.3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11" customFormat="1" ht="29.25" customHeight="1">
      <c r="A122" s="164"/>
      <c r="B122" s="165"/>
      <c r="C122" s="166" t="s">
        <v>128</v>
      </c>
      <c r="D122" s="167" t="s">
        <v>58</v>
      </c>
      <c r="E122" s="167" t="s">
        <v>54</v>
      </c>
      <c r="F122" s="167" t="s">
        <v>55</v>
      </c>
      <c r="G122" s="167" t="s">
        <v>129</v>
      </c>
      <c r="H122" s="167" t="s">
        <v>130</v>
      </c>
      <c r="I122" s="167" t="s">
        <v>131</v>
      </c>
      <c r="J122" s="167" t="s">
        <v>117</v>
      </c>
      <c r="K122" s="168" t="s">
        <v>132</v>
      </c>
      <c r="L122" s="169"/>
      <c r="M122" s="75" t="s">
        <v>1</v>
      </c>
      <c r="N122" s="76" t="s">
        <v>37</v>
      </c>
      <c r="O122" s="76" t="s">
        <v>133</v>
      </c>
      <c r="P122" s="76" t="s">
        <v>134</v>
      </c>
      <c r="Q122" s="76" t="s">
        <v>135</v>
      </c>
      <c r="R122" s="76" t="s">
        <v>136</v>
      </c>
      <c r="S122" s="76" t="s">
        <v>137</v>
      </c>
      <c r="T122" s="77" t="s">
        <v>138</v>
      </c>
      <c r="U122" s="164"/>
      <c r="V122" s="164"/>
      <c r="W122" s="164"/>
      <c r="X122" s="164"/>
      <c r="Y122" s="164"/>
      <c r="Z122" s="164"/>
      <c r="AA122" s="164"/>
      <c r="AB122" s="164"/>
      <c r="AC122" s="164"/>
      <c r="AD122" s="164"/>
      <c r="AE122" s="164"/>
    </row>
    <row r="123" spans="1:63" s="2" customFormat="1" ht="22.9" customHeight="1">
      <c r="A123" s="34"/>
      <c r="B123" s="35"/>
      <c r="C123" s="82" t="s">
        <v>139</v>
      </c>
      <c r="D123" s="36"/>
      <c r="E123" s="36"/>
      <c r="F123" s="36"/>
      <c r="G123" s="36"/>
      <c r="H123" s="36"/>
      <c r="I123" s="36"/>
      <c r="J123" s="170">
        <f>BK123</f>
        <v>0</v>
      </c>
      <c r="K123" s="36"/>
      <c r="L123" s="39"/>
      <c r="M123" s="78"/>
      <c r="N123" s="171"/>
      <c r="O123" s="79"/>
      <c r="P123" s="172">
        <f>P124</f>
        <v>0</v>
      </c>
      <c r="Q123" s="79"/>
      <c r="R123" s="172">
        <f>R124</f>
        <v>25.0838992</v>
      </c>
      <c r="S123" s="79"/>
      <c r="T123" s="173">
        <f>T124</f>
        <v>0.0168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7" t="s">
        <v>72</v>
      </c>
      <c r="AU123" s="17" t="s">
        <v>119</v>
      </c>
      <c r="BK123" s="174">
        <f>BK124</f>
        <v>0</v>
      </c>
    </row>
    <row r="124" spans="2:63" s="12" customFormat="1" ht="25.9" customHeight="1">
      <c r="B124" s="175"/>
      <c r="C124" s="176"/>
      <c r="D124" s="177" t="s">
        <v>72</v>
      </c>
      <c r="E124" s="178" t="s">
        <v>314</v>
      </c>
      <c r="F124" s="178" t="s">
        <v>315</v>
      </c>
      <c r="G124" s="176"/>
      <c r="H124" s="176"/>
      <c r="I124" s="179"/>
      <c r="J124" s="180">
        <f>BK124</f>
        <v>0</v>
      </c>
      <c r="K124" s="176"/>
      <c r="L124" s="181"/>
      <c r="M124" s="182"/>
      <c r="N124" s="183"/>
      <c r="O124" s="183"/>
      <c r="P124" s="184">
        <f>P125+P161+P172+P178+P263+P283</f>
        <v>0</v>
      </c>
      <c r="Q124" s="183"/>
      <c r="R124" s="184">
        <f>R125+R161+R172+R178+R263+R283</f>
        <v>25.0838992</v>
      </c>
      <c r="S124" s="183"/>
      <c r="T124" s="185">
        <f>T125+T161+T172+T178+T263+T283</f>
        <v>0.0168</v>
      </c>
      <c r="AR124" s="186" t="s">
        <v>81</v>
      </c>
      <c r="AT124" s="187" t="s">
        <v>72</v>
      </c>
      <c r="AU124" s="187" t="s">
        <v>73</v>
      </c>
      <c r="AY124" s="186" t="s">
        <v>142</v>
      </c>
      <c r="BK124" s="188">
        <f>BK125+BK161+BK172+BK178+BK263+BK283</f>
        <v>0</v>
      </c>
    </row>
    <row r="125" spans="2:63" s="12" customFormat="1" ht="22.9" customHeight="1">
      <c r="B125" s="175"/>
      <c r="C125" s="176"/>
      <c r="D125" s="177" t="s">
        <v>72</v>
      </c>
      <c r="E125" s="189" t="s">
        <v>81</v>
      </c>
      <c r="F125" s="189" t="s">
        <v>316</v>
      </c>
      <c r="G125" s="176"/>
      <c r="H125" s="176"/>
      <c r="I125" s="179"/>
      <c r="J125" s="190">
        <f>BK125</f>
        <v>0</v>
      </c>
      <c r="K125" s="176"/>
      <c r="L125" s="181"/>
      <c r="M125" s="182"/>
      <c r="N125" s="183"/>
      <c r="O125" s="183"/>
      <c r="P125" s="184">
        <f>SUM(P126:P160)</f>
        <v>0</v>
      </c>
      <c r="Q125" s="183"/>
      <c r="R125" s="184">
        <f>SUM(R126:R160)</f>
        <v>17.12975</v>
      </c>
      <c r="S125" s="183"/>
      <c r="T125" s="185">
        <f>SUM(T126:T160)</f>
        <v>0</v>
      </c>
      <c r="AR125" s="186" t="s">
        <v>81</v>
      </c>
      <c r="AT125" s="187" t="s">
        <v>72</v>
      </c>
      <c r="AU125" s="187" t="s">
        <v>81</v>
      </c>
      <c r="AY125" s="186" t="s">
        <v>142</v>
      </c>
      <c r="BK125" s="188">
        <f>SUM(BK126:BK160)</f>
        <v>0</v>
      </c>
    </row>
    <row r="126" spans="1:65" s="2" customFormat="1" ht="37.9" customHeight="1">
      <c r="A126" s="34"/>
      <c r="B126" s="35"/>
      <c r="C126" s="191" t="s">
        <v>81</v>
      </c>
      <c r="D126" s="191" t="s">
        <v>145</v>
      </c>
      <c r="E126" s="192" t="s">
        <v>1594</v>
      </c>
      <c r="F126" s="193" t="s">
        <v>1595</v>
      </c>
      <c r="G126" s="194" t="s">
        <v>352</v>
      </c>
      <c r="H126" s="195">
        <v>13.45</v>
      </c>
      <c r="I126" s="196"/>
      <c r="J126" s="197">
        <f>ROUND(I126*H126,2)</f>
        <v>0</v>
      </c>
      <c r="K126" s="193" t="s">
        <v>149</v>
      </c>
      <c r="L126" s="39"/>
      <c r="M126" s="198" t="s">
        <v>1</v>
      </c>
      <c r="N126" s="199" t="s">
        <v>38</v>
      </c>
      <c r="O126" s="71"/>
      <c r="P126" s="200">
        <f>O126*H126</f>
        <v>0</v>
      </c>
      <c r="Q126" s="200">
        <v>0</v>
      </c>
      <c r="R126" s="200">
        <f>Q126*H126</f>
        <v>0</v>
      </c>
      <c r="S126" s="200">
        <v>0</v>
      </c>
      <c r="T126" s="201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202" t="s">
        <v>168</v>
      </c>
      <c r="AT126" s="202" t="s">
        <v>145</v>
      </c>
      <c r="AU126" s="202" t="s">
        <v>83</v>
      </c>
      <c r="AY126" s="17" t="s">
        <v>142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17" t="s">
        <v>81</v>
      </c>
      <c r="BK126" s="203">
        <f>ROUND(I126*H126,2)</f>
        <v>0</v>
      </c>
      <c r="BL126" s="17" t="s">
        <v>168</v>
      </c>
      <c r="BM126" s="202" t="s">
        <v>1596</v>
      </c>
    </row>
    <row r="127" spans="1:47" s="2" customFormat="1" ht="39">
      <c r="A127" s="34"/>
      <c r="B127" s="35"/>
      <c r="C127" s="36"/>
      <c r="D127" s="204" t="s">
        <v>152</v>
      </c>
      <c r="E127" s="36"/>
      <c r="F127" s="205" t="s">
        <v>1597</v>
      </c>
      <c r="G127" s="36"/>
      <c r="H127" s="36"/>
      <c r="I127" s="206"/>
      <c r="J127" s="36"/>
      <c r="K127" s="36"/>
      <c r="L127" s="39"/>
      <c r="M127" s="207"/>
      <c r="N127" s="208"/>
      <c r="O127" s="71"/>
      <c r="P127" s="71"/>
      <c r="Q127" s="71"/>
      <c r="R127" s="71"/>
      <c r="S127" s="71"/>
      <c r="T127" s="72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152</v>
      </c>
      <c r="AU127" s="17" t="s">
        <v>83</v>
      </c>
    </row>
    <row r="128" spans="1:47" s="2" customFormat="1" ht="11.25">
      <c r="A128" s="34"/>
      <c r="B128" s="35"/>
      <c r="C128" s="36"/>
      <c r="D128" s="209" t="s">
        <v>153</v>
      </c>
      <c r="E128" s="36"/>
      <c r="F128" s="210" t="s">
        <v>1598</v>
      </c>
      <c r="G128" s="36"/>
      <c r="H128" s="36"/>
      <c r="I128" s="206"/>
      <c r="J128" s="36"/>
      <c r="K128" s="36"/>
      <c r="L128" s="39"/>
      <c r="M128" s="207"/>
      <c r="N128" s="208"/>
      <c r="O128" s="71"/>
      <c r="P128" s="71"/>
      <c r="Q128" s="71"/>
      <c r="R128" s="71"/>
      <c r="S128" s="71"/>
      <c r="T128" s="72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153</v>
      </c>
      <c r="AU128" s="17" t="s">
        <v>83</v>
      </c>
    </row>
    <row r="129" spans="2:51" s="13" customFormat="1" ht="11.25">
      <c r="B129" s="211"/>
      <c r="C129" s="212"/>
      <c r="D129" s="204" t="s">
        <v>159</v>
      </c>
      <c r="E129" s="213" t="s">
        <v>1</v>
      </c>
      <c r="F129" s="214" t="s">
        <v>1475</v>
      </c>
      <c r="G129" s="212"/>
      <c r="H129" s="213" t="s">
        <v>1</v>
      </c>
      <c r="I129" s="215"/>
      <c r="J129" s="212"/>
      <c r="K129" s="212"/>
      <c r="L129" s="216"/>
      <c r="M129" s="217"/>
      <c r="N129" s="218"/>
      <c r="O129" s="218"/>
      <c r="P129" s="218"/>
      <c r="Q129" s="218"/>
      <c r="R129" s="218"/>
      <c r="S129" s="218"/>
      <c r="T129" s="219"/>
      <c r="AT129" s="220" t="s">
        <v>159</v>
      </c>
      <c r="AU129" s="220" t="s">
        <v>83</v>
      </c>
      <c r="AV129" s="13" t="s">
        <v>81</v>
      </c>
      <c r="AW129" s="13" t="s">
        <v>30</v>
      </c>
      <c r="AX129" s="13" t="s">
        <v>73</v>
      </c>
      <c r="AY129" s="220" t="s">
        <v>142</v>
      </c>
    </row>
    <row r="130" spans="2:51" s="14" customFormat="1" ht="11.25">
      <c r="B130" s="221"/>
      <c r="C130" s="222"/>
      <c r="D130" s="204" t="s">
        <v>159</v>
      </c>
      <c r="E130" s="223" t="s">
        <v>1238</v>
      </c>
      <c r="F130" s="224" t="s">
        <v>1592</v>
      </c>
      <c r="G130" s="222"/>
      <c r="H130" s="225">
        <v>13.45</v>
      </c>
      <c r="I130" s="226"/>
      <c r="J130" s="222"/>
      <c r="K130" s="222"/>
      <c r="L130" s="227"/>
      <c r="M130" s="228"/>
      <c r="N130" s="229"/>
      <c r="O130" s="229"/>
      <c r="P130" s="229"/>
      <c r="Q130" s="229"/>
      <c r="R130" s="229"/>
      <c r="S130" s="229"/>
      <c r="T130" s="230"/>
      <c r="AT130" s="231" t="s">
        <v>159</v>
      </c>
      <c r="AU130" s="231" t="s">
        <v>83</v>
      </c>
      <c r="AV130" s="14" t="s">
        <v>83</v>
      </c>
      <c r="AW130" s="14" t="s">
        <v>30</v>
      </c>
      <c r="AX130" s="14" t="s">
        <v>81</v>
      </c>
      <c r="AY130" s="231" t="s">
        <v>142</v>
      </c>
    </row>
    <row r="131" spans="1:65" s="2" customFormat="1" ht="21.75" customHeight="1">
      <c r="A131" s="34"/>
      <c r="B131" s="35"/>
      <c r="C131" s="191" t="s">
        <v>83</v>
      </c>
      <c r="D131" s="191" t="s">
        <v>145</v>
      </c>
      <c r="E131" s="192" t="s">
        <v>1599</v>
      </c>
      <c r="F131" s="193" t="s">
        <v>1600</v>
      </c>
      <c r="G131" s="194" t="s">
        <v>319</v>
      </c>
      <c r="H131" s="195">
        <v>35</v>
      </c>
      <c r="I131" s="196"/>
      <c r="J131" s="197">
        <f>ROUND(I131*H131,2)</f>
        <v>0</v>
      </c>
      <c r="K131" s="193" t="s">
        <v>149</v>
      </c>
      <c r="L131" s="39"/>
      <c r="M131" s="198" t="s">
        <v>1</v>
      </c>
      <c r="N131" s="199" t="s">
        <v>38</v>
      </c>
      <c r="O131" s="71"/>
      <c r="P131" s="200">
        <f>O131*H131</f>
        <v>0</v>
      </c>
      <c r="Q131" s="200">
        <v>0.00085</v>
      </c>
      <c r="R131" s="200">
        <f>Q131*H131</f>
        <v>0.02975</v>
      </c>
      <c r="S131" s="200">
        <v>0</v>
      </c>
      <c r="T131" s="201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02" t="s">
        <v>168</v>
      </c>
      <c r="AT131" s="202" t="s">
        <v>145</v>
      </c>
      <c r="AU131" s="202" t="s">
        <v>83</v>
      </c>
      <c r="AY131" s="17" t="s">
        <v>142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17" t="s">
        <v>81</v>
      </c>
      <c r="BK131" s="203">
        <f>ROUND(I131*H131,2)</f>
        <v>0</v>
      </c>
      <c r="BL131" s="17" t="s">
        <v>168</v>
      </c>
      <c r="BM131" s="202" t="s">
        <v>1601</v>
      </c>
    </row>
    <row r="132" spans="1:47" s="2" customFormat="1" ht="19.5">
      <c r="A132" s="34"/>
      <c r="B132" s="35"/>
      <c r="C132" s="36"/>
      <c r="D132" s="204" t="s">
        <v>152</v>
      </c>
      <c r="E132" s="36"/>
      <c r="F132" s="205" t="s">
        <v>1602</v>
      </c>
      <c r="G132" s="36"/>
      <c r="H132" s="36"/>
      <c r="I132" s="206"/>
      <c r="J132" s="36"/>
      <c r="K132" s="36"/>
      <c r="L132" s="39"/>
      <c r="M132" s="207"/>
      <c r="N132" s="208"/>
      <c r="O132" s="71"/>
      <c r="P132" s="71"/>
      <c r="Q132" s="71"/>
      <c r="R132" s="71"/>
      <c r="S132" s="71"/>
      <c r="T132" s="72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7" t="s">
        <v>152</v>
      </c>
      <c r="AU132" s="17" t="s">
        <v>83</v>
      </c>
    </row>
    <row r="133" spans="1:47" s="2" customFormat="1" ht="11.25">
      <c r="A133" s="34"/>
      <c r="B133" s="35"/>
      <c r="C133" s="36"/>
      <c r="D133" s="209" t="s">
        <v>153</v>
      </c>
      <c r="E133" s="36"/>
      <c r="F133" s="210" t="s">
        <v>1603</v>
      </c>
      <c r="G133" s="36"/>
      <c r="H133" s="36"/>
      <c r="I133" s="206"/>
      <c r="J133" s="36"/>
      <c r="K133" s="36"/>
      <c r="L133" s="39"/>
      <c r="M133" s="207"/>
      <c r="N133" s="208"/>
      <c r="O133" s="71"/>
      <c r="P133" s="71"/>
      <c r="Q133" s="71"/>
      <c r="R133" s="71"/>
      <c r="S133" s="71"/>
      <c r="T133" s="72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7" t="s">
        <v>153</v>
      </c>
      <c r="AU133" s="17" t="s">
        <v>83</v>
      </c>
    </row>
    <row r="134" spans="2:51" s="13" customFormat="1" ht="11.25">
      <c r="B134" s="211"/>
      <c r="C134" s="212"/>
      <c r="D134" s="204" t="s">
        <v>159</v>
      </c>
      <c r="E134" s="213" t="s">
        <v>1</v>
      </c>
      <c r="F134" s="214" t="s">
        <v>1604</v>
      </c>
      <c r="G134" s="212"/>
      <c r="H134" s="213" t="s">
        <v>1</v>
      </c>
      <c r="I134" s="215"/>
      <c r="J134" s="212"/>
      <c r="K134" s="212"/>
      <c r="L134" s="216"/>
      <c r="M134" s="217"/>
      <c r="N134" s="218"/>
      <c r="O134" s="218"/>
      <c r="P134" s="218"/>
      <c r="Q134" s="218"/>
      <c r="R134" s="218"/>
      <c r="S134" s="218"/>
      <c r="T134" s="219"/>
      <c r="AT134" s="220" t="s">
        <v>159</v>
      </c>
      <c r="AU134" s="220" t="s">
        <v>83</v>
      </c>
      <c r="AV134" s="13" t="s">
        <v>81</v>
      </c>
      <c r="AW134" s="13" t="s">
        <v>30</v>
      </c>
      <c r="AX134" s="13" t="s">
        <v>73</v>
      </c>
      <c r="AY134" s="220" t="s">
        <v>142</v>
      </c>
    </row>
    <row r="135" spans="2:51" s="14" customFormat="1" ht="11.25">
      <c r="B135" s="221"/>
      <c r="C135" s="222"/>
      <c r="D135" s="204" t="s">
        <v>159</v>
      </c>
      <c r="E135" s="223" t="s">
        <v>1</v>
      </c>
      <c r="F135" s="224" t="s">
        <v>452</v>
      </c>
      <c r="G135" s="222"/>
      <c r="H135" s="225">
        <v>35</v>
      </c>
      <c r="I135" s="226"/>
      <c r="J135" s="222"/>
      <c r="K135" s="222"/>
      <c r="L135" s="227"/>
      <c r="M135" s="228"/>
      <c r="N135" s="229"/>
      <c r="O135" s="229"/>
      <c r="P135" s="229"/>
      <c r="Q135" s="229"/>
      <c r="R135" s="229"/>
      <c r="S135" s="229"/>
      <c r="T135" s="230"/>
      <c r="AT135" s="231" t="s">
        <v>159</v>
      </c>
      <c r="AU135" s="231" t="s">
        <v>83</v>
      </c>
      <c r="AV135" s="14" t="s">
        <v>83</v>
      </c>
      <c r="AW135" s="14" t="s">
        <v>30</v>
      </c>
      <c r="AX135" s="14" t="s">
        <v>81</v>
      </c>
      <c r="AY135" s="231" t="s">
        <v>142</v>
      </c>
    </row>
    <row r="136" spans="1:65" s="2" customFormat="1" ht="24.2" customHeight="1">
      <c r="A136" s="34"/>
      <c r="B136" s="35"/>
      <c r="C136" s="191" t="s">
        <v>162</v>
      </c>
      <c r="D136" s="191" t="s">
        <v>145</v>
      </c>
      <c r="E136" s="192" t="s">
        <v>1605</v>
      </c>
      <c r="F136" s="193" t="s">
        <v>1606</v>
      </c>
      <c r="G136" s="194" t="s">
        <v>319</v>
      </c>
      <c r="H136" s="195">
        <v>35</v>
      </c>
      <c r="I136" s="196"/>
      <c r="J136" s="197">
        <f>ROUND(I136*H136,2)</f>
        <v>0</v>
      </c>
      <c r="K136" s="193" t="s">
        <v>149</v>
      </c>
      <c r="L136" s="39"/>
      <c r="M136" s="198" t="s">
        <v>1</v>
      </c>
      <c r="N136" s="199" t="s">
        <v>38</v>
      </c>
      <c r="O136" s="71"/>
      <c r="P136" s="200">
        <f>O136*H136</f>
        <v>0</v>
      </c>
      <c r="Q136" s="200">
        <v>0</v>
      </c>
      <c r="R136" s="200">
        <f>Q136*H136</f>
        <v>0</v>
      </c>
      <c r="S136" s="200">
        <v>0</v>
      </c>
      <c r="T136" s="201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2" t="s">
        <v>168</v>
      </c>
      <c r="AT136" s="202" t="s">
        <v>145</v>
      </c>
      <c r="AU136" s="202" t="s">
        <v>83</v>
      </c>
      <c r="AY136" s="17" t="s">
        <v>142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17" t="s">
        <v>81</v>
      </c>
      <c r="BK136" s="203">
        <f>ROUND(I136*H136,2)</f>
        <v>0</v>
      </c>
      <c r="BL136" s="17" t="s">
        <v>168</v>
      </c>
      <c r="BM136" s="202" t="s">
        <v>1607</v>
      </c>
    </row>
    <row r="137" spans="1:47" s="2" customFormat="1" ht="29.25">
      <c r="A137" s="34"/>
      <c r="B137" s="35"/>
      <c r="C137" s="36"/>
      <c r="D137" s="204" t="s">
        <v>152</v>
      </c>
      <c r="E137" s="36"/>
      <c r="F137" s="205" t="s">
        <v>1608</v>
      </c>
      <c r="G137" s="36"/>
      <c r="H137" s="36"/>
      <c r="I137" s="206"/>
      <c r="J137" s="36"/>
      <c r="K137" s="36"/>
      <c r="L137" s="39"/>
      <c r="M137" s="207"/>
      <c r="N137" s="208"/>
      <c r="O137" s="71"/>
      <c r="P137" s="71"/>
      <c r="Q137" s="71"/>
      <c r="R137" s="71"/>
      <c r="S137" s="71"/>
      <c r="T137" s="72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152</v>
      </c>
      <c r="AU137" s="17" t="s">
        <v>83</v>
      </c>
    </row>
    <row r="138" spans="1:47" s="2" customFormat="1" ht="11.25">
      <c r="A138" s="34"/>
      <c r="B138" s="35"/>
      <c r="C138" s="36"/>
      <c r="D138" s="209" t="s">
        <v>153</v>
      </c>
      <c r="E138" s="36"/>
      <c r="F138" s="210" t="s">
        <v>1609</v>
      </c>
      <c r="G138" s="36"/>
      <c r="H138" s="36"/>
      <c r="I138" s="206"/>
      <c r="J138" s="36"/>
      <c r="K138" s="36"/>
      <c r="L138" s="39"/>
      <c r="M138" s="207"/>
      <c r="N138" s="208"/>
      <c r="O138" s="71"/>
      <c r="P138" s="71"/>
      <c r="Q138" s="71"/>
      <c r="R138" s="71"/>
      <c r="S138" s="71"/>
      <c r="T138" s="72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T138" s="17" t="s">
        <v>153</v>
      </c>
      <c r="AU138" s="17" t="s">
        <v>83</v>
      </c>
    </row>
    <row r="139" spans="2:51" s="13" customFormat="1" ht="11.25">
      <c r="B139" s="211"/>
      <c r="C139" s="212"/>
      <c r="D139" s="204" t="s">
        <v>159</v>
      </c>
      <c r="E139" s="213" t="s">
        <v>1</v>
      </c>
      <c r="F139" s="214" t="s">
        <v>1604</v>
      </c>
      <c r="G139" s="212"/>
      <c r="H139" s="213" t="s">
        <v>1</v>
      </c>
      <c r="I139" s="215"/>
      <c r="J139" s="212"/>
      <c r="K139" s="212"/>
      <c r="L139" s="216"/>
      <c r="M139" s="217"/>
      <c r="N139" s="218"/>
      <c r="O139" s="218"/>
      <c r="P139" s="218"/>
      <c r="Q139" s="218"/>
      <c r="R139" s="218"/>
      <c r="S139" s="218"/>
      <c r="T139" s="219"/>
      <c r="AT139" s="220" t="s">
        <v>159</v>
      </c>
      <c r="AU139" s="220" t="s">
        <v>83</v>
      </c>
      <c r="AV139" s="13" t="s">
        <v>81</v>
      </c>
      <c r="AW139" s="13" t="s">
        <v>30</v>
      </c>
      <c r="AX139" s="13" t="s">
        <v>73</v>
      </c>
      <c r="AY139" s="220" t="s">
        <v>142</v>
      </c>
    </row>
    <row r="140" spans="2:51" s="14" customFormat="1" ht="11.25">
      <c r="B140" s="221"/>
      <c r="C140" s="222"/>
      <c r="D140" s="204" t="s">
        <v>159</v>
      </c>
      <c r="E140" s="223" t="s">
        <v>1</v>
      </c>
      <c r="F140" s="224" t="s">
        <v>452</v>
      </c>
      <c r="G140" s="222"/>
      <c r="H140" s="225">
        <v>35</v>
      </c>
      <c r="I140" s="226"/>
      <c r="J140" s="222"/>
      <c r="K140" s="222"/>
      <c r="L140" s="227"/>
      <c r="M140" s="228"/>
      <c r="N140" s="229"/>
      <c r="O140" s="229"/>
      <c r="P140" s="229"/>
      <c r="Q140" s="229"/>
      <c r="R140" s="229"/>
      <c r="S140" s="229"/>
      <c r="T140" s="230"/>
      <c r="AT140" s="231" t="s">
        <v>159</v>
      </c>
      <c r="AU140" s="231" t="s">
        <v>83</v>
      </c>
      <c r="AV140" s="14" t="s">
        <v>83</v>
      </c>
      <c r="AW140" s="14" t="s">
        <v>30</v>
      </c>
      <c r="AX140" s="14" t="s">
        <v>81</v>
      </c>
      <c r="AY140" s="231" t="s">
        <v>142</v>
      </c>
    </row>
    <row r="141" spans="1:65" s="2" customFormat="1" ht="33" customHeight="1">
      <c r="A141" s="34"/>
      <c r="B141" s="35"/>
      <c r="C141" s="191" t="s">
        <v>168</v>
      </c>
      <c r="D141" s="191" t="s">
        <v>145</v>
      </c>
      <c r="E141" s="192" t="s">
        <v>413</v>
      </c>
      <c r="F141" s="193" t="s">
        <v>414</v>
      </c>
      <c r="G141" s="194" t="s">
        <v>352</v>
      </c>
      <c r="H141" s="195">
        <v>13.45</v>
      </c>
      <c r="I141" s="196"/>
      <c r="J141" s="197">
        <f>ROUND(I141*H141,2)</f>
        <v>0</v>
      </c>
      <c r="K141" s="193" t="s">
        <v>149</v>
      </c>
      <c r="L141" s="39"/>
      <c r="M141" s="198" t="s">
        <v>1</v>
      </c>
      <c r="N141" s="199" t="s">
        <v>38</v>
      </c>
      <c r="O141" s="71"/>
      <c r="P141" s="200">
        <f>O141*H141</f>
        <v>0</v>
      </c>
      <c r="Q141" s="200">
        <v>0</v>
      </c>
      <c r="R141" s="200">
        <f>Q141*H141</f>
        <v>0</v>
      </c>
      <c r="S141" s="200">
        <v>0</v>
      </c>
      <c r="T141" s="201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02" t="s">
        <v>168</v>
      </c>
      <c r="AT141" s="202" t="s">
        <v>145</v>
      </c>
      <c r="AU141" s="202" t="s">
        <v>83</v>
      </c>
      <c r="AY141" s="17" t="s">
        <v>142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17" t="s">
        <v>81</v>
      </c>
      <c r="BK141" s="203">
        <f>ROUND(I141*H141,2)</f>
        <v>0</v>
      </c>
      <c r="BL141" s="17" t="s">
        <v>168</v>
      </c>
      <c r="BM141" s="202" t="s">
        <v>1610</v>
      </c>
    </row>
    <row r="142" spans="1:47" s="2" customFormat="1" ht="39">
      <c r="A142" s="34"/>
      <c r="B142" s="35"/>
      <c r="C142" s="36"/>
      <c r="D142" s="204" t="s">
        <v>152</v>
      </c>
      <c r="E142" s="36"/>
      <c r="F142" s="205" t="s">
        <v>416</v>
      </c>
      <c r="G142" s="36"/>
      <c r="H142" s="36"/>
      <c r="I142" s="206"/>
      <c r="J142" s="36"/>
      <c r="K142" s="36"/>
      <c r="L142" s="39"/>
      <c r="M142" s="207"/>
      <c r="N142" s="208"/>
      <c r="O142" s="71"/>
      <c r="P142" s="71"/>
      <c r="Q142" s="71"/>
      <c r="R142" s="71"/>
      <c r="S142" s="71"/>
      <c r="T142" s="72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T142" s="17" t="s">
        <v>152</v>
      </c>
      <c r="AU142" s="17" t="s">
        <v>83</v>
      </c>
    </row>
    <row r="143" spans="1:47" s="2" customFormat="1" ht="11.25">
      <c r="A143" s="34"/>
      <c r="B143" s="35"/>
      <c r="C143" s="36"/>
      <c r="D143" s="209" t="s">
        <v>153</v>
      </c>
      <c r="E143" s="36"/>
      <c r="F143" s="210" t="s">
        <v>417</v>
      </c>
      <c r="G143" s="36"/>
      <c r="H143" s="36"/>
      <c r="I143" s="206"/>
      <c r="J143" s="36"/>
      <c r="K143" s="36"/>
      <c r="L143" s="39"/>
      <c r="M143" s="207"/>
      <c r="N143" s="208"/>
      <c r="O143" s="71"/>
      <c r="P143" s="71"/>
      <c r="Q143" s="71"/>
      <c r="R143" s="71"/>
      <c r="S143" s="71"/>
      <c r="T143" s="72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153</v>
      </c>
      <c r="AU143" s="17" t="s">
        <v>83</v>
      </c>
    </row>
    <row r="144" spans="2:51" s="14" customFormat="1" ht="11.25">
      <c r="B144" s="221"/>
      <c r="C144" s="222"/>
      <c r="D144" s="204" t="s">
        <v>159</v>
      </c>
      <c r="E144" s="223" t="s">
        <v>1</v>
      </c>
      <c r="F144" s="224" t="s">
        <v>1238</v>
      </c>
      <c r="G144" s="222"/>
      <c r="H144" s="225">
        <v>13.45</v>
      </c>
      <c r="I144" s="226"/>
      <c r="J144" s="222"/>
      <c r="K144" s="222"/>
      <c r="L144" s="227"/>
      <c r="M144" s="228"/>
      <c r="N144" s="229"/>
      <c r="O144" s="229"/>
      <c r="P144" s="229"/>
      <c r="Q144" s="229"/>
      <c r="R144" s="229"/>
      <c r="S144" s="229"/>
      <c r="T144" s="230"/>
      <c r="AT144" s="231" t="s">
        <v>159</v>
      </c>
      <c r="AU144" s="231" t="s">
        <v>83</v>
      </c>
      <c r="AV144" s="14" t="s">
        <v>83</v>
      </c>
      <c r="AW144" s="14" t="s">
        <v>30</v>
      </c>
      <c r="AX144" s="14" t="s">
        <v>81</v>
      </c>
      <c r="AY144" s="231" t="s">
        <v>142</v>
      </c>
    </row>
    <row r="145" spans="1:65" s="2" customFormat="1" ht="24.2" customHeight="1">
      <c r="A145" s="34"/>
      <c r="B145" s="35"/>
      <c r="C145" s="191" t="s">
        <v>141</v>
      </c>
      <c r="D145" s="191" t="s">
        <v>145</v>
      </c>
      <c r="E145" s="192" t="s">
        <v>426</v>
      </c>
      <c r="F145" s="193" t="s">
        <v>427</v>
      </c>
      <c r="G145" s="194" t="s">
        <v>379</v>
      </c>
      <c r="H145" s="195">
        <v>24.21</v>
      </c>
      <c r="I145" s="196"/>
      <c r="J145" s="197">
        <f>ROUND(I145*H145,2)</f>
        <v>0</v>
      </c>
      <c r="K145" s="193" t="s">
        <v>149</v>
      </c>
      <c r="L145" s="39"/>
      <c r="M145" s="198" t="s">
        <v>1</v>
      </c>
      <c r="N145" s="199" t="s">
        <v>38</v>
      </c>
      <c r="O145" s="71"/>
      <c r="P145" s="200">
        <f>O145*H145</f>
        <v>0</v>
      </c>
      <c r="Q145" s="200">
        <v>0</v>
      </c>
      <c r="R145" s="200">
        <f>Q145*H145</f>
        <v>0</v>
      </c>
      <c r="S145" s="200">
        <v>0</v>
      </c>
      <c r="T145" s="201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02" t="s">
        <v>168</v>
      </c>
      <c r="AT145" s="202" t="s">
        <v>145</v>
      </c>
      <c r="AU145" s="202" t="s">
        <v>83</v>
      </c>
      <c r="AY145" s="17" t="s">
        <v>142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17" t="s">
        <v>81</v>
      </c>
      <c r="BK145" s="203">
        <f>ROUND(I145*H145,2)</f>
        <v>0</v>
      </c>
      <c r="BL145" s="17" t="s">
        <v>168</v>
      </c>
      <c r="BM145" s="202" t="s">
        <v>1611</v>
      </c>
    </row>
    <row r="146" spans="1:47" s="2" customFormat="1" ht="29.25">
      <c r="A146" s="34"/>
      <c r="B146" s="35"/>
      <c r="C146" s="36"/>
      <c r="D146" s="204" t="s">
        <v>152</v>
      </c>
      <c r="E146" s="36"/>
      <c r="F146" s="205" t="s">
        <v>429</v>
      </c>
      <c r="G146" s="36"/>
      <c r="H146" s="36"/>
      <c r="I146" s="206"/>
      <c r="J146" s="36"/>
      <c r="K146" s="36"/>
      <c r="L146" s="39"/>
      <c r="M146" s="207"/>
      <c r="N146" s="208"/>
      <c r="O146" s="71"/>
      <c r="P146" s="71"/>
      <c r="Q146" s="71"/>
      <c r="R146" s="71"/>
      <c r="S146" s="71"/>
      <c r="T146" s="72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7" t="s">
        <v>152</v>
      </c>
      <c r="AU146" s="17" t="s">
        <v>83</v>
      </c>
    </row>
    <row r="147" spans="1:47" s="2" customFormat="1" ht="11.25">
      <c r="A147" s="34"/>
      <c r="B147" s="35"/>
      <c r="C147" s="36"/>
      <c r="D147" s="209" t="s">
        <v>153</v>
      </c>
      <c r="E147" s="36"/>
      <c r="F147" s="210" t="s">
        <v>430</v>
      </c>
      <c r="G147" s="36"/>
      <c r="H147" s="36"/>
      <c r="I147" s="206"/>
      <c r="J147" s="36"/>
      <c r="K147" s="36"/>
      <c r="L147" s="39"/>
      <c r="M147" s="207"/>
      <c r="N147" s="208"/>
      <c r="O147" s="71"/>
      <c r="P147" s="71"/>
      <c r="Q147" s="71"/>
      <c r="R147" s="71"/>
      <c r="S147" s="71"/>
      <c r="T147" s="72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T147" s="17" t="s">
        <v>153</v>
      </c>
      <c r="AU147" s="17" t="s">
        <v>83</v>
      </c>
    </row>
    <row r="148" spans="2:51" s="14" customFormat="1" ht="11.25">
      <c r="B148" s="221"/>
      <c r="C148" s="222"/>
      <c r="D148" s="204" t="s">
        <v>159</v>
      </c>
      <c r="E148" s="223" t="s">
        <v>1</v>
      </c>
      <c r="F148" s="224" t="s">
        <v>1612</v>
      </c>
      <c r="G148" s="222"/>
      <c r="H148" s="225">
        <v>24.21</v>
      </c>
      <c r="I148" s="226"/>
      <c r="J148" s="222"/>
      <c r="K148" s="222"/>
      <c r="L148" s="227"/>
      <c r="M148" s="228"/>
      <c r="N148" s="229"/>
      <c r="O148" s="229"/>
      <c r="P148" s="229"/>
      <c r="Q148" s="229"/>
      <c r="R148" s="229"/>
      <c r="S148" s="229"/>
      <c r="T148" s="230"/>
      <c r="AT148" s="231" t="s">
        <v>159</v>
      </c>
      <c r="AU148" s="231" t="s">
        <v>83</v>
      </c>
      <c r="AV148" s="14" t="s">
        <v>83</v>
      </c>
      <c r="AW148" s="14" t="s">
        <v>30</v>
      </c>
      <c r="AX148" s="14" t="s">
        <v>81</v>
      </c>
      <c r="AY148" s="231" t="s">
        <v>142</v>
      </c>
    </row>
    <row r="149" spans="1:65" s="2" customFormat="1" ht="16.5" customHeight="1">
      <c r="A149" s="34"/>
      <c r="B149" s="35"/>
      <c r="C149" s="191" t="s">
        <v>179</v>
      </c>
      <c r="D149" s="191" t="s">
        <v>145</v>
      </c>
      <c r="E149" s="192" t="s">
        <v>432</v>
      </c>
      <c r="F149" s="193" t="s">
        <v>433</v>
      </c>
      <c r="G149" s="194" t="s">
        <v>352</v>
      </c>
      <c r="H149" s="195">
        <v>13.45</v>
      </c>
      <c r="I149" s="196"/>
      <c r="J149" s="197">
        <f>ROUND(I149*H149,2)</f>
        <v>0</v>
      </c>
      <c r="K149" s="193" t="s">
        <v>149</v>
      </c>
      <c r="L149" s="39"/>
      <c r="M149" s="198" t="s">
        <v>1</v>
      </c>
      <c r="N149" s="199" t="s">
        <v>38</v>
      </c>
      <c r="O149" s="71"/>
      <c r="P149" s="200">
        <f>O149*H149</f>
        <v>0</v>
      </c>
      <c r="Q149" s="200">
        <v>0</v>
      </c>
      <c r="R149" s="200">
        <f>Q149*H149</f>
        <v>0</v>
      </c>
      <c r="S149" s="200">
        <v>0</v>
      </c>
      <c r="T149" s="201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02" t="s">
        <v>168</v>
      </c>
      <c r="AT149" s="202" t="s">
        <v>145</v>
      </c>
      <c r="AU149" s="202" t="s">
        <v>83</v>
      </c>
      <c r="AY149" s="17" t="s">
        <v>142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17" t="s">
        <v>81</v>
      </c>
      <c r="BK149" s="203">
        <f>ROUND(I149*H149,2)</f>
        <v>0</v>
      </c>
      <c r="BL149" s="17" t="s">
        <v>168</v>
      </c>
      <c r="BM149" s="202" t="s">
        <v>1613</v>
      </c>
    </row>
    <row r="150" spans="1:47" s="2" customFormat="1" ht="19.5">
      <c r="A150" s="34"/>
      <c r="B150" s="35"/>
      <c r="C150" s="36"/>
      <c r="D150" s="204" t="s">
        <v>152</v>
      </c>
      <c r="E150" s="36"/>
      <c r="F150" s="205" t="s">
        <v>435</v>
      </c>
      <c r="G150" s="36"/>
      <c r="H150" s="36"/>
      <c r="I150" s="206"/>
      <c r="J150" s="36"/>
      <c r="K150" s="36"/>
      <c r="L150" s="39"/>
      <c r="M150" s="207"/>
      <c r="N150" s="208"/>
      <c r="O150" s="71"/>
      <c r="P150" s="71"/>
      <c r="Q150" s="71"/>
      <c r="R150" s="71"/>
      <c r="S150" s="71"/>
      <c r="T150" s="72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T150" s="17" t="s">
        <v>152</v>
      </c>
      <c r="AU150" s="17" t="s">
        <v>83</v>
      </c>
    </row>
    <row r="151" spans="1:47" s="2" customFormat="1" ht="11.25">
      <c r="A151" s="34"/>
      <c r="B151" s="35"/>
      <c r="C151" s="36"/>
      <c r="D151" s="209" t="s">
        <v>153</v>
      </c>
      <c r="E151" s="36"/>
      <c r="F151" s="210" t="s">
        <v>436</v>
      </c>
      <c r="G151" s="36"/>
      <c r="H151" s="36"/>
      <c r="I151" s="206"/>
      <c r="J151" s="36"/>
      <c r="K151" s="36"/>
      <c r="L151" s="39"/>
      <c r="M151" s="207"/>
      <c r="N151" s="208"/>
      <c r="O151" s="71"/>
      <c r="P151" s="71"/>
      <c r="Q151" s="71"/>
      <c r="R151" s="71"/>
      <c r="S151" s="71"/>
      <c r="T151" s="72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T151" s="17" t="s">
        <v>153</v>
      </c>
      <c r="AU151" s="17" t="s">
        <v>83</v>
      </c>
    </row>
    <row r="152" spans="2:51" s="14" customFormat="1" ht="11.25">
      <c r="B152" s="221"/>
      <c r="C152" s="222"/>
      <c r="D152" s="204" t="s">
        <v>159</v>
      </c>
      <c r="E152" s="223" t="s">
        <v>1</v>
      </c>
      <c r="F152" s="224" t="s">
        <v>1238</v>
      </c>
      <c r="G152" s="222"/>
      <c r="H152" s="225">
        <v>13.45</v>
      </c>
      <c r="I152" s="226"/>
      <c r="J152" s="222"/>
      <c r="K152" s="222"/>
      <c r="L152" s="227"/>
      <c r="M152" s="228"/>
      <c r="N152" s="229"/>
      <c r="O152" s="229"/>
      <c r="P152" s="229"/>
      <c r="Q152" s="229"/>
      <c r="R152" s="229"/>
      <c r="S152" s="229"/>
      <c r="T152" s="230"/>
      <c r="AT152" s="231" t="s">
        <v>159</v>
      </c>
      <c r="AU152" s="231" t="s">
        <v>83</v>
      </c>
      <c r="AV152" s="14" t="s">
        <v>83</v>
      </c>
      <c r="AW152" s="14" t="s">
        <v>30</v>
      </c>
      <c r="AX152" s="14" t="s">
        <v>81</v>
      </c>
      <c r="AY152" s="231" t="s">
        <v>142</v>
      </c>
    </row>
    <row r="153" spans="1:65" s="2" customFormat="1" ht="24.2" customHeight="1">
      <c r="A153" s="34"/>
      <c r="B153" s="35"/>
      <c r="C153" s="191" t="s">
        <v>186</v>
      </c>
      <c r="D153" s="191" t="s">
        <v>145</v>
      </c>
      <c r="E153" s="192" t="s">
        <v>438</v>
      </c>
      <c r="F153" s="193" t="s">
        <v>439</v>
      </c>
      <c r="G153" s="194" t="s">
        <v>352</v>
      </c>
      <c r="H153" s="195">
        <v>9.5</v>
      </c>
      <c r="I153" s="196"/>
      <c r="J153" s="197">
        <f>ROUND(I153*H153,2)</f>
        <v>0</v>
      </c>
      <c r="K153" s="193" t="s">
        <v>149</v>
      </c>
      <c r="L153" s="39"/>
      <c r="M153" s="198" t="s">
        <v>1</v>
      </c>
      <c r="N153" s="199" t="s">
        <v>38</v>
      </c>
      <c r="O153" s="71"/>
      <c r="P153" s="200">
        <f>O153*H153</f>
        <v>0</v>
      </c>
      <c r="Q153" s="200">
        <v>0</v>
      </c>
      <c r="R153" s="200">
        <f>Q153*H153</f>
        <v>0</v>
      </c>
      <c r="S153" s="200">
        <v>0</v>
      </c>
      <c r="T153" s="201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02" t="s">
        <v>168</v>
      </c>
      <c r="AT153" s="202" t="s">
        <v>145</v>
      </c>
      <c r="AU153" s="202" t="s">
        <v>83</v>
      </c>
      <c r="AY153" s="17" t="s">
        <v>142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17" t="s">
        <v>81</v>
      </c>
      <c r="BK153" s="203">
        <f>ROUND(I153*H153,2)</f>
        <v>0</v>
      </c>
      <c r="BL153" s="17" t="s">
        <v>168</v>
      </c>
      <c r="BM153" s="202" t="s">
        <v>1614</v>
      </c>
    </row>
    <row r="154" spans="1:47" s="2" customFormat="1" ht="29.25">
      <c r="A154" s="34"/>
      <c r="B154" s="35"/>
      <c r="C154" s="36"/>
      <c r="D154" s="204" t="s">
        <v>152</v>
      </c>
      <c r="E154" s="36"/>
      <c r="F154" s="205" t="s">
        <v>441</v>
      </c>
      <c r="G154" s="36"/>
      <c r="H154" s="36"/>
      <c r="I154" s="206"/>
      <c r="J154" s="36"/>
      <c r="K154" s="36"/>
      <c r="L154" s="39"/>
      <c r="M154" s="207"/>
      <c r="N154" s="208"/>
      <c r="O154" s="71"/>
      <c r="P154" s="71"/>
      <c r="Q154" s="71"/>
      <c r="R154" s="71"/>
      <c r="S154" s="71"/>
      <c r="T154" s="72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T154" s="17" t="s">
        <v>152</v>
      </c>
      <c r="AU154" s="17" t="s">
        <v>83</v>
      </c>
    </row>
    <row r="155" spans="1:47" s="2" customFormat="1" ht="11.25">
      <c r="A155" s="34"/>
      <c r="B155" s="35"/>
      <c r="C155" s="36"/>
      <c r="D155" s="209" t="s">
        <v>153</v>
      </c>
      <c r="E155" s="36"/>
      <c r="F155" s="210" t="s">
        <v>442</v>
      </c>
      <c r="G155" s="36"/>
      <c r="H155" s="36"/>
      <c r="I155" s="206"/>
      <c r="J155" s="36"/>
      <c r="K155" s="36"/>
      <c r="L155" s="39"/>
      <c r="M155" s="207"/>
      <c r="N155" s="208"/>
      <c r="O155" s="71"/>
      <c r="P155" s="71"/>
      <c r="Q155" s="71"/>
      <c r="R155" s="71"/>
      <c r="S155" s="71"/>
      <c r="T155" s="72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T155" s="17" t="s">
        <v>153</v>
      </c>
      <c r="AU155" s="17" t="s">
        <v>83</v>
      </c>
    </row>
    <row r="156" spans="2:51" s="13" customFormat="1" ht="11.25">
      <c r="B156" s="211"/>
      <c r="C156" s="212"/>
      <c r="D156" s="204" t="s">
        <v>159</v>
      </c>
      <c r="E156" s="213" t="s">
        <v>1</v>
      </c>
      <c r="F156" s="214" t="s">
        <v>1604</v>
      </c>
      <c r="G156" s="212"/>
      <c r="H156" s="213" t="s">
        <v>1</v>
      </c>
      <c r="I156" s="215"/>
      <c r="J156" s="212"/>
      <c r="K156" s="212"/>
      <c r="L156" s="216"/>
      <c r="M156" s="217"/>
      <c r="N156" s="218"/>
      <c r="O156" s="218"/>
      <c r="P156" s="218"/>
      <c r="Q156" s="218"/>
      <c r="R156" s="218"/>
      <c r="S156" s="218"/>
      <c r="T156" s="219"/>
      <c r="AT156" s="220" t="s">
        <v>159</v>
      </c>
      <c r="AU156" s="220" t="s">
        <v>83</v>
      </c>
      <c r="AV156" s="13" t="s">
        <v>81</v>
      </c>
      <c r="AW156" s="13" t="s">
        <v>30</v>
      </c>
      <c r="AX156" s="13" t="s">
        <v>73</v>
      </c>
      <c r="AY156" s="220" t="s">
        <v>142</v>
      </c>
    </row>
    <row r="157" spans="2:51" s="14" customFormat="1" ht="11.25">
      <c r="B157" s="221"/>
      <c r="C157" s="222"/>
      <c r="D157" s="204" t="s">
        <v>159</v>
      </c>
      <c r="E157" s="223" t="s">
        <v>1</v>
      </c>
      <c r="F157" s="224" t="s">
        <v>1615</v>
      </c>
      <c r="G157" s="222"/>
      <c r="H157" s="225">
        <v>9.5</v>
      </c>
      <c r="I157" s="226"/>
      <c r="J157" s="222"/>
      <c r="K157" s="222"/>
      <c r="L157" s="227"/>
      <c r="M157" s="228"/>
      <c r="N157" s="229"/>
      <c r="O157" s="229"/>
      <c r="P157" s="229"/>
      <c r="Q157" s="229"/>
      <c r="R157" s="229"/>
      <c r="S157" s="229"/>
      <c r="T157" s="230"/>
      <c r="AT157" s="231" t="s">
        <v>159</v>
      </c>
      <c r="AU157" s="231" t="s">
        <v>83</v>
      </c>
      <c r="AV157" s="14" t="s">
        <v>83</v>
      </c>
      <c r="AW157" s="14" t="s">
        <v>30</v>
      </c>
      <c r="AX157" s="14" t="s">
        <v>81</v>
      </c>
      <c r="AY157" s="231" t="s">
        <v>142</v>
      </c>
    </row>
    <row r="158" spans="1:65" s="2" customFormat="1" ht="16.5" customHeight="1">
      <c r="A158" s="34"/>
      <c r="B158" s="35"/>
      <c r="C158" s="247" t="s">
        <v>198</v>
      </c>
      <c r="D158" s="247" t="s">
        <v>376</v>
      </c>
      <c r="E158" s="248" t="s">
        <v>443</v>
      </c>
      <c r="F158" s="249" t="s">
        <v>444</v>
      </c>
      <c r="G158" s="250" t="s">
        <v>379</v>
      </c>
      <c r="H158" s="251">
        <v>17.1</v>
      </c>
      <c r="I158" s="252"/>
      <c r="J158" s="253">
        <f>ROUND(I158*H158,2)</f>
        <v>0</v>
      </c>
      <c r="K158" s="249" t="s">
        <v>149</v>
      </c>
      <c r="L158" s="254"/>
      <c r="M158" s="255" t="s">
        <v>1</v>
      </c>
      <c r="N158" s="256" t="s">
        <v>38</v>
      </c>
      <c r="O158" s="71"/>
      <c r="P158" s="200">
        <f>O158*H158</f>
        <v>0</v>
      </c>
      <c r="Q158" s="200">
        <v>1</v>
      </c>
      <c r="R158" s="200">
        <f>Q158*H158</f>
        <v>17.1</v>
      </c>
      <c r="S158" s="200">
        <v>0</v>
      </c>
      <c r="T158" s="201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02" t="s">
        <v>198</v>
      </c>
      <c r="AT158" s="202" t="s">
        <v>376</v>
      </c>
      <c r="AU158" s="202" t="s">
        <v>83</v>
      </c>
      <c r="AY158" s="17" t="s">
        <v>142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17" t="s">
        <v>81</v>
      </c>
      <c r="BK158" s="203">
        <f>ROUND(I158*H158,2)</f>
        <v>0</v>
      </c>
      <c r="BL158" s="17" t="s">
        <v>168</v>
      </c>
      <c r="BM158" s="202" t="s">
        <v>1616</v>
      </c>
    </row>
    <row r="159" spans="1:47" s="2" customFormat="1" ht="11.25">
      <c r="A159" s="34"/>
      <c r="B159" s="35"/>
      <c r="C159" s="36"/>
      <c r="D159" s="204" t="s">
        <v>152</v>
      </c>
      <c r="E159" s="36"/>
      <c r="F159" s="205" t="s">
        <v>444</v>
      </c>
      <c r="G159" s="36"/>
      <c r="H159" s="36"/>
      <c r="I159" s="206"/>
      <c r="J159" s="36"/>
      <c r="K159" s="36"/>
      <c r="L159" s="39"/>
      <c r="M159" s="207"/>
      <c r="N159" s="208"/>
      <c r="O159" s="71"/>
      <c r="P159" s="71"/>
      <c r="Q159" s="71"/>
      <c r="R159" s="71"/>
      <c r="S159" s="71"/>
      <c r="T159" s="72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T159" s="17" t="s">
        <v>152</v>
      </c>
      <c r="AU159" s="17" t="s">
        <v>83</v>
      </c>
    </row>
    <row r="160" spans="2:51" s="14" customFormat="1" ht="11.25">
      <c r="B160" s="221"/>
      <c r="C160" s="222"/>
      <c r="D160" s="204" t="s">
        <v>159</v>
      </c>
      <c r="E160" s="223" t="s">
        <v>1</v>
      </c>
      <c r="F160" s="224" t="s">
        <v>1617</v>
      </c>
      <c r="G160" s="222"/>
      <c r="H160" s="225">
        <v>17.1</v>
      </c>
      <c r="I160" s="226"/>
      <c r="J160" s="222"/>
      <c r="K160" s="222"/>
      <c r="L160" s="227"/>
      <c r="M160" s="228"/>
      <c r="N160" s="229"/>
      <c r="O160" s="229"/>
      <c r="P160" s="229"/>
      <c r="Q160" s="229"/>
      <c r="R160" s="229"/>
      <c r="S160" s="229"/>
      <c r="T160" s="230"/>
      <c r="AT160" s="231" t="s">
        <v>159</v>
      </c>
      <c r="AU160" s="231" t="s">
        <v>83</v>
      </c>
      <c r="AV160" s="14" t="s">
        <v>83</v>
      </c>
      <c r="AW160" s="14" t="s">
        <v>30</v>
      </c>
      <c r="AX160" s="14" t="s">
        <v>81</v>
      </c>
      <c r="AY160" s="231" t="s">
        <v>142</v>
      </c>
    </row>
    <row r="161" spans="2:63" s="12" customFormat="1" ht="22.9" customHeight="1">
      <c r="B161" s="175"/>
      <c r="C161" s="176"/>
      <c r="D161" s="177" t="s">
        <v>72</v>
      </c>
      <c r="E161" s="189" t="s">
        <v>83</v>
      </c>
      <c r="F161" s="189" t="s">
        <v>470</v>
      </c>
      <c r="G161" s="176"/>
      <c r="H161" s="176"/>
      <c r="I161" s="179"/>
      <c r="J161" s="190">
        <f>BK161</f>
        <v>0</v>
      </c>
      <c r="K161" s="176"/>
      <c r="L161" s="181"/>
      <c r="M161" s="182"/>
      <c r="N161" s="183"/>
      <c r="O161" s="183"/>
      <c r="P161" s="184">
        <f>SUM(P162:P171)</f>
        <v>0</v>
      </c>
      <c r="Q161" s="183"/>
      <c r="R161" s="184">
        <f>SUM(R162:R171)</f>
        <v>2.8369020000000003</v>
      </c>
      <c r="S161" s="183"/>
      <c r="T161" s="185">
        <f>SUM(T162:T171)</f>
        <v>0</v>
      </c>
      <c r="AR161" s="186" t="s">
        <v>81</v>
      </c>
      <c r="AT161" s="187" t="s">
        <v>72</v>
      </c>
      <c r="AU161" s="187" t="s">
        <v>81</v>
      </c>
      <c r="AY161" s="186" t="s">
        <v>142</v>
      </c>
      <c r="BK161" s="188">
        <f>SUM(BK162:BK171)</f>
        <v>0</v>
      </c>
    </row>
    <row r="162" spans="1:65" s="2" customFormat="1" ht="24.2" customHeight="1">
      <c r="A162" s="34"/>
      <c r="B162" s="35"/>
      <c r="C162" s="191" t="s">
        <v>203</v>
      </c>
      <c r="D162" s="191" t="s">
        <v>145</v>
      </c>
      <c r="E162" s="192" t="s">
        <v>472</v>
      </c>
      <c r="F162" s="193" t="s">
        <v>473</v>
      </c>
      <c r="G162" s="194" t="s">
        <v>352</v>
      </c>
      <c r="H162" s="195">
        <v>1</v>
      </c>
      <c r="I162" s="196"/>
      <c r="J162" s="197">
        <f>ROUND(I162*H162,2)</f>
        <v>0</v>
      </c>
      <c r="K162" s="193" t="s">
        <v>149</v>
      </c>
      <c r="L162" s="39"/>
      <c r="M162" s="198" t="s">
        <v>1</v>
      </c>
      <c r="N162" s="199" t="s">
        <v>38</v>
      </c>
      <c r="O162" s="71"/>
      <c r="P162" s="200">
        <f>O162*H162</f>
        <v>0</v>
      </c>
      <c r="Q162" s="200">
        <v>2.16</v>
      </c>
      <c r="R162" s="200">
        <f>Q162*H162</f>
        <v>2.16</v>
      </c>
      <c r="S162" s="200">
        <v>0</v>
      </c>
      <c r="T162" s="201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02" t="s">
        <v>168</v>
      </c>
      <c r="AT162" s="202" t="s">
        <v>145</v>
      </c>
      <c r="AU162" s="202" t="s">
        <v>83</v>
      </c>
      <c r="AY162" s="17" t="s">
        <v>142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17" t="s">
        <v>81</v>
      </c>
      <c r="BK162" s="203">
        <f>ROUND(I162*H162,2)</f>
        <v>0</v>
      </c>
      <c r="BL162" s="17" t="s">
        <v>168</v>
      </c>
      <c r="BM162" s="202" t="s">
        <v>1618</v>
      </c>
    </row>
    <row r="163" spans="1:47" s="2" customFormat="1" ht="11.25">
      <c r="A163" s="34"/>
      <c r="B163" s="35"/>
      <c r="C163" s="36"/>
      <c r="D163" s="204" t="s">
        <v>152</v>
      </c>
      <c r="E163" s="36"/>
      <c r="F163" s="205" t="s">
        <v>475</v>
      </c>
      <c r="G163" s="36"/>
      <c r="H163" s="36"/>
      <c r="I163" s="206"/>
      <c r="J163" s="36"/>
      <c r="K163" s="36"/>
      <c r="L163" s="39"/>
      <c r="M163" s="207"/>
      <c r="N163" s="208"/>
      <c r="O163" s="71"/>
      <c r="P163" s="71"/>
      <c r="Q163" s="71"/>
      <c r="R163" s="71"/>
      <c r="S163" s="71"/>
      <c r="T163" s="72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T163" s="17" t="s">
        <v>152</v>
      </c>
      <c r="AU163" s="17" t="s">
        <v>83</v>
      </c>
    </row>
    <row r="164" spans="1:47" s="2" customFormat="1" ht="11.25">
      <c r="A164" s="34"/>
      <c r="B164" s="35"/>
      <c r="C164" s="36"/>
      <c r="D164" s="209" t="s">
        <v>153</v>
      </c>
      <c r="E164" s="36"/>
      <c r="F164" s="210" t="s">
        <v>476</v>
      </c>
      <c r="G164" s="36"/>
      <c r="H164" s="36"/>
      <c r="I164" s="206"/>
      <c r="J164" s="36"/>
      <c r="K164" s="36"/>
      <c r="L164" s="39"/>
      <c r="M164" s="207"/>
      <c r="N164" s="208"/>
      <c r="O164" s="71"/>
      <c r="P164" s="71"/>
      <c r="Q164" s="71"/>
      <c r="R164" s="71"/>
      <c r="S164" s="71"/>
      <c r="T164" s="72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T164" s="17" t="s">
        <v>153</v>
      </c>
      <c r="AU164" s="17" t="s">
        <v>83</v>
      </c>
    </row>
    <row r="165" spans="2:51" s="13" customFormat="1" ht="11.25">
      <c r="B165" s="211"/>
      <c r="C165" s="212"/>
      <c r="D165" s="204" t="s">
        <v>159</v>
      </c>
      <c r="E165" s="213" t="s">
        <v>1</v>
      </c>
      <c r="F165" s="214" t="s">
        <v>1604</v>
      </c>
      <c r="G165" s="212"/>
      <c r="H165" s="213" t="s">
        <v>1</v>
      </c>
      <c r="I165" s="215"/>
      <c r="J165" s="212"/>
      <c r="K165" s="212"/>
      <c r="L165" s="216"/>
      <c r="M165" s="217"/>
      <c r="N165" s="218"/>
      <c r="O165" s="218"/>
      <c r="P165" s="218"/>
      <c r="Q165" s="218"/>
      <c r="R165" s="218"/>
      <c r="S165" s="218"/>
      <c r="T165" s="219"/>
      <c r="AT165" s="220" t="s">
        <v>159</v>
      </c>
      <c r="AU165" s="220" t="s">
        <v>83</v>
      </c>
      <c r="AV165" s="13" t="s">
        <v>81</v>
      </c>
      <c r="AW165" s="13" t="s">
        <v>30</v>
      </c>
      <c r="AX165" s="13" t="s">
        <v>73</v>
      </c>
      <c r="AY165" s="220" t="s">
        <v>142</v>
      </c>
    </row>
    <row r="166" spans="2:51" s="14" customFormat="1" ht="11.25">
      <c r="B166" s="221"/>
      <c r="C166" s="222"/>
      <c r="D166" s="204" t="s">
        <v>159</v>
      </c>
      <c r="E166" s="223" t="s">
        <v>1</v>
      </c>
      <c r="F166" s="224" t="s">
        <v>81</v>
      </c>
      <c r="G166" s="222"/>
      <c r="H166" s="225">
        <v>1</v>
      </c>
      <c r="I166" s="226"/>
      <c r="J166" s="222"/>
      <c r="K166" s="222"/>
      <c r="L166" s="227"/>
      <c r="M166" s="228"/>
      <c r="N166" s="229"/>
      <c r="O166" s="229"/>
      <c r="P166" s="229"/>
      <c r="Q166" s="229"/>
      <c r="R166" s="229"/>
      <c r="S166" s="229"/>
      <c r="T166" s="230"/>
      <c r="AT166" s="231" t="s">
        <v>159</v>
      </c>
      <c r="AU166" s="231" t="s">
        <v>83</v>
      </c>
      <c r="AV166" s="14" t="s">
        <v>83</v>
      </c>
      <c r="AW166" s="14" t="s">
        <v>30</v>
      </c>
      <c r="AX166" s="14" t="s">
        <v>81</v>
      </c>
      <c r="AY166" s="231" t="s">
        <v>142</v>
      </c>
    </row>
    <row r="167" spans="1:65" s="2" customFormat="1" ht="16.5" customHeight="1">
      <c r="A167" s="34"/>
      <c r="B167" s="35"/>
      <c r="C167" s="191" t="s">
        <v>209</v>
      </c>
      <c r="D167" s="191" t="s">
        <v>145</v>
      </c>
      <c r="E167" s="192" t="s">
        <v>488</v>
      </c>
      <c r="F167" s="193" t="s">
        <v>489</v>
      </c>
      <c r="G167" s="194" t="s">
        <v>352</v>
      </c>
      <c r="H167" s="195">
        <v>0.3</v>
      </c>
      <c r="I167" s="196"/>
      <c r="J167" s="197">
        <f>ROUND(I167*H167,2)</f>
        <v>0</v>
      </c>
      <c r="K167" s="193" t="s">
        <v>149</v>
      </c>
      <c r="L167" s="39"/>
      <c r="M167" s="198" t="s">
        <v>1</v>
      </c>
      <c r="N167" s="199" t="s">
        <v>38</v>
      </c>
      <c r="O167" s="71"/>
      <c r="P167" s="200">
        <f>O167*H167</f>
        <v>0</v>
      </c>
      <c r="Q167" s="200">
        <v>2.25634</v>
      </c>
      <c r="R167" s="200">
        <f>Q167*H167</f>
        <v>0.6769019999999999</v>
      </c>
      <c r="S167" s="200">
        <v>0</v>
      </c>
      <c r="T167" s="201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02" t="s">
        <v>168</v>
      </c>
      <c r="AT167" s="202" t="s">
        <v>145</v>
      </c>
      <c r="AU167" s="202" t="s">
        <v>83</v>
      </c>
      <c r="AY167" s="17" t="s">
        <v>142</v>
      </c>
      <c r="BE167" s="203">
        <f>IF(N167="základní",J167,0)</f>
        <v>0</v>
      </c>
      <c r="BF167" s="203">
        <f>IF(N167="snížená",J167,0)</f>
        <v>0</v>
      </c>
      <c r="BG167" s="203">
        <f>IF(N167="zákl. přenesená",J167,0)</f>
        <v>0</v>
      </c>
      <c r="BH167" s="203">
        <f>IF(N167="sníž. přenesená",J167,0)</f>
        <v>0</v>
      </c>
      <c r="BI167" s="203">
        <f>IF(N167="nulová",J167,0)</f>
        <v>0</v>
      </c>
      <c r="BJ167" s="17" t="s">
        <v>81</v>
      </c>
      <c r="BK167" s="203">
        <f>ROUND(I167*H167,2)</f>
        <v>0</v>
      </c>
      <c r="BL167" s="17" t="s">
        <v>168</v>
      </c>
      <c r="BM167" s="202" t="s">
        <v>1619</v>
      </c>
    </row>
    <row r="168" spans="1:47" s="2" customFormat="1" ht="19.5">
      <c r="A168" s="34"/>
      <c r="B168" s="35"/>
      <c r="C168" s="36"/>
      <c r="D168" s="204" t="s">
        <v>152</v>
      </c>
      <c r="E168" s="36"/>
      <c r="F168" s="205" t="s">
        <v>491</v>
      </c>
      <c r="G168" s="36"/>
      <c r="H168" s="36"/>
      <c r="I168" s="206"/>
      <c r="J168" s="36"/>
      <c r="K168" s="36"/>
      <c r="L168" s="39"/>
      <c r="M168" s="207"/>
      <c r="N168" s="208"/>
      <c r="O168" s="71"/>
      <c r="P168" s="71"/>
      <c r="Q168" s="71"/>
      <c r="R168" s="71"/>
      <c r="S168" s="71"/>
      <c r="T168" s="72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T168" s="17" t="s">
        <v>152</v>
      </c>
      <c r="AU168" s="17" t="s">
        <v>83</v>
      </c>
    </row>
    <row r="169" spans="1:47" s="2" customFormat="1" ht="11.25">
      <c r="A169" s="34"/>
      <c r="B169" s="35"/>
      <c r="C169" s="36"/>
      <c r="D169" s="209" t="s">
        <v>153</v>
      </c>
      <c r="E169" s="36"/>
      <c r="F169" s="210" t="s">
        <v>492</v>
      </c>
      <c r="G169" s="36"/>
      <c r="H169" s="36"/>
      <c r="I169" s="206"/>
      <c r="J169" s="36"/>
      <c r="K169" s="36"/>
      <c r="L169" s="39"/>
      <c r="M169" s="207"/>
      <c r="N169" s="208"/>
      <c r="O169" s="71"/>
      <c r="P169" s="71"/>
      <c r="Q169" s="71"/>
      <c r="R169" s="71"/>
      <c r="S169" s="71"/>
      <c r="T169" s="72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T169" s="17" t="s">
        <v>153</v>
      </c>
      <c r="AU169" s="17" t="s">
        <v>83</v>
      </c>
    </row>
    <row r="170" spans="2:51" s="13" customFormat="1" ht="11.25">
      <c r="B170" s="211"/>
      <c r="C170" s="212"/>
      <c r="D170" s="204" t="s">
        <v>159</v>
      </c>
      <c r="E170" s="213" t="s">
        <v>1</v>
      </c>
      <c r="F170" s="214" t="s">
        <v>1604</v>
      </c>
      <c r="G170" s="212"/>
      <c r="H170" s="213" t="s">
        <v>1</v>
      </c>
      <c r="I170" s="215"/>
      <c r="J170" s="212"/>
      <c r="K170" s="212"/>
      <c r="L170" s="216"/>
      <c r="M170" s="217"/>
      <c r="N170" s="218"/>
      <c r="O170" s="218"/>
      <c r="P170" s="218"/>
      <c r="Q170" s="218"/>
      <c r="R170" s="218"/>
      <c r="S170" s="218"/>
      <c r="T170" s="219"/>
      <c r="AT170" s="220" t="s">
        <v>159</v>
      </c>
      <c r="AU170" s="220" t="s">
        <v>83</v>
      </c>
      <c r="AV170" s="13" t="s">
        <v>81</v>
      </c>
      <c r="AW170" s="13" t="s">
        <v>30</v>
      </c>
      <c r="AX170" s="13" t="s">
        <v>73</v>
      </c>
      <c r="AY170" s="220" t="s">
        <v>142</v>
      </c>
    </row>
    <row r="171" spans="2:51" s="14" customFormat="1" ht="11.25">
      <c r="B171" s="221"/>
      <c r="C171" s="222"/>
      <c r="D171" s="204" t="s">
        <v>159</v>
      </c>
      <c r="E171" s="223" t="s">
        <v>1</v>
      </c>
      <c r="F171" s="224" t="s">
        <v>1620</v>
      </c>
      <c r="G171" s="222"/>
      <c r="H171" s="225">
        <v>0.3</v>
      </c>
      <c r="I171" s="226"/>
      <c r="J171" s="222"/>
      <c r="K171" s="222"/>
      <c r="L171" s="227"/>
      <c r="M171" s="228"/>
      <c r="N171" s="229"/>
      <c r="O171" s="229"/>
      <c r="P171" s="229"/>
      <c r="Q171" s="229"/>
      <c r="R171" s="229"/>
      <c r="S171" s="229"/>
      <c r="T171" s="230"/>
      <c r="AT171" s="231" t="s">
        <v>159</v>
      </c>
      <c r="AU171" s="231" t="s">
        <v>83</v>
      </c>
      <c r="AV171" s="14" t="s">
        <v>83</v>
      </c>
      <c r="AW171" s="14" t="s">
        <v>30</v>
      </c>
      <c r="AX171" s="14" t="s">
        <v>81</v>
      </c>
      <c r="AY171" s="231" t="s">
        <v>142</v>
      </c>
    </row>
    <row r="172" spans="2:63" s="12" customFormat="1" ht="22.9" customHeight="1">
      <c r="B172" s="175"/>
      <c r="C172" s="176"/>
      <c r="D172" s="177" t="s">
        <v>72</v>
      </c>
      <c r="E172" s="189" t="s">
        <v>168</v>
      </c>
      <c r="F172" s="189" t="s">
        <v>639</v>
      </c>
      <c r="G172" s="176"/>
      <c r="H172" s="176"/>
      <c r="I172" s="179"/>
      <c r="J172" s="190">
        <f>BK172</f>
        <v>0</v>
      </c>
      <c r="K172" s="176"/>
      <c r="L172" s="181"/>
      <c r="M172" s="182"/>
      <c r="N172" s="183"/>
      <c r="O172" s="183"/>
      <c r="P172" s="184">
        <f>SUM(P173:P177)</f>
        <v>0</v>
      </c>
      <c r="Q172" s="183"/>
      <c r="R172" s="184">
        <f>SUM(R173:R177)</f>
        <v>0</v>
      </c>
      <c r="S172" s="183"/>
      <c r="T172" s="185">
        <f>SUM(T173:T177)</f>
        <v>0</v>
      </c>
      <c r="AR172" s="186" t="s">
        <v>81</v>
      </c>
      <c r="AT172" s="187" t="s">
        <v>72</v>
      </c>
      <c r="AU172" s="187" t="s">
        <v>81</v>
      </c>
      <c r="AY172" s="186" t="s">
        <v>142</v>
      </c>
      <c r="BK172" s="188">
        <f>SUM(BK173:BK177)</f>
        <v>0</v>
      </c>
    </row>
    <row r="173" spans="1:65" s="2" customFormat="1" ht="24.2" customHeight="1">
      <c r="A173" s="34"/>
      <c r="B173" s="35"/>
      <c r="C173" s="191" t="s">
        <v>214</v>
      </c>
      <c r="D173" s="191" t="s">
        <v>145</v>
      </c>
      <c r="E173" s="192" t="s">
        <v>1621</v>
      </c>
      <c r="F173" s="193" t="s">
        <v>1622</v>
      </c>
      <c r="G173" s="194" t="s">
        <v>352</v>
      </c>
      <c r="H173" s="195">
        <v>2.8</v>
      </c>
      <c r="I173" s="196"/>
      <c r="J173" s="197">
        <f>ROUND(I173*H173,2)</f>
        <v>0</v>
      </c>
      <c r="K173" s="193" t="s">
        <v>149</v>
      </c>
      <c r="L173" s="39"/>
      <c r="M173" s="198" t="s">
        <v>1</v>
      </c>
      <c r="N173" s="199" t="s">
        <v>38</v>
      </c>
      <c r="O173" s="71"/>
      <c r="P173" s="200">
        <f>O173*H173</f>
        <v>0</v>
      </c>
      <c r="Q173" s="200">
        <v>0</v>
      </c>
      <c r="R173" s="200">
        <f>Q173*H173</f>
        <v>0</v>
      </c>
      <c r="S173" s="200">
        <v>0</v>
      </c>
      <c r="T173" s="201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02" t="s">
        <v>168</v>
      </c>
      <c r="AT173" s="202" t="s">
        <v>145</v>
      </c>
      <c r="AU173" s="202" t="s">
        <v>83</v>
      </c>
      <c r="AY173" s="17" t="s">
        <v>142</v>
      </c>
      <c r="BE173" s="203">
        <f>IF(N173="základní",J173,0)</f>
        <v>0</v>
      </c>
      <c r="BF173" s="203">
        <f>IF(N173="snížená",J173,0)</f>
        <v>0</v>
      </c>
      <c r="BG173" s="203">
        <f>IF(N173="zákl. přenesená",J173,0)</f>
        <v>0</v>
      </c>
      <c r="BH173" s="203">
        <f>IF(N173="sníž. přenesená",J173,0)</f>
        <v>0</v>
      </c>
      <c r="BI173" s="203">
        <f>IF(N173="nulová",J173,0)</f>
        <v>0</v>
      </c>
      <c r="BJ173" s="17" t="s">
        <v>81</v>
      </c>
      <c r="BK173" s="203">
        <f>ROUND(I173*H173,2)</f>
        <v>0</v>
      </c>
      <c r="BL173" s="17" t="s">
        <v>168</v>
      </c>
      <c r="BM173" s="202" t="s">
        <v>1623</v>
      </c>
    </row>
    <row r="174" spans="1:47" s="2" customFormat="1" ht="29.25">
      <c r="A174" s="34"/>
      <c r="B174" s="35"/>
      <c r="C174" s="36"/>
      <c r="D174" s="204" t="s">
        <v>152</v>
      </c>
      <c r="E174" s="36"/>
      <c r="F174" s="205" t="s">
        <v>1624</v>
      </c>
      <c r="G174" s="36"/>
      <c r="H174" s="36"/>
      <c r="I174" s="206"/>
      <c r="J174" s="36"/>
      <c r="K174" s="36"/>
      <c r="L174" s="39"/>
      <c r="M174" s="207"/>
      <c r="N174" s="208"/>
      <c r="O174" s="71"/>
      <c r="P174" s="71"/>
      <c r="Q174" s="71"/>
      <c r="R174" s="71"/>
      <c r="S174" s="71"/>
      <c r="T174" s="72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T174" s="17" t="s">
        <v>152</v>
      </c>
      <c r="AU174" s="17" t="s">
        <v>83</v>
      </c>
    </row>
    <row r="175" spans="1:47" s="2" customFormat="1" ht="11.25">
      <c r="A175" s="34"/>
      <c r="B175" s="35"/>
      <c r="C175" s="36"/>
      <c r="D175" s="209" t="s">
        <v>153</v>
      </c>
      <c r="E175" s="36"/>
      <c r="F175" s="210" t="s">
        <v>1625</v>
      </c>
      <c r="G175" s="36"/>
      <c r="H175" s="36"/>
      <c r="I175" s="206"/>
      <c r="J175" s="36"/>
      <c r="K175" s="36"/>
      <c r="L175" s="39"/>
      <c r="M175" s="207"/>
      <c r="N175" s="208"/>
      <c r="O175" s="71"/>
      <c r="P175" s="71"/>
      <c r="Q175" s="71"/>
      <c r="R175" s="71"/>
      <c r="S175" s="71"/>
      <c r="T175" s="72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T175" s="17" t="s">
        <v>153</v>
      </c>
      <c r="AU175" s="17" t="s">
        <v>83</v>
      </c>
    </row>
    <row r="176" spans="2:51" s="13" customFormat="1" ht="11.25">
      <c r="B176" s="211"/>
      <c r="C176" s="212"/>
      <c r="D176" s="204" t="s">
        <v>159</v>
      </c>
      <c r="E176" s="213" t="s">
        <v>1</v>
      </c>
      <c r="F176" s="214" t="s">
        <v>1604</v>
      </c>
      <c r="G176" s="212"/>
      <c r="H176" s="213" t="s">
        <v>1</v>
      </c>
      <c r="I176" s="215"/>
      <c r="J176" s="212"/>
      <c r="K176" s="212"/>
      <c r="L176" s="216"/>
      <c r="M176" s="217"/>
      <c r="N176" s="218"/>
      <c r="O176" s="218"/>
      <c r="P176" s="218"/>
      <c r="Q176" s="218"/>
      <c r="R176" s="218"/>
      <c r="S176" s="218"/>
      <c r="T176" s="219"/>
      <c r="AT176" s="220" t="s">
        <v>159</v>
      </c>
      <c r="AU176" s="220" t="s">
        <v>83</v>
      </c>
      <c r="AV176" s="13" t="s">
        <v>81</v>
      </c>
      <c r="AW176" s="13" t="s">
        <v>30</v>
      </c>
      <c r="AX176" s="13" t="s">
        <v>73</v>
      </c>
      <c r="AY176" s="220" t="s">
        <v>142</v>
      </c>
    </row>
    <row r="177" spans="2:51" s="14" customFormat="1" ht="11.25">
      <c r="B177" s="221"/>
      <c r="C177" s="222"/>
      <c r="D177" s="204" t="s">
        <v>159</v>
      </c>
      <c r="E177" s="223" t="s">
        <v>1</v>
      </c>
      <c r="F177" s="224" t="s">
        <v>1626</v>
      </c>
      <c r="G177" s="222"/>
      <c r="H177" s="225">
        <v>2.8</v>
      </c>
      <c r="I177" s="226"/>
      <c r="J177" s="222"/>
      <c r="K177" s="222"/>
      <c r="L177" s="227"/>
      <c r="M177" s="228"/>
      <c r="N177" s="229"/>
      <c r="O177" s="229"/>
      <c r="P177" s="229"/>
      <c r="Q177" s="229"/>
      <c r="R177" s="229"/>
      <c r="S177" s="229"/>
      <c r="T177" s="230"/>
      <c r="AT177" s="231" t="s">
        <v>159</v>
      </c>
      <c r="AU177" s="231" t="s">
        <v>83</v>
      </c>
      <c r="AV177" s="14" t="s">
        <v>83</v>
      </c>
      <c r="AW177" s="14" t="s">
        <v>30</v>
      </c>
      <c r="AX177" s="14" t="s">
        <v>81</v>
      </c>
      <c r="AY177" s="231" t="s">
        <v>142</v>
      </c>
    </row>
    <row r="178" spans="2:63" s="12" customFormat="1" ht="22.9" customHeight="1">
      <c r="B178" s="175"/>
      <c r="C178" s="176"/>
      <c r="D178" s="177" t="s">
        <v>72</v>
      </c>
      <c r="E178" s="189" t="s">
        <v>198</v>
      </c>
      <c r="F178" s="189" t="s">
        <v>785</v>
      </c>
      <c r="G178" s="176"/>
      <c r="H178" s="176"/>
      <c r="I178" s="179"/>
      <c r="J178" s="190">
        <f>BK178</f>
        <v>0</v>
      </c>
      <c r="K178" s="176"/>
      <c r="L178" s="181"/>
      <c r="M178" s="182"/>
      <c r="N178" s="183"/>
      <c r="O178" s="183"/>
      <c r="P178" s="184">
        <f>SUM(P179:P262)</f>
        <v>0</v>
      </c>
      <c r="Q178" s="183"/>
      <c r="R178" s="184">
        <f>SUM(R179:R262)</f>
        <v>1.1946501999999997</v>
      </c>
      <c r="S178" s="183"/>
      <c r="T178" s="185">
        <f>SUM(T179:T262)</f>
        <v>0</v>
      </c>
      <c r="AR178" s="186" t="s">
        <v>81</v>
      </c>
      <c r="AT178" s="187" t="s">
        <v>72</v>
      </c>
      <c r="AU178" s="187" t="s">
        <v>81</v>
      </c>
      <c r="AY178" s="186" t="s">
        <v>142</v>
      </c>
      <c r="BK178" s="188">
        <f>SUM(BK179:BK262)</f>
        <v>0</v>
      </c>
    </row>
    <row r="179" spans="1:65" s="2" customFormat="1" ht="33" customHeight="1">
      <c r="A179" s="34"/>
      <c r="B179" s="35"/>
      <c r="C179" s="191" t="s">
        <v>222</v>
      </c>
      <c r="D179" s="191" t="s">
        <v>145</v>
      </c>
      <c r="E179" s="192" t="s">
        <v>1627</v>
      </c>
      <c r="F179" s="193" t="s">
        <v>1628</v>
      </c>
      <c r="G179" s="194" t="s">
        <v>290</v>
      </c>
      <c r="H179" s="195">
        <v>3.6</v>
      </c>
      <c r="I179" s="196"/>
      <c r="J179" s="197">
        <f>ROUND(I179*H179,2)</f>
        <v>0</v>
      </c>
      <c r="K179" s="193" t="s">
        <v>149</v>
      </c>
      <c r="L179" s="39"/>
      <c r="M179" s="198" t="s">
        <v>1</v>
      </c>
      <c r="N179" s="199" t="s">
        <v>38</v>
      </c>
      <c r="O179" s="71"/>
      <c r="P179" s="200">
        <f>O179*H179</f>
        <v>0</v>
      </c>
      <c r="Q179" s="200">
        <v>3E-05</v>
      </c>
      <c r="R179" s="200">
        <f>Q179*H179</f>
        <v>0.00010800000000000001</v>
      </c>
      <c r="S179" s="200">
        <v>0</v>
      </c>
      <c r="T179" s="201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02" t="s">
        <v>168</v>
      </c>
      <c r="AT179" s="202" t="s">
        <v>145</v>
      </c>
      <c r="AU179" s="202" t="s">
        <v>83</v>
      </c>
      <c r="AY179" s="17" t="s">
        <v>142</v>
      </c>
      <c r="BE179" s="203">
        <f>IF(N179="základní",J179,0)</f>
        <v>0</v>
      </c>
      <c r="BF179" s="203">
        <f>IF(N179="snížená",J179,0)</f>
        <v>0</v>
      </c>
      <c r="BG179" s="203">
        <f>IF(N179="zákl. přenesená",J179,0)</f>
        <v>0</v>
      </c>
      <c r="BH179" s="203">
        <f>IF(N179="sníž. přenesená",J179,0)</f>
        <v>0</v>
      </c>
      <c r="BI179" s="203">
        <f>IF(N179="nulová",J179,0)</f>
        <v>0</v>
      </c>
      <c r="BJ179" s="17" t="s">
        <v>81</v>
      </c>
      <c r="BK179" s="203">
        <f>ROUND(I179*H179,2)</f>
        <v>0</v>
      </c>
      <c r="BL179" s="17" t="s">
        <v>168</v>
      </c>
      <c r="BM179" s="202" t="s">
        <v>1629</v>
      </c>
    </row>
    <row r="180" spans="1:47" s="2" customFormat="1" ht="19.5">
      <c r="A180" s="34"/>
      <c r="B180" s="35"/>
      <c r="C180" s="36"/>
      <c r="D180" s="204" t="s">
        <v>152</v>
      </c>
      <c r="E180" s="36"/>
      <c r="F180" s="205" t="s">
        <v>1630</v>
      </c>
      <c r="G180" s="36"/>
      <c r="H180" s="36"/>
      <c r="I180" s="206"/>
      <c r="J180" s="36"/>
      <c r="K180" s="36"/>
      <c r="L180" s="39"/>
      <c r="M180" s="207"/>
      <c r="N180" s="208"/>
      <c r="O180" s="71"/>
      <c r="P180" s="71"/>
      <c r="Q180" s="71"/>
      <c r="R180" s="71"/>
      <c r="S180" s="71"/>
      <c r="T180" s="72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T180" s="17" t="s">
        <v>152</v>
      </c>
      <c r="AU180" s="17" t="s">
        <v>83</v>
      </c>
    </row>
    <row r="181" spans="1:47" s="2" customFormat="1" ht="11.25">
      <c r="A181" s="34"/>
      <c r="B181" s="35"/>
      <c r="C181" s="36"/>
      <c r="D181" s="209" t="s">
        <v>153</v>
      </c>
      <c r="E181" s="36"/>
      <c r="F181" s="210" t="s">
        <v>1631</v>
      </c>
      <c r="G181" s="36"/>
      <c r="H181" s="36"/>
      <c r="I181" s="206"/>
      <c r="J181" s="36"/>
      <c r="K181" s="36"/>
      <c r="L181" s="39"/>
      <c r="M181" s="207"/>
      <c r="N181" s="208"/>
      <c r="O181" s="71"/>
      <c r="P181" s="71"/>
      <c r="Q181" s="71"/>
      <c r="R181" s="71"/>
      <c r="S181" s="71"/>
      <c r="T181" s="72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T181" s="17" t="s">
        <v>153</v>
      </c>
      <c r="AU181" s="17" t="s">
        <v>83</v>
      </c>
    </row>
    <row r="182" spans="2:51" s="13" customFormat="1" ht="11.25">
      <c r="B182" s="211"/>
      <c r="C182" s="212"/>
      <c r="D182" s="204" t="s">
        <v>159</v>
      </c>
      <c r="E182" s="213" t="s">
        <v>1</v>
      </c>
      <c r="F182" s="214" t="s">
        <v>1604</v>
      </c>
      <c r="G182" s="212"/>
      <c r="H182" s="213" t="s">
        <v>1</v>
      </c>
      <c r="I182" s="215"/>
      <c r="J182" s="212"/>
      <c r="K182" s="212"/>
      <c r="L182" s="216"/>
      <c r="M182" s="217"/>
      <c r="N182" s="218"/>
      <c r="O182" s="218"/>
      <c r="P182" s="218"/>
      <c r="Q182" s="218"/>
      <c r="R182" s="218"/>
      <c r="S182" s="218"/>
      <c r="T182" s="219"/>
      <c r="AT182" s="220" t="s">
        <v>159</v>
      </c>
      <c r="AU182" s="220" t="s">
        <v>83</v>
      </c>
      <c r="AV182" s="13" t="s">
        <v>81</v>
      </c>
      <c r="AW182" s="13" t="s">
        <v>30</v>
      </c>
      <c r="AX182" s="13" t="s">
        <v>73</v>
      </c>
      <c r="AY182" s="220" t="s">
        <v>142</v>
      </c>
    </row>
    <row r="183" spans="2:51" s="14" customFormat="1" ht="11.25">
      <c r="B183" s="221"/>
      <c r="C183" s="222"/>
      <c r="D183" s="204" t="s">
        <v>159</v>
      </c>
      <c r="E183" s="223" t="s">
        <v>1</v>
      </c>
      <c r="F183" s="224" t="s">
        <v>1632</v>
      </c>
      <c r="G183" s="222"/>
      <c r="H183" s="225">
        <v>3.6</v>
      </c>
      <c r="I183" s="226"/>
      <c r="J183" s="222"/>
      <c r="K183" s="222"/>
      <c r="L183" s="227"/>
      <c r="M183" s="228"/>
      <c r="N183" s="229"/>
      <c r="O183" s="229"/>
      <c r="P183" s="229"/>
      <c r="Q183" s="229"/>
      <c r="R183" s="229"/>
      <c r="S183" s="229"/>
      <c r="T183" s="230"/>
      <c r="AT183" s="231" t="s">
        <v>159</v>
      </c>
      <c r="AU183" s="231" t="s">
        <v>83</v>
      </c>
      <c r="AV183" s="14" t="s">
        <v>83</v>
      </c>
      <c r="AW183" s="14" t="s">
        <v>30</v>
      </c>
      <c r="AX183" s="14" t="s">
        <v>81</v>
      </c>
      <c r="AY183" s="231" t="s">
        <v>142</v>
      </c>
    </row>
    <row r="184" spans="1:65" s="2" customFormat="1" ht="24.2" customHeight="1">
      <c r="A184" s="34"/>
      <c r="B184" s="35"/>
      <c r="C184" s="247" t="s">
        <v>230</v>
      </c>
      <c r="D184" s="247" t="s">
        <v>376</v>
      </c>
      <c r="E184" s="248" t="s">
        <v>1633</v>
      </c>
      <c r="F184" s="249" t="s">
        <v>1634</v>
      </c>
      <c r="G184" s="250" t="s">
        <v>290</v>
      </c>
      <c r="H184" s="251">
        <v>3.6</v>
      </c>
      <c r="I184" s="252"/>
      <c r="J184" s="253">
        <f>ROUND(I184*H184,2)</f>
        <v>0</v>
      </c>
      <c r="K184" s="249" t="s">
        <v>149</v>
      </c>
      <c r="L184" s="254"/>
      <c r="M184" s="255" t="s">
        <v>1</v>
      </c>
      <c r="N184" s="256" t="s">
        <v>38</v>
      </c>
      <c r="O184" s="71"/>
      <c r="P184" s="200">
        <f>O184*H184</f>
        <v>0</v>
      </c>
      <c r="Q184" s="200">
        <v>0.024</v>
      </c>
      <c r="R184" s="200">
        <f>Q184*H184</f>
        <v>0.0864</v>
      </c>
      <c r="S184" s="200">
        <v>0</v>
      </c>
      <c r="T184" s="201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02" t="s">
        <v>198</v>
      </c>
      <c r="AT184" s="202" t="s">
        <v>376</v>
      </c>
      <c r="AU184" s="202" t="s">
        <v>83</v>
      </c>
      <c r="AY184" s="17" t="s">
        <v>142</v>
      </c>
      <c r="BE184" s="203">
        <f>IF(N184="základní",J184,0)</f>
        <v>0</v>
      </c>
      <c r="BF184" s="203">
        <f>IF(N184="snížená",J184,0)</f>
        <v>0</v>
      </c>
      <c r="BG184" s="203">
        <f>IF(N184="zákl. přenesená",J184,0)</f>
        <v>0</v>
      </c>
      <c r="BH184" s="203">
        <f>IF(N184="sníž. přenesená",J184,0)</f>
        <v>0</v>
      </c>
      <c r="BI184" s="203">
        <f>IF(N184="nulová",J184,0)</f>
        <v>0</v>
      </c>
      <c r="BJ184" s="17" t="s">
        <v>81</v>
      </c>
      <c r="BK184" s="203">
        <f>ROUND(I184*H184,2)</f>
        <v>0</v>
      </c>
      <c r="BL184" s="17" t="s">
        <v>168</v>
      </c>
      <c r="BM184" s="202" t="s">
        <v>1635</v>
      </c>
    </row>
    <row r="185" spans="1:47" s="2" customFormat="1" ht="11.25">
      <c r="A185" s="34"/>
      <c r="B185" s="35"/>
      <c r="C185" s="36"/>
      <c r="D185" s="204" t="s">
        <v>152</v>
      </c>
      <c r="E185" s="36"/>
      <c r="F185" s="205" t="s">
        <v>1634</v>
      </c>
      <c r="G185" s="36"/>
      <c r="H185" s="36"/>
      <c r="I185" s="206"/>
      <c r="J185" s="36"/>
      <c r="K185" s="36"/>
      <c r="L185" s="39"/>
      <c r="M185" s="207"/>
      <c r="N185" s="208"/>
      <c r="O185" s="71"/>
      <c r="P185" s="71"/>
      <c r="Q185" s="71"/>
      <c r="R185" s="71"/>
      <c r="S185" s="71"/>
      <c r="T185" s="72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T185" s="17" t="s">
        <v>152</v>
      </c>
      <c r="AU185" s="17" t="s">
        <v>83</v>
      </c>
    </row>
    <row r="186" spans="2:51" s="14" customFormat="1" ht="11.25">
      <c r="B186" s="221"/>
      <c r="C186" s="222"/>
      <c r="D186" s="204" t="s">
        <v>159</v>
      </c>
      <c r="E186" s="223" t="s">
        <v>1</v>
      </c>
      <c r="F186" s="224" t="s">
        <v>1636</v>
      </c>
      <c r="G186" s="222"/>
      <c r="H186" s="225">
        <v>3.6</v>
      </c>
      <c r="I186" s="226"/>
      <c r="J186" s="222"/>
      <c r="K186" s="222"/>
      <c r="L186" s="227"/>
      <c r="M186" s="228"/>
      <c r="N186" s="229"/>
      <c r="O186" s="229"/>
      <c r="P186" s="229"/>
      <c r="Q186" s="229"/>
      <c r="R186" s="229"/>
      <c r="S186" s="229"/>
      <c r="T186" s="230"/>
      <c r="AT186" s="231" t="s">
        <v>159</v>
      </c>
      <c r="AU186" s="231" t="s">
        <v>83</v>
      </c>
      <c r="AV186" s="14" t="s">
        <v>83</v>
      </c>
      <c r="AW186" s="14" t="s">
        <v>30</v>
      </c>
      <c r="AX186" s="14" t="s">
        <v>81</v>
      </c>
      <c r="AY186" s="231" t="s">
        <v>142</v>
      </c>
    </row>
    <row r="187" spans="1:65" s="2" customFormat="1" ht="24.2" customHeight="1">
      <c r="A187" s="34"/>
      <c r="B187" s="35"/>
      <c r="C187" s="191" t="s">
        <v>236</v>
      </c>
      <c r="D187" s="191" t="s">
        <v>145</v>
      </c>
      <c r="E187" s="192" t="s">
        <v>1637</v>
      </c>
      <c r="F187" s="193" t="s">
        <v>1638</v>
      </c>
      <c r="G187" s="194" t="s">
        <v>408</v>
      </c>
      <c r="H187" s="195">
        <v>9</v>
      </c>
      <c r="I187" s="196"/>
      <c r="J187" s="197">
        <f>ROUND(I187*H187,2)</f>
        <v>0</v>
      </c>
      <c r="K187" s="193" t="s">
        <v>149</v>
      </c>
      <c r="L187" s="39"/>
      <c r="M187" s="198" t="s">
        <v>1</v>
      </c>
      <c r="N187" s="199" t="s">
        <v>38</v>
      </c>
      <c r="O187" s="71"/>
      <c r="P187" s="200">
        <f>O187*H187</f>
        <v>0</v>
      </c>
      <c r="Q187" s="200">
        <v>7E-05</v>
      </c>
      <c r="R187" s="200">
        <f>Q187*H187</f>
        <v>0.0006299999999999999</v>
      </c>
      <c r="S187" s="200">
        <v>0</v>
      </c>
      <c r="T187" s="201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02" t="s">
        <v>168</v>
      </c>
      <c r="AT187" s="202" t="s">
        <v>145</v>
      </c>
      <c r="AU187" s="202" t="s">
        <v>83</v>
      </c>
      <c r="AY187" s="17" t="s">
        <v>142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17" t="s">
        <v>81</v>
      </c>
      <c r="BK187" s="203">
        <f>ROUND(I187*H187,2)</f>
        <v>0</v>
      </c>
      <c r="BL187" s="17" t="s">
        <v>168</v>
      </c>
      <c r="BM187" s="202" t="s">
        <v>1639</v>
      </c>
    </row>
    <row r="188" spans="1:47" s="2" customFormat="1" ht="19.5">
      <c r="A188" s="34"/>
      <c r="B188" s="35"/>
      <c r="C188" s="36"/>
      <c r="D188" s="204" t="s">
        <v>152</v>
      </c>
      <c r="E188" s="36"/>
      <c r="F188" s="205" t="s">
        <v>1640</v>
      </c>
      <c r="G188" s="36"/>
      <c r="H188" s="36"/>
      <c r="I188" s="206"/>
      <c r="J188" s="36"/>
      <c r="K188" s="36"/>
      <c r="L188" s="39"/>
      <c r="M188" s="207"/>
      <c r="N188" s="208"/>
      <c r="O188" s="71"/>
      <c r="P188" s="71"/>
      <c r="Q188" s="71"/>
      <c r="R188" s="71"/>
      <c r="S188" s="71"/>
      <c r="T188" s="72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T188" s="17" t="s">
        <v>152</v>
      </c>
      <c r="AU188" s="17" t="s">
        <v>83</v>
      </c>
    </row>
    <row r="189" spans="1:47" s="2" customFormat="1" ht="11.25">
      <c r="A189" s="34"/>
      <c r="B189" s="35"/>
      <c r="C189" s="36"/>
      <c r="D189" s="209" t="s">
        <v>153</v>
      </c>
      <c r="E189" s="36"/>
      <c r="F189" s="210" t="s">
        <v>1641</v>
      </c>
      <c r="G189" s="36"/>
      <c r="H189" s="36"/>
      <c r="I189" s="206"/>
      <c r="J189" s="36"/>
      <c r="K189" s="36"/>
      <c r="L189" s="39"/>
      <c r="M189" s="207"/>
      <c r="N189" s="208"/>
      <c r="O189" s="71"/>
      <c r="P189" s="71"/>
      <c r="Q189" s="71"/>
      <c r="R189" s="71"/>
      <c r="S189" s="71"/>
      <c r="T189" s="72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T189" s="17" t="s">
        <v>153</v>
      </c>
      <c r="AU189" s="17" t="s">
        <v>83</v>
      </c>
    </row>
    <row r="190" spans="2:51" s="13" customFormat="1" ht="11.25">
      <c r="B190" s="211"/>
      <c r="C190" s="212"/>
      <c r="D190" s="204" t="s">
        <v>159</v>
      </c>
      <c r="E190" s="213" t="s">
        <v>1</v>
      </c>
      <c r="F190" s="214" t="s">
        <v>1604</v>
      </c>
      <c r="G190" s="212"/>
      <c r="H190" s="213" t="s">
        <v>1</v>
      </c>
      <c r="I190" s="215"/>
      <c r="J190" s="212"/>
      <c r="K190" s="212"/>
      <c r="L190" s="216"/>
      <c r="M190" s="217"/>
      <c r="N190" s="218"/>
      <c r="O190" s="218"/>
      <c r="P190" s="218"/>
      <c r="Q190" s="218"/>
      <c r="R190" s="218"/>
      <c r="S190" s="218"/>
      <c r="T190" s="219"/>
      <c r="AT190" s="220" t="s">
        <v>159</v>
      </c>
      <c r="AU190" s="220" t="s">
        <v>83</v>
      </c>
      <c r="AV190" s="13" t="s">
        <v>81</v>
      </c>
      <c r="AW190" s="13" t="s">
        <v>30</v>
      </c>
      <c r="AX190" s="13" t="s">
        <v>73</v>
      </c>
      <c r="AY190" s="220" t="s">
        <v>142</v>
      </c>
    </row>
    <row r="191" spans="2:51" s="14" customFormat="1" ht="11.25">
      <c r="B191" s="221"/>
      <c r="C191" s="222"/>
      <c r="D191" s="204" t="s">
        <v>159</v>
      </c>
      <c r="E191" s="223" t="s">
        <v>1</v>
      </c>
      <c r="F191" s="224" t="s">
        <v>1642</v>
      </c>
      <c r="G191" s="222"/>
      <c r="H191" s="225">
        <v>9</v>
      </c>
      <c r="I191" s="226"/>
      <c r="J191" s="222"/>
      <c r="K191" s="222"/>
      <c r="L191" s="227"/>
      <c r="M191" s="228"/>
      <c r="N191" s="229"/>
      <c r="O191" s="229"/>
      <c r="P191" s="229"/>
      <c r="Q191" s="229"/>
      <c r="R191" s="229"/>
      <c r="S191" s="229"/>
      <c r="T191" s="230"/>
      <c r="AT191" s="231" t="s">
        <v>159</v>
      </c>
      <c r="AU191" s="231" t="s">
        <v>83</v>
      </c>
      <c r="AV191" s="14" t="s">
        <v>83</v>
      </c>
      <c r="AW191" s="14" t="s">
        <v>30</v>
      </c>
      <c r="AX191" s="14" t="s">
        <v>81</v>
      </c>
      <c r="AY191" s="231" t="s">
        <v>142</v>
      </c>
    </row>
    <row r="192" spans="1:65" s="2" customFormat="1" ht="24.2" customHeight="1">
      <c r="A192" s="34"/>
      <c r="B192" s="35"/>
      <c r="C192" s="247" t="s">
        <v>8</v>
      </c>
      <c r="D192" s="247" t="s">
        <v>376</v>
      </c>
      <c r="E192" s="248" t="s">
        <v>1643</v>
      </c>
      <c r="F192" s="249" t="s">
        <v>1644</v>
      </c>
      <c r="G192" s="250" t="s">
        <v>408</v>
      </c>
      <c r="H192" s="251">
        <v>5.075</v>
      </c>
      <c r="I192" s="252"/>
      <c r="J192" s="253">
        <f>ROUND(I192*H192,2)</f>
        <v>0</v>
      </c>
      <c r="K192" s="249" t="s">
        <v>149</v>
      </c>
      <c r="L192" s="254"/>
      <c r="M192" s="255" t="s">
        <v>1</v>
      </c>
      <c r="N192" s="256" t="s">
        <v>38</v>
      </c>
      <c r="O192" s="71"/>
      <c r="P192" s="200">
        <f>O192*H192</f>
        <v>0</v>
      </c>
      <c r="Q192" s="200">
        <v>0.01</v>
      </c>
      <c r="R192" s="200">
        <f>Q192*H192</f>
        <v>0.05075</v>
      </c>
      <c r="S192" s="200">
        <v>0</v>
      </c>
      <c r="T192" s="201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02" t="s">
        <v>198</v>
      </c>
      <c r="AT192" s="202" t="s">
        <v>376</v>
      </c>
      <c r="AU192" s="202" t="s">
        <v>83</v>
      </c>
      <c r="AY192" s="17" t="s">
        <v>142</v>
      </c>
      <c r="BE192" s="203">
        <f>IF(N192="základní",J192,0)</f>
        <v>0</v>
      </c>
      <c r="BF192" s="203">
        <f>IF(N192="snížená",J192,0)</f>
        <v>0</v>
      </c>
      <c r="BG192" s="203">
        <f>IF(N192="zákl. přenesená",J192,0)</f>
        <v>0</v>
      </c>
      <c r="BH192" s="203">
        <f>IF(N192="sníž. přenesená",J192,0)</f>
        <v>0</v>
      </c>
      <c r="BI192" s="203">
        <f>IF(N192="nulová",J192,0)</f>
        <v>0</v>
      </c>
      <c r="BJ192" s="17" t="s">
        <v>81</v>
      </c>
      <c r="BK192" s="203">
        <f>ROUND(I192*H192,2)</f>
        <v>0</v>
      </c>
      <c r="BL192" s="17" t="s">
        <v>168</v>
      </c>
      <c r="BM192" s="202" t="s">
        <v>1645</v>
      </c>
    </row>
    <row r="193" spans="1:47" s="2" customFormat="1" ht="11.25">
      <c r="A193" s="34"/>
      <c r="B193" s="35"/>
      <c r="C193" s="36"/>
      <c r="D193" s="204" t="s">
        <v>152</v>
      </c>
      <c r="E193" s="36"/>
      <c r="F193" s="205" t="s">
        <v>1644</v>
      </c>
      <c r="G193" s="36"/>
      <c r="H193" s="36"/>
      <c r="I193" s="206"/>
      <c r="J193" s="36"/>
      <c r="K193" s="36"/>
      <c r="L193" s="39"/>
      <c r="M193" s="207"/>
      <c r="N193" s="208"/>
      <c r="O193" s="71"/>
      <c r="P193" s="71"/>
      <c r="Q193" s="71"/>
      <c r="R193" s="71"/>
      <c r="S193" s="71"/>
      <c r="T193" s="72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T193" s="17" t="s">
        <v>152</v>
      </c>
      <c r="AU193" s="17" t="s">
        <v>83</v>
      </c>
    </row>
    <row r="194" spans="2:51" s="14" customFormat="1" ht="11.25">
      <c r="B194" s="221"/>
      <c r="C194" s="222"/>
      <c r="D194" s="204" t="s">
        <v>159</v>
      </c>
      <c r="E194" s="222"/>
      <c r="F194" s="224" t="s">
        <v>1646</v>
      </c>
      <c r="G194" s="222"/>
      <c r="H194" s="225">
        <v>5.075</v>
      </c>
      <c r="I194" s="226"/>
      <c r="J194" s="222"/>
      <c r="K194" s="222"/>
      <c r="L194" s="227"/>
      <c r="M194" s="228"/>
      <c r="N194" s="229"/>
      <c r="O194" s="229"/>
      <c r="P194" s="229"/>
      <c r="Q194" s="229"/>
      <c r="R194" s="229"/>
      <c r="S194" s="229"/>
      <c r="T194" s="230"/>
      <c r="AT194" s="231" t="s">
        <v>159</v>
      </c>
      <c r="AU194" s="231" t="s">
        <v>83</v>
      </c>
      <c r="AV194" s="14" t="s">
        <v>83</v>
      </c>
      <c r="AW194" s="14" t="s">
        <v>4</v>
      </c>
      <c r="AX194" s="14" t="s">
        <v>81</v>
      </c>
      <c r="AY194" s="231" t="s">
        <v>142</v>
      </c>
    </row>
    <row r="195" spans="1:65" s="2" customFormat="1" ht="24.2" customHeight="1">
      <c r="A195" s="34"/>
      <c r="B195" s="35"/>
      <c r="C195" s="247" t="s">
        <v>249</v>
      </c>
      <c r="D195" s="247" t="s">
        <v>376</v>
      </c>
      <c r="E195" s="248" t="s">
        <v>1647</v>
      </c>
      <c r="F195" s="249" t="s">
        <v>1648</v>
      </c>
      <c r="G195" s="250" t="s">
        <v>408</v>
      </c>
      <c r="H195" s="251">
        <v>3.045</v>
      </c>
      <c r="I195" s="252"/>
      <c r="J195" s="253">
        <f>ROUND(I195*H195,2)</f>
        <v>0</v>
      </c>
      <c r="K195" s="249" t="s">
        <v>149</v>
      </c>
      <c r="L195" s="254"/>
      <c r="M195" s="255" t="s">
        <v>1</v>
      </c>
      <c r="N195" s="256" t="s">
        <v>38</v>
      </c>
      <c r="O195" s="71"/>
      <c r="P195" s="200">
        <f>O195*H195</f>
        <v>0</v>
      </c>
      <c r="Q195" s="200">
        <v>0.01</v>
      </c>
      <c r="R195" s="200">
        <f>Q195*H195</f>
        <v>0.03045</v>
      </c>
      <c r="S195" s="200">
        <v>0</v>
      </c>
      <c r="T195" s="201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202" t="s">
        <v>198</v>
      </c>
      <c r="AT195" s="202" t="s">
        <v>376</v>
      </c>
      <c r="AU195" s="202" t="s">
        <v>83</v>
      </c>
      <c r="AY195" s="17" t="s">
        <v>142</v>
      </c>
      <c r="BE195" s="203">
        <f>IF(N195="základní",J195,0)</f>
        <v>0</v>
      </c>
      <c r="BF195" s="203">
        <f>IF(N195="snížená",J195,0)</f>
        <v>0</v>
      </c>
      <c r="BG195" s="203">
        <f>IF(N195="zákl. přenesená",J195,0)</f>
        <v>0</v>
      </c>
      <c r="BH195" s="203">
        <f>IF(N195="sníž. přenesená",J195,0)</f>
        <v>0</v>
      </c>
      <c r="BI195" s="203">
        <f>IF(N195="nulová",J195,0)</f>
        <v>0</v>
      </c>
      <c r="BJ195" s="17" t="s">
        <v>81</v>
      </c>
      <c r="BK195" s="203">
        <f>ROUND(I195*H195,2)</f>
        <v>0</v>
      </c>
      <c r="BL195" s="17" t="s">
        <v>168</v>
      </c>
      <c r="BM195" s="202" t="s">
        <v>1649</v>
      </c>
    </row>
    <row r="196" spans="1:47" s="2" customFormat="1" ht="11.25">
      <c r="A196" s="34"/>
      <c r="B196" s="35"/>
      <c r="C196" s="36"/>
      <c r="D196" s="204" t="s">
        <v>152</v>
      </c>
      <c r="E196" s="36"/>
      <c r="F196" s="205" t="s">
        <v>1648</v>
      </c>
      <c r="G196" s="36"/>
      <c r="H196" s="36"/>
      <c r="I196" s="206"/>
      <c r="J196" s="36"/>
      <c r="K196" s="36"/>
      <c r="L196" s="39"/>
      <c r="M196" s="207"/>
      <c r="N196" s="208"/>
      <c r="O196" s="71"/>
      <c r="P196" s="71"/>
      <c r="Q196" s="71"/>
      <c r="R196" s="71"/>
      <c r="S196" s="71"/>
      <c r="T196" s="72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T196" s="17" t="s">
        <v>152</v>
      </c>
      <c r="AU196" s="17" t="s">
        <v>83</v>
      </c>
    </row>
    <row r="197" spans="2:51" s="14" customFormat="1" ht="11.25">
      <c r="B197" s="221"/>
      <c r="C197" s="222"/>
      <c r="D197" s="204" t="s">
        <v>159</v>
      </c>
      <c r="E197" s="222"/>
      <c r="F197" s="224" t="s">
        <v>1650</v>
      </c>
      <c r="G197" s="222"/>
      <c r="H197" s="225">
        <v>3.045</v>
      </c>
      <c r="I197" s="226"/>
      <c r="J197" s="222"/>
      <c r="K197" s="222"/>
      <c r="L197" s="227"/>
      <c r="M197" s="228"/>
      <c r="N197" s="229"/>
      <c r="O197" s="229"/>
      <c r="P197" s="229"/>
      <c r="Q197" s="229"/>
      <c r="R197" s="229"/>
      <c r="S197" s="229"/>
      <c r="T197" s="230"/>
      <c r="AT197" s="231" t="s">
        <v>159</v>
      </c>
      <c r="AU197" s="231" t="s">
        <v>83</v>
      </c>
      <c r="AV197" s="14" t="s">
        <v>83</v>
      </c>
      <c r="AW197" s="14" t="s">
        <v>4</v>
      </c>
      <c r="AX197" s="14" t="s">
        <v>81</v>
      </c>
      <c r="AY197" s="231" t="s">
        <v>142</v>
      </c>
    </row>
    <row r="198" spans="1:65" s="2" customFormat="1" ht="24.2" customHeight="1">
      <c r="A198" s="34"/>
      <c r="B198" s="35"/>
      <c r="C198" s="247" t="s">
        <v>254</v>
      </c>
      <c r="D198" s="247" t="s">
        <v>376</v>
      </c>
      <c r="E198" s="248" t="s">
        <v>1651</v>
      </c>
      <c r="F198" s="249" t="s">
        <v>1652</v>
      </c>
      <c r="G198" s="250" t="s">
        <v>408</v>
      </c>
      <c r="H198" s="251">
        <v>1.015</v>
      </c>
      <c r="I198" s="252"/>
      <c r="J198" s="253">
        <f>ROUND(I198*H198,2)</f>
        <v>0</v>
      </c>
      <c r="K198" s="249" t="s">
        <v>149</v>
      </c>
      <c r="L198" s="254"/>
      <c r="M198" s="255" t="s">
        <v>1</v>
      </c>
      <c r="N198" s="256" t="s">
        <v>38</v>
      </c>
      <c r="O198" s="71"/>
      <c r="P198" s="200">
        <f>O198*H198</f>
        <v>0</v>
      </c>
      <c r="Q198" s="200">
        <v>0.01</v>
      </c>
      <c r="R198" s="200">
        <f>Q198*H198</f>
        <v>0.01015</v>
      </c>
      <c r="S198" s="200">
        <v>0</v>
      </c>
      <c r="T198" s="201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02" t="s">
        <v>198</v>
      </c>
      <c r="AT198" s="202" t="s">
        <v>376</v>
      </c>
      <c r="AU198" s="202" t="s">
        <v>83</v>
      </c>
      <c r="AY198" s="17" t="s">
        <v>142</v>
      </c>
      <c r="BE198" s="203">
        <f>IF(N198="základní",J198,0)</f>
        <v>0</v>
      </c>
      <c r="BF198" s="203">
        <f>IF(N198="snížená",J198,0)</f>
        <v>0</v>
      </c>
      <c r="BG198" s="203">
        <f>IF(N198="zákl. přenesená",J198,0)</f>
        <v>0</v>
      </c>
      <c r="BH198" s="203">
        <f>IF(N198="sníž. přenesená",J198,0)</f>
        <v>0</v>
      </c>
      <c r="BI198" s="203">
        <f>IF(N198="nulová",J198,0)</f>
        <v>0</v>
      </c>
      <c r="BJ198" s="17" t="s">
        <v>81</v>
      </c>
      <c r="BK198" s="203">
        <f>ROUND(I198*H198,2)</f>
        <v>0</v>
      </c>
      <c r="BL198" s="17" t="s">
        <v>168</v>
      </c>
      <c r="BM198" s="202" t="s">
        <v>1653</v>
      </c>
    </row>
    <row r="199" spans="1:47" s="2" customFormat="1" ht="11.25">
      <c r="A199" s="34"/>
      <c r="B199" s="35"/>
      <c r="C199" s="36"/>
      <c r="D199" s="204" t="s">
        <v>152</v>
      </c>
      <c r="E199" s="36"/>
      <c r="F199" s="205" t="s">
        <v>1652</v>
      </c>
      <c r="G199" s="36"/>
      <c r="H199" s="36"/>
      <c r="I199" s="206"/>
      <c r="J199" s="36"/>
      <c r="K199" s="36"/>
      <c r="L199" s="39"/>
      <c r="M199" s="207"/>
      <c r="N199" s="208"/>
      <c r="O199" s="71"/>
      <c r="P199" s="71"/>
      <c r="Q199" s="71"/>
      <c r="R199" s="71"/>
      <c r="S199" s="71"/>
      <c r="T199" s="72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T199" s="17" t="s">
        <v>152</v>
      </c>
      <c r="AU199" s="17" t="s">
        <v>83</v>
      </c>
    </row>
    <row r="200" spans="2:51" s="14" customFormat="1" ht="11.25">
      <c r="B200" s="221"/>
      <c r="C200" s="222"/>
      <c r="D200" s="204" t="s">
        <v>159</v>
      </c>
      <c r="E200" s="222"/>
      <c r="F200" s="224" t="s">
        <v>1654</v>
      </c>
      <c r="G200" s="222"/>
      <c r="H200" s="225">
        <v>1.015</v>
      </c>
      <c r="I200" s="226"/>
      <c r="J200" s="222"/>
      <c r="K200" s="222"/>
      <c r="L200" s="227"/>
      <c r="M200" s="228"/>
      <c r="N200" s="229"/>
      <c r="O200" s="229"/>
      <c r="P200" s="229"/>
      <c r="Q200" s="229"/>
      <c r="R200" s="229"/>
      <c r="S200" s="229"/>
      <c r="T200" s="230"/>
      <c r="AT200" s="231" t="s">
        <v>159</v>
      </c>
      <c r="AU200" s="231" t="s">
        <v>83</v>
      </c>
      <c r="AV200" s="14" t="s">
        <v>83</v>
      </c>
      <c r="AW200" s="14" t="s">
        <v>4</v>
      </c>
      <c r="AX200" s="14" t="s">
        <v>81</v>
      </c>
      <c r="AY200" s="231" t="s">
        <v>142</v>
      </c>
    </row>
    <row r="201" spans="1:65" s="2" customFormat="1" ht="24.2" customHeight="1">
      <c r="A201" s="34"/>
      <c r="B201" s="35"/>
      <c r="C201" s="191" t="s">
        <v>263</v>
      </c>
      <c r="D201" s="191" t="s">
        <v>145</v>
      </c>
      <c r="E201" s="192" t="s">
        <v>1655</v>
      </c>
      <c r="F201" s="193" t="s">
        <v>1656</v>
      </c>
      <c r="G201" s="194" t="s">
        <v>290</v>
      </c>
      <c r="H201" s="195">
        <v>7.1</v>
      </c>
      <c r="I201" s="196"/>
      <c r="J201" s="197">
        <f>ROUND(I201*H201,2)</f>
        <v>0</v>
      </c>
      <c r="K201" s="193" t="s">
        <v>149</v>
      </c>
      <c r="L201" s="39"/>
      <c r="M201" s="198" t="s">
        <v>1</v>
      </c>
      <c r="N201" s="199" t="s">
        <v>38</v>
      </c>
      <c r="O201" s="71"/>
      <c r="P201" s="200">
        <f>O201*H201</f>
        <v>0</v>
      </c>
      <c r="Q201" s="200">
        <v>1E-05</v>
      </c>
      <c r="R201" s="200">
        <f>Q201*H201</f>
        <v>7.1E-05</v>
      </c>
      <c r="S201" s="200">
        <v>0</v>
      </c>
      <c r="T201" s="201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202" t="s">
        <v>168</v>
      </c>
      <c r="AT201" s="202" t="s">
        <v>145</v>
      </c>
      <c r="AU201" s="202" t="s">
        <v>83</v>
      </c>
      <c r="AY201" s="17" t="s">
        <v>142</v>
      </c>
      <c r="BE201" s="203">
        <f>IF(N201="základní",J201,0)</f>
        <v>0</v>
      </c>
      <c r="BF201" s="203">
        <f>IF(N201="snížená",J201,0)</f>
        <v>0</v>
      </c>
      <c r="BG201" s="203">
        <f>IF(N201="zákl. přenesená",J201,0)</f>
        <v>0</v>
      </c>
      <c r="BH201" s="203">
        <f>IF(N201="sníž. přenesená",J201,0)</f>
        <v>0</v>
      </c>
      <c r="BI201" s="203">
        <f>IF(N201="nulová",J201,0)</f>
        <v>0</v>
      </c>
      <c r="BJ201" s="17" t="s">
        <v>81</v>
      </c>
      <c r="BK201" s="203">
        <f>ROUND(I201*H201,2)</f>
        <v>0</v>
      </c>
      <c r="BL201" s="17" t="s">
        <v>168</v>
      </c>
      <c r="BM201" s="202" t="s">
        <v>1657</v>
      </c>
    </row>
    <row r="202" spans="1:47" s="2" customFormat="1" ht="19.5">
      <c r="A202" s="34"/>
      <c r="B202" s="35"/>
      <c r="C202" s="36"/>
      <c r="D202" s="204" t="s">
        <v>152</v>
      </c>
      <c r="E202" s="36"/>
      <c r="F202" s="205" t="s">
        <v>1658</v>
      </c>
      <c r="G202" s="36"/>
      <c r="H202" s="36"/>
      <c r="I202" s="206"/>
      <c r="J202" s="36"/>
      <c r="K202" s="36"/>
      <c r="L202" s="39"/>
      <c r="M202" s="207"/>
      <c r="N202" s="208"/>
      <c r="O202" s="71"/>
      <c r="P202" s="71"/>
      <c r="Q202" s="71"/>
      <c r="R202" s="71"/>
      <c r="S202" s="71"/>
      <c r="T202" s="72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T202" s="17" t="s">
        <v>152</v>
      </c>
      <c r="AU202" s="17" t="s">
        <v>83</v>
      </c>
    </row>
    <row r="203" spans="1:47" s="2" customFormat="1" ht="11.25">
      <c r="A203" s="34"/>
      <c r="B203" s="35"/>
      <c r="C203" s="36"/>
      <c r="D203" s="209" t="s">
        <v>153</v>
      </c>
      <c r="E203" s="36"/>
      <c r="F203" s="210" t="s">
        <v>1659</v>
      </c>
      <c r="G203" s="36"/>
      <c r="H203" s="36"/>
      <c r="I203" s="206"/>
      <c r="J203" s="36"/>
      <c r="K203" s="36"/>
      <c r="L203" s="39"/>
      <c r="M203" s="207"/>
      <c r="N203" s="208"/>
      <c r="O203" s="71"/>
      <c r="P203" s="71"/>
      <c r="Q203" s="71"/>
      <c r="R203" s="71"/>
      <c r="S203" s="71"/>
      <c r="T203" s="72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T203" s="17" t="s">
        <v>153</v>
      </c>
      <c r="AU203" s="17" t="s">
        <v>83</v>
      </c>
    </row>
    <row r="204" spans="2:51" s="13" customFormat="1" ht="11.25">
      <c r="B204" s="211"/>
      <c r="C204" s="212"/>
      <c r="D204" s="204" t="s">
        <v>159</v>
      </c>
      <c r="E204" s="213" t="s">
        <v>1</v>
      </c>
      <c r="F204" s="214" t="s">
        <v>1604</v>
      </c>
      <c r="G204" s="212"/>
      <c r="H204" s="213" t="s">
        <v>1</v>
      </c>
      <c r="I204" s="215"/>
      <c r="J204" s="212"/>
      <c r="K204" s="212"/>
      <c r="L204" s="216"/>
      <c r="M204" s="217"/>
      <c r="N204" s="218"/>
      <c r="O204" s="218"/>
      <c r="P204" s="218"/>
      <c r="Q204" s="218"/>
      <c r="R204" s="218"/>
      <c r="S204" s="218"/>
      <c r="T204" s="219"/>
      <c r="AT204" s="220" t="s">
        <v>159</v>
      </c>
      <c r="AU204" s="220" t="s">
        <v>83</v>
      </c>
      <c r="AV204" s="13" t="s">
        <v>81</v>
      </c>
      <c r="AW204" s="13" t="s">
        <v>30</v>
      </c>
      <c r="AX204" s="13" t="s">
        <v>73</v>
      </c>
      <c r="AY204" s="220" t="s">
        <v>142</v>
      </c>
    </row>
    <row r="205" spans="2:51" s="14" customFormat="1" ht="11.25">
      <c r="B205" s="221"/>
      <c r="C205" s="222"/>
      <c r="D205" s="204" t="s">
        <v>159</v>
      </c>
      <c r="E205" s="223" t="s">
        <v>1</v>
      </c>
      <c r="F205" s="224" t="s">
        <v>1453</v>
      </c>
      <c r="G205" s="222"/>
      <c r="H205" s="225">
        <v>7.1</v>
      </c>
      <c r="I205" s="226"/>
      <c r="J205" s="222"/>
      <c r="K205" s="222"/>
      <c r="L205" s="227"/>
      <c r="M205" s="228"/>
      <c r="N205" s="229"/>
      <c r="O205" s="229"/>
      <c r="P205" s="229"/>
      <c r="Q205" s="229"/>
      <c r="R205" s="229"/>
      <c r="S205" s="229"/>
      <c r="T205" s="230"/>
      <c r="AT205" s="231" t="s">
        <v>159</v>
      </c>
      <c r="AU205" s="231" t="s">
        <v>83</v>
      </c>
      <c r="AV205" s="14" t="s">
        <v>83</v>
      </c>
      <c r="AW205" s="14" t="s">
        <v>30</v>
      </c>
      <c r="AX205" s="14" t="s">
        <v>81</v>
      </c>
      <c r="AY205" s="231" t="s">
        <v>142</v>
      </c>
    </row>
    <row r="206" spans="1:65" s="2" customFormat="1" ht="24.2" customHeight="1">
      <c r="A206" s="34"/>
      <c r="B206" s="35"/>
      <c r="C206" s="247" t="s">
        <v>269</v>
      </c>
      <c r="D206" s="247" t="s">
        <v>376</v>
      </c>
      <c r="E206" s="248" t="s">
        <v>1660</v>
      </c>
      <c r="F206" s="249" t="s">
        <v>1661</v>
      </c>
      <c r="G206" s="250" t="s">
        <v>290</v>
      </c>
      <c r="H206" s="251">
        <v>7.207</v>
      </c>
      <c r="I206" s="252"/>
      <c r="J206" s="253">
        <f>ROUND(I206*H206,2)</f>
        <v>0</v>
      </c>
      <c r="K206" s="249" t="s">
        <v>149</v>
      </c>
      <c r="L206" s="254"/>
      <c r="M206" s="255" t="s">
        <v>1</v>
      </c>
      <c r="N206" s="256" t="s">
        <v>38</v>
      </c>
      <c r="O206" s="71"/>
      <c r="P206" s="200">
        <f>O206*H206</f>
        <v>0</v>
      </c>
      <c r="Q206" s="200">
        <v>0.0036</v>
      </c>
      <c r="R206" s="200">
        <f>Q206*H206</f>
        <v>0.025945199999999998</v>
      </c>
      <c r="S206" s="200">
        <v>0</v>
      </c>
      <c r="T206" s="201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02" t="s">
        <v>198</v>
      </c>
      <c r="AT206" s="202" t="s">
        <v>376</v>
      </c>
      <c r="AU206" s="202" t="s">
        <v>83</v>
      </c>
      <c r="AY206" s="17" t="s">
        <v>142</v>
      </c>
      <c r="BE206" s="203">
        <f>IF(N206="základní",J206,0)</f>
        <v>0</v>
      </c>
      <c r="BF206" s="203">
        <f>IF(N206="snížená",J206,0)</f>
        <v>0</v>
      </c>
      <c r="BG206" s="203">
        <f>IF(N206="zákl. přenesená",J206,0)</f>
        <v>0</v>
      </c>
      <c r="BH206" s="203">
        <f>IF(N206="sníž. přenesená",J206,0)</f>
        <v>0</v>
      </c>
      <c r="BI206" s="203">
        <f>IF(N206="nulová",J206,0)</f>
        <v>0</v>
      </c>
      <c r="BJ206" s="17" t="s">
        <v>81</v>
      </c>
      <c r="BK206" s="203">
        <f>ROUND(I206*H206,2)</f>
        <v>0</v>
      </c>
      <c r="BL206" s="17" t="s">
        <v>168</v>
      </c>
      <c r="BM206" s="202" t="s">
        <v>1662</v>
      </c>
    </row>
    <row r="207" spans="1:47" s="2" customFormat="1" ht="11.25">
      <c r="A207" s="34"/>
      <c r="B207" s="35"/>
      <c r="C207" s="36"/>
      <c r="D207" s="204" t="s">
        <v>152</v>
      </c>
      <c r="E207" s="36"/>
      <c r="F207" s="205" t="s">
        <v>1661</v>
      </c>
      <c r="G207" s="36"/>
      <c r="H207" s="36"/>
      <c r="I207" s="206"/>
      <c r="J207" s="36"/>
      <c r="K207" s="36"/>
      <c r="L207" s="39"/>
      <c r="M207" s="207"/>
      <c r="N207" s="208"/>
      <c r="O207" s="71"/>
      <c r="P207" s="71"/>
      <c r="Q207" s="71"/>
      <c r="R207" s="71"/>
      <c r="S207" s="71"/>
      <c r="T207" s="72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T207" s="17" t="s">
        <v>152</v>
      </c>
      <c r="AU207" s="17" t="s">
        <v>83</v>
      </c>
    </row>
    <row r="208" spans="2:51" s="14" customFormat="1" ht="11.25">
      <c r="B208" s="221"/>
      <c r="C208" s="222"/>
      <c r="D208" s="204" t="s">
        <v>159</v>
      </c>
      <c r="E208" s="222"/>
      <c r="F208" s="224" t="s">
        <v>1663</v>
      </c>
      <c r="G208" s="222"/>
      <c r="H208" s="225">
        <v>7.207</v>
      </c>
      <c r="I208" s="226"/>
      <c r="J208" s="222"/>
      <c r="K208" s="222"/>
      <c r="L208" s="227"/>
      <c r="M208" s="228"/>
      <c r="N208" s="229"/>
      <c r="O208" s="229"/>
      <c r="P208" s="229"/>
      <c r="Q208" s="229"/>
      <c r="R208" s="229"/>
      <c r="S208" s="229"/>
      <c r="T208" s="230"/>
      <c r="AT208" s="231" t="s">
        <v>159</v>
      </c>
      <c r="AU208" s="231" t="s">
        <v>83</v>
      </c>
      <c r="AV208" s="14" t="s">
        <v>83</v>
      </c>
      <c r="AW208" s="14" t="s">
        <v>4</v>
      </c>
      <c r="AX208" s="14" t="s">
        <v>81</v>
      </c>
      <c r="AY208" s="231" t="s">
        <v>142</v>
      </c>
    </row>
    <row r="209" spans="1:65" s="2" customFormat="1" ht="24.2" customHeight="1">
      <c r="A209" s="34"/>
      <c r="B209" s="35"/>
      <c r="C209" s="191" t="s">
        <v>275</v>
      </c>
      <c r="D209" s="191" t="s">
        <v>145</v>
      </c>
      <c r="E209" s="192" t="s">
        <v>1664</v>
      </c>
      <c r="F209" s="193" t="s">
        <v>1665</v>
      </c>
      <c r="G209" s="194" t="s">
        <v>408</v>
      </c>
      <c r="H209" s="195">
        <v>12</v>
      </c>
      <c r="I209" s="196"/>
      <c r="J209" s="197">
        <f>ROUND(I209*H209,2)</f>
        <v>0</v>
      </c>
      <c r="K209" s="193" t="s">
        <v>149</v>
      </c>
      <c r="L209" s="39"/>
      <c r="M209" s="198" t="s">
        <v>1</v>
      </c>
      <c r="N209" s="199" t="s">
        <v>38</v>
      </c>
      <c r="O209" s="71"/>
      <c r="P209" s="200">
        <f>O209*H209</f>
        <v>0</v>
      </c>
      <c r="Q209" s="200">
        <v>0</v>
      </c>
      <c r="R209" s="200">
        <f>Q209*H209</f>
        <v>0</v>
      </c>
      <c r="S209" s="200">
        <v>0</v>
      </c>
      <c r="T209" s="201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202" t="s">
        <v>168</v>
      </c>
      <c r="AT209" s="202" t="s">
        <v>145</v>
      </c>
      <c r="AU209" s="202" t="s">
        <v>83</v>
      </c>
      <c r="AY209" s="17" t="s">
        <v>142</v>
      </c>
      <c r="BE209" s="203">
        <f>IF(N209="základní",J209,0)</f>
        <v>0</v>
      </c>
      <c r="BF209" s="203">
        <f>IF(N209="snížená",J209,0)</f>
        <v>0</v>
      </c>
      <c r="BG209" s="203">
        <f>IF(N209="zákl. přenesená",J209,0)</f>
        <v>0</v>
      </c>
      <c r="BH209" s="203">
        <f>IF(N209="sníž. přenesená",J209,0)</f>
        <v>0</v>
      </c>
      <c r="BI209" s="203">
        <f>IF(N209="nulová",J209,0)</f>
        <v>0</v>
      </c>
      <c r="BJ209" s="17" t="s">
        <v>81</v>
      </c>
      <c r="BK209" s="203">
        <f>ROUND(I209*H209,2)</f>
        <v>0</v>
      </c>
      <c r="BL209" s="17" t="s">
        <v>168</v>
      </c>
      <c r="BM209" s="202" t="s">
        <v>1666</v>
      </c>
    </row>
    <row r="210" spans="1:47" s="2" customFormat="1" ht="19.5">
      <c r="A210" s="34"/>
      <c r="B210" s="35"/>
      <c r="C210" s="36"/>
      <c r="D210" s="204" t="s">
        <v>152</v>
      </c>
      <c r="E210" s="36"/>
      <c r="F210" s="205" t="s">
        <v>1667</v>
      </c>
      <c r="G210" s="36"/>
      <c r="H210" s="36"/>
      <c r="I210" s="206"/>
      <c r="J210" s="36"/>
      <c r="K210" s="36"/>
      <c r="L210" s="39"/>
      <c r="M210" s="207"/>
      <c r="N210" s="208"/>
      <c r="O210" s="71"/>
      <c r="P210" s="71"/>
      <c r="Q210" s="71"/>
      <c r="R210" s="71"/>
      <c r="S210" s="71"/>
      <c r="T210" s="72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T210" s="17" t="s">
        <v>152</v>
      </c>
      <c r="AU210" s="17" t="s">
        <v>83</v>
      </c>
    </row>
    <row r="211" spans="1:47" s="2" customFormat="1" ht="11.25">
      <c r="A211" s="34"/>
      <c r="B211" s="35"/>
      <c r="C211" s="36"/>
      <c r="D211" s="209" t="s">
        <v>153</v>
      </c>
      <c r="E211" s="36"/>
      <c r="F211" s="210" t="s">
        <v>1668</v>
      </c>
      <c r="G211" s="36"/>
      <c r="H211" s="36"/>
      <c r="I211" s="206"/>
      <c r="J211" s="36"/>
      <c r="K211" s="36"/>
      <c r="L211" s="39"/>
      <c r="M211" s="207"/>
      <c r="N211" s="208"/>
      <c r="O211" s="71"/>
      <c r="P211" s="71"/>
      <c r="Q211" s="71"/>
      <c r="R211" s="71"/>
      <c r="S211" s="71"/>
      <c r="T211" s="72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T211" s="17" t="s">
        <v>153</v>
      </c>
      <c r="AU211" s="17" t="s">
        <v>83</v>
      </c>
    </row>
    <row r="212" spans="2:51" s="13" customFormat="1" ht="11.25">
      <c r="B212" s="211"/>
      <c r="C212" s="212"/>
      <c r="D212" s="204" t="s">
        <v>159</v>
      </c>
      <c r="E212" s="213" t="s">
        <v>1</v>
      </c>
      <c r="F212" s="214" t="s">
        <v>1604</v>
      </c>
      <c r="G212" s="212"/>
      <c r="H212" s="213" t="s">
        <v>1</v>
      </c>
      <c r="I212" s="215"/>
      <c r="J212" s="212"/>
      <c r="K212" s="212"/>
      <c r="L212" s="216"/>
      <c r="M212" s="217"/>
      <c r="N212" s="218"/>
      <c r="O212" s="218"/>
      <c r="P212" s="218"/>
      <c r="Q212" s="218"/>
      <c r="R212" s="218"/>
      <c r="S212" s="218"/>
      <c r="T212" s="219"/>
      <c r="AT212" s="220" t="s">
        <v>159</v>
      </c>
      <c r="AU212" s="220" t="s">
        <v>83</v>
      </c>
      <c r="AV212" s="13" t="s">
        <v>81</v>
      </c>
      <c r="AW212" s="13" t="s">
        <v>30</v>
      </c>
      <c r="AX212" s="13" t="s">
        <v>73</v>
      </c>
      <c r="AY212" s="220" t="s">
        <v>142</v>
      </c>
    </row>
    <row r="213" spans="2:51" s="14" customFormat="1" ht="11.25">
      <c r="B213" s="221"/>
      <c r="C213" s="222"/>
      <c r="D213" s="204" t="s">
        <v>159</v>
      </c>
      <c r="E213" s="223" t="s">
        <v>1</v>
      </c>
      <c r="F213" s="224" t="s">
        <v>1669</v>
      </c>
      <c r="G213" s="222"/>
      <c r="H213" s="225">
        <v>12</v>
      </c>
      <c r="I213" s="226"/>
      <c r="J213" s="222"/>
      <c r="K213" s="222"/>
      <c r="L213" s="227"/>
      <c r="M213" s="228"/>
      <c r="N213" s="229"/>
      <c r="O213" s="229"/>
      <c r="P213" s="229"/>
      <c r="Q213" s="229"/>
      <c r="R213" s="229"/>
      <c r="S213" s="229"/>
      <c r="T213" s="230"/>
      <c r="AT213" s="231" t="s">
        <v>159</v>
      </c>
      <c r="AU213" s="231" t="s">
        <v>83</v>
      </c>
      <c r="AV213" s="14" t="s">
        <v>83</v>
      </c>
      <c r="AW213" s="14" t="s">
        <v>30</v>
      </c>
      <c r="AX213" s="14" t="s">
        <v>81</v>
      </c>
      <c r="AY213" s="231" t="s">
        <v>142</v>
      </c>
    </row>
    <row r="214" spans="1:65" s="2" customFormat="1" ht="16.5" customHeight="1">
      <c r="A214" s="34"/>
      <c r="B214" s="35"/>
      <c r="C214" s="247" t="s">
        <v>7</v>
      </c>
      <c r="D214" s="247" t="s">
        <v>376</v>
      </c>
      <c r="E214" s="248" t="s">
        <v>1670</v>
      </c>
      <c r="F214" s="249" t="s">
        <v>1671</v>
      </c>
      <c r="G214" s="250" t="s">
        <v>408</v>
      </c>
      <c r="H214" s="251">
        <v>3</v>
      </c>
      <c r="I214" s="252"/>
      <c r="J214" s="253">
        <f>ROUND(I214*H214,2)</f>
        <v>0</v>
      </c>
      <c r="K214" s="249" t="s">
        <v>149</v>
      </c>
      <c r="L214" s="254"/>
      <c r="M214" s="255" t="s">
        <v>1</v>
      </c>
      <c r="N214" s="256" t="s">
        <v>38</v>
      </c>
      <c r="O214" s="71"/>
      <c r="P214" s="200">
        <f>O214*H214</f>
        <v>0</v>
      </c>
      <c r="Q214" s="200">
        <v>0.0008</v>
      </c>
      <c r="R214" s="200">
        <f>Q214*H214</f>
        <v>0.0024000000000000002</v>
      </c>
      <c r="S214" s="200">
        <v>0</v>
      </c>
      <c r="T214" s="201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202" t="s">
        <v>198</v>
      </c>
      <c r="AT214" s="202" t="s">
        <v>376</v>
      </c>
      <c r="AU214" s="202" t="s">
        <v>83</v>
      </c>
      <c r="AY214" s="17" t="s">
        <v>142</v>
      </c>
      <c r="BE214" s="203">
        <f>IF(N214="základní",J214,0)</f>
        <v>0</v>
      </c>
      <c r="BF214" s="203">
        <f>IF(N214="snížená",J214,0)</f>
        <v>0</v>
      </c>
      <c r="BG214" s="203">
        <f>IF(N214="zákl. přenesená",J214,0)</f>
        <v>0</v>
      </c>
      <c r="BH214" s="203">
        <f>IF(N214="sníž. přenesená",J214,0)</f>
        <v>0</v>
      </c>
      <c r="BI214" s="203">
        <f>IF(N214="nulová",J214,0)</f>
        <v>0</v>
      </c>
      <c r="BJ214" s="17" t="s">
        <v>81</v>
      </c>
      <c r="BK214" s="203">
        <f>ROUND(I214*H214,2)</f>
        <v>0</v>
      </c>
      <c r="BL214" s="17" t="s">
        <v>168</v>
      </c>
      <c r="BM214" s="202" t="s">
        <v>1672</v>
      </c>
    </row>
    <row r="215" spans="1:47" s="2" customFormat="1" ht="11.25">
      <c r="A215" s="34"/>
      <c r="B215" s="35"/>
      <c r="C215" s="36"/>
      <c r="D215" s="204" t="s">
        <v>152</v>
      </c>
      <c r="E215" s="36"/>
      <c r="F215" s="205" t="s">
        <v>1671</v>
      </c>
      <c r="G215" s="36"/>
      <c r="H215" s="36"/>
      <c r="I215" s="206"/>
      <c r="J215" s="36"/>
      <c r="K215" s="36"/>
      <c r="L215" s="39"/>
      <c r="M215" s="207"/>
      <c r="N215" s="208"/>
      <c r="O215" s="71"/>
      <c r="P215" s="71"/>
      <c r="Q215" s="71"/>
      <c r="R215" s="71"/>
      <c r="S215" s="71"/>
      <c r="T215" s="72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T215" s="17" t="s">
        <v>152</v>
      </c>
      <c r="AU215" s="17" t="s">
        <v>83</v>
      </c>
    </row>
    <row r="216" spans="1:65" s="2" customFormat="1" ht="16.5" customHeight="1">
      <c r="A216" s="34"/>
      <c r="B216" s="35"/>
      <c r="C216" s="247" t="s">
        <v>458</v>
      </c>
      <c r="D216" s="247" t="s">
        <v>376</v>
      </c>
      <c r="E216" s="248" t="s">
        <v>1673</v>
      </c>
      <c r="F216" s="249" t="s">
        <v>1674</v>
      </c>
      <c r="G216" s="250" t="s">
        <v>408</v>
      </c>
      <c r="H216" s="251">
        <v>2</v>
      </c>
      <c r="I216" s="252"/>
      <c r="J216" s="253">
        <f>ROUND(I216*H216,2)</f>
        <v>0</v>
      </c>
      <c r="K216" s="249" t="s">
        <v>149</v>
      </c>
      <c r="L216" s="254"/>
      <c r="M216" s="255" t="s">
        <v>1</v>
      </c>
      <c r="N216" s="256" t="s">
        <v>38</v>
      </c>
      <c r="O216" s="71"/>
      <c r="P216" s="200">
        <f>O216*H216</f>
        <v>0</v>
      </c>
      <c r="Q216" s="200">
        <v>0.0007</v>
      </c>
      <c r="R216" s="200">
        <f>Q216*H216</f>
        <v>0.0014</v>
      </c>
      <c r="S216" s="200">
        <v>0</v>
      </c>
      <c r="T216" s="201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202" t="s">
        <v>198</v>
      </c>
      <c r="AT216" s="202" t="s">
        <v>376</v>
      </c>
      <c r="AU216" s="202" t="s">
        <v>83</v>
      </c>
      <c r="AY216" s="17" t="s">
        <v>142</v>
      </c>
      <c r="BE216" s="203">
        <f>IF(N216="základní",J216,0)</f>
        <v>0</v>
      </c>
      <c r="BF216" s="203">
        <f>IF(N216="snížená",J216,0)</f>
        <v>0</v>
      </c>
      <c r="BG216" s="203">
        <f>IF(N216="zákl. přenesená",J216,0)</f>
        <v>0</v>
      </c>
      <c r="BH216" s="203">
        <f>IF(N216="sníž. přenesená",J216,0)</f>
        <v>0</v>
      </c>
      <c r="BI216" s="203">
        <f>IF(N216="nulová",J216,0)</f>
        <v>0</v>
      </c>
      <c r="BJ216" s="17" t="s">
        <v>81</v>
      </c>
      <c r="BK216" s="203">
        <f>ROUND(I216*H216,2)</f>
        <v>0</v>
      </c>
      <c r="BL216" s="17" t="s">
        <v>168</v>
      </c>
      <c r="BM216" s="202" t="s">
        <v>1675</v>
      </c>
    </row>
    <row r="217" spans="1:47" s="2" customFormat="1" ht="11.25">
      <c r="A217" s="34"/>
      <c r="B217" s="35"/>
      <c r="C217" s="36"/>
      <c r="D217" s="204" t="s">
        <v>152</v>
      </c>
      <c r="E217" s="36"/>
      <c r="F217" s="205" t="s">
        <v>1674</v>
      </c>
      <c r="G217" s="36"/>
      <c r="H217" s="36"/>
      <c r="I217" s="206"/>
      <c r="J217" s="36"/>
      <c r="K217" s="36"/>
      <c r="L217" s="39"/>
      <c r="M217" s="207"/>
      <c r="N217" s="208"/>
      <c r="O217" s="71"/>
      <c r="P217" s="71"/>
      <c r="Q217" s="71"/>
      <c r="R217" s="71"/>
      <c r="S217" s="71"/>
      <c r="T217" s="72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T217" s="17" t="s">
        <v>152</v>
      </c>
      <c r="AU217" s="17" t="s">
        <v>83</v>
      </c>
    </row>
    <row r="218" spans="1:65" s="2" customFormat="1" ht="16.5" customHeight="1">
      <c r="A218" s="34"/>
      <c r="B218" s="35"/>
      <c r="C218" s="247" t="s">
        <v>464</v>
      </c>
      <c r="D218" s="247" t="s">
        <v>376</v>
      </c>
      <c r="E218" s="248" t="s">
        <v>1676</v>
      </c>
      <c r="F218" s="249" t="s">
        <v>1677</v>
      </c>
      <c r="G218" s="250" t="s">
        <v>408</v>
      </c>
      <c r="H218" s="251">
        <v>1</v>
      </c>
      <c r="I218" s="252"/>
      <c r="J218" s="253">
        <f>ROUND(I218*H218,2)</f>
        <v>0</v>
      </c>
      <c r="K218" s="249" t="s">
        <v>149</v>
      </c>
      <c r="L218" s="254"/>
      <c r="M218" s="255" t="s">
        <v>1</v>
      </c>
      <c r="N218" s="256" t="s">
        <v>38</v>
      </c>
      <c r="O218" s="71"/>
      <c r="P218" s="200">
        <f>O218*H218</f>
        <v>0</v>
      </c>
      <c r="Q218" s="200">
        <v>0.0007</v>
      </c>
      <c r="R218" s="200">
        <f>Q218*H218</f>
        <v>0.0007</v>
      </c>
      <c r="S218" s="200">
        <v>0</v>
      </c>
      <c r="T218" s="201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202" t="s">
        <v>198</v>
      </c>
      <c r="AT218" s="202" t="s">
        <v>376</v>
      </c>
      <c r="AU218" s="202" t="s">
        <v>83</v>
      </c>
      <c r="AY218" s="17" t="s">
        <v>142</v>
      </c>
      <c r="BE218" s="203">
        <f>IF(N218="základní",J218,0)</f>
        <v>0</v>
      </c>
      <c r="BF218" s="203">
        <f>IF(N218="snížená",J218,0)</f>
        <v>0</v>
      </c>
      <c r="BG218" s="203">
        <f>IF(N218="zákl. přenesená",J218,0)</f>
        <v>0</v>
      </c>
      <c r="BH218" s="203">
        <f>IF(N218="sníž. přenesená",J218,0)</f>
        <v>0</v>
      </c>
      <c r="BI218" s="203">
        <f>IF(N218="nulová",J218,0)</f>
        <v>0</v>
      </c>
      <c r="BJ218" s="17" t="s">
        <v>81</v>
      </c>
      <c r="BK218" s="203">
        <f>ROUND(I218*H218,2)</f>
        <v>0</v>
      </c>
      <c r="BL218" s="17" t="s">
        <v>168</v>
      </c>
      <c r="BM218" s="202" t="s">
        <v>1678</v>
      </c>
    </row>
    <row r="219" spans="1:47" s="2" customFormat="1" ht="11.25">
      <c r="A219" s="34"/>
      <c r="B219" s="35"/>
      <c r="C219" s="36"/>
      <c r="D219" s="204" t="s">
        <v>152</v>
      </c>
      <c r="E219" s="36"/>
      <c r="F219" s="205" t="s">
        <v>1677</v>
      </c>
      <c r="G219" s="36"/>
      <c r="H219" s="36"/>
      <c r="I219" s="206"/>
      <c r="J219" s="36"/>
      <c r="K219" s="36"/>
      <c r="L219" s="39"/>
      <c r="M219" s="207"/>
      <c r="N219" s="208"/>
      <c r="O219" s="71"/>
      <c r="P219" s="71"/>
      <c r="Q219" s="71"/>
      <c r="R219" s="71"/>
      <c r="S219" s="71"/>
      <c r="T219" s="72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T219" s="17" t="s">
        <v>152</v>
      </c>
      <c r="AU219" s="17" t="s">
        <v>83</v>
      </c>
    </row>
    <row r="220" spans="1:65" s="2" customFormat="1" ht="16.5" customHeight="1">
      <c r="A220" s="34"/>
      <c r="B220" s="35"/>
      <c r="C220" s="247" t="s">
        <v>471</v>
      </c>
      <c r="D220" s="247" t="s">
        <v>376</v>
      </c>
      <c r="E220" s="248" t="s">
        <v>1679</v>
      </c>
      <c r="F220" s="249" t="s">
        <v>1680</v>
      </c>
      <c r="G220" s="250" t="s">
        <v>408</v>
      </c>
      <c r="H220" s="251">
        <v>6</v>
      </c>
      <c r="I220" s="252"/>
      <c r="J220" s="253">
        <f>ROUND(I220*H220,2)</f>
        <v>0</v>
      </c>
      <c r="K220" s="249" t="s">
        <v>149</v>
      </c>
      <c r="L220" s="254"/>
      <c r="M220" s="255" t="s">
        <v>1</v>
      </c>
      <c r="N220" s="256" t="s">
        <v>38</v>
      </c>
      <c r="O220" s="71"/>
      <c r="P220" s="200">
        <f>O220*H220</f>
        <v>0</v>
      </c>
      <c r="Q220" s="200">
        <v>0.001</v>
      </c>
      <c r="R220" s="200">
        <f>Q220*H220</f>
        <v>0.006</v>
      </c>
      <c r="S220" s="200">
        <v>0</v>
      </c>
      <c r="T220" s="201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202" t="s">
        <v>198</v>
      </c>
      <c r="AT220" s="202" t="s">
        <v>376</v>
      </c>
      <c r="AU220" s="202" t="s">
        <v>83</v>
      </c>
      <c r="AY220" s="17" t="s">
        <v>142</v>
      </c>
      <c r="BE220" s="203">
        <f>IF(N220="základní",J220,0)</f>
        <v>0</v>
      </c>
      <c r="BF220" s="203">
        <f>IF(N220="snížená",J220,0)</f>
        <v>0</v>
      </c>
      <c r="BG220" s="203">
        <f>IF(N220="zákl. přenesená",J220,0)</f>
        <v>0</v>
      </c>
      <c r="BH220" s="203">
        <f>IF(N220="sníž. přenesená",J220,0)</f>
        <v>0</v>
      </c>
      <c r="BI220" s="203">
        <f>IF(N220="nulová",J220,0)</f>
        <v>0</v>
      </c>
      <c r="BJ220" s="17" t="s">
        <v>81</v>
      </c>
      <c r="BK220" s="203">
        <f>ROUND(I220*H220,2)</f>
        <v>0</v>
      </c>
      <c r="BL220" s="17" t="s">
        <v>168</v>
      </c>
      <c r="BM220" s="202" t="s">
        <v>1681</v>
      </c>
    </row>
    <row r="221" spans="1:47" s="2" customFormat="1" ht="11.25">
      <c r="A221" s="34"/>
      <c r="B221" s="35"/>
      <c r="C221" s="36"/>
      <c r="D221" s="204" t="s">
        <v>152</v>
      </c>
      <c r="E221" s="36"/>
      <c r="F221" s="205" t="s">
        <v>1680</v>
      </c>
      <c r="G221" s="36"/>
      <c r="H221" s="36"/>
      <c r="I221" s="206"/>
      <c r="J221" s="36"/>
      <c r="K221" s="36"/>
      <c r="L221" s="39"/>
      <c r="M221" s="207"/>
      <c r="N221" s="208"/>
      <c r="O221" s="71"/>
      <c r="P221" s="71"/>
      <c r="Q221" s="71"/>
      <c r="R221" s="71"/>
      <c r="S221" s="71"/>
      <c r="T221" s="72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T221" s="17" t="s">
        <v>152</v>
      </c>
      <c r="AU221" s="17" t="s">
        <v>83</v>
      </c>
    </row>
    <row r="222" spans="1:65" s="2" customFormat="1" ht="24.2" customHeight="1">
      <c r="A222" s="34"/>
      <c r="B222" s="35"/>
      <c r="C222" s="191" t="s">
        <v>479</v>
      </c>
      <c r="D222" s="191" t="s">
        <v>145</v>
      </c>
      <c r="E222" s="192" t="s">
        <v>1682</v>
      </c>
      <c r="F222" s="193" t="s">
        <v>1683</v>
      </c>
      <c r="G222" s="194" t="s">
        <v>408</v>
      </c>
      <c r="H222" s="195">
        <v>7</v>
      </c>
      <c r="I222" s="196"/>
      <c r="J222" s="197">
        <f>ROUND(I222*H222,2)</f>
        <v>0</v>
      </c>
      <c r="K222" s="193" t="s">
        <v>149</v>
      </c>
      <c r="L222" s="39"/>
      <c r="M222" s="198" t="s">
        <v>1</v>
      </c>
      <c r="N222" s="199" t="s">
        <v>38</v>
      </c>
      <c r="O222" s="71"/>
      <c r="P222" s="200">
        <f>O222*H222</f>
        <v>0</v>
      </c>
      <c r="Q222" s="200">
        <v>0</v>
      </c>
      <c r="R222" s="200">
        <f>Q222*H222</f>
        <v>0</v>
      </c>
      <c r="S222" s="200">
        <v>0</v>
      </c>
      <c r="T222" s="201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202" t="s">
        <v>168</v>
      </c>
      <c r="AT222" s="202" t="s">
        <v>145</v>
      </c>
      <c r="AU222" s="202" t="s">
        <v>83</v>
      </c>
      <c r="AY222" s="17" t="s">
        <v>142</v>
      </c>
      <c r="BE222" s="203">
        <f>IF(N222="základní",J222,0)</f>
        <v>0</v>
      </c>
      <c r="BF222" s="203">
        <f>IF(N222="snížená",J222,0)</f>
        <v>0</v>
      </c>
      <c r="BG222" s="203">
        <f>IF(N222="zákl. přenesená",J222,0)</f>
        <v>0</v>
      </c>
      <c r="BH222" s="203">
        <f>IF(N222="sníž. přenesená",J222,0)</f>
        <v>0</v>
      </c>
      <c r="BI222" s="203">
        <f>IF(N222="nulová",J222,0)</f>
        <v>0</v>
      </c>
      <c r="BJ222" s="17" t="s">
        <v>81</v>
      </c>
      <c r="BK222" s="203">
        <f>ROUND(I222*H222,2)</f>
        <v>0</v>
      </c>
      <c r="BL222" s="17" t="s">
        <v>168</v>
      </c>
      <c r="BM222" s="202" t="s">
        <v>1684</v>
      </c>
    </row>
    <row r="223" spans="1:47" s="2" customFormat="1" ht="19.5">
      <c r="A223" s="34"/>
      <c r="B223" s="35"/>
      <c r="C223" s="36"/>
      <c r="D223" s="204" t="s">
        <v>152</v>
      </c>
      <c r="E223" s="36"/>
      <c r="F223" s="205" t="s">
        <v>1685</v>
      </c>
      <c r="G223" s="36"/>
      <c r="H223" s="36"/>
      <c r="I223" s="206"/>
      <c r="J223" s="36"/>
      <c r="K223" s="36"/>
      <c r="L223" s="39"/>
      <c r="M223" s="207"/>
      <c r="N223" s="208"/>
      <c r="O223" s="71"/>
      <c r="P223" s="71"/>
      <c r="Q223" s="71"/>
      <c r="R223" s="71"/>
      <c r="S223" s="71"/>
      <c r="T223" s="72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T223" s="17" t="s">
        <v>152</v>
      </c>
      <c r="AU223" s="17" t="s">
        <v>83</v>
      </c>
    </row>
    <row r="224" spans="1:47" s="2" customFormat="1" ht="11.25">
      <c r="A224" s="34"/>
      <c r="B224" s="35"/>
      <c r="C224" s="36"/>
      <c r="D224" s="209" t="s">
        <v>153</v>
      </c>
      <c r="E224" s="36"/>
      <c r="F224" s="210" t="s">
        <v>1686</v>
      </c>
      <c r="G224" s="36"/>
      <c r="H224" s="36"/>
      <c r="I224" s="206"/>
      <c r="J224" s="36"/>
      <c r="K224" s="36"/>
      <c r="L224" s="39"/>
      <c r="M224" s="207"/>
      <c r="N224" s="208"/>
      <c r="O224" s="71"/>
      <c r="P224" s="71"/>
      <c r="Q224" s="71"/>
      <c r="R224" s="71"/>
      <c r="S224" s="71"/>
      <c r="T224" s="72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T224" s="17" t="s">
        <v>153</v>
      </c>
      <c r="AU224" s="17" t="s">
        <v>83</v>
      </c>
    </row>
    <row r="225" spans="2:51" s="13" customFormat="1" ht="11.25">
      <c r="B225" s="211"/>
      <c r="C225" s="212"/>
      <c r="D225" s="204" t="s">
        <v>159</v>
      </c>
      <c r="E225" s="213" t="s">
        <v>1</v>
      </c>
      <c r="F225" s="214" t="s">
        <v>1604</v>
      </c>
      <c r="G225" s="212"/>
      <c r="H225" s="213" t="s">
        <v>1</v>
      </c>
      <c r="I225" s="215"/>
      <c r="J225" s="212"/>
      <c r="K225" s="212"/>
      <c r="L225" s="216"/>
      <c r="M225" s="217"/>
      <c r="N225" s="218"/>
      <c r="O225" s="218"/>
      <c r="P225" s="218"/>
      <c r="Q225" s="218"/>
      <c r="R225" s="218"/>
      <c r="S225" s="218"/>
      <c r="T225" s="219"/>
      <c r="AT225" s="220" t="s">
        <v>159</v>
      </c>
      <c r="AU225" s="220" t="s">
        <v>83</v>
      </c>
      <c r="AV225" s="13" t="s">
        <v>81</v>
      </c>
      <c r="AW225" s="13" t="s">
        <v>30</v>
      </c>
      <c r="AX225" s="13" t="s">
        <v>73</v>
      </c>
      <c r="AY225" s="220" t="s">
        <v>142</v>
      </c>
    </row>
    <row r="226" spans="2:51" s="14" customFormat="1" ht="11.25">
      <c r="B226" s="221"/>
      <c r="C226" s="222"/>
      <c r="D226" s="204" t="s">
        <v>159</v>
      </c>
      <c r="E226" s="223" t="s">
        <v>1</v>
      </c>
      <c r="F226" s="224" t="s">
        <v>1687</v>
      </c>
      <c r="G226" s="222"/>
      <c r="H226" s="225">
        <v>7</v>
      </c>
      <c r="I226" s="226"/>
      <c r="J226" s="222"/>
      <c r="K226" s="222"/>
      <c r="L226" s="227"/>
      <c r="M226" s="228"/>
      <c r="N226" s="229"/>
      <c r="O226" s="229"/>
      <c r="P226" s="229"/>
      <c r="Q226" s="229"/>
      <c r="R226" s="229"/>
      <c r="S226" s="229"/>
      <c r="T226" s="230"/>
      <c r="AT226" s="231" t="s">
        <v>159</v>
      </c>
      <c r="AU226" s="231" t="s">
        <v>83</v>
      </c>
      <c r="AV226" s="14" t="s">
        <v>83</v>
      </c>
      <c r="AW226" s="14" t="s">
        <v>30</v>
      </c>
      <c r="AX226" s="14" t="s">
        <v>81</v>
      </c>
      <c r="AY226" s="231" t="s">
        <v>142</v>
      </c>
    </row>
    <row r="227" spans="1:65" s="2" customFormat="1" ht="16.5" customHeight="1">
      <c r="A227" s="34"/>
      <c r="B227" s="35"/>
      <c r="C227" s="247" t="s">
        <v>487</v>
      </c>
      <c r="D227" s="247" t="s">
        <v>376</v>
      </c>
      <c r="E227" s="248" t="s">
        <v>1688</v>
      </c>
      <c r="F227" s="249" t="s">
        <v>1689</v>
      </c>
      <c r="G227" s="250" t="s">
        <v>408</v>
      </c>
      <c r="H227" s="251">
        <v>1.015</v>
      </c>
      <c r="I227" s="252"/>
      <c r="J227" s="253">
        <f>ROUND(I227*H227,2)</f>
        <v>0</v>
      </c>
      <c r="K227" s="249" t="s">
        <v>1</v>
      </c>
      <c r="L227" s="254"/>
      <c r="M227" s="255" t="s">
        <v>1</v>
      </c>
      <c r="N227" s="256" t="s">
        <v>38</v>
      </c>
      <c r="O227" s="71"/>
      <c r="P227" s="200">
        <f>O227*H227</f>
        <v>0</v>
      </c>
      <c r="Q227" s="200">
        <v>0.0064</v>
      </c>
      <c r="R227" s="200">
        <f>Q227*H227</f>
        <v>0.006496</v>
      </c>
      <c r="S227" s="200">
        <v>0</v>
      </c>
      <c r="T227" s="201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202" t="s">
        <v>198</v>
      </c>
      <c r="AT227" s="202" t="s">
        <v>376</v>
      </c>
      <c r="AU227" s="202" t="s">
        <v>83</v>
      </c>
      <c r="AY227" s="17" t="s">
        <v>142</v>
      </c>
      <c r="BE227" s="203">
        <f>IF(N227="základní",J227,0)</f>
        <v>0</v>
      </c>
      <c r="BF227" s="203">
        <f>IF(N227="snížená",J227,0)</f>
        <v>0</v>
      </c>
      <c r="BG227" s="203">
        <f>IF(N227="zákl. přenesená",J227,0)</f>
        <v>0</v>
      </c>
      <c r="BH227" s="203">
        <f>IF(N227="sníž. přenesená",J227,0)</f>
        <v>0</v>
      </c>
      <c r="BI227" s="203">
        <f>IF(N227="nulová",J227,0)</f>
        <v>0</v>
      </c>
      <c r="BJ227" s="17" t="s">
        <v>81</v>
      </c>
      <c r="BK227" s="203">
        <f>ROUND(I227*H227,2)</f>
        <v>0</v>
      </c>
      <c r="BL227" s="17" t="s">
        <v>168</v>
      </c>
      <c r="BM227" s="202" t="s">
        <v>1690</v>
      </c>
    </row>
    <row r="228" spans="1:47" s="2" customFormat="1" ht="11.25">
      <c r="A228" s="34"/>
      <c r="B228" s="35"/>
      <c r="C228" s="36"/>
      <c r="D228" s="204" t="s">
        <v>152</v>
      </c>
      <c r="E228" s="36"/>
      <c r="F228" s="205" t="s">
        <v>1689</v>
      </c>
      <c r="G228" s="36"/>
      <c r="H228" s="36"/>
      <c r="I228" s="206"/>
      <c r="J228" s="36"/>
      <c r="K228" s="36"/>
      <c r="L228" s="39"/>
      <c r="M228" s="207"/>
      <c r="N228" s="208"/>
      <c r="O228" s="71"/>
      <c r="P228" s="71"/>
      <c r="Q228" s="71"/>
      <c r="R228" s="71"/>
      <c r="S228" s="71"/>
      <c r="T228" s="72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T228" s="17" t="s">
        <v>152</v>
      </c>
      <c r="AU228" s="17" t="s">
        <v>83</v>
      </c>
    </row>
    <row r="229" spans="2:51" s="14" customFormat="1" ht="11.25">
      <c r="B229" s="221"/>
      <c r="C229" s="222"/>
      <c r="D229" s="204" t="s">
        <v>159</v>
      </c>
      <c r="E229" s="222"/>
      <c r="F229" s="224" t="s">
        <v>1654</v>
      </c>
      <c r="G229" s="222"/>
      <c r="H229" s="225">
        <v>1.015</v>
      </c>
      <c r="I229" s="226"/>
      <c r="J229" s="222"/>
      <c r="K229" s="222"/>
      <c r="L229" s="227"/>
      <c r="M229" s="228"/>
      <c r="N229" s="229"/>
      <c r="O229" s="229"/>
      <c r="P229" s="229"/>
      <c r="Q229" s="229"/>
      <c r="R229" s="229"/>
      <c r="S229" s="229"/>
      <c r="T229" s="230"/>
      <c r="AT229" s="231" t="s">
        <v>159</v>
      </c>
      <c r="AU229" s="231" t="s">
        <v>83</v>
      </c>
      <c r="AV229" s="14" t="s">
        <v>83</v>
      </c>
      <c r="AW229" s="14" t="s">
        <v>4</v>
      </c>
      <c r="AX229" s="14" t="s">
        <v>81</v>
      </c>
      <c r="AY229" s="231" t="s">
        <v>142</v>
      </c>
    </row>
    <row r="230" spans="1:65" s="2" customFormat="1" ht="16.5" customHeight="1">
      <c r="A230" s="34"/>
      <c r="B230" s="35"/>
      <c r="C230" s="247" t="s">
        <v>495</v>
      </c>
      <c r="D230" s="247" t="s">
        <v>376</v>
      </c>
      <c r="E230" s="248" t="s">
        <v>1691</v>
      </c>
      <c r="F230" s="249" t="s">
        <v>1692</v>
      </c>
      <c r="G230" s="250" t="s">
        <v>408</v>
      </c>
      <c r="H230" s="251">
        <v>3</v>
      </c>
      <c r="I230" s="252"/>
      <c r="J230" s="253">
        <f>ROUND(I230*H230,2)</f>
        <v>0</v>
      </c>
      <c r="K230" s="249" t="s">
        <v>149</v>
      </c>
      <c r="L230" s="254"/>
      <c r="M230" s="255" t="s">
        <v>1</v>
      </c>
      <c r="N230" s="256" t="s">
        <v>38</v>
      </c>
      <c r="O230" s="71"/>
      <c r="P230" s="200">
        <f>O230*H230</f>
        <v>0</v>
      </c>
      <c r="Q230" s="200">
        <v>0.0018</v>
      </c>
      <c r="R230" s="200">
        <f>Q230*H230</f>
        <v>0.0054</v>
      </c>
      <c r="S230" s="200">
        <v>0</v>
      </c>
      <c r="T230" s="201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202" t="s">
        <v>198</v>
      </c>
      <c r="AT230" s="202" t="s">
        <v>376</v>
      </c>
      <c r="AU230" s="202" t="s">
        <v>83</v>
      </c>
      <c r="AY230" s="17" t="s">
        <v>142</v>
      </c>
      <c r="BE230" s="203">
        <f>IF(N230="základní",J230,0)</f>
        <v>0</v>
      </c>
      <c r="BF230" s="203">
        <f>IF(N230="snížená",J230,0)</f>
        <v>0</v>
      </c>
      <c r="BG230" s="203">
        <f>IF(N230="zákl. přenesená",J230,0)</f>
        <v>0</v>
      </c>
      <c r="BH230" s="203">
        <f>IF(N230="sníž. přenesená",J230,0)</f>
        <v>0</v>
      </c>
      <c r="BI230" s="203">
        <f>IF(N230="nulová",J230,0)</f>
        <v>0</v>
      </c>
      <c r="BJ230" s="17" t="s">
        <v>81</v>
      </c>
      <c r="BK230" s="203">
        <f>ROUND(I230*H230,2)</f>
        <v>0</v>
      </c>
      <c r="BL230" s="17" t="s">
        <v>168</v>
      </c>
      <c r="BM230" s="202" t="s">
        <v>1693</v>
      </c>
    </row>
    <row r="231" spans="1:47" s="2" customFormat="1" ht="11.25">
      <c r="A231" s="34"/>
      <c r="B231" s="35"/>
      <c r="C231" s="36"/>
      <c r="D231" s="204" t="s">
        <v>152</v>
      </c>
      <c r="E231" s="36"/>
      <c r="F231" s="205" t="s">
        <v>1692</v>
      </c>
      <c r="G231" s="36"/>
      <c r="H231" s="36"/>
      <c r="I231" s="206"/>
      <c r="J231" s="36"/>
      <c r="K231" s="36"/>
      <c r="L231" s="39"/>
      <c r="M231" s="207"/>
      <c r="N231" s="208"/>
      <c r="O231" s="71"/>
      <c r="P231" s="71"/>
      <c r="Q231" s="71"/>
      <c r="R231" s="71"/>
      <c r="S231" s="71"/>
      <c r="T231" s="72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T231" s="17" t="s">
        <v>152</v>
      </c>
      <c r="AU231" s="17" t="s">
        <v>83</v>
      </c>
    </row>
    <row r="232" spans="1:65" s="2" customFormat="1" ht="24.2" customHeight="1">
      <c r="A232" s="34"/>
      <c r="B232" s="35"/>
      <c r="C232" s="247" t="s">
        <v>502</v>
      </c>
      <c r="D232" s="247" t="s">
        <v>376</v>
      </c>
      <c r="E232" s="248" t="s">
        <v>806</v>
      </c>
      <c r="F232" s="249" t="s">
        <v>807</v>
      </c>
      <c r="G232" s="250" t="s">
        <v>408</v>
      </c>
      <c r="H232" s="251">
        <v>3</v>
      </c>
      <c r="I232" s="252"/>
      <c r="J232" s="253">
        <f>ROUND(I232*H232,2)</f>
        <v>0</v>
      </c>
      <c r="K232" s="249" t="s">
        <v>149</v>
      </c>
      <c r="L232" s="254"/>
      <c r="M232" s="255" t="s">
        <v>1</v>
      </c>
      <c r="N232" s="256" t="s">
        <v>38</v>
      </c>
      <c r="O232" s="71"/>
      <c r="P232" s="200">
        <f>O232*H232</f>
        <v>0</v>
      </c>
      <c r="Q232" s="200">
        <v>0.0012</v>
      </c>
      <c r="R232" s="200">
        <f>Q232*H232</f>
        <v>0.0036</v>
      </c>
      <c r="S232" s="200">
        <v>0</v>
      </c>
      <c r="T232" s="201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202" t="s">
        <v>198</v>
      </c>
      <c r="AT232" s="202" t="s">
        <v>376</v>
      </c>
      <c r="AU232" s="202" t="s">
        <v>83</v>
      </c>
      <c r="AY232" s="17" t="s">
        <v>142</v>
      </c>
      <c r="BE232" s="203">
        <f>IF(N232="základní",J232,0)</f>
        <v>0</v>
      </c>
      <c r="BF232" s="203">
        <f>IF(N232="snížená",J232,0)</f>
        <v>0</v>
      </c>
      <c r="BG232" s="203">
        <f>IF(N232="zákl. přenesená",J232,0)</f>
        <v>0</v>
      </c>
      <c r="BH232" s="203">
        <f>IF(N232="sníž. přenesená",J232,0)</f>
        <v>0</v>
      </c>
      <c r="BI232" s="203">
        <f>IF(N232="nulová",J232,0)</f>
        <v>0</v>
      </c>
      <c r="BJ232" s="17" t="s">
        <v>81</v>
      </c>
      <c r="BK232" s="203">
        <f>ROUND(I232*H232,2)</f>
        <v>0</v>
      </c>
      <c r="BL232" s="17" t="s">
        <v>168</v>
      </c>
      <c r="BM232" s="202" t="s">
        <v>1694</v>
      </c>
    </row>
    <row r="233" spans="1:47" s="2" customFormat="1" ht="19.5">
      <c r="A233" s="34"/>
      <c r="B233" s="35"/>
      <c r="C233" s="36"/>
      <c r="D233" s="204" t="s">
        <v>152</v>
      </c>
      <c r="E233" s="36"/>
      <c r="F233" s="205" t="s">
        <v>807</v>
      </c>
      <c r="G233" s="36"/>
      <c r="H233" s="36"/>
      <c r="I233" s="206"/>
      <c r="J233" s="36"/>
      <c r="K233" s="36"/>
      <c r="L233" s="39"/>
      <c r="M233" s="207"/>
      <c r="N233" s="208"/>
      <c r="O233" s="71"/>
      <c r="P233" s="71"/>
      <c r="Q233" s="71"/>
      <c r="R233" s="71"/>
      <c r="S233" s="71"/>
      <c r="T233" s="72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T233" s="17" t="s">
        <v>152</v>
      </c>
      <c r="AU233" s="17" t="s">
        <v>83</v>
      </c>
    </row>
    <row r="234" spans="1:65" s="2" customFormat="1" ht="24.2" customHeight="1">
      <c r="A234" s="34"/>
      <c r="B234" s="35"/>
      <c r="C234" s="191" t="s">
        <v>510</v>
      </c>
      <c r="D234" s="191" t="s">
        <v>145</v>
      </c>
      <c r="E234" s="192" t="s">
        <v>1695</v>
      </c>
      <c r="F234" s="193" t="s">
        <v>1696</v>
      </c>
      <c r="G234" s="194" t="s">
        <v>408</v>
      </c>
      <c r="H234" s="195">
        <v>1</v>
      </c>
      <c r="I234" s="196"/>
      <c r="J234" s="197">
        <f>ROUND(I234*H234,2)</f>
        <v>0</v>
      </c>
      <c r="K234" s="193" t="s">
        <v>149</v>
      </c>
      <c r="L234" s="39"/>
      <c r="M234" s="198" t="s">
        <v>1</v>
      </c>
      <c r="N234" s="199" t="s">
        <v>38</v>
      </c>
      <c r="O234" s="71"/>
      <c r="P234" s="200">
        <f>O234*H234</f>
        <v>0</v>
      </c>
      <c r="Q234" s="200">
        <v>0</v>
      </c>
      <c r="R234" s="200">
        <f>Q234*H234</f>
        <v>0</v>
      </c>
      <c r="S234" s="200">
        <v>0</v>
      </c>
      <c r="T234" s="201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202" t="s">
        <v>168</v>
      </c>
      <c r="AT234" s="202" t="s">
        <v>145</v>
      </c>
      <c r="AU234" s="202" t="s">
        <v>83</v>
      </c>
      <c r="AY234" s="17" t="s">
        <v>142</v>
      </c>
      <c r="BE234" s="203">
        <f>IF(N234="základní",J234,0)</f>
        <v>0</v>
      </c>
      <c r="BF234" s="203">
        <f>IF(N234="snížená",J234,0)</f>
        <v>0</v>
      </c>
      <c r="BG234" s="203">
        <f>IF(N234="zákl. přenesená",J234,0)</f>
        <v>0</v>
      </c>
      <c r="BH234" s="203">
        <f>IF(N234="sníž. přenesená",J234,0)</f>
        <v>0</v>
      </c>
      <c r="BI234" s="203">
        <f>IF(N234="nulová",J234,0)</f>
        <v>0</v>
      </c>
      <c r="BJ234" s="17" t="s">
        <v>81</v>
      </c>
      <c r="BK234" s="203">
        <f>ROUND(I234*H234,2)</f>
        <v>0</v>
      </c>
      <c r="BL234" s="17" t="s">
        <v>168</v>
      </c>
      <c r="BM234" s="202" t="s">
        <v>1697</v>
      </c>
    </row>
    <row r="235" spans="1:47" s="2" customFormat="1" ht="19.5">
      <c r="A235" s="34"/>
      <c r="B235" s="35"/>
      <c r="C235" s="36"/>
      <c r="D235" s="204" t="s">
        <v>152</v>
      </c>
      <c r="E235" s="36"/>
      <c r="F235" s="205" t="s">
        <v>1698</v>
      </c>
      <c r="G235" s="36"/>
      <c r="H235" s="36"/>
      <c r="I235" s="206"/>
      <c r="J235" s="36"/>
      <c r="K235" s="36"/>
      <c r="L235" s="39"/>
      <c r="M235" s="207"/>
      <c r="N235" s="208"/>
      <c r="O235" s="71"/>
      <c r="P235" s="71"/>
      <c r="Q235" s="71"/>
      <c r="R235" s="71"/>
      <c r="S235" s="71"/>
      <c r="T235" s="72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T235" s="17" t="s">
        <v>152</v>
      </c>
      <c r="AU235" s="17" t="s">
        <v>83</v>
      </c>
    </row>
    <row r="236" spans="1:47" s="2" customFormat="1" ht="11.25">
      <c r="A236" s="34"/>
      <c r="B236" s="35"/>
      <c r="C236" s="36"/>
      <c r="D236" s="209" t="s">
        <v>153</v>
      </c>
      <c r="E236" s="36"/>
      <c r="F236" s="210" t="s">
        <v>1699</v>
      </c>
      <c r="G236" s="36"/>
      <c r="H236" s="36"/>
      <c r="I236" s="206"/>
      <c r="J236" s="36"/>
      <c r="K236" s="36"/>
      <c r="L236" s="39"/>
      <c r="M236" s="207"/>
      <c r="N236" s="208"/>
      <c r="O236" s="71"/>
      <c r="P236" s="71"/>
      <c r="Q236" s="71"/>
      <c r="R236" s="71"/>
      <c r="S236" s="71"/>
      <c r="T236" s="72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T236" s="17" t="s">
        <v>153</v>
      </c>
      <c r="AU236" s="17" t="s">
        <v>83</v>
      </c>
    </row>
    <row r="237" spans="2:51" s="13" customFormat="1" ht="11.25">
      <c r="B237" s="211"/>
      <c r="C237" s="212"/>
      <c r="D237" s="204" t="s">
        <v>159</v>
      </c>
      <c r="E237" s="213" t="s">
        <v>1</v>
      </c>
      <c r="F237" s="214" t="s">
        <v>1604</v>
      </c>
      <c r="G237" s="212"/>
      <c r="H237" s="213" t="s">
        <v>1</v>
      </c>
      <c r="I237" s="215"/>
      <c r="J237" s="212"/>
      <c r="K237" s="212"/>
      <c r="L237" s="216"/>
      <c r="M237" s="217"/>
      <c r="N237" s="218"/>
      <c r="O237" s="218"/>
      <c r="P237" s="218"/>
      <c r="Q237" s="218"/>
      <c r="R237" s="218"/>
      <c r="S237" s="218"/>
      <c r="T237" s="219"/>
      <c r="AT237" s="220" t="s">
        <v>159</v>
      </c>
      <c r="AU237" s="220" t="s">
        <v>83</v>
      </c>
      <c r="AV237" s="13" t="s">
        <v>81</v>
      </c>
      <c r="AW237" s="13" t="s">
        <v>30</v>
      </c>
      <c r="AX237" s="13" t="s">
        <v>73</v>
      </c>
      <c r="AY237" s="220" t="s">
        <v>142</v>
      </c>
    </row>
    <row r="238" spans="2:51" s="14" customFormat="1" ht="11.25">
      <c r="B238" s="221"/>
      <c r="C238" s="222"/>
      <c r="D238" s="204" t="s">
        <v>159</v>
      </c>
      <c r="E238" s="223" t="s">
        <v>1</v>
      </c>
      <c r="F238" s="224" t="s">
        <v>81</v>
      </c>
      <c r="G238" s="222"/>
      <c r="H238" s="225">
        <v>1</v>
      </c>
      <c r="I238" s="226"/>
      <c r="J238" s="222"/>
      <c r="K238" s="222"/>
      <c r="L238" s="227"/>
      <c r="M238" s="228"/>
      <c r="N238" s="229"/>
      <c r="O238" s="229"/>
      <c r="P238" s="229"/>
      <c r="Q238" s="229"/>
      <c r="R238" s="229"/>
      <c r="S238" s="229"/>
      <c r="T238" s="230"/>
      <c r="AT238" s="231" t="s">
        <v>159</v>
      </c>
      <c r="AU238" s="231" t="s">
        <v>83</v>
      </c>
      <c r="AV238" s="14" t="s">
        <v>83</v>
      </c>
      <c r="AW238" s="14" t="s">
        <v>30</v>
      </c>
      <c r="AX238" s="14" t="s">
        <v>81</v>
      </c>
      <c r="AY238" s="231" t="s">
        <v>142</v>
      </c>
    </row>
    <row r="239" spans="1:65" s="2" customFormat="1" ht="16.5" customHeight="1">
      <c r="A239" s="34"/>
      <c r="B239" s="35"/>
      <c r="C239" s="247" t="s">
        <v>515</v>
      </c>
      <c r="D239" s="247" t="s">
        <v>376</v>
      </c>
      <c r="E239" s="248" t="s">
        <v>1700</v>
      </c>
      <c r="F239" s="249" t="s">
        <v>1701</v>
      </c>
      <c r="G239" s="250" t="s">
        <v>408</v>
      </c>
      <c r="H239" s="251">
        <v>1</v>
      </c>
      <c r="I239" s="252"/>
      <c r="J239" s="253">
        <f>ROUND(I239*H239,2)</f>
        <v>0</v>
      </c>
      <c r="K239" s="249" t="s">
        <v>149</v>
      </c>
      <c r="L239" s="254"/>
      <c r="M239" s="255" t="s">
        <v>1</v>
      </c>
      <c r="N239" s="256" t="s">
        <v>38</v>
      </c>
      <c r="O239" s="71"/>
      <c r="P239" s="200">
        <f>O239*H239</f>
        <v>0</v>
      </c>
      <c r="Q239" s="200">
        <v>0.00043</v>
      </c>
      <c r="R239" s="200">
        <f>Q239*H239</f>
        <v>0.00043</v>
      </c>
      <c r="S239" s="200">
        <v>0</v>
      </c>
      <c r="T239" s="201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202" t="s">
        <v>198</v>
      </c>
      <c r="AT239" s="202" t="s">
        <v>376</v>
      </c>
      <c r="AU239" s="202" t="s">
        <v>83</v>
      </c>
      <c r="AY239" s="17" t="s">
        <v>142</v>
      </c>
      <c r="BE239" s="203">
        <f>IF(N239="základní",J239,0)</f>
        <v>0</v>
      </c>
      <c r="BF239" s="203">
        <f>IF(N239="snížená",J239,0)</f>
        <v>0</v>
      </c>
      <c r="BG239" s="203">
        <f>IF(N239="zákl. přenesená",J239,0)</f>
        <v>0</v>
      </c>
      <c r="BH239" s="203">
        <f>IF(N239="sníž. přenesená",J239,0)</f>
        <v>0</v>
      </c>
      <c r="BI239" s="203">
        <f>IF(N239="nulová",J239,0)</f>
        <v>0</v>
      </c>
      <c r="BJ239" s="17" t="s">
        <v>81</v>
      </c>
      <c r="BK239" s="203">
        <f>ROUND(I239*H239,2)</f>
        <v>0</v>
      </c>
      <c r="BL239" s="17" t="s">
        <v>168</v>
      </c>
      <c r="BM239" s="202" t="s">
        <v>1702</v>
      </c>
    </row>
    <row r="240" spans="1:47" s="2" customFormat="1" ht="11.25">
      <c r="A240" s="34"/>
      <c r="B240" s="35"/>
      <c r="C240" s="36"/>
      <c r="D240" s="204" t="s">
        <v>152</v>
      </c>
      <c r="E240" s="36"/>
      <c r="F240" s="205" t="s">
        <v>1701</v>
      </c>
      <c r="G240" s="36"/>
      <c r="H240" s="36"/>
      <c r="I240" s="206"/>
      <c r="J240" s="36"/>
      <c r="K240" s="36"/>
      <c r="L240" s="39"/>
      <c r="M240" s="207"/>
      <c r="N240" s="208"/>
      <c r="O240" s="71"/>
      <c r="P240" s="71"/>
      <c r="Q240" s="71"/>
      <c r="R240" s="71"/>
      <c r="S240" s="71"/>
      <c r="T240" s="72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T240" s="17" t="s">
        <v>152</v>
      </c>
      <c r="AU240" s="17" t="s">
        <v>83</v>
      </c>
    </row>
    <row r="241" spans="1:65" s="2" customFormat="1" ht="24.2" customHeight="1">
      <c r="A241" s="34"/>
      <c r="B241" s="35"/>
      <c r="C241" s="191" t="s">
        <v>522</v>
      </c>
      <c r="D241" s="191" t="s">
        <v>145</v>
      </c>
      <c r="E241" s="192" t="s">
        <v>1703</v>
      </c>
      <c r="F241" s="193" t="s">
        <v>1704</v>
      </c>
      <c r="G241" s="194" t="s">
        <v>408</v>
      </c>
      <c r="H241" s="195">
        <v>1</v>
      </c>
      <c r="I241" s="196"/>
      <c r="J241" s="197">
        <f>ROUND(I241*H241,2)</f>
        <v>0</v>
      </c>
      <c r="K241" s="193" t="s">
        <v>149</v>
      </c>
      <c r="L241" s="39"/>
      <c r="M241" s="198" t="s">
        <v>1</v>
      </c>
      <c r="N241" s="199" t="s">
        <v>38</v>
      </c>
      <c r="O241" s="71"/>
      <c r="P241" s="200">
        <f>O241*H241</f>
        <v>0</v>
      </c>
      <c r="Q241" s="200">
        <v>0.3409</v>
      </c>
      <c r="R241" s="200">
        <f>Q241*H241</f>
        <v>0.3409</v>
      </c>
      <c r="S241" s="200">
        <v>0</v>
      </c>
      <c r="T241" s="201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202" t="s">
        <v>168</v>
      </c>
      <c r="AT241" s="202" t="s">
        <v>145</v>
      </c>
      <c r="AU241" s="202" t="s">
        <v>83</v>
      </c>
      <c r="AY241" s="17" t="s">
        <v>142</v>
      </c>
      <c r="BE241" s="203">
        <f>IF(N241="základní",J241,0)</f>
        <v>0</v>
      </c>
      <c r="BF241" s="203">
        <f>IF(N241="snížená",J241,0)</f>
        <v>0</v>
      </c>
      <c r="BG241" s="203">
        <f>IF(N241="zákl. přenesená",J241,0)</f>
        <v>0</v>
      </c>
      <c r="BH241" s="203">
        <f>IF(N241="sníž. přenesená",J241,0)</f>
        <v>0</v>
      </c>
      <c r="BI241" s="203">
        <f>IF(N241="nulová",J241,0)</f>
        <v>0</v>
      </c>
      <c r="BJ241" s="17" t="s">
        <v>81</v>
      </c>
      <c r="BK241" s="203">
        <f>ROUND(I241*H241,2)</f>
        <v>0</v>
      </c>
      <c r="BL241" s="17" t="s">
        <v>168</v>
      </c>
      <c r="BM241" s="202" t="s">
        <v>1705</v>
      </c>
    </row>
    <row r="242" spans="1:47" s="2" customFormat="1" ht="19.5">
      <c r="A242" s="34"/>
      <c r="B242" s="35"/>
      <c r="C242" s="36"/>
      <c r="D242" s="204" t="s">
        <v>152</v>
      </c>
      <c r="E242" s="36"/>
      <c r="F242" s="205" t="s">
        <v>1706</v>
      </c>
      <c r="G242" s="36"/>
      <c r="H242" s="36"/>
      <c r="I242" s="206"/>
      <c r="J242" s="36"/>
      <c r="K242" s="36"/>
      <c r="L242" s="39"/>
      <c r="M242" s="207"/>
      <c r="N242" s="208"/>
      <c r="O242" s="71"/>
      <c r="P242" s="71"/>
      <c r="Q242" s="71"/>
      <c r="R242" s="71"/>
      <c r="S242" s="71"/>
      <c r="T242" s="72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T242" s="17" t="s">
        <v>152</v>
      </c>
      <c r="AU242" s="17" t="s">
        <v>83</v>
      </c>
    </row>
    <row r="243" spans="1:47" s="2" customFormat="1" ht="11.25">
      <c r="A243" s="34"/>
      <c r="B243" s="35"/>
      <c r="C243" s="36"/>
      <c r="D243" s="209" t="s">
        <v>153</v>
      </c>
      <c r="E243" s="36"/>
      <c r="F243" s="210" t="s">
        <v>1707</v>
      </c>
      <c r="G243" s="36"/>
      <c r="H243" s="36"/>
      <c r="I243" s="206"/>
      <c r="J243" s="36"/>
      <c r="K243" s="36"/>
      <c r="L243" s="39"/>
      <c r="M243" s="207"/>
      <c r="N243" s="208"/>
      <c r="O243" s="71"/>
      <c r="P243" s="71"/>
      <c r="Q243" s="71"/>
      <c r="R243" s="71"/>
      <c r="S243" s="71"/>
      <c r="T243" s="72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T243" s="17" t="s">
        <v>153</v>
      </c>
      <c r="AU243" s="17" t="s">
        <v>83</v>
      </c>
    </row>
    <row r="244" spans="2:51" s="13" customFormat="1" ht="11.25">
      <c r="B244" s="211"/>
      <c r="C244" s="212"/>
      <c r="D244" s="204" t="s">
        <v>159</v>
      </c>
      <c r="E244" s="213" t="s">
        <v>1</v>
      </c>
      <c r="F244" s="214" t="s">
        <v>1604</v>
      </c>
      <c r="G244" s="212"/>
      <c r="H244" s="213" t="s">
        <v>1</v>
      </c>
      <c r="I244" s="215"/>
      <c r="J244" s="212"/>
      <c r="K244" s="212"/>
      <c r="L244" s="216"/>
      <c r="M244" s="217"/>
      <c r="N244" s="218"/>
      <c r="O244" s="218"/>
      <c r="P244" s="218"/>
      <c r="Q244" s="218"/>
      <c r="R244" s="218"/>
      <c r="S244" s="218"/>
      <c r="T244" s="219"/>
      <c r="AT244" s="220" t="s">
        <v>159</v>
      </c>
      <c r="AU244" s="220" t="s">
        <v>83</v>
      </c>
      <c r="AV244" s="13" t="s">
        <v>81</v>
      </c>
      <c r="AW244" s="13" t="s">
        <v>30</v>
      </c>
      <c r="AX244" s="13" t="s">
        <v>73</v>
      </c>
      <c r="AY244" s="220" t="s">
        <v>142</v>
      </c>
    </row>
    <row r="245" spans="2:51" s="14" customFormat="1" ht="11.25">
      <c r="B245" s="221"/>
      <c r="C245" s="222"/>
      <c r="D245" s="204" t="s">
        <v>159</v>
      </c>
      <c r="E245" s="223" t="s">
        <v>1</v>
      </c>
      <c r="F245" s="224" t="s">
        <v>81</v>
      </c>
      <c r="G245" s="222"/>
      <c r="H245" s="225">
        <v>1</v>
      </c>
      <c r="I245" s="226"/>
      <c r="J245" s="222"/>
      <c r="K245" s="222"/>
      <c r="L245" s="227"/>
      <c r="M245" s="228"/>
      <c r="N245" s="229"/>
      <c r="O245" s="229"/>
      <c r="P245" s="229"/>
      <c r="Q245" s="229"/>
      <c r="R245" s="229"/>
      <c r="S245" s="229"/>
      <c r="T245" s="230"/>
      <c r="AT245" s="231" t="s">
        <v>159</v>
      </c>
      <c r="AU245" s="231" t="s">
        <v>83</v>
      </c>
      <c r="AV245" s="14" t="s">
        <v>83</v>
      </c>
      <c r="AW245" s="14" t="s">
        <v>30</v>
      </c>
      <c r="AX245" s="14" t="s">
        <v>81</v>
      </c>
      <c r="AY245" s="231" t="s">
        <v>142</v>
      </c>
    </row>
    <row r="246" spans="1:65" s="2" customFormat="1" ht="24.2" customHeight="1">
      <c r="A246" s="34"/>
      <c r="B246" s="35"/>
      <c r="C246" s="247" t="s">
        <v>529</v>
      </c>
      <c r="D246" s="247" t="s">
        <v>376</v>
      </c>
      <c r="E246" s="248" t="s">
        <v>1708</v>
      </c>
      <c r="F246" s="249" t="s">
        <v>1709</v>
      </c>
      <c r="G246" s="250" t="s">
        <v>408</v>
      </c>
      <c r="H246" s="251">
        <v>1</v>
      </c>
      <c r="I246" s="252"/>
      <c r="J246" s="253">
        <f>ROUND(I246*H246,2)</f>
        <v>0</v>
      </c>
      <c r="K246" s="249" t="s">
        <v>149</v>
      </c>
      <c r="L246" s="254"/>
      <c r="M246" s="255" t="s">
        <v>1</v>
      </c>
      <c r="N246" s="256" t="s">
        <v>38</v>
      </c>
      <c r="O246" s="71"/>
      <c r="P246" s="200">
        <f>O246*H246</f>
        <v>0</v>
      </c>
      <c r="Q246" s="200">
        <v>0.17</v>
      </c>
      <c r="R246" s="200">
        <f>Q246*H246</f>
        <v>0.17</v>
      </c>
      <c r="S246" s="200">
        <v>0</v>
      </c>
      <c r="T246" s="201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202" t="s">
        <v>198</v>
      </c>
      <c r="AT246" s="202" t="s">
        <v>376</v>
      </c>
      <c r="AU246" s="202" t="s">
        <v>83</v>
      </c>
      <c r="AY246" s="17" t="s">
        <v>142</v>
      </c>
      <c r="BE246" s="203">
        <f>IF(N246="základní",J246,0)</f>
        <v>0</v>
      </c>
      <c r="BF246" s="203">
        <f>IF(N246="snížená",J246,0)</f>
        <v>0</v>
      </c>
      <c r="BG246" s="203">
        <f>IF(N246="zákl. přenesená",J246,0)</f>
        <v>0</v>
      </c>
      <c r="BH246" s="203">
        <f>IF(N246="sníž. přenesená",J246,0)</f>
        <v>0</v>
      </c>
      <c r="BI246" s="203">
        <f>IF(N246="nulová",J246,0)</f>
        <v>0</v>
      </c>
      <c r="BJ246" s="17" t="s">
        <v>81</v>
      </c>
      <c r="BK246" s="203">
        <f>ROUND(I246*H246,2)</f>
        <v>0</v>
      </c>
      <c r="BL246" s="17" t="s">
        <v>168</v>
      </c>
      <c r="BM246" s="202" t="s">
        <v>1710</v>
      </c>
    </row>
    <row r="247" spans="1:47" s="2" customFormat="1" ht="11.25">
      <c r="A247" s="34"/>
      <c r="B247" s="35"/>
      <c r="C247" s="36"/>
      <c r="D247" s="204" t="s">
        <v>152</v>
      </c>
      <c r="E247" s="36"/>
      <c r="F247" s="205" t="s">
        <v>1709</v>
      </c>
      <c r="G247" s="36"/>
      <c r="H247" s="36"/>
      <c r="I247" s="206"/>
      <c r="J247" s="36"/>
      <c r="K247" s="36"/>
      <c r="L247" s="39"/>
      <c r="M247" s="207"/>
      <c r="N247" s="208"/>
      <c r="O247" s="71"/>
      <c r="P247" s="71"/>
      <c r="Q247" s="71"/>
      <c r="R247" s="71"/>
      <c r="S247" s="71"/>
      <c r="T247" s="72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T247" s="17" t="s">
        <v>152</v>
      </c>
      <c r="AU247" s="17" t="s">
        <v>83</v>
      </c>
    </row>
    <row r="248" spans="1:65" s="2" customFormat="1" ht="24.2" customHeight="1">
      <c r="A248" s="34"/>
      <c r="B248" s="35"/>
      <c r="C248" s="247" t="s">
        <v>536</v>
      </c>
      <c r="D248" s="247" t="s">
        <v>376</v>
      </c>
      <c r="E248" s="248" t="s">
        <v>1711</v>
      </c>
      <c r="F248" s="249" t="s">
        <v>1712</v>
      </c>
      <c r="G248" s="250" t="s">
        <v>408</v>
      </c>
      <c r="H248" s="251">
        <v>1</v>
      </c>
      <c r="I248" s="252"/>
      <c r="J248" s="253">
        <f>ROUND(I248*H248,2)</f>
        <v>0</v>
      </c>
      <c r="K248" s="249" t="s">
        <v>1</v>
      </c>
      <c r="L248" s="254"/>
      <c r="M248" s="255" t="s">
        <v>1</v>
      </c>
      <c r="N248" s="256" t="s">
        <v>38</v>
      </c>
      <c r="O248" s="71"/>
      <c r="P248" s="200">
        <f>O248*H248</f>
        <v>0</v>
      </c>
      <c r="Q248" s="200">
        <v>0.175</v>
      </c>
      <c r="R248" s="200">
        <f>Q248*H248</f>
        <v>0.175</v>
      </c>
      <c r="S248" s="200">
        <v>0</v>
      </c>
      <c r="T248" s="201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202" t="s">
        <v>198</v>
      </c>
      <c r="AT248" s="202" t="s">
        <v>376</v>
      </c>
      <c r="AU248" s="202" t="s">
        <v>83</v>
      </c>
      <c r="AY248" s="17" t="s">
        <v>142</v>
      </c>
      <c r="BE248" s="203">
        <f>IF(N248="základní",J248,0)</f>
        <v>0</v>
      </c>
      <c r="BF248" s="203">
        <f>IF(N248="snížená",J248,0)</f>
        <v>0</v>
      </c>
      <c r="BG248" s="203">
        <f>IF(N248="zákl. přenesená",J248,0)</f>
        <v>0</v>
      </c>
      <c r="BH248" s="203">
        <f>IF(N248="sníž. přenesená",J248,0)</f>
        <v>0</v>
      </c>
      <c r="BI248" s="203">
        <f>IF(N248="nulová",J248,0)</f>
        <v>0</v>
      </c>
      <c r="BJ248" s="17" t="s">
        <v>81</v>
      </c>
      <c r="BK248" s="203">
        <f>ROUND(I248*H248,2)</f>
        <v>0</v>
      </c>
      <c r="BL248" s="17" t="s">
        <v>168</v>
      </c>
      <c r="BM248" s="202" t="s">
        <v>1713</v>
      </c>
    </row>
    <row r="249" spans="1:47" s="2" customFormat="1" ht="11.25">
      <c r="A249" s="34"/>
      <c r="B249" s="35"/>
      <c r="C249" s="36"/>
      <c r="D249" s="204" t="s">
        <v>152</v>
      </c>
      <c r="E249" s="36"/>
      <c r="F249" s="205" t="s">
        <v>1712</v>
      </c>
      <c r="G249" s="36"/>
      <c r="H249" s="36"/>
      <c r="I249" s="206"/>
      <c r="J249" s="36"/>
      <c r="K249" s="36"/>
      <c r="L249" s="39"/>
      <c r="M249" s="207"/>
      <c r="N249" s="208"/>
      <c r="O249" s="71"/>
      <c r="P249" s="71"/>
      <c r="Q249" s="71"/>
      <c r="R249" s="71"/>
      <c r="S249" s="71"/>
      <c r="T249" s="72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T249" s="17" t="s">
        <v>152</v>
      </c>
      <c r="AU249" s="17" t="s">
        <v>83</v>
      </c>
    </row>
    <row r="250" spans="1:65" s="2" customFormat="1" ht="16.5" customHeight="1">
      <c r="A250" s="34"/>
      <c r="B250" s="35"/>
      <c r="C250" s="247" t="s">
        <v>542</v>
      </c>
      <c r="D250" s="247" t="s">
        <v>376</v>
      </c>
      <c r="E250" s="248" t="s">
        <v>1714</v>
      </c>
      <c r="F250" s="249" t="s">
        <v>1715</v>
      </c>
      <c r="G250" s="250" t="s">
        <v>408</v>
      </c>
      <c r="H250" s="251">
        <v>1</v>
      </c>
      <c r="I250" s="252"/>
      <c r="J250" s="253">
        <f>ROUND(I250*H250,2)</f>
        <v>0</v>
      </c>
      <c r="K250" s="249" t="s">
        <v>149</v>
      </c>
      <c r="L250" s="254"/>
      <c r="M250" s="255" t="s">
        <v>1</v>
      </c>
      <c r="N250" s="256" t="s">
        <v>38</v>
      </c>
      <c r="O250" s="71"/>
      <c r="P250" s="200">
        <f>O250*H250</f>
        <v>0</v>
      </c>
      <c r="Q250" s="200">
        <v>0.12</v>
      </c>
      <c r="R250" s="200">
        <f>Q250*H250</f>
        <v>0.12</v>
      </c>
      <c r="S250" s="200">
        <v>0</v>
      </c>
      <c r="T250" s="201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202" t="s">
        <v>198</v>
      </c>
      <c r="AT250" s="202" t="s">
        <v>376</v>
      </c>
      <c r="AU250" s="202" t="s">
        <v>83</v>
      </c>
      <c r="AY250" s="17" t="s">
        <v>142</v>
      </c>
      <c r="BE250" s="203">
        <f>IF(N250="základní",J250,0)</f>
        <v>0</v>
      </c>
      <c r="BF250" s="203">
        <f>IF(N250="snížená",J250,0)</f>
        <v>0</v>
      </c>
      <c r="BG250" s="203">
        <f>IF(N250="zákl. přenesená",J250,0)</f>
        <v>0</v>
      </c>
      <c r="BH250" s="203">
        <f>IF(N250="sníž. přenesená",J250,0)</f>
        <v>0</v>
      </c>
      <c r="BI250" s="203">
        <f>IF(N250="nulová",J250,0)</f>
        <v>0</v>
      </c>
      <c r="BJ250" s="17" t="s">
        <v>81</v>
      </c>
      <c r="BK250" s="203">
        <f>ROUND(I250*H250,2)</f>
        <v>0</v>
      </c>
      <c r="BL250" s="17" t="s">
        <v>168</v>
      </c>
      <c r="BM250" s="202" t="s">
        <v>1716</v>
      </c>
    </row>
    <row r="251" spans="1:47" s="2" customFormat="1" ht="11.25">
      <c r="A251" s="34"/>
      <c r="B251" s="35"/>
      <c r="C251" s="36"/>
      <c r="D251" s="204" t="s">
        <v>152</v>
      </c>
      <c r="E251" s="36"/>
      <c r="F251" s="205" t="s">
        <v>1715</v>
      </c>
      <c r="G251" s="36"/>
      <c r="H251" s="36"/>
      <c r="I251" s="206"/>
      <c r="J251" s="36"/>
      <c r="K251" s="36"/>
      <c r="L251" s="39"/>
      <c r="M251" s="207"/>
      <c r="N251" s="208"/>
      <c r="O251" s="71"/>
      <c r="P251" s="71"/>
      <c r="Q251" s="71"/>
      <c r="R251" s="71"/>
      <c r="S251" s="71"/>
      <c r="T251" s="72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T251" s="17" t="s">
        <v>152</v>
      </c>
      <c r="AU251" s="17" t="s">
        <v>83</v>
      </c>
    </row>
    <row r="252" spans="1:65" s="2" customFormat="1" ht="24.2" customHeight="1">
      <c r="A252" s="34"/>
      <c r="B252" s="35"/>
      <c r="C252" s="247" t="s">
        <v>452</v>
      </c>
      <c r="D252" s="247" t="s">
        <v>376</v>
      </c>
      <c r="E252" s="248" t="s">
        <v>1717</v>
      </c>
      <c r="F252" s="249" t="s">
        <v>1718</v>
      </c>
      <c r="G252" s="250" t="s">
        <v>408</v>
      </c>
      <c r="H252" s="251">
        <v>1</v>
      </c>
      <c r="I252" s="252"/>
      <c r="J252" s="253">
        <f>ROUND(I252*H252,2)</f>
        <v>0</v>
      </c>
      <c r="K252" s="249" t="s">
        <v>149</v>
      </c>
      <c r="L252" s="254"/>
      <c r="M252" s="255" t="s">
        <v>1</v>
      </c>
      <c r="N252" s="256" t="s">
        <v>38</v>
      </c>
      <c r="O252" s="71"/>
      <c r="P252" s="200">
        <f>O252*H252</f>
        <v>0</v>
      </c>
      <c r="Q252" s="200">
        <v>0.087</v>
      </c>
      <c r="R252" s="200">
        <f>Q252*H252</f>
        <v>0.087</v>
      </c>
      <c r="S252" s="200">
        <v>0</v>
      </c>
      <c r="T252" s="201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202" t="s">
        <v>198</v>
      </c>
      <c r="AT252" s="202" t="s">
        <v>376</v>
      </c>
      <c r="AU252" s="202" t="s">
        <v>83</v>
      </c>
      <c r="AY252" s="17" t="s">
        <v>142</v>
      </c>
      <c r="BE252" s="203">
        <f>IF(N252="základní",J252,0)</f>
        <v>0</v>
      </c>
      <c r="BF252" s="203">
        <f>IF(N252="snížená",J252,0)</f>
        <v>0</v>
      </c>
      <c r="BG252" s="203">
        <f>IF(N252="zákl. přenesená",J252,0)</f>
        <v>0</v>
      </c>
      <c r="BH252" s="203">
        <f>IF(N252="sníž. přenesená",J252,0)</f>
        <v>0</v>
      </c>
      <c r="BI252" s="203">
        <f>IF(N252="nulová",J252,0)</f>
        <v>0</v>
      </c>
      <c r="BJ252" s="17" t="s">
        <v>81</v>
      </c>
      <c r="BK252" s="203">
        <f>ROUND(I252*H252,2)</f>
        <v>0</v>
      </c>
      <c r="BL252" s="17" t="s">
        <v>168</v>
      </c>
      <c r="BM252" s="202" t="s">
        <v>1719</v>
      </c>
    </row>
    <row r="253" spans="1:47" s="2" customFormat="1" ht="19.5">
      <c r="A253" s="34"/>
      <c r="B253" s="35"/>
      <c r="C253" s="36"/>
      <c r="D253" s="204" t="s">
        <v>152</v>
      </c>
      <c r="E253" s="36"/>
      <c r="F253" s="205" t="s">
        <v>1718</v>
      </c>
      <c r="G253" s="36"/>
      <c r="H253" s="36"/>
      <c r="I253" s="206"/>
      <c r="J253" s="36"/>
      <c r="K253" s="36"/>
      <c r="L253" s="39"/>
      <c r="M253" s="207"/>
      <c r="N253" s="208"/>
      <c r="O253" s="71"/>
      <c r="P253" s="71"/>
      <c r="Q253" s="71"/>
      <c r="R253" s="71"/>
      <c r="S253" s="71"/>
      <c r="T253" s="72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T253" s="17" t="s">
        <v>152</v>
      </c>
      <c r="AU253" s="17" t="s">
        <v>83</v>
      </c>
    </row>
    <row r="254" spans="1:65" s="2" customFormat="1" ht="21.75" customHeight="1">
      <c r="A254" s="34"/>
      <c r="B254" s="35"/>
      <c r="C254" s="247" t="s">
        <v>556</v>
      </c>
      <c r="D254" s="247" t="s">
        <v>376</v>
      </c>
      <c r="E254" s="248" t="s">
        <v>1720</v>
      </c>
      <c r="F254" s="249" t="s">
        <v>1721</v>
      </c>
      <c r="G254" s="250" t="s">
        <v>408</v>
      </c>
      <c r="H254" s="251">
        <v>1</v>
      </c>
      <c r="I254" s="252"/>
      <c r="J254" s="253">
        <f>ROUND(I254*H254,2)</f>
        <v>0</v>
      </c>
      <c r="K254" s="249" t="s">
        <v>149</v>
      </c>
      <c r="L254" s="254"/>
      <c r="M254" s="255" t="s">
        <v>1</v>
      </c>
      <c r="N254" s="256" t="s">
        <v>38</v>
      </c>
      <c r="O254" s="71"/>
      <c r="P254" s="200">
        <f>O254*H254</f>
        <v>0</v>
      </c>
      <c r="Q254" s="200">
        <v>0.0085</v>
      </c>
      <c r="R254" s="200">
        <f>Q254*H254</f>
        <v>0.0085</v>
      </c>
      <c r="S254" s="200">
        <v>0</v>
      </c>
      <c r="T254" s="201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202" t="s">
        <v>198</v>
      </c>
      <c r="AT254" s="202" t="s">
        <v>376</v>
      </c>
      <c r="AU254" s="202" t="s">
        <v>83</v>
      </c>
      <c r="AY254" s="17" t="s">
        <v>142</v>
      </c>
      <c r="BE254" s="203">
        <f>IF(N254="základní",J254,0)</f>
        <v>0</v>
      </c>
      <c r="BF254" s="203">
        <f>IF(N254="snížená",J254,0)</f>
        <v>0</v>
      </c>
      <c r="BG254" s="203">
        <f>IF(N254="zákl. přenesená",J254,0)</f>
        <v>0</v>
      </c>
      <c r="BH254" s="203">
        <f>IF(N254="sníž. přenesená",J254,0)</f>
        <v>0</v>
      </c>
      <c r="BI254" s="203">
        <f>IF(N254="nulová",J254,0)</f>
        <v>0</v>
      </c>
      <c r="BJ254" s="17" t="s">
        <v>81</v>
      </c>
      <c r="BK254" s="203">
        <f>ROUND(I254*H254,2)</f>
        <v>0</v>
      </c>
      <c r="BL254" s="17" t="s">
        <v>168</v>
      </c>
      <c r="BM254" s="202" t="s">
        <v>1722</v>
      </c>
    </row>
    <row r="255" spans="1:47" s="2" customFormat="1" ht="11.25">
      <c r="A255" s="34"/>
      <c r="B255" s="35"/>
      <c r="C255" s="36"/>
      <c r="D255" s="204" t="s">
        <v>152</v>
      </c>
      <c r="E255" s="36"/>
      <c r="F255" s="205" t="s">
        <v>1721</v>
      </c>
      <c r="G255" s="36"/>
      <c r="H255" s="36"/>
      <c r="I255" s="206"/>
      <c r="J255" s="36"/>
      <c r="K255" s="36"/>
      <c r="L255" s="39"/>
      <c r="M255" s="207"/>
      <c r="N255" s="208"/>
      <c r="O255" s="71"/>
      <c r="P255" s="71"/>
      <c r="Q255" s="71"/>
      <c r="R255" s="71"/>
      <c r="S255" s="71"/>
      <c r="T255" s="72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T255" s="17" t="s">
        <v>152</v>
      </c>
      <c r="AU255" s="17" t="s">
        <v>83</v>
      </c>
    </row>
    <row r="256" spans="1:65" s="2" customFormat="1" ht="21.75" customHeight="1">
      <c r="A256" s="34"/>
      <c r="B256" s="35"/>
      <c r="C256" s="191" t="s">
        <v>562</v>
      </c>
      <c r="D256" s="191" t="s">
        <v>145</v>
      </c>
      <c r="E256" s="192" t="s">
        <v>1723</v>
      </c>
      <c r="F256" s="193" t="s">
        <v>1724</v>
      </c>
      <c r="G256" s="194" t="s">
        <v>408</v>
      </c>
      <c r="H256" s="195">
        <v>1</v>
      </c>
      <c r="I256" s="196"/>
      <c r="J256" s="197">
        <f>ROUND(I256*H256,2)</f>
        <v>0</v>
      </c>
      <c r="K256" s="193" t="s">
        <v>149</v>
      </c>
      <c r="L256" s="39"/>
      <c r="M256" s="198" t="s">
        <v>1</v>
      </c>
      <c r="N256" s="199" t="s">
        <v>38</v>
      </c>
      <c r="O256" s="71"/>
      <c r="P256" s="200">
        <f>O256*H256</f>
        <v>0</v>
      </c>
      <c r="Q256" s="200">
        <v>0.00702</v>
      </c>
      <c r="R256" s="200">
        <f>Q256*H256</f>
        <v>0.00702</v>
      </c>
      <c r="S256" s="200">
        <v>0</v>
      </c>
      <c r="T256" s="201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202" t="s">
        <v>168</v>
      </c>
      <c r="AT256" s="202" t="s">
        <v>145</v>
      </c>
      <c r="AU256" s="202" t="s">
        <v>83</v>
      </c>
      <c r="AY256" s="17" t="s">
        <v>142</v>
      </c>
      <c r="BE256" s="203">
        <f>IF(N256="základní",J256,0)</f>
        <v>0</v>
      </c>
      <c r="BF256" s="203">
        <f>IF(N256="snížená",J256,0)</f>
        <v>0</v>
      </c>
      <c r="BG256" s="203">
        <f>IF(N256="zákl. přenesená",J256,0)</f>
        <v>0</v>
      </c>
      <c r="BH256" s="203">
        <f>IF(N256="sníž. přenesená",J256,0)</f>
        <v>0</v>
      </c>
      <c r="BI256" s="203">
        <f>IF(N256="nulová",J256,0)</f>
        <v>0</v>
      </c>
      <c r="BJ256" s="17" t="s">
        <v>81</v>
      </c>
      <c r="BK256" s="203">
        <f>ROUND(I256*H256,2)</f>
        <v>0</v>
      </c>
      <c r="BL256" s="17" t="s">
        <v>168</v>
      </c>
      <c r="BM256" s="202" t="s">
        <v>1725</v>
      </c>
    </row>
    <row r="257" spans="1:47" s="2" customFormat="1" ht="19.5">
      <c r="A257" s="34"/>
      <c r="B257" s="35"/>
      <c r="C257" s="36"/>
      <c r="D257" s="204" t="s">
        <v>152</v>
      </c>
      <c r="E257" s="36"/>
      <c r="F257" s="205" t="s">
        <v>1726</v>
      </c>
      <c r="G257" s="36"/>
      <c r="H257" s="36"/>
      <c r="I257" s="206"/>
      <c r="J257" s="36"/>
      <c r="K257" s="36"/>
      <c r="L257" s="39"/>
      <c r="M257" s="207"/>
      <c r="N257" s="208"/>
      <c r="O257" s="71"/>
      <c r="P257" s="71"/>
      <c r="Q257" s="71"/>
      <c r="R257" s="71"/>
      <c r="S257" s="71"/>
      <c r="T257" s="72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T257" s="17" t="s">
        <v>152</v>
      </c>
      <c r="AU257" s="17" t="s">
        <v>83</v>
      </c>
    </row>
    <row r="258" spans="1:47" s="2" customFormat="1" ht="11.25">
      <c r="A258" s="34"/>
      <c r="B258" s="35"/>
      <c r="C258" s="36"/>
      <c r="D258" s="209" t="s">
        <v>153</v>
      </c>
      <c r="E258" s="36"/>
      <c r="F258" s="210" t="s">
        <v>1727</v>
      </c>
      <c r="G258" s="36"/>
      <c r="H258" s="36"/>
      <c r="I258" s="206"/>
      <c r="J258" s="36"/>
      <c r="K258" s="36"/>
      <c r="L258" s="39"/>
      <c r="M258" s="207"/>
      <c r="N258" s="208"/>
      <c r="O258" s="71"/>
      <c r="P258" s="71"/>
      <c r="Q258" s="71"/>
      <c r="R258" s="71"/>
      <c r="S258" s="71"/>
      <c r="T258" s="72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T258" s="17" t="s">
        <v>153</v>
      </c>
      <c r="AU258" s="17" t="s">
        <v>83</v>
      </c>
    </row>
    <row r="259" spans="2:51" s="13" customFormat="1" ht="11.25">
      <c r="B259" s="211"/>
      <c r="C259" s="212"/>
      <c r="D259" s="204" t="s">
        <v>159</v>
      </c>
      <c r="E259" s="213" t="s">
        <v>1</v>
      </c>
      <c r="F259" s="214" t="s">
        <v>1604</v>
      </c>
      <c r="G259" s="212"/>
      <c r="H259" s="213" t="s">
        <v>1</v>
      </c>
      <c r="I259" s="215"/>
      <c r="J259" s="212"/>
      <c r="K259" s="212"/>
      <c r="L259" s="216"/>
      <c r="M259" s="217"/>
      <c r="N259" s="218"/>
      <c r="O259" s="218"/>
      <c r="P259" s="218"/>
      <c r="Q259" s="218"/>
      <c r="R259" s="218"/>
      <c r="S259" s="218"/>
      <c r="T259" s="219"/>
      <c r="AT259" s="220" t="s">
        <v>159</v>
      </c>
      <c r="AU259" s="220" t="s">
        <v>83</v>
      </c>
      <c r="AV259" s="13" t="s">
        <v>81</v>
      </c>
      <c r="AW259" s="13" t="s">
        <v>30</v>
      </c>
      <c r="AX259" s="13" t="s">
        <v>73</v>
      </c>
      <c r="AY259" s="220" t="s">
        <v>142</v>
      </c>
    </row>
    <row r="260" spans="2:51" s="14" customFormat="1" ht="11.25">
      <c r="B260" s="221"/>
      <c r="C260" s="222"/>
      <c r="D260" s="204" t="s">
        <v>159</v>
      </c>
      <c r="E260" s="223" t="s">
        <v>1</v>
      </c>
      <c r="F260" s="224" t="s">
        <v>81</v>
      </c>
      <c r="G260" s="222"/>
      <c r="H260" s="225">
        <v>1</v>
      </c>
      <c r="I260" s="226"/>
      <c r="J260" s="222"/>
      <c r="K260" s="222"/>
      <c r="L260" s="227"/>
      <c r="M260" s="228"/>
      <c r="N260" s="229"/>
      <c r="O260" s="229"/>
      <c r="P260" s="229"/>
      <c r="Q260" s="229"/>
      <c r="R260" s="229"/>
      <c r="S260" s="229"/>
      <c r="T260" s="230"/>
      <c r="AT260" s="231" t="s">
        <v>159</v>
      </c>
      <c r="AU260" s="231" t="s">
        <v>83</v>
      </c>
      <c r="AV260" s="14" t="s">
        <v>83</v>
      </c>
      <c r="AW260" s="14" t="s">
        <v>30</v>
      </c>
      <c r="AX260" s="14" t="s">
        <v>81</v>
      </c>
      <c r="AY260" s="231" t="s">
        <v>142</v>
      </c>
    </row>
    <row r="261" spans="1:65" s="2" customFormat="1" ht="16.5" customHeight="1">
      <c r="A261" s="34"/>
      <c r="B261" s="35"/>
      <c r="C261" s="247" t="s">
        <v>571</v>
      </c>
      <c r="D261" s="247" t="s">
        <v>376</v>
      </c>
      <c r="E261" s="248" t="s">
        <v>1728</v>
      </c>
      <c r="F261" s="249" t="s">
        <v>1729</v>
      </c>
      <c r="G261" s="250" t="s">
        <v>408</v>
      </c>
      <c r="H261" s="251">
        <v>1</v>
      </c>
      <c r="I261" s="252"/>
      <c r="J261" s="253">
        <f>ROUND(I261*H261,2)</f>
        <v>0</v>
      </c>
      <c r="K261" s="249" t="s">
        <v>149</v>
      </c>
      <c r="L261" s="254"/>
      <c r="M261" s="255" t="s">
        <v>1</v>
      </c>
      <c r="N261" s="256" t="s">
        <v>38</v>
      </c>
      <c r="O261" s="71"/>
      <c r="P261" s="200">
        <f>O261*H261</f>
        <v>0</v>
      </c>
      <c r="Q261" s="200">
        <v>0.0553</v>
      </c>
      <c r="R261" s="200">
        <f>Q261*H261</f>
        <v>0.0553</v>
      </c>
      <c r="S261" s="200">
        <v>0</v>
      </c>
      <c r="T261" s="201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202" t="s">
        <v>198</v>
      </c>
      <c r="AT261" s="202" t="s">
        <v>376</v>
      </c>
      <c r="AU261" s="202" t="s">
        <v>83</v>
      </c>
      <c r="AY261" s="17" t="s">
        <v>142</v>
      </c>
      <c r="BE261" s="203">
        <f>IF(N261="základní",J261,0)</f>
        <v>0</v>
      </c>
      <c r="BF261" s="203">
        <f>IF(N261="snížená",J261,0)</f>
        <v>0</v>
      </c>
      <c r="BG261" s="203">
        <f>IF(N261="zákl. přenesená",J261,0)</f>
        <v>0</v>
      </c>
      <c r="BH261" s="203">
        <f>IF(N261="sníž. přenesená",J261,0)</f>
        <v>0</v>
      </c>
      <c r="BI261" s="203">
        <f>IF(N261="nulová",J261,0)</f>
        <v>0</v>
      </c>
      <c r="BJ261" s="17" t="s">
        <v>81</v>
      </c>
      <c r="BK261" s="203">
        <f>ROUND(I261*H261,2)</f>
        <v>0</v>
      </c>
      <c r="BL261" s="17" t="s">
        <v>168</v>
      </c>
      <c r="BM261" s="202" t="s">
        <v>1730</v>
      </c>
    </row>
    <row r="262" spans="1:47" s="2" customFormat="1" ht="11.25">
      <c r="A262" s="34"/>
      <c r="B262" s="35"/>
      <c r="C262" s="36"/>
      <c r="D262" s="204" t="s">
        <v>152</v>
      </c>
      <c r="E262" s="36"/>
      <c r="F262" s="205" t="s">
        <v>1729</v>
      </c>
      <c r="G262" s="36"/>
      <c r="H262" s="36"/>
      <c r="I262" s="206"/>
      <c r="J262" s="36"/>
      <c r="K262" s="36"/>
      <c r="L262" s="39"/>
      <c r="M262" s="207"/>
      <c r="N262" s="208"/>
      <c r="O262" s="71"/>
      <c r="P262" s="71"/>
      <c r="Q262" s="71"/>
      <c r="R262" s="71"/>
      <c r="S262" s="71"/>
      <c r="T262" s="72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T262" s="17" t="s">
        <v>152</v>
      </c>
      <c r="AU262" s="17" t="s">
        <v>83</v>
      </c>
    </row>
    <row r="263" spans="2:63" s="12" customFormat="1" ht="22.9" customHeight="1">
      <c r="B263" s="175"/>
      <c r="C263" s="176"/>
      <c r="D263" s="177" t="s">
        <v>72</v>
      </c>
      <c r="E263" s="189" t="s">
        <v>203</v>
      </c>
      <c r="F263" s="189" t="s">
        <v>815</v>
      </c>
      <c r="G263" s="176"/>
      <c r="H263" s="176"/>
      <c r="I263" s="179"/>
      <c r="J263" s="190">
        <f>BK263</f>
        <v>0</v>
      </c>
      <c r="K263" s="176"/>
      <c r="L263" s="181"/>
      <c r="M263" s="182"/>
      <c r="N263" s="183"/>
      <c r="O263" s="183"/>
      <c r="P263" s="184">
        <f>SUM(P264:P282)</f>
        <v>0</v>
      </c>
      <c r="Q263" s="183"/>
      <c r="R263" s="184">
        <f>SUM(R264:R282)</f>
        <v>3.922597</v>
      </c>
      <c r="S263" s="183"/>
      <c r="T263" s="185">
        <f>SUM(T264:T282)</f>
        <v>0.0168</v>
      </c>
      <c r="AR263" s="186" t="s">
        <v>81</v>
      </c>
      <c r="AT263" s="187" t="s">
        <v>72</v>
      </c>
      <c r="AU263" s="187" t="s">
        <v>81</v>
      </c>
      <c r="AY263" s="186" t="s">
        <v>142</v>
      </c>
      <c r="BK263" s="188">
        <f>SUM(BK264:BK282)</f>
        <v>0</v>
      </c>
    </row>
    <row r="264" spans="1:65" s="2" customFormat="1" ht="24.2" customHeight="1">
      <c r="A264" s="34"/>
      <c r="B264" s="35"/>
      <c r="C264" s="191" t="s">
        <v>578</v>
      </c>
      <c r="D264" s="191" t="s">
        <v>145</v>
      </c>
      <c r="E264" s="192" t="s">
        <v>1731</v>
      </c>
      <c r="F264" s="193" t="s">
        <v>1732</v>
      </c>
      <c r="G264" s="194" t="s">
        <v>319</v>
      </c>
      <c r="H264" s="195">
        <v>2</v>
      </c>
      <c r="I264" s="196"/>
      <c r="J264" s="197">
        <f>ROUND(I264*H264,2)</f>
        <v>0</v>
      </c>
      <c r="K264" s="193" t="s">
        <v>149</v>
      </c>
      <c r="L264" s="39"/>
      <c r="M264" s="198" t="s">
        <v>1</v>
      </c>
      <c r="N264" s="199" t="s">
        <v>38</v>
      </c>
      <c r="O264" s="71"/>
      <c r="P264" s="200">
        <f>O264*H264</f>
        <v>0</v>
      </c>
      <c r="Q264" s="200">
        <v>0.00158</v>
      </c>
      <c r="R264" s="200">
        <f>Q264*H264</f>
        <v>0.00316</v>
      </c>
      <c r="S264" s="200">
        <v>0</v>
      </c>
      <c r="T264" s="201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202" t="s">
        <v>168</v>
      </c>
      <c r="AT264" s="202" t="s">
        <v>145</v>
      </c>
      <c r="AU264" s="202" t="s">
        <v>83</v>
      </c>
      <c r="AY264" s="17" t="s">
        <v>142</v>
      </c>
      <c r="BE264" s="203">
        <f>IF(N264="základní",J264,0)</f>
        <v>0</v>
      </c>
      <c r="BF264" s="203">
        <f>IF(N264="snížená",J264,0)</f>
        <v>0</v>
      </c>
      <c r="BG264" s="203">
        <f>IF(N264="zákl. přenesená",J264,0)</f>
        <v>0</v>
      </c>
      <c r="BH264" s="203">
        <f>IF(N264="sníž. přenesená",J264,0)</f>
        <v>0</v>
      </c>
      <c r="BI264" s="203">
        <f>IF(N264="nulová",J264,0)</f>
        <v>0</v>
      </c>
      <c r="BJ264" s="17" t="s">
        <v>81</v>
      </c>
      <c r="BK264" s="203">
        <f>ROUND(I264*H264,2)</f>
        <v>0</v>
      </c>
      <c r="BL264" s="17" t="s">
        <v>168</v>
      </c>
      <c r="BM264" s="202" t="s">
        <v>1733</v>
      </c>
    </row>
    <row r="265" spans="1:47" s="2" customFormat="1" ht="19.5">
      <c r="A265" s="34"/>
      <c r="B265" s="35"/>
      <c r="C265" s="36"/>
      <c r="D265" s="204" t="s">
        <v>152</v>
      </c>
      <c r="E265" s="36"/>
      <c r="F265" s="205" t="s">
        <v>1734</v>
      </c>
      <c r="G265" s="36"/>
      <c r="H265" s="36"/>
      <c r="I265" s="206"/>
      <c r="J265" s="36"/>
      <c r="K265" s="36"/>
      <c r="L265" s="39"/>
      <c r="M265" s="207"/>
      <c r="N265" s="208"/>
      <c r="O265" s="71"/>
      <c r="P265" s="71"/>
      <c r="Q265" s="71"/>
      <c r="R265" s="71"/>
      <c r="S265" s="71"/>
      <c r="T265" s="72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T265" s="17" t="s">
        <v>152</v>
      </c>
      <c r="AU265" s="17" t="s">
        <v>83</v>
      </c>
    </row>
    <row r="266" spans="1:47" s="2" customFormat="1" ht="11.25">
      <c r="A266" s="34"/>
      <c r="B266" s="35"/>
      <c r="C266" s="36"/>
      <c r="D266" s="209" t="s">
        <v>153</v>
      </c>
      <c r="E266" s="36"/>
      <c r="F266" s="210" t="s">
        <v>1735</v>
      </c>
      <c r="G266" s="36"/>
      <c r="H266" s="36"/>
      <c r="I266" s="206"/>
      <c r="J266" s="36"/>
      <c r="K266" s="36"/>
      <c r="L266" s="39"/>
      <c r="M266" s="207"/>
      <c r="N266" s="208"/>
      <c r="O266" s="71"/>
      <c r="P266" s="71"/>
      <c r="Q266" s="71"/>
      <c r="R266" s="71"/>
      <c r="S266" s="71"/>
      <c r="T266" s="72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T266" s="17" t="s">
        <v>153</v>
      </c>
      <c r="AU266" s="17" t="s">
        <v>83</v>
      </c>
    </row>
    <row r="267" spans="2:51" s="13" customFormat="1" ht="11.25">
      <c r="B267" s="211"/>
      <c r="C267" s="212"/>
      <c r="D267" s="204" t="s">
        <v>159</v>
      </c>
      <c r="E267" s="213" t="s">
        <v>1</v>
      </c>
      <c r="F267" s="214" t="s">
        <v>1604</v>
      </c>
      <c r="G267" s="212"/>
      <c r="H267" s="213" t="s">
        <v>1</v>
      </c>
      <c r="I267" s="215"/>
      <c r="J267" s="212"/>
      <c r="K267" s="212"/>
      <c r="L267" s="216"/>
      <c r="M267" s="217"/>
      <c r="N267" s="218"/>
      <c r="O267" s="218"/>
      <c r="P267" s="218"/>
      <c r="Q267" s="218"/>
      <c r="R267" s="218"/>
      <c r="S267" s="218"/>
      <c r="T267" s="219"/>
      <c r="AT267" s="220" t="s">
        <v>159</v>
      </c>
      <c r="AU267" s="220" t="s">
        <v>83</v>
      </c>
      <c r="AV267" s="13" t="s">
        <v>81</v>
      </c>
      <c r="AW267" s="13" t="s">
        <v>30</v>
      </c>
      <c r="AX267" s="13" t="s">
        <v>73</v>
      </c>
      <c r="AY267" s="220" t="s">
        <v>142</v>
      </c>
    </row>
    <row r="268" spans="2:51" s="13" customFormat="1" ht="11.25">
      <c r="B268" s="211"/>
      <c r="C268" s="212"/>
      <c r="D268" s="204" t="s">
        <v>159</v>
      </c>
      <c r="E268" s="213" t="s">
        <v>1</v>
      </c>
      <c r="F268" s="214" t="s">
        <v>1736</v>
      </c>
      <c r="G268" s="212"/>
      <c r="H268" s="213" t="s">
        <v>1</v>
      </c>
      <c r="I268" s="215"/>
      <c r="J268" s="212"/>
      <c r="K268" s="212"/>
      <c r="L268" s="216"/>
      <c r="M268" s="217"/>
      <c r="N268" s="218"/>
      <c r="O268" s="218"/>
      <c r="P268" s="218"/>
      <c r="Q268" s="218"/>
      <c r="R268" s="218"/>
      <c r="S268" s="218"/>
      <c r="T268" s="219"/>
      <c r="AT268" s="220" t="s">
        <v>159</v>
      </c>
      <c r="AU268" s="220" t="s">
        <v>83</v>
      </c>
      <c r="AV268" s="13" t="s">
        <v>81</v>
      </c>
      <c r="AW268" s="13" t="s">
        <v>30</v>
      </c>
      <c r="AX268" s="13" t="s">
        <v>73</v>
      </c>
      <c r="AY268" s="220" t="s">
        <v>142</v>
      </c>
    </row>
    <row r="269" spans="2:51" s="14" customFormat="1" ht="11.25">
      <c r="B269" s="221"/>
      <c r="C269" s="222"/>
      <c r="D269" s="204" t="s">
        <v>159</v>
      </c>
      <c r="E269" s="223" t="s">
        <v>1</v>
      </c>
      <c r="F269" s="224" t="s">
        <v>83</v>
      </c>
      <c r="G269" s="222"/>
      <c r="H269" s="225">
        <v>2</v>
      </c>
      <c r="I269" s="226"/>
      <c r="J269" s="222"/>
      <c r="K269" s="222"/>
      <c r="L269" s="227"/>
      <c r="M269" s="228"/>
      <c r="N269" s="229"/>
      <c r="O269" s="229"/>
      <c r="P269" s="229"/>
      <c r="Q269" s="229"/>
      <c r="R269" s="229"/>
      <c r="S269" s="229"/>
      <c r="T269" s="230"/>
      <c r="AT269" s="231" t="s">
        <v>159</v>
      </c>
      <c r="AU269" s="231" t="s">
        <v>83</v>
      </c>
      <c r="AV269" s="14" t="s">
        <v>83</v>
      </c>
      <c r="AW269" s="14" t="s">
        <v>30</v>
      </c>
      <c r="AX269" s="14" t="s">
        <v>81</v>
      </c>
      <c r="AY269" s="231" t="s">
        <v>142</v>
      </c>
    </row>
    <row r="270" spans="1:65" s="2" customFormat="1" ht="24.2" customHeight="1">
      <c r="A270" s="34"/>
      <c r="B270" s="35"/>
      <c r="C270" s="191" t="s">
        <v>584</v>
      </c>
      <c r="D270" s="191" t="s">
        <v>145</v>
      </c>
      <c r="E270" s="192" t="s">
        <v>1737</v>
      </c>
      <c r="F270" s="193" t="s">
        <v>1738</v>
      </c>
      <c r="G270" s="194" t="s">
        <v>290</v>
      </c>
      <c r="H270" s="195">
        <v>9</v>
      </c>
      <c r="I270" s="196"/>
      <c r="J270" s="197">
        <f>ROUND(I270*H270,2)</f>
        <v>0</v>
      </c>
      <c r="K270" s="193" t="s">
        <v>149</v>
      </c>
      <c r="L270" s="39"/>
      <c r="M270" s="198" t="s">
        <v>1</v>
      </c>
      <c r="N270" s="199" t="s">
        <v>38</v>
      </c>
      <c r="O270" s="71"/>
      <c r="P270" s="200">
        <f>O270*H270</f>
        <v>0</v>
      </c>
      <c r="Q270" s="200">
        <v>0.4354</v>
      </c>
      <c r="R270" s="200">
        <f>Q270*H270</f>
        <v>3.9186</v>
      </c>
      <c r="S270" s="200">
        <v>0</v>
      </c>
      <c r="T270" s="201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202" t="s">
        <v>168</v>
      </c>
      <c r="AT270" s="202" t="s">
        <v>145</v>
      </c>
      <c r="AU270" s="202" t="s">
        <v>83</v>
      </c>
      <c r="AY270" s="17" t="s">
        <v>142</v>
      </c>
      <c r="BE270" s="203">
        <f>IF(N270="základní",J270,0)</f>
        <v>0</v>
      </c>
      <c r="BF270" s="203">
        <f>IF(N270="snížená",J270,0)</f>
        <v>0</v>
      </c>
      <c r="BG270" s="203">
        <f>IF(N270="zákl. přenesená",J270,0)</f>
        <v>0</v>
      </c>
      <c r="BH270" s="203">
        <f>IF(N270="sníž. přenesená",J270,0)</f>
        <v>0</v>
      </c>
      <c r="BI270" s="203">
        <f>IF(N270="nulová",J270,0)</f>
        <v>0</v>
      </c>
      <c r="BJ270" s="17" t="s">
        <v>81</v>
      </c>
      <c r="BK270" s="203">
        <f>ROUND(I270*H270,2)</f>
        <v>0</v>
      </c>
      <c r="BL270" s="17" t="s">
        <v>168</v>
      </c>
      <c r="BM270" s="202" t="s">
        <v>1739</v>
      </c>
    </row>
    <row r="271" spans="1:47" s="2" customFormat="1" ht="19.5">
      <c r="A271" s="34"/>
      <c r="B271" s="35"/>
      <c r="C271" s="36"/>
      <c r="D271" s="204" t="s">
        <v>152</v>
      </c>
      <c r="E271" s="36"/>
      <c r="F271" s="205" t="s">
        <v>1740</v>
      </c>
      <c r="G271" s="36"/>
      <c r="H271" s="36"/>
      <c r="I271" s="206"/>
      <c r="J271" s="36"/>
      <c r="K271" s="36"/>
      <c r="L271" s="39"/>
      <c r="M271" s="207"/>
      <c r="N271" s="208"/>
      <c r="O271" s="71"/>
      <c r="P271" s="71"/>
      <c r="Q271" s="71"/>
      <c r="R271" s="71"/>
      <c r="S271" s="71"/>
      <c r="T271" s="72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T271" s="17" t="s">
        <v>152</v>
      </c>
      <c r="AU271" s="17" t="s">
        <v>83</v>
      </c>
    </row>
    <row r="272" spans="1:47" s="2" customFormat="1" ht="11.25">
      <c r="A272" s="34"/>
      <c r="B272" s="35"/>
      <c r="C272" s="36"/>
      <c r="D272" s="209" t="s">
        <v>153</v>
      </c>
      <c r="E272" s="36"/>
      <c r="F272" s="210" t="s">
        <v>1741</v>
      </c>
      <c r="G272" s="36"/>
      <c r="H272" s="36"/>
      <c r="I272" s="206"/>
      <c r="J272" s="36"/>
      <c r="K272" s="36"/>
      <c r="L272" s="39"/>
      <c r="M272" s="207"/>
      <c r="N272" s="208"/>
      <c r="O272" s="71"/>
      <c r="P272" s="71"/>
      <c r="Q272" s="71"/>
      <c r="R272" s="71"/>
      <c r="S272" s="71"/>
      <c r="T272" s="72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T272" s="17" t="s">
        <v>153</v>
      </c>
      <c r="AU272" s="17" t="s">
        <v>83</v>
      </c>
    </row>
    <row r="273" spans="2:51" s="13" customFormat="1" ht="11.25">
      <c r="B273" s="211"/>
      <c r="C273" s="212"/>
      <c r="D273" s="204" t="s">
        <v>159</v>
      </c>
      <c r="E273" s="213" t="s">
        <v>1</v>
      </c>
      <c r="F273" s="214" t="s">
        <v>1604</v>
      </c>
      <c r="G273" s="212"/>
      <c r="H273" s="213" t="s">
        <v>1</v>
      </c>
      <c r="I273" s="215"/>
      <c r="J273" s="212"/>
      <c r="K273" s="212"/>
      <c r="L273" s="216"/>
      <c r="M273" s="217"/>
      <c r="N273" s="218"/>
      <c r="O273" s="218"/>
      <c r="P273" s="218"/>
      <c r="Q273" s="218"/>
      <c r="R273" s="218"/>
      <c r="S273" s="218"/>
      <c r="T273" s="219"/>
      <c r="AT273" s="220" t="s">
        <v>159</v>
      </c>
      <c r="AU273" s="220" t="s">
        <v>83</v>
      </c>
      <c r="AV273" s="13" t="s">
        <v>81</v>
      </c>
      <c r="AW273" s="13" t="s">
        <v>30</v>
      </c>
      <c r="AX273" s="13" t="s">
        <v>73</v>
      </c>
      <c r="AY273" s="220" t="s">
        <v>142</v>
      </c>
    </row>
    <row r="274" spans="2:51" s="13" customFormat="1" ht="22.5">
      <c r="B274" s="211"/>
      <c r="C274" s="212"/>
      <c r="D274" s="204" t="s">
        <v>159</v>
      </c>
      <c r="E274" s="213" t="s">
        <v>1</v>
      </c>
      <c r="F274" s="214" t="s">
        <v>1742</v>
      </c>
      <c r="G274" s="212"/>
      <c r="H274" s="213" t="s">
        <v>1</v>
      </c>
      <c r="I274" s="215"/>
      <c r="J274" s="212"/>
      <c r="K274" s="212"/>
      <c r="L274" s="216"/>
      <c r="M274" s="217"/>
      <c r="N274" s="218"/>
      <c r="O274" s="218"/>
      <c r="P274" s="218"/>
      <c r="Q274" s="218"/>
      <c r="R274" s="218"/>
      <c r="S274" s="218"/>
      <c r="T274" s="219"/>
      <c r="AT274" s="220" t="s">
        <v>159</v>
      </c>
      <c r="AU274" s="220" t="s">
        <v>83</v>
      </c>
      <c r="AV274" s="13" t="s">
        <v>81</v>
      </c>
      <c r="AW274" s="13" t="s">
        <v>30</v>
      </c>
      <c r="AX274" s="13" t="s">
        <v>73</v>
      </c>
      <c r="AY274" s="220" t="s">
        <v>142</v>
      </c>
    </row>
    <row r="275" spans="2:51" s="13" customFormat="1" ht="22.5">
      <c r="B275" s="211"/>
      <c r="C275" s="212"/>
      <c r="D275" s="204" t="s">
        <v>159</v>
      </c>
      <c r="E275" s="213" t="s">
        <v>1</v>
      </c>
      <c r="F275" s="214" t="s">
        <v>1743</v>
      </c>
      <c r="G275" s="212"/>
      <c r="H275" s="213" t="s">
        <v>1</v>
      </c>
      <c r="I275" s="215"/>
      <c r="J275" s="212"/>
      <c r="K275" s="212"/>
      <c r="L275" s="216"/>
      <c r="M275" s="217"/>
      <c r="N275" s="218"/>
      <c r="O275" s="218"/>
      <c r="P275" s="218"/>
      <c r="Q275" s="218"/>
      <c r="R275" s="218"/>
      <c r="S275" s="218"/>
      <c r="T275" s="219"/>
      <c r="AT275" s="220" t="s">
        <v>159</v>
      </c>
      <c r="AU275" s="220" t="s">
        <v>83</v>
      </c>
      <c r="AV275" s="13" t="s">
        <v>81</v>
      </c>
      <c r="AW275" s="13" t="s">
        <v>30</v>
      </c>
      <c r="AX275" s="13" t="s">
        <v>73</v>
      </c>
      <c r="AY275" s="220" t="s">
        <v>142</v>
      </c>
    </row>
    <row r="276" spans="2:51" s="14" customFormat="1" ht="11.25">
      <c r="B276" s="221"/>
      <c r="C276" s="222"/>
      <c r="D276" s="204" t="s">
        <v>159</v>
      </c>
      <c r="E276" s="223" t="s">
        <v>1</v>
      </c>
      <c r="F276" s="224" t="s">
        <v>203</v>
      </c>
      <c r="G276" s="222"/>
      <c r="H276" s="225">
        <v>9</v>
      </c>
      <c r="I276" s="226"/>
      <c r="J276" s="222"/>
      <c r="K276" s="222"/>
      <c r="L276" s="227"/>
      <c r="M276" s="228"/>
      <c r="N276" s="229"/>
      <c r="O276" s="229"/>
      <c r="P276" s="229"/>
      <c r="Q276" s="229"/>
      <c r="R276" s="229"/>
      <c r="S276" s="229"/>
      <c r="T276" s="230"/>
      <c r="AT276" s="231" t="s">
        <v>159</v>
      </c>
      <c r="AU276" s="231" t="s">
        <v>83</v>
      </c>
      <c r="AV276" s="14" t="s">
        <v>83</v>
      </c>
      <c r="AW276" s="14" t="s">
        <v>30</v>
      </c>
      <c r="AX276" s="14" t="s">
        <v>81</v>
      </c>
      <c r="AY276" s="231" t="s">
        <v>142</v>
      </c>
    </row>
    <row r="277" spans="1:65" s="2" customFormat="1" ht="24.2" customHeight="1">
      <c r="A277" s="34"/>
      <c r="B277" s="35"/>
      <c r="C277" s="191" t="s">
        <v>593</v>
      </c>
      <c r="D277" s="191" t="s">
        <v>145</v>
      </c>
      <c r="E277" s="192" t="s">
        <v>1744</v>
      </c>
      <c r="F277" s="193" t="s">
        <v>1745</v>
      </c>
      <c r="G277" s="194" t="s">
        <v>290</v>
      </c>
      <c r="H277" s="195">
        <v>0.3</v>
      </c>
      <c r="I277" s="196"/>
      <c r="J277" s="197">
        <f>ROUND(I277*H277,2)</f>
        <v>0</v>
      </c>
      <c r="K277" s="193" t="s">
        <v>149</v>
      </c>
      <c r="L277" s="39"/>
      <c r="M277" s="198" t="s">
        <v>1</v>
      </c>
      <c r="N277" s="199" t="s">
        <v>38</v>
      </c>
      <c r="O277" s="71"/>
      <c r="P277" s="200">
        <f>O277*H277</f>
        <v>0</v>
      </c>
      <c r="Q277" s="200">
        <v>0.00279</v>
      </c>
      <c r="R277" s="200">
        <f>Q277*H277</f>
        <v>0.000837</v>
      </c>
      <c r="S277" s="200">
        <v>0.056</v>
      </c>
      <c r="T277" s="201">
        <f>S277*H277</f>
        <v>0.0168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202" t="s">
        <v>168</v>
      </c>
      <c r="AT277" s="202" t="s">
        <v>145</v>
      </c>
      <c r="AU277" s="202" t="s">
        <v>83</v>
      </c>
      <c r="AY277" s="17" t="s">
        <v>142</v>
      </c>
      <c r="BE277" s="203">
        <f>IF(N277="základní",J277,0)</f>
        <v>0</v>
      </c>
      <c r="BF277" s="203">
        <f>IF(N277="snížená",J277,0)</f>
        <v>0</v>
      </c>
      <c r="BG277" s="203">
        <f>IF(N277="zákl. přenesená",J277,0)</f>
        <v>0</v>
      </c>
      <c r="BH277" s="203">
        <f>IF(N277="sníž. přenesená",J277,0)</f>
        <v>0</v>
      </c>
      <c r="BI277" s="203">
        <f>IF(N277="nulová",J277,0)</f>
        <v>0</v>
      </c>
      <c r="BJ277" s="17" t="s">
        <v>81</v>
      </c>
      <c r="BK277" s="203">
        <f>ROUND(I277*H277,2)</f>
        <v>0</v>
      </c>
      <c r="BL277" s="17" t="s">
        <v>168</v>
      </c>
      <c r="BM277" s="202" t="s">
        <v>1746</v>
      </c>
    </row>
    <row r="278" spans="1:47" s="2" customFormat="1" ht="29.25">
      <c r="A278" s="34"/>
      <c r="B278" s="35"/>
      <c r="C278" s="36"/>
      <c r="D278" s="204" t="s">
        <v>152</v>
      </c>
      <c r="E278" s="36"/>
      <c r="F278" s="205" t="s">
        <v>1747</v>
      </c>
      <c r="G278" s="36"/>
      <c r="H278" s="36"/>
      <c r="I278" s="206"/>
      <c r="J278" s="36"/>
      <c r="K278" s="36"/>
      <c r="L278" s="39"/>
      <c r="M278" s="207"/>
      <c r="N278" s="208"/>
      <c r="O278" s="71"/>
      <c r="P278" s="71"/>
      <c r="Q278" s="71"/>
      <c r="R278" s="71"/>
      <c r="S278" s="71"/>
      <c r="T278" s="72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T278" s="17" t="s">
        <v>152</v>
      </c>
      <c r="AU278" s="17" t="s">
        <v>83</v>
      </c>
    </row>
    <row r="279" spans="1:47" s="2" customFormat="1" ht="11.25">
      <c r="A279" s="34"/>
      <c r="B279" s="35"/>
      <c r="C279" s="36"/>
      <c r="D279" s="209" t="s">
        <v>153</v>
      </c>
      <c r="E279" s="36"/>
      <c r="F279" s="210" t="s">
        <v>1748</v>
      </c>
      <c r="G279" s="36"/>
      <c r="H279" s="36"/>
      <c r="I279" s="206"/>
      <c r="J279" s="36"/>
      <c r="K279" s="36"/>
      <c r="L279" s="39"/>
      <c r="M279" s="207"/>
      <c r="N279" s="208"/>
      <c r="O279" s="71"/>
      <c r="P279" s="71"/>
      <c r="Q279" s="71"/>
      <c r="R279" s="71"/>
      <c r="S279" s="71"/>
      <c r="T279" s="72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T279" s="17" t="s">
        <v>153</v>
      </c>
      <c r="AU279" s="17" t="s">
        <v>83</v>
      </c>
    </row>
    <row r="280" spans="2:51" s="13" customFormat="1" ht="11.25">
      <c r="B280" s="211"/>
      <c r="C280" s="212"/>
      <c r="D280" s="204" t="s">
        <v>159</v>
      </c>
      <c r="E280" s="213" t="s">
        <v>1</v>
      </c>
      <c r="F280" s="214" t="s">
        <v>1604</v>
      </c>
      <c r="G280" s="212"/>
      <c r="H280" s="213" t="s">
        <v>1</v>
      </c>
      <c r="I280" s="215"/>
      <c r="J280" s="212"/>
      <c r="K280" s="212"/>
      <c r="L280" s="216"/>
      <c r="M280" s="217"/>
      <c r="N280" s="218"/>
      <c r="O280" s="218"/>
      <c r="P280" s="218"/>
      <c r="Q280" s="218"/>
      <c r="R280" s="218"/>
      <c r="S280" s="218"/>
      <c r="T280" s="219"/>
      <c r="AT280" s="220" t="s">
        <v>159</v>
      </c>
      <c r="AU280" s="220" t="s">
        <v>83</v>
      </c>
      <c r="AV280" s="13" t="s">
        <v>81</v>
      </c>
      <c r="AW280" s="13" t="s">
        <v>30</v>
      </c>
      <c r="AX280" s="13" t="s">
        <v>73</v>
      </c>
      <c r="AY280" s="220" t="s">
        <v>142</v>
      </c>
    </row>
    <row r="281" spans="2:51" s="13" customFormat="1" ht="22.5">
      <c r="B281" s="211"/>
      <c r="C281" s="212"/>
      <c r="D281" s="204" t="s">
        <v>159</v>
      </c>
      <c r="E281" s="213" t="s">
        <v>1</v>
      </c>
      <c r="F281" s="214" t="s">
        <v>1749</v>
      </c>
      <c r="G281" s="212"/>
      <c r="H281" s="213" t="s">
        <v>1</v>
      </c>
      <c r="I281" s="215"/>
      <c r="J281" s="212"/>
      <c r="K281" s="212"/>
      <c r="L281" s="216"/>
      <c r="M281" s="217"/>
      <c r="N281" s="218"/>
      <c r="O281" s="218"/>
      <c r="P281" s="218"/>
      <c r="Q281" s="218"/>
      <c r="R281" s="218"/>
      <c r="S281" s="218"/>
      <c r="T281" s="219"/>
      <c r="AT281" s="220" t="s">
        <v>159</v>
      </c>
      <c r="AU281" s="220" t="s">
        <v>83</v>
      </c>
      <c r="AV281" s="13" t="s">
        <v>81</v>
      </c>
      <c r="AW281" s="13" t="s">
        <v>30</v>
      </c>
      <c r="AX281" s="13" t="s">
        <v>73</v>
      </c>
      <c r="AY281" s="220" t="s">
        <v>142</v>
      </c>
    </row>
    <row r="282" spans="2:51" s="14" customFormat="1" ht="11.25">
      <c r="B282" s="221"/>
      <c r="C282" s="222"/>
      <c r="D282" s="204" t="s">
        <v>159</v>
      </c>
      <c r="E282" s="223" t="s">
        <v>1</v>
      </c>
      <c r="F282" s="224" t="s">
        <v>1620</v>
      </c>
      <c r="G282" s="222"/>
      <c r="H282" s="225">
        <v>0.3</v>
      </c>
      <c r="I282" s="226"/>
      <c r="J282" s="222"/>
      <c r="K282" s="222"/>
      <c r="L282" s="227"/>
      <c r="M282" s="228"/>
      <c r="N282" s="229"/>
      <c r="O282" s="229"/>
      <c r="P282" s="229"/>
      <c r="Q282" s="229"/>
      <c r="R282" s="229"/>
      <c r="S282" s="229"/>
      <c r="T282" s="230"/>
      <c r="AT282" s="231" t="s">
        <v>159</v>
      </c>
      <c r="AU282" s="231" t="s">
        <v>83</v>
      </c>
      <c r="AV282" s="14" t="s">
        <v>83</v>
      </c>
      <c r="AW282" s="14" t="s">
        <v>30</v>
      </c>
      <c r="AX282" s="14" t="s">
        <v>81</v>
      </c>
      <c r="AY282" s="231" t="s">
        <v>142</v>
      </c>
    </row>
    <row r="283" spans="2:63" s="12" customFormat="1" ht="22.9" customHeight="1">
      <c r="B283" s="175"/>
      <c r="C283" s="176"/>
      <c r="D283" s="177" t="s">
        <v>72</v>
      </c>
      <c r="E283" s="189" t="s">
        <v>1038</v>
      </c>
      <c r="F283" s="189" t="s">
        <v>1039</v>
      </c>
      <c r="G283" s="176"/>
      <c r="H283" s="176"/>
      <c r="I283" s="179"/>
      <c r="J283" s="190">
        <f>BK283</f>
        <v>0</v>
      </c>
      <c r="K283" s="176"/>
      <c r="L283" s="181"/>
      <c r="M283" s="182"/>
      <c r="N283" s="183"/>
      <c r="O283" s="183"/>
      <c r="P283" s="184">
        <f>SUM(P284:P286)</f>
        <v>0</v>
      </c>
      <c r="Q283" s="183"/>
      <c r="R283" s="184">
        <f>SUM(R284:R286)</f>
        <v>0</v>
      </c>
      <c r="S283" s="183"/>
      <c r="T283" s="185">
        <f>SUM(T284:T286)</f>
        <v>0</v>
      </c>
      <c r="AR283" s="186" t="s">
        <v>81</v>
      </c>
      <c r="AT283" s="187" t="s">
        <v>72</v>
      </c>
      <c r="AU283" s="187" t="s">
        <v>81</v>
      </c>
      <c r="AY283" s="186" t="s">
        <v>142</v>
      </c>
      <c r="BK283" s="188">
        <f>SUM(BK284:BK286)</f>
        <v>0</v>
      </c>
    </row>
    <row r="284" spans="1:65" s="2" customFormat="1" ht="24.2" customHeight="1">
      <c r="A284" s="34"/>
      <c r="B284" s="35"/>
      <c r="C284" s="191" t="s">
        <v>600</v>
      </c>
      <c r="D284" s="191" t="s">
        <v>145</v>
      </c>
      <c r="E284" s="192" t="s">
        <v>1750</v>
      </c>
      <c r="F284" s="193" t="s">
        <v>1751</v>
      </c>
      <c r="G284" s="194" t="s">
        <v>379</v>
      </c>
      <c r="H284" s="195">
        <v>25.084</v>
      </c>
      <c r="I284" s="196"/>
      <c r="J284" s="197">
        <f>ROUND(I284*H284,2)</f>
        <v>0</v>
      </c>
      <c r="K284" s="193" t="s">
        <v>149</v>
      </c>
      <c r="L284" s="39"/>
      <c r="M284" s="198" t="s">
        <v>1</v>
      </c>
      <c r="N284" s="199" t="s">
        <v>38</v>
      </c>
      <c r="O284" s="71"/>
      <c r="P284" s="200">
        <f>O284*H284</f>
        <v>0</v>
      </c>
      <c r="Q284" s="200">
        <v>0</v>
      </c>
      <c r="R284" s="200">
        <f>Q284*H284</f>
        <v>0</v>
      </c>
      <c r="S284" s="200">
        <v>0</v>
      </c>
      <c r="T284" s="201">
        <f>S284*H284</f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202" t="s">
        <v>168</v>
      </c>
      <c r="AT284" s="202" t="s">
        <v>145</v>
      </c>
      <c r="AU284" s="202" t="s">
        <v>83</v>
      </c>
      <c r="AY284" s="17" t="s">
        <v>142</v>
      </c>
      <c r="BE284" s="203">
        <f>IF(N284="základní",J284,0)</f>
        <v>0</v>
      </c>
      <c r="BF284" s="203">
        <f>IF(N284="snížená",J284,0)</f>
        <v>0</v>
      </c>
      <c r="BG284" s="203">
        <f>IF(N284="zákl. přenesená",J284,0)</f>
        <v>0</v>
      </c>
      <c r="BH284" s="203">
        <f>IF(N284="sníž. přenesená",J284,0)</f>
        <v>0</v>
      </c>
      <c r="BI284" s="203">
        <f>IF(N284="nulová",J284,0)</f>
        <v>0</v>
      </c>
      <c r="BJ284" s="17" t="s">
        <v>81</v>
      </c>
      <c r="BK284" s="203">
        <f>ROUND(I284*H284,2)</f>
        <v>0</v>
      </c>
      <c r="BL284" s="17" t="s">
        <v>168</v>
      </c>
      <c r="BM284" s="202" t="s">
        <v>1752</v>
      </c>
    </row>
    <row r="285" spans="1:47" s="2" customFormat="1" ht="19.5">
      <c r="A285" s="34"/>
      <c r="B285" s="35"/>
      <c r="C285" s="36"/>
      <c r="D285" s="204" t="s">
        <v>152</v>
      </c>
      <c r="E285" s="36"/>
      <c r="F285" s="205" t="s">
        <v>1753</v>
      </c>
      <c r="G285" s="36"/>
      <c r="H285" s="36"/>
      <c r="I285" s="206"/>
      <c r="J285" s="36"/>
      <c r="K285" s="36"/>
      <c r="L285" s="39"/>
      <c r="M285" s="207"/>
      <c r="N285" s="208"/>
      <c r="O285" s="71"/>
      <c r="P285" s="71"/>
      <c r="Q285" s="71"/>
      <c r="R285" s="71"/>
      <c r="S285" s="71"/>
      <c r="T285" s="72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T285" s="17" t="s">
        <v>152</v>
      </c>
      <c r="AU285" s="17" t="s">
        <v>83</v>
      </c>
    </row>
    <row r="286" spans="1:47" s="2" customFormat="1" ht="11.25">
      <c r="A286" s="34"/>
      <c r="B286" s="35"/>
      <c r="C286" s="36"/>
      <c r="D286" s="209" t="s">
        <v>153</v>
      </c>
      <c r="E286" s="36"/>
      <c r="F286" s="210" t="s">
        <v>1754</v>
      </c>
      <c r="G286" s="36"/>
      <c r="H286" s="36"/>
      <c r="I286" s="206"/>
      <c r="J286" s="36"/>
      <c r="K286" s="36"/>
      <c r="L286" s="39"/>
      <c r="M286" s="258"/>
      <c r="N286" s="259"/>
      <c r="O286" s="260"/>
      <c r="P286" s="260"/>
      <c r="Q286" s="260"/>
      <c r="R286" s="260"/>
      <c r="S286" s="260"/>
      <c r="T286" s="261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T286" s="17" t="s">
        <v>153</v>
      </c>
      <c r="AU286" s="17" t="s">
        <v>83</v>
      </c>
    </row>
    <row r="287" spans="1:31" s="2" customFormat="1" ht="6.95" customHeight="1">
      <c r="A287" s="34"/>
      <c r="B287" s="54"/>
      <c r="C287" s="55"/>
      <c r="D287" s="55"/>
      <c r="E287" s="55"/>
      <c r="F287" s="55"/>
      <c r="G287" s="55"/>
      <c r="H287" s="55"/>
      <c r="I287" s="55"/>
      <c r="J287" s="55"/>
      <c r="K287" s="55"/>
      <c r="L287" s="39"/>
      <c r="M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</row>
  </sheetData>
  <sheetProtection algorithmName="SHA-512" hashValue="yUu74ROGghJCfsKRfKwY6DZhIXXq1DxCvepbFex5F5VQqgY+Llpsn6Q0cDymKVChJ7hSJT80LrMRtOyNX3duFw==" saltValue="AQ95oAtej+EvYbrA9q+jJB1hkMtwMdI2gvqihjTrOUIabS7YYG5utHfFwI25HwwbqIiqJxiza8rdfg71CPOn6w==" spinCount="100000" sheet="1" objects="1" scenarios="1" formatColumns="0" formatRows="0" autoFilter="0"/>
  <autoFilter ref="C122:K286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hyperlinks>
    <hyperlink ref="F128" r:id="rId1" display="https://podminky.urs.cz/item/CS_URS_2021_02/131213131"/>
    <hyperlink ref="F133" r:id="rId2" display="https://podminky.urs.cz/item/CS_URS_2021_02/151101102"/>
    <hyperlink ref="F138" r:id="rId3" display="https://podminky.urs.cz/item/CS_URS_2021_02/151101112"/>
    <hyperlink ref="F143" r:id="rId4" display="https://podminky.urs.cz/item/CS_URS_2021_02/162751117"/>
    <hyperlink ref="F147" r:id="rId5" display="https://podminky.urs.cz/item/CS_URS_2021_02/171201221"/>
    <hyperlink ref="F151" r:id="rId6" display="https://podminky.urs.cz/item/CS_URS_2021_02/171251201"/>
    <hyperlink ref="F155" r:id="rId7" display="https://podminky.urs.cz/item/CS_URS_2021_02/174151101"/>
    <hyperlink ref="F164" r:id="rId8" display="https://podminky.urs.cz/item/CS_URS_2021_02/213311141"/>
    <hyperlink ref="F169" r:id="rId9" display="https://podminky.urs.cz/item/CS_URS_2021_02/273313511"/>
    <hyperlink ref="F175" r:id="rId10" display="https://podminky.urs.cz/item/CS_URS_2021_02/452311141"/>
    <hyperlink ref="F181" r:id="rId11" display="https://podminky.urs.cz/item/CS_URS_2021_02/831312121"/>
    <hyperlink ref="F189" r:id="rId12" display="https://podminky.urs.cz/item/CS_URS_2021_02/837312221"/>
    <hyperlink ref="F203" r:id="rId13" display="https://podminky.urs.cz/item/CS_URS_2021_02/871310320"/>
    <hyperlink ref="F211" r:id="rId14" display="https://podminky.urs.cz/item/CS_URS_2021_02/877310310"/>
    <hyperlink ref="F224" r:id="rId15" display="https://podminky.urs.cz/item/CS_URS_2021_02/877310320"/>
    <hyperlink ref="F236" r:id="rId16" display="https://podminky.urs.cz/item/CS_URS_2021_02/877310330"/>
    <hyperlink ref="F243" r:id="rId17" display="https://podminky.urs.cz/item/CS_URS_2021_02/895941111"/>
    <hyperlink ref="F258" r:id="rId18" display="https://podminky.urs.cz/item/CS_URS_2021_02/899211112"/>
    <hyperlink ref="F266" r:id="rId19" display="https://podminky.urs.cz/item/CS_URS_2021_02/931992124"/>
    <hyperlink ref="F272" r:id="rId20" display="https://podminky.urs.cz/item/CS_URS_2021_02/935932418"/>
    <hyperlink ref="F279" r:id="rId21" display="https://podminky.urs.cz/item/CS_URS_2021_02/977151124"/>
    <hyperlink ref="F286" r:id="rId22" display="https://podminky.urs.cz/item/CS_URS_2021_02/998275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M4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AT2" s="17" t="s">
        <v>111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83</v>
      </c>
    </row>
    <row r="4" spans="2:46" s="1" customFormat="1" ht="24.95" customHeight="1">
      <c r="B4" s="20"/>
      <c r="D4" s="117" t="s">
        <v>112</v>
      </c>
      <c r="L4" s="20"/>
      <c r="M4" s="118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16.5" customHeight="1">
      <c r="B7" s="20"/>
      <c r="E7" s="321" t="str">
        <f>'Rekapitulace stavby'!K6</f>
        <v>Ulice Klajdovská</v>
      </c>
      <c r="F7" s="322"/>
      <c r="G7" s="322"/>
      <c r="H7" s="322"/>
      <c r="L7" s="20"/>
    </row>
    <row r="8" spans="1:31" s="2" customFormat="1" ht="12" customHeight="1">
      <c r="A8" s="34"/>
      <c r="B8" s="39"/>
      <c r="C8" s="34"/>
      <c r="D8" s="119" t="s">
        <v>113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23" t="s">
        <v>1755</v>
      </c>
      <c r="F9" s="324"/>
      <c r="G9" s="324"/>
      <c r="H9" s="324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9" t="s">
        <v>18</v>
      </c>
      <c r="E11" s="34"/>
      <c r="F11" s="110" t="s">
        <v>1</v>
      </c>
      <c r="G11" s="34"/>
      <c r="H11" s="34"/>
      <c r="I11" s="119" t="s">
        <v>19</v>
      </c>
      <c r="J11" s="110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9" t="s">
        <v>20</v>
      </c>
      <c r="E12" s="34"/>
      <c r="F12" s="110" t="s">
        <v>21</v>
      </c>
      <c r="G12" s="34"/>
      <c r="H12" s="34"/>
      <c r="I12" s="119" t="s">
        <v>22</v>
      </c>
      <c r="J12" s="120" t="str">
        <f>'Rekapitulace stavby'!AN8</f>
        <v>12. 4. 2021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24</v>
      </c>
      <c r="E14" s="34"/>
      <c r="F14" s="34"/>
      <c r="G14" s="34"/>
      <c r="H14" s="34"/>
      <c r="I14" s="119" t="s">
        <v>25</v>
      </c>
      <c r="J14" s="110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0" t="str">
        <f>IF('Rekapitulace stavby'!E11="","",'Rekapitulace stavby'!E11)</f>
        <v xml:space="preserve"> </v>
      </c>
      <c r="F15" s="34"/>
      <c r="G15" s="34"/>
      <c r="H15" s="34"/>
      <c r="I15" s="119" t="s">
        <v>26</v>
      </c>
      <c r="J15" s="110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9" t="s">
        <v>27</v>
      </c>
      <c r="E17" s="34"/>
      <c r="F17" s="34"/>
      <c r="G17" s="34"/>
      <c r="H17" s="34"/>
      <c r="I17" s="119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25" t="str">
        <f>'Rekapitulace stavby'!E14</f>
        <v>Vyplň údaj</v>
      </c>
      <c r="F18" s="326"/>
      <c r="G18" s="326"/>
      <c r="H18" s="326"/>
      <c r="I18" s="119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9" t="s">
        <v>29</v>
      </c>
      <c r="E20" s="34"/>
      <c r="F20" s="34"/>
      <c r="G20" s="34"/>
      <c r="H20" s="34"/>
      <c r="I20" s="119" t="s">
        <v>25</v>
      </c>
      <c r="J20" s="110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0" t="str">
        <f>IF('Rekapitulace stavby'!E17="","",'Rekapitulace stavby'!E17)</f>
        <v xml:space="preserve"> </v>
      </c>
      <c r="F21" s="34"/>
      <c r="G21" s="34"/>
      <c r="H21" s="34"/>
      <c r="I21" s="119" t="s">
        <v>26</v>
      </c>
      <c r="J21" s="110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9" t="s">
        <v>31</v>
      </c>
      <c r="E23" s="34"/>
      <c r="F23" s="34"/>
      <c r="G23" s="34"/>
      <c r="H23" s="34"/>
      <c r="I23" s="119" t="s">
        <v>25</v>
      </c>
      <c r="J23" s="110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0" t="str">
        <f>IF('Rekapitulace stavby'!E20="","",'Rekapitulace stavby'!E20)</f>
        <v xml:space="preserve"> </v>
      </c>
      <c r="F24" s="34"/>
      <c r="G24" s="34"/>
      <c r="H24" s="34"/>
      <c r="I24" s="119" t="s">
        <v>26</v>
      </c>
      <c r="J24" s="110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9" t="s">
        <v>32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21"/>
      <c r="B27" s="122"/>
      <c r="C27" s="121"/>
      <c r="D27" s="121"/>
      <c r="E27" s="327" t="s">
        <v>1</v>
      </c>
      <c r="F27" s="327"/>
      <c r="G27" s="327"/>
      <c r="H27" s="327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24"/>
      <c r="E29" s="124"/>
      <c r="F29" s="124"/>
      <c r="G29" s="124"/>
      <c r="H29" s="124"/>
      <c r="I29" s="124"/>
      <c r="J29" s="124"/>
      <c r="K29" s="124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5" t="s">
        <v>33</v>
      </c>
      <c r="E30" s="34"/>
      <c r="F30" s="34"/>
      <c r="G30" s="34"/>
      <c r="H30" s="34"/>
      <c r="I30" s="34"/>
      <c r="J30" s="126">
        <f>ROUND(J129,2)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7" t="s">
        <v>35</v>
      </c>
      <c r="G32" s="34"/>
      <c r="H32" s="34"/>
      <c r="I32" s="127" t="s">
        <v>34</v>
      </c>
      <c r="J32" s="127" t="s">
        <v>36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8" t="s">
        <v>37</v>
      </c>
      <c r="E33" s="119" t="s">
        <v>38</v>
      </c>
      <c r="F33" s="129">
        <f>ROUND((SUM(BE129:BE422)),2)</f>
        <v>0</v>
      </c>
      <c r="G33" s="34"/>
      <c r="H33" s="34"/>
      <c r="I33" s="130">
        <v>0.21</v>
      </c>
      <c r="J33" s="129">
        <f>ROUND(((SUM(BE129:BE422))*I33),2)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9" t="s">
        <v>39</v>
      </c>
      <c r="F34" s="129">
        <f>ROUND((SUM(BF129:BF422)),2)</f>
        <v>0</v>
      </c>
      <c r="G34" s="34"/>
      <c r="H34" s="34"/>
      <c r="I34" s="130">
        <v>0.15</v>
      </c>
      <c r="J34" s="129">
        <f>ROUND(((SUM(BF129:BF422))*I34),2)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9" t="s">
        <v>40</v>
      </c>
      <c r="F35" s="129">
        <f>ROUND((SUM(BG129:BG422)),2)</f>
        <v>0</v>
      </c>
      <c r="G35" s="34"/>
      <c r="H35" s="34"/>
      <c r="I35" s="130">
        <v>0.21</v>
      </c>
      <c r="J35" s="129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9" t="s">
        <v>41</v>
      </c>
      <c r="F36" s="129">
        <f>ROUND((SUM(BH129:BH422)),2)</f>
        <v>0</v>
      </c>
      <c r="G36" s="34"/>
      <c r="H36" s="34"/>
      <c r="I36" s="130">
        <v>0.15</v>
      </c>
      <c r="J36" s="129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9" t="s">
        <v>42</v>
      </c>
      <c r="F37" s="129">
        <f>ROUND((SUM(BI129:BI422)),2)</f>
        <v>0</v>
      </c>
      <c r="G37" s="34"/>
      <c r="H37" s="34"/>
      <c r="I37" s="130">
        <v>0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1"/>
      <c r="D39" s="132" t="s">
        <v>43</v>
      </c>
      <c r="E39" s="133"/>
      <c r="F39" s="133"/>
      <c r="G39" s="134" t="s">
        <v>44</v>
      </c>
      <c r="H39" s="135" t="s">
        <v>45</v>
      </c>
      <c r="I39" s="133"/>
      <c r="J39" s="136">
        <f>SUM(J30:J37)</f>
        <v>0</v>
      </c>
      <c r="K39" s="137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8" t="s">
        <v>46</v>
      </c>
      <c r="E50" s="139"/>
      <c r="F50" s="139"/>
      <c r="G50" s="138" t="s">
        <v>47</v>
      </c>
      <c r="H50" s="139"/>
      <c r="I50" s="139"/>
      <c r="J50" s="139"/>
      <c r="K50" s="139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0" t="s">
        <v>48</v>
      </c>
      <c r="E61" s="141"/>
      <c r="F61" s="142" t="s">
        <v>49</v>
      </c>
      <c r="G61" s="140" t="s">
        <v>48</v>
      </c>
      <c r="H61" s="141"/>
      <c r="I61" s="141"/>
      <c r="J61" s="143" t="s">
        <v>49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8" t="s">
        <v>50</v>
      </c>
      <c r="E65" s="144"/>
      <c r="F65" s="144"/>
      <c r="G65" s="138" t="s">
        <v>51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0" t="s">
        <v>48</v>
      </c>
      <c r="E76" s="141"/>
      <c r="F76" s="142" t="s">
        <v>49</v>
      </c>
      <c r="G76" s="140" t="s">
        <v>48</v>
      </c>
      <c r="H76" s="141"/>
      <c r="I76" s="141"/>
      <c r="J76" s="143" t="s">
        <v>49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115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28" t="str">
        <f>E7</f>
        <v>Ulice Klajdovská</v>
      </c>
      <c r="F85" s="329"/>
      <c r="G85" s="329"/>
      <c r="H85" s="329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113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81" t="str">
        <f>E9</f>
        <v>SO-05 - Oprava sklepa a přípojek IS</v>
      </c>
      <c r="F87" s="330"/>
      <c r="G87" s="330"/>
      <c r="H87" s="330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12. 4. 2021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29" t="s">
        <v>29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31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9" t="s">
        <v>116</v>
      </c>
      <c r="D94" s="150"/>
      <c r="E94" s="150"/>
      <c r="F94" s="150"/>
      <c r="G94" s="150"/>
      <c r="H94" s="150"/>
      <c r="I94" s="150"/>
      <c r="J94" s="151" t="s">
        <v>117</v>
      </c>
      <c r="K94" s="150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52" t="s">
        <v>118</v>
      </c>
      <c r="D96" s="36"/>
      <c r="E96" s="36"/>
      <c r="F96" s="36"/>
      <c r="G96" s="36"/>
      <c r="H96" s="36"/>
      <c r="I96" s="36"/>
      <c r="J96" s="84">
        <f>J129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119</v>
      </c>
    </row>
    <row r="97" spans="2:12" s="9" customFormat="1" ht="24.95" customHeight="1">
      <c r="B97" s="153"/>
      <c r="C97" s="154"/>
      <c r="D97" s="155" t="s">
        <v>299</v>
      </c>
      <c r="E97" s="156"/>
      <c r="F97" s="156"/>
      <c r="G97" s="156"/>
      <c r="H97" s="156"/>
      <c r="I97" s="156"/>
      <c r="J97" s="157">
        <f>J130</f>
        <v>0</v>
      </c>
      <c r="K97" s="154"/>
      <c r="L97" s="158"/>
    </row>
    <row r="98" spans="2:12" s="10" customFormat="1" ht="19.9" customHeight="1">
      <c r="B98" s="159"/>
      <c r="C98" s="104"/>
      <c r="D98" s="160" t="s">
        <v>301</v>
      </c>
      <c r="E98" s="161"/>
      <c r="F98" s="161"/>
      <c r="G98" s="161"/>
      <c r="H98" s="161"/>
      <c r="I98" s="161"/>
      <c r="J98" s="162">
        <f>J131</f>
        <v>0</v>
      </c>
      <c r="K98" s="104"/>
      <c r="L98" s="163"/>
    </row>
    <row r="99" spans="2:12" s="10" customFormat="1" ht="19.9" customHeight="1">
      <c r="B99" s="159"/>
      <c r="C99" s="104"/>
      <c r="D99" s="160" t="s">
        <v>302</v>
      </c>
      <c r="E99" s="161"/>
      <c r="F99" s="161"/>
      <c r="G99" s="161"/>
      <c r="H99" s="161"/>
      <c r="I99" s="161"/>
      <c r="J99" s="162">
        <f>J162</f>
        <v>0</v>
      </c>
      <c r="K99" s="104"/>
      <c r="L99" s="163"/>
    </row>
    <row r="100" spans="2:12" s="10" customFormat="1" ht="19.9" customHeight="1">
      <c r="B100" s="159"/>
      <c r="C100" s="104"/>
      <c r="D100" s="160" t="s">
        <v>303</v>
      </c>
      <c r="E100" s="161"/>
      <c r="F100" s="161"/>
      <c r="G100" s="161"/>
      <c r="H100" s="161"/>
      <c r="I100" s="161"/>
      <c r="J100" s="162">
        <f>J181</f>
        <v>0</v>
      </c>
      <c r="K100" s="104"/>
      <c r="L100" s="163"/>
    </row>
    <row r="101" spans="2:12" s="10" customFormat="1" ht="19.9" customHeight="1">
      <c r="B101" s="159"/>
      <c r="C101" s="104"/>
      <c r="D101" s="160" t="s">
        <v>1756</v>
      </c>
      <c r="E101" s="161"/>
      <c r="F101" s="161"/>
      <c r="G101" s="161"/>
      <c r="H101" s="161"/>
      <c r="I101" s="161"/>
      <c r="J101" s="162">
        <f>J226</f>
        <v>0</v>
      </c>
      <c r="K101" s="104"/>
      <c r="L101" s="163"/>
    </row>
    <row r="102" spans="2:12" s="10" customFormat="1" ht="19.9" customHeight="1">
      <c r="B102" s="159"/>
      <c r="C102" s="104"/>
      <c r="D102" s="160" t="s">
        <v>305</v>
      </c>
      <c r="E102" s="161"/>
      <c r="F102" s="161"/>
      <c r="G102" s="161"/>
      <c r="H102" s="161"/>
      <c r="I102" s="161"/>
      <c r="J102" s="162">
        <f>J233</f>
        <v>0</v>
      </c>
      <c r="K102" s="104"/>
      <c r="L102" s="163"/>
    </row>
    <row r="103" spans="2:12" s="10" customFormat="1" ht="19.9" customHeight="1">
      <c r="B103" s="159"/>
      <c r="C103" s="104"/>
      <c r="D103" s="160" t="s">
        <v>306</v>
      </c>
      <c r="E103" s="161"/>
      <c r="F103" s="161"/>
      <c r="G103" s="161"/>
      <c r="H103" s="161"/>
      <c r="I103" s="161"/>
      <c r="J103" s="162">
        <f>J241</f>
        <v>0</v>
      </c>
      <c r="K103" s="104"/>
      <c r="L103" s="163"/>
    </row>
    <row r="104" spans="2:12" s="10" customFormat="1" ht="19.9" customHeight="1">
      <c r="B104" s="159"/>
      <c r="C104" s="104"/>
      <c r="D104" s="160" t="s">
        <v>308</v>
      </c>
      <c r="E104" s="161"/>
      <c r="F104" s="161"/>
      <c r="G104" s="161"/>
      <c r="H104" s="161"/>
      <c r="I104" s="161"/>
      <c r="J104" s="162">
        <f>J265</f>
        <v>0</v>
      </c>
      <c r="K104" s="104"/>
      <c r="L104" s="163"/>
    </row>
    <row r="105" spans="2:12" s="9" customFormat="1" ht="24.95" customHeight="1">
      <c r="B105" s="153"/>
      <c r="C105" s="154"/>
      <c r="D105" s="155" t="s">
        <v>309</v>
      </c>
      <c r="E105" s="156"/>
      <c r="F105" s="156"/>
      <c r="G105" s="156"/>
      <c r="H105" s="156"/>
      <c r="I105" s="156"/>
      <c r="J105" s="157">
        <f>J269</f>
        <v>0</v>
      </c>
      <c r="K105" s="154"/>
      <c r="L105" s="158"/>
    </row>
    <row r="106" spans="2:12" s="10" customFormat="1" ht="19.9" customHeight="1">
      <c r="B106" s="159"/>
      <c r="C106" s="104"/>
      <c r="D106" s="160" t="s">
        <v>310</v>
      </c>
      <c r="E106" s="161"/>
      <c r="F106" s="161"/>
      <c r="G106" s="161"/>
      <c r="H106" s="161"/>
      <c r="I106" s="161"/>
      <c r="J106" s="162">
        <f>J270</f>
        <v>0</v>
      </c>
      <c r="K106" s="104"/>
      <c r="L106" s="163"/>
    </row>
    <row r="107" spans="2:12" s="10" customFormat="1" ht="19.9" customHeight="1">
      <c r="B107" s="159"/>
      <c r="C107" s="104"/>
      <c r="D107" s="160" t="s">
        <v>1757</v>
      </c>
      <c r="E107" s="161"/>
      <c r="F107" s="161"/>
      <c r="G107" s="161"/>
      <c r="H107" s="161"/>
      <c r="I107" s="161"/>
      <c r="J107" s="162">
        <f>J309</f>
        <v>0</v>
      </c>
      <c r="K107" s="104"/>
      <c r="L107" s="163"/>
    </row>
    <row r="108" spans="2:12" s="10" customFormat="1" ht="19.9" customHeight="1">
      <c r="B108" s="159"/>
      <c r="C108" s="104"/>
      <c r="D108" s="160" t="s">
        <v>1758</v>
      </c>
      <c r="E108" s="161"/>
      <c r="F108" s="161"/>
      <c r="G108" s="161"/>
      <c r="H108" s="161"/>
      <c r="I108" s="161"/>
      <c r="J108" s="162">
        <f>J330</f>
        <v>0</v>
      </c>
      <c r="K108" s="104"/>
      <c r="L108" s="163"/>
    </row>
    <row r="109" spans="2:12" s="10" customFormat="1" ht="19.9" customHeight="1">
      <c r="B109" s="159"/>
      <c r="C109" s="104"/>
      <c r="D109" s="160" t="s">
        <v>311</v>
      </c>
      <c r="E109" s="161"/>
      <c r="F109" s="161"/>
      <c r="G109" s="161"/>
      <c r="H109" s="161"/>
      <c r="I109" s="161"/>
      <c r="J109" s="162">
        <f>J377</f>
        <v>0</v>
      </c>
      <c r="K109" s="104"/>
      <c r="L109" s="163"/>
    </row>
    <row r="110" spans="1:31" s="2" customFormat="1" ht="21.75" customHeight="1">
      <c r="A110" s="34"/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6.95" customHeight="1">
      <c r="A111" s="34"/>
      <c r="B111" s="54"/>
      <c r="C111" s="55"/>
      <c r="D111" s="55"/>
      <c r="E111" s="55"/>
      <c r="F111" s="55"/>
      <c r="G111" s="55"/>
      <c r="H111" s="55"/>
      <c r="I111" s="55"/>
      <c r="J111" s="55"/>
      <c r="K111" s="55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5" spans="1:31" s="2" customFormat="1" ht="6.95" customHeight="1">
      <c r="A115" s="34"/>
      <c r="B115" s="56"/>
      <c r="C115" s="57"/>
      <c r="D115" s="57"/>
      <c r="E115" s="57"/>
      <c r="F115" s="57"/>
      <c r="G115" s="57"/>
      <c r="H115" s="57"/>
      <c r="I115" s="57"/>
      <c r="J115" s="57"/>
      <c r="K115" s="57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24.95" customHeight="1">
      <c r="A116" s="34"/>
      <c r="B116" s="35"/>
      <c r="C116" s="23" t="s">
        <v>127</v>
      </c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5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2" customHeight="1">
      <c r="A118" s="34"/>
      <c r="B118" s="35"/>
      <c r="C118" s="29" t="s">
        <v>16</v>
      </c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6.5" customHeight="1">
      <c r="A119" s="34"/>
      <c r="B119" s="35"/>
      <c r="C119" s="36"/>
      <c r="D119" s="36"/>
      <c r="E119" s="328" t="str">
        <f>E7</f>
        <v>Ulice Klajdovská</v>
      </c>
      <c r="F119" s="329"/>
      <c r="G119" s="329"/>
      <c r="H119" s="329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2" customHeight="1">
      <c r="A120" s="34"/>
      <c r="B120" s="35"/>
      <c r="C120" s="29" t="s">
        <v>113</v>
      </c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6.5" customHeight="1">
      <c r="A121" s="34"/>
      <c r="B121" s="35"/>
      <c r="C121" s="36"/>
      <c r="D121" s="36"/>
      <c r="E121" s="281" t="str">
        <f>E9</f>
        <v>SO-05 - Oprava sklepa a přípojek IS</v>
      </c>
      <c r="F121" s="330"/>
      <c r="G121" s="330"/>
      <c r="H121" s="330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6.95" customHeight="1">
      <c r="A122" s="34"/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2" customHeight="1">
      <c r="A123" s="34"/>
      <c r="B123" s="35"/>
      <c r="C123" s="29" t="s">
        <v>20</v>
      </c>
      <c r="D123" s="36"/>
      <c r="E123" s="36"/>
      <c r="F123" s="27" t="str">
        <f>F12</f>
        <v xml:space="preserve"> </v>
      </c>
      <c r="G123" s="36"/>
      <c r="H123" s="36"/>
      <c r="I123" s="29" t="s">
        <v>22</v>
      </c>
      <c r="J123" s="66" t="str">
        <f>IF(J12="","",J12)</f>
        <v>12. 4. 2021</v>
      </c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6.95" customHeight="1">
      <c r="A124" s="34"/>
      <c r="B124" s="35"/>
      <c r="C124" s="36"/>
      <c r="D124" s="36"/>
      <c r="E124" s="36"/>
      <c r="F124" s="36"/>
      <c r="G124" s="36"/>
      <c r="H124" s="36"/>
      <c r="I124" s="36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5.2" customHeight="1">
      <c r="A125" s="34"/>
      <c r="B125" s="35"/>
      <c r="C125" s="29" t="s">
        <v>24</v>
      </c>
      <c r="D125" s="36"/>
      <c r="E125" s="36"/>
      <c r="F125" s="27" t="str">
        <f>E15</f>
        <v xml:space="preserve"> </v>
      </c>
      <c r="G125" s="36"/>
      <c r="H125" s="36"/>
      <c r="I125" s="29" t="s">
        <v>29</v>
      </c>
      <c r="J125" s="32" t="str">
        <f>E21</f>
        <v xml:space="preserve"> </v>
      </c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5.2" customHeight="1">
      <c r="A126" s="34"/>
      <c r="B126" s="35"/>
      <c r="C126" s="29" t="s">
        <v>27</v>
      </c>
      <c r="D126" s="36"/>
      <c r="E126" s="36"/>
      <c r="F126" s="27" t="str">
        <f>IF(E18="","",E18)</f>
        <v>Vyplň údaj</v>
      </c>
      <c r="G126" s="36"/>
      <c r="H126" s="36"/>
      <c r="I126" s="29" t="s">
        <v>31</v>
      </c>
      <c r="J126" s="32" t="str">
        <f>E24</f>
        <v xml:space="preserve"> </v>
      </c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0.35" customHeight="1">
      <c r="A127" s="34"/>
      <c r="B127" s="35"/>
      <c r="C127" s="36"/>
      <c r="D127" s="36"/>
      <c r="E127" s="36"/>
      <c r="F127" s="36"/>
      <c r="G127" s="36"/>
      <c r="H127" s="36"/>
      <c r="I127" s="36"/>
      <c r="J127" s="36"/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11" customFormat="1" ht="29.25" customHeight="1">
      <c r="A128" s="164"/>
      <c r="B128" s="165"/>
      <c r="C128" s="166" t="s">
        <v>128</v>
      </c>
      <c r="D128" s="167" t="s">
        <v>58</v>
      </c>
      <c r="E128" s="167" t="s">
        <v>54</v>
      </c>
      <c r="F128" s="167" t="s">
        <v>55</v>
      </c>
      <c r="G128" s="167" t="s">
        <v>129</v>
      </c>
      <c r="H128" s="167" t="s">
        <v>130</v>
      </c>
      <c r="I128" s="167" t="s">
        <v>131</v>
      </c>
      <c r="J128" s="167" t="s">
        <v>117</v>
      </c>
      <c r="K128" s="168" t="s">
        <v>132</v>
      </c>
      <c r="L128" s="169"/>
      <c r="M128" s="75" t="s">
        <v>1</v>
      </c>
      <c r="N128" s="76" t="s">
        <v>37</v>
      </c>
      <c r="O128" s="76" t="s">
        <v>133</v>
      </c>
      <c r="P128" s="76" t="s">
        <v>134</v>
      </c>
      <c r="Q128" s="76" t="s">
        <v>135</v>
      </c>
      <c r="R128" s="76" t="s">
        <v>136</v>
      </c>
      <c r="S128" s="76" t="s">
        <v>137</v>
      </c>
      <c r="T128" s="77" t="s">
        <v>138</v>
      </c>
      <c r="U128" s="164"/>
      <c r="V128" s="164"/>
      <c r="W128" s="164"/>
      <c r="X128" s="164"/>
      <c r="Y128" s="164"/>
      <c r="Z128" s="164"/>
      <c r="AA128" s="164"/>
      <c r="AB128" s="164"/>
      <c r="AC128" s="164"/>
      <c r="AD128" s="164"/>
      <c r="AE128" s="164"/>
    </row>
    <row r="129" spans="1:63" s="2" customFormat="1" ht="22.9" customHeight="1">
      <c r="A129" s="34"/>
      <c r="B129" s="35"/>
      <c r="C129" s="82" t="s">
        <v>139</v>
      </c>
      <c r="D129" s="36"/>
      <c r="E129" s="36"/>
      <c r="F129" s="36"/>
      <c r="G129" s="36"/>
      <c r="H129" s="36"/>
      <c r="I129" s="36"/>
      <c r="J129" s="170">
        <f>BK129</f>
        <v>0</v>
      </c>
      <c r="K129" s="36"/>
      <c r="L129" s="39"/>
      <c r="M129" s="78"/>
      <c r="N129" s="171"/>
      <c r="O129" s="79"/>
      <c r="P129" s="172">
        <f>P130+P269</f>
        <v>0</v>
      </c>
      <c r="Q129" s="79"/>
      <c r="R129" s="172">
        <f>R130+R269</f>
        <v>36.99941681000001</v>
      </c>
      <c r="S129" s="79"/>
      <c r="T129" s="173">
        <f>T130+T269</f>
        <v>0.156048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7" t="s">
        <v>72</v>
      </c>
      <c r="AU129" s="17" t="s">
        <v>119</v>
      </c>
      <c r="BK129" s="174">
        <f>BK130+BK269</f>
        <v>0</v>
      </c>
    </row>
    <row r="130" spans="2:63" s="12" customFormat="1" ht="25.9" customHeight="1">
      <c r="B130" s="175"/>
      <c r="C130" s="176"/>
      <c r="D130" s="177" t="s">
        <v>72</v>
      </c>
      <c r="E130" s="178" t="s">
        <v>314</v>
      </c>
      <c r="F130" s="178" t="s">
        <v>315</v>
      </c>
      <c r="G130" s="176"/>
      <c r="H130" s="176"/>
      <c r="I130" s="179"/>
      <c r="J130" s="180">
        <f>BK130</f>
        <v>0</v>
      </c>
      <c r="K130" s="176"/>
      <c r="L130" s="181"/>
      <c r="M130" s="182"/>
      <c r="N130" s="183"/>
      <c r="O130" s="183"/>
      <c r="P130" s="184">
        <f>P131+P162+P181+P226+P233+P241+P265</f>
        <v>0</v>
      </c>
      <c r="Q130" s="183"/>
      <c r="R130" s="184">
        <f>R131+R162+R181+R226+R233+R241+R265</f>
        <v>36.77837881000001</v>
      </c>
      <c r="S130" s="183"/>
      <c r="T130" s="185">
        <f>T131+T162+T181+T226+T233+T241+T265</f>
        <v>0</v>
      </c>
      <c r="AR130" s="186" t="s">
        <v>81</v>
      </c>
      <c r="AT130" s="187" t="s">
        <v>72</v>
      </c>
      <c r="AU130" s="187" t="s">
        <v>73</v>
      </c>
      <c r="AY130" s="186" t="s">
        <v>142</v>
      </c>
      <c r="BK130" s="188">
        <f>BK131+BK162+BK181+BK226+BK233+BK241+BK265</f>
        <v>0</v>
      </c>
    </row>
    <row r="131" spans="2:63" s="12" customFormat="1" ht="22.9" customHeight="1">
      <c r="B131" s="175"/>
      <c r="C131" s="176"/>
      <c r="D131" s="177" t="s">
        <v>72</v>
      </c>
      <c r="E131" s="189" t="s">
        <v>83</v>
      </c>
      <c r="F131" s="189" t="s">
        <v>470</v>
      </c>
      <c r="G131" s="176"/>
      <c r="H131" s="176"/>
      <c r="I131" s="179"/>
      <c r="J131" s="190">
        <f>BK131</f>
        <v>0</v>
      </c>
      <c r="K131" s="176"/>
      <c r="L131" s="181"/>
      <c r="M131" s="182"/>
      <c r="N131" s="183"/>
      <c r="O131" s="183"/>
      <c r="P131" s="184">
        <f>SUM(P132:P161)</f>
        <v>0</v>
      </c>
      <c r="Q131" s="183"/>
      <c r="R131" s="184">
        <f>SUM(R132:R161)</f>
        <v>30.38126451</v>
      </c>
      <c r="S131" s="183"/>
      <c r="T131" s="185">
        <f>SUM(T132:T161)</f>
        <v>0</v>
      </c>
      <c r="AR131" s="186" t="s">
        <v>81</v>
      </c>
      <c r="AT131" s="187" t="s">
        <v>72</v>
      </c>
      <c r="AU131" s="187" t="s">
        <v>81</v>
      </c>
      <c r="AY131" s="186" t="s">
        <v>142</v>
      </c>
      <c r="BK131" s="188">
        <f>SUM(BK132:BK161)</f>
        <v>0</v>
      </c>
    </row>
    <row r="132" spans="1:65" s="2" customFormat="1" ht="24.2" customHeight="1">
      <c r="A132" s="34"/>
      <c r="B132" s="35"/>
      <c r="C132" s="191" t="s">
        <v>81</v>
      </c>
      <c r="D132" s="191" t="s">
        <v>145</v>
      </c>
      <c r="E132" s="192" t="s">
        <v>472</v>
      </c>
      <c r="F132" s="193" t="s">
        <v>473</v>
      </c>
      <c r="G132" s="194" t="s">
        <v>352</v>
      </c>
      <c r="H132" s="195">
        <v>0.312</v>
      </c>
      <c r="I132" s="196"/>
      <c r="J132" s="197">
        <f>ROUND(I132*H132,2)</f>
        <v>0</v>
      </c>
      <c r="K132" s="193" t="s">
        <v>149</v>
      </c>
      <c r="L132" s="39"/>
      <c r="M132" s="198" t="s">
        <v>1</v>
      </c>
      <c r="N132" s="199" t="s">
        <v>38</v>
      </c>
      <c r="O132" s="71"/>
      <c r="P132" s="200">
        <f>O132*H132</f>
        <v>0</v>
      </c>
      <c r="Q132" s="200">
        <v>2.16</v>
      </c>
      <c r="R132" s="200">
        <f>Q132*H132</f>
        <v>0.6739200000000001</v>
      </c>
      <c r="S132" s="200">
        <v>0</v>
      </c>
      <c r="T132" s="201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02" t="s">
        <v>168</v>
      </c>
      <c r="AT132" s="202" t="s">
        <v>145</v>
      </c>
      <c r="AU132" s="202" t="s">
        <v>83</v>
      </c>
      <c r="AY132" s="17" t="s">
        <v>142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17" t="s">
        <v>81</v>
      </c>
      <c r="BK132" s="203">
        <f>ROUND(I132*H132,2)</f>
        <v>0</v>
      </c>
      <c r="BL132" s="17" t="s">
        <v>168</v>
      </c>
      <c r="BM132" s="202" t="s">
        <v>1759</v>
      </c>
    </row>
    <row r="133" spans="1:47" s="2" customFormat="1" ht="11.25">
      <c r="A133" s="34"/>
      <c r="B133" s="35"/>
      <c r="C133" s="36"/>
      <c r="D133" s="204" t="s">
        <v>152</v>
      </c>
      <c r="E133" s="36"/>
      <c r="F133" s="205" t="s">
        <v>475</v>
      </c>
      <c r="G133" s="36"/>
      <c r="H133" s="36"/>
      <c r="I133" s="206"/>
      <c r="J133" s="36"/>
      <c r="K133" s="36"/>
      <c r="L133" s="39"/>
      <c r="M133" s="207"/>
      <c r="N133" s="208"/>
      <c r="O133" s="71"/>
      <c r="P133" s="71"/>
      <c r="Q133" s="71"/>
      <c r="R133" s="71"/>
      <c r="S133" s="71"/>
      <c r="T133" s="72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7" t="s">
        <v>152</v>
      </c>
      <c r="AU133" s="17" t="s">
        <v>83</v>
      </c>
    </row>
    <row r="134" spans="1:47" s="2" customFormat="1" ht="11.25">
      <c r="A134" s="34"/>
      <c r="B134" s="35"/>
      <c r="C134" s="36"/>
      <c r="D134" s="209" t="s">
        <v>153</v>
      </c>
      <c r="E134" s="36"/>
      <c r="F134" s="210" t="s">
        <v>476</v>
      </c>
      <c r="G134" s="36"/>
      <c r="H134" s="36"/>
      <c r="I134" s="206"/>
      <c r="J134" s="36"/>
      <c r="K134" s="36"/>
      <c r="L134" s="39"/>
      <c r="M134" s="207"/>
      <c r="N134" s="208"/>
      <c r="O134" s="71"/>
      <c r="P134" s="71"/>
      <c r="Q134" s="71"/>
      <c r="R134" s="71"/>
      <c r="S134" s="71"/>
      <c r="T134" s="72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7" t="s">
        <v>153</v>
      </c>
      <c r="AU134" s="17" t="s">
        <v>83</v>
      </c>
    </row>
    <row r="135" spans="2:51" s="13" customFormat="1" ht="11.25">
      <c r="B135" s="211"/>
      <c r="C135" s="212"/>
      <c r="D135" s="204" t="s">
        <v>159</v>
      </c>
      <c r="E135" s="213" t="s">
        <v>1</v>
      </c>
      <c r="F135" s="214" t="s">
        <v>1760</v>
      </c>
      <c r="G135" s="212"/>
      <c r="H135" s="213" t="s">
        <v>1</v>
      </c>
      <c r="I135" s="215"/>
      <c r="J135" s="212"/>
      <c r="K135" s="212"/>
      <c r="L135" s="216"/>
      <c r="M135" s="217"/>
      <c r="N135" s="218"/>
      <c r="O135" s="218"/>
      <c r="P135" s="218"/>
      <c r="Q135" s="218"/>
      <c r="R135" s="218"/>
      <c r="S135" s="218"/>
      <c r="T135" s="219"/>
      <c r="AT135" s="220" t="s">
        <v>159</v>
      </c>
      <c r="AU135" s="220" t="s">
        <v>83</v>
      </c>
      <c r="AV135" s="13" t="s">
        <v>81</v>
      </c>
      <c r="AW135" s="13" t="s">
        <v>30</v>
      </c>
      <c r="AX135" s="13" t="s">
        <v>73</v>
      </c>
      <c r="AY135" s="220" t="s">
        <v>142</v>
      </c>
    </row>
    <row r="136" spans="2:51" s="14" customFormat="1" ht="11.25">
      <c r="B136" s="221"/>
      <c r="C136" s="222"/>
      <c r="D136" s="204" t="s">
        <v>159</v>
      </c>
      <c r="E136" s="223" t="s">
        <v>1</v>
      </c>
      <c r="F136" s="224" t="s">
        <v>1761</v>
      </c>
      <c r="G136" s="222"/>
      <c r="H136" s="225">
        <v>0.312</v>
      </c>
      <c r="I136" s="226"/>
      <c r="J136" s="222"/>
      <c r="K136" s="222"/>
      <c r="L136" s="227"/>
      <c r="M136" s="228"/>
      <c r="N136" s="229"/>
      <c r="O136" s="229"/>
      <c r="P136" s="229"/>
      <c r="Q136" s="229"/>
      <c r="R136" s="229"/>
      <c r="S136" s="229"/>
      <c r="T136" s="230"/>
      <c r="AT136" s="231" t="s">
        <v>159</v>
      </c>
      <c r="AU136" s="231" t="s">
        <v>83</v>
      </c>
      <c r="AV136" s="14" t="s">
        <v>83</v>
      </c>
      <c r="AW136" s="14" t="s">
        <v>30</v>
      </c>
      <c r="AX136" s="14" t="s">
        <v>81</v>
      </c>
      <c r="AY136" s="231" t="s">
        <v>142</v>
      </c>
    </row>
    <row r="137" spans="1:65" s="2" customFormat="1" ht="16.5" customHeight="1">
      <c r="A137" s="34"/>
      <c r="B137" s="35"/>
      <c r="C137" s="191" t="s">
        <v>83</v>
      </c>
      <c r="D137" s="191" t="s">
        <v>145</v>
      </c>
      <c r="E137" s="192" t="s">
        <v>488</v>
      </c>
      <c r="F137" s="193" t="s">
        <v>489</v>
      </c>
      <c r="G137" s="194" t="s">
        <v>352</v>
      </c>
      <c r="H137" s="195">
        <v>1.2</v>
      </c>
      <c r="I137" s="196"/>
      <c r="J137" s="197">
        <f>ROUND(I137*H137,2)</f>
        <v>0</v>
      </c>
      <c r="K137" s="193" t="s">
        <v>149</v>
      </c>
      <c r="L137" s="39"/>
      <c r="M137" s="198" t="s">
        <v>1</v>
      </c>
      <c r="N137" s="199" t="s">
        <v>38</v>
      </c>
      <c r="O137" s="71"/>
      <c r="P137" s="200">
        <f>O137*H137</f>
        <v>0</v>
      </c>
      <c r="Q137" s="200">
        <v>2.25634</v>
      </c>
      <c r="R137" s="200">
        <f>Q137*H137</f>
        <v>2.7076079999999996</v>
      </c>
      <c r="S137" s="200">
        <v>0</v>
      </c>
      <c r="T137" s="201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02" t="s">
        <v>168</v>
      </c>
      <c r="AT137" s="202" t="s">
        <v>145</v>
      </c>
      <c r="AU137" s="202" t="s">
        <v>83</v>
      </c>
      <c r="AY137" s="17" t="s">
        <v>142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17" t="s">
        <v>81</v>
      </c>
      <c r="BK137" s="203">
        <f>ROUND(I137*H137,2)</f>
        <v>0</v>
      </c>
      <c r="BL137" s="17" t="s">
        <v>168</v>
      </c>
      <c r="BM137" s="202" t="s">
        <v>1762</v>
      </c>
    </row>
    <row r="138" spans="1:47" s="2" customFormat="1" ht="19.5">
      <c r="A138" s="34"/>
      <c r="B138" s="35"/>
      <c r="C138" s="36"/>
      <c r="D138" s="204" t="s">
        <v>152</v>
      </c>
      <c r="E138" s="36"/>
      <c r="F138" s="205" t="s">
        <v>491</v>
      </c>
      <c r="G138" s="36"/>
      <c r="H138" s="36"/>
      <c r="I138" s="206"/>
      <c r="J138" s="36"/>
      <c r="K138" s="36"/>
      <c r="L138" s="39"/>
      <c r="M138" s="207"/>
      <c r="N138" s="208"/>
      <c r="O138" s="71"/>
      <c r="P138" s="71"/>
      <c r="Q138" s="71"/>
      <c r="R138" s="71"/>
      <c r="S138" s="71"/>
      <c r="T138" s="72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T138" s="17" t="s">
        <v>152</v>
      </c>
      <c r="AU138" s="17" t="s">
        <v>83</v>
      </c>
    </row>
    <row r="139" spans="1:47" s="2" customFormat="1" ht="11.25">
      <c r="A139" s="34"/>
      <c r="B139" s="35"/>
      <c r="C139" s="36"/>
      <c r="D139" s="209" t="s">
        <v>153</v>
      </c>
      <c r="E139" s="36"/>
      <c r="F139" s="210" t="s">
        <v>492</v>
      </c>
      <c r="G139" s="36"/>
      <c r="H139" s="36"/>
      <c r="I139" s="206"/>
      <c r="J139" s="36"/>
      <c r="K139" s="36"/>
      <c r="L139" s="39"/>
      <c r="M139" s="207"/>
      <c r="N139" s="208"/>
      <c r="O139" s="71"/>
      <c r="P139" s="71"/>
      <c r="Q139" s="71"/>
      <c r="R139" s="71"/>
      <c r="S139" s="71"/>
      <c r="T139" s="72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7" t="s">
        <v>153</v>
      </c>
      <c r="AU139" s="17" t="s">
        <v>83</v>
      </c>
    </row>
    <row r="140" spans="2:51" s="13" customFormat="1" ht="11.25">
      <c r="B140" s="211"/>
      <c r="C140" s="212"/>
      <c r="D140" s="204" t="s">
        <v>159</v>
      </c>
      <c r="E140" s="213" t="s">
        <v>1</v>
      </c>
      <c r="F140" s="214" t="s">
        <v>1760</v>
      </c>
      <c r="G140" s="212"/>
      <c r="H140" s="213" t="s">
        <v>1</v>
      </c>
      <c r="I140" s="215"/>
      <c r="J140" s="212"/>
      <c r="K140" s="212"/>
      <c r="L140" s="216"/>
      <c r="M140" s="217"/>
      <c r="N140" s="218"/>
      <c r="O140" s="218"/>
      <c r="P140" s="218"/>
      <c r="Q140" s="218"/>
      <c r="R140" s="218"/>
      <c r="S140" s="218"/>
      <c r="T140" s="219"/>
      <c r="AT140" s="220" t="s">
        <v>159</v>
      </c>
      <c r="AU140" s="220" t="s">
        <v>83</v>
      </c>
      <c r="AV140" s="13" t="s">
        <v>81</v>
      </c>
      <c r="AW140" s="13" t="s">
        <v>30</v>
      </c>
      <c r="AX140" s="13" t="s">
        <v>73</v>
      </c>
      <c r="AY140" s="220" t="s">
        <v>142</v>
      </c>
    </row>
    <row r="141" spans="2:51" s="14" customFormat="1" ht="11.25">
      <c r="B141" s="221"/>
      <c r="C141" s="222"/>
      <c r="D141" s="204" t="s">
        <v>159</v>
      </c>
      <c r="E141" s="223" t="s">
        <v>1</v>
      </c>
      <c r="F141" s="224" t="s">
        <v>1763</v>
      </c>
      <c r="G141" s="222"/>
      <c r="H141" s="225">
        <v>1.2</v>
      </c>
      <c r="I141" s="226"/>
      <c r="J141" s="222"/>
      <c r="K141" s="222"/>
      <c r="L141" s="227"/>
      <c r="M141" s="228"/>
      <c r="N141" s="229"/>
      <c r="O141" s="229"/>
      <c r="P141" s="229"/>
      <c r="Q141" s="229"/>
      <c r="R141" s="229"/>
      <c r="S141" s="229"/>
      <c r="T141" s="230"/>
      <c r="AT141" s="231" t="s">
        <v>159</v>
      </c>
      <c r="AU141" s="231" t="s">
        <v>83</v>
      </c>
      <c r="AV141" s="14" t="s">
        <v>83</v>
      </c>
      <c r="AW141" s="14" t="s">
        <v>30</v>
      </c>
      <c r="AX141" s="14" t="s">
        <v>81</v>
      </c>
      <c r="AY141" s="231" t="s">
        <v>142</v>
      </c>
    </row>
    <row r="142" spans="1:65" s="2" customFormat="1" ht="16.5" customHeight="1">
      <c r="A142" s="34"/>
      <c r="B142" s="35"/>
      <c r="C142" s="191" t="s">
        <v>162</v>
      </c>
      <c r="D142" s="191" t="s">
        <v>145</v>
      </c>
      <c r="E142" s="192" t="s">
        <v>1764</v>
      </c>
      <c r="F142" s="193" t="s">
        <v>1765</v>
      </c>
      <c r="G142" s="194" t="s">
        <v>352</v>
      </c>
      <c r="H142" s="195">
        <v>0.3</v>
      </c>
      <c r="I142" s="196"/>
      <c r="J142" s="197">
        <f>ROUND(I142*H142,2)</f>
        <v>0</v>
      </c>
      <c r="K142" s="193" t="s">
        <v>149</v>
      </c>
      <c r="L142" s="39"/>
      <c r="M142" s="198" t="s">
        <v>1</v>
      </c>
      <c r="N142" s="199" t="s">
        <v>38</v>
      </c>
      <c r="O142" s="71"/>
      <c r="P142" s="200">
        <f>O142*H142</f>
        <v>0</v>
      </c>
      <c r="Q142" s="200">
        <v>2.45329</v>
      </c>
      <c r="R142" s="200">
        <f>Q142*H142</f>
        <v>0.735987</v>
      </c>
      <c r="S142" s="200">
        <v>0</v>
      </c>
      <c r="T142" s="201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2" t="s">
        <v>168</v>
      </c>
      <c r="AT142" s="202" t="s">
        <v>145</v>
      </c>
      <c r="AU142" s="202" t="s">
        <v>83</v>
      </c>
      <c r="AY142" s="17" t="s">
        <v>142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17" t="s">
        <v>81</v>
      </c>
      <c r="BK142" s="203">
        <f>ROUND(I142*H142,2)</f>
        <v>0</v>
      </c>
      <c r="BL142" s="17" t="s">
        <v>168</v>
      </c>
      <c r="BM142" s="202" t="s">
        <v>1766</v>
      </c>
    </row>
    <row r="143" spans="1:47" s="2" customFormat="1" ht="19.5">
      <c r="A143" s="34"/>
      <c r="B143" s="35"/>
      <c r="C143" s="36"/>
      <c r="D143" s="204" t="s">
        <v>152</v>
      </c>
      <c r="E143" s="36"/>
      <c r="F143" s="205" t="s">
        <v>1767</v>
      </c>
      <c r="G143" s="36"/>
      <c r="H143" s="36"/>
      <c r="I143" s="206"/>
      <c r="J143" s="36"/>
      <c r="K143" s="36"/>
      <c r="L143" s="39"/>
      <c r="M143" s="207"/>
      <c r="N143" s="208"/>
      <c r="O143" s="71"/>
      <c r="P143" s="71"/>
      <c r="Q143" s="71"/>
      <c r="R143" s="71"/>
      <c r="S143" s="71"/>
      <c r="T143" s="72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152</v>
      </c>
      <c r="AU143" s="17" t="s">
        <v>83</v>
      </c>
    </row>
    <row r="144" spans="1:47" s="2" customFormat="1" ht="11.25">
      <c r="A144" s="34"/>
      <c r="B144" s="35"/>
      <c r="C144" s="36"/>
      <c r="D144" s="209" t="s">
        <v>153</v>
      </c>
      <c r="E144" s="36"/>
      <c r="F144" s="210" t="s">
        <v>1768</v>
      </c>
      <c r="G144" s="36"/>
      <c r="H144" s="36"/>
      <c r="I144" s="206"/>
      <c r="J144" s="36"/>
      <c r="K144" s="36"/>
      <c r="L144" s="39"/>
      <c r="M144" s="207"/>
      <c r="N144" s="208"/>
      <c r="O144" s="71"/>
      <c r="P144" s="71"/>
      <c r="Q144" s="71"/>
      <c r="R144" s="71"/>
      <c r="S144" s="71"/>
      <c r="T144" s="72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T144" s="17" t="s">
        <v>153</v>
      </c>
      <c r="AU144" s="17" t="s">
        <v>83</v>
      </c>
    </row>
    <row r="145" spans="2:51" s="13" customFormat="1" ht="11.25">
      <c r="B145" s="211"/>
      <c r="C145" s="212"/>
      <c r="D145" s="204" t="s">
        <v>159</v>
      </c>
      <c r="E145" s="213" t="s">
        <v>1</v>
      </c>
      <c r="F145" s="214" t="s">
        <v>1760</v>
      </c>
      <c r="G145" s="212"/>
      <c r="H145" s="213" t="s">
        <v>1</v>
      </c>
      <c r="I145" s="215"/>
      <c r="J145" s="212"/>
      <c r="K145" s="212"/>
      <c r="L145" s="216"/>
      <c r="M145" s="217"/>
      <c r="N145" s="218"/>
      <c r="O145" s="218"/>
      <c r="P145" s="218"/>
      <c r="Q145" s="218"/>
      <c r="R145" s="218"/>
      <c r="S145" s="218"/>
      <c r="T145" s="219"/>
      <c r="AT145" s="220" t="s">
        <v>159</v>
      </c>
      <c r="AU145" s="220" t="s">
        <v>83</v>
      </c>
      <c r="AV145" s="13" t="s">
        <v>81</v>
      </c>
      <c r="AW145" s="13" t="s">
        <v>30</v>
      </c>
      <c r="AX145" s="13" t="s">
        <v>73</v>
      </c>
      <c r="AY145" s="220" t="s">
        <v>142</v>
      </c>
    </row>
    <row r="146" spans="2:51" s="14" customFormat="1" ht="11.25">
      <c r="B146" s="221"/>
      <c r="C146" s="222"/>
      <c r="D146" s="204" t="s">
        <v>159</v>
      </c>
      <c r="E146" s="223" t="s">
        <v>1</v>
      </c>
      <c r="F146" s="224" t="s">
        <v>1620</v>
      </c>
      <c r="G146" s="222"/>
      <c r="H146" s="225">
        <v>0.3</v>
      </c>
      <c r="I146" s="226"/>
      <c r="J146" s="222"/>
      <c r="K146" s="222"/>
      <c r="L146" s="227"/>
      <c r="M146" s="228"/>
      <c r="N146" s="229"/>
      <c r="O146" s="229"/>
      <c r="P146" s="229"/>
      <c r="Q146" s="229"/>
      <c r="R146" s="229"/>
      <c r="S146" s="229"/>
      <c r="T146" s="230"/>
      <c r="AT146" s="231" t="s">
        <v>159</v>
      </c>
      <c r="AU146" s="231" t="s">
        <v>83</v>
      </c>
      <c r="AV146" s="14" t="s">
        <v>83</v>
      </c>
      <c r="AW146" s="14" t="s">
        <v>30</v>
      </c>
      <c r="AX146" s="14" t="s">
        <v>81</v>
      </c>
      <c r="AY146" s="231" t="s">
        <v>142</v>
      </c>
    </row>
    <row r="147" spans="1:65" s="2" customFormat="1" ht="33" customHeight="1">
      <c r="A147" s="34"/>
      <c r="B147" s="35"/>
      <c r="C147" s="191" t="s">
        <v>168</v>
      </c>
      <c r="D147" s="191" t="s">
        <v>145</v>
      </c>
      <c r="E147" s="192" t="s">
        <v>1769</v>
      </c>
      <c r="F147" s="193" t="s">
        <v>1770</v>
      </c>
      <c r="G147" s="194" t="s">
        <v>319</v>
      </c>
      <c r="H147" s="195">
        <v>25.75</v>
      </c>
      <c r="I147" s="196"/>
      <c r="J147" s="197">
        <f>ROUND(I147*H147,2)</f>
        <v>0</v>
      </c>
      <c r="K147" s="193" t="s">
        <v>149</v>
      </c>
      <c r="L147" s="39"/>
      <c r="M147" s="198" t="s">
        <v>1</v>
      </c>
      <c r="N147" s="199" t="s">
        <v>38</v>
      </c>
      <c r="O147" s="71"/>
      <c r="P147" s="200">
        <f>O147*H147</f>
        <v>0</v>
      </c>
      <c r="Q147" s="200">
        <v>1.0146</v>
      </c>
      <c r="R147" s="200">
        <f>Q147*H147</f>
        <v>26.12595</v>
      </c>
      <c r="S147" s="200">
        <v>0</v>
      </c>
      <c r="T147" s="201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02" t="s">
        <v>168</v>
      </c>
      <c r="AT147" s="202" t="s">
        <v>145</v>
      </c>
      <c r="AU147" s="202" t="s">
        <v>83</v>
      </c>
      <c r="AY147" s="17" t="s">
        <v>142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17" t="s">
        <v>81</v>
      </c>
      <c r="BK147" s="203">
        <f>ROUND(I147*H147,2)</f>
        <v>0</v>
      </c>
      <c r="BL147" s="17" t="s">
        <v>168</v>
      </c>
      <c r="BM147" s="202" t="s">
        <v>1771</v>
      </c>
    </row>
    <row r="148" spans="1:47" s="2" customFormat="1" ht="29.25">
      <c r="A148" s="34"/>
      <c r="B148" s="35"/>
      <c r="C148" s="36"/>
      <c r="D148" s="204" t="s">
        <v>152</v>
      </c>
      <c r="E148" s="36"/>
      <c r="F148" s="205" t="s">
        <v>1772</v>
      </c>
      <c r="G148" s="36"/>
      <c r="H148" s="36"/>
      <c r="I148" s="206"/>
      <c r="J148" s="36"/>
      <c r="K148" s="36"/>
      <c r="L148" s="39"/>
      <c r="M148" s="207"/>
      <c r="N148" s="208"/>
      <c r="O148" s="71"/>
      <c r="P148" s="71"/>
      <c r="Q148" s="71"/>
      <c r="R148" s="71"/>
      <c r="S148" s="71"/>
      <c r="T148" s="72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T148" s="17" t="s">
        <v>152</v>
      </c>
      <c r="AU148" s="17" t="s">
        <v>83</v>
      </c>
    </row>
    <row r="149" spans="1:47" s="2" customFormat="1" ht="11.25">
      <c r="A149" s="34"/>
      <c r="B149" s="35"/>
      <c r="C149" s="36"/>
      <c r="D149" s="209" t="s">
        <v>153</v>
      </c>
      <c r="E149" s="36"/>
      <c r="F149" s="210" t="s">
        <v>1773</v>
      </c>
      <c r="G149" s="36"/>
      <c r="H149" s="36"/>
      <c r="I149" s="206"/>
      <c r="J149" s="36"/>
      <c r="K149" s="36"/>
      <c r="L149" s="39"/>
      <c r="M149" s="207"/>
      <c r="N149" s="208"/>
      <c r="O149" s="71"/>
      <c r="P149" s="71"/>
      <c r="Q149" s="71"/>
      <c r="R149" s="71"/>
      <c r="S149" s="71"/>
      <c r="T149" s="72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T149" s="17" t="s">
        <v>153</v>
      </c>
      <c r="AU149" s="17" t="s">
        <v>83</v>
      </c>
    </row>
    <row r="150" spans="2:51" s="13" customFormat="1" ht="11.25">
      <c r="B150" s="211"/>
      <c r="C150" s="212"/>
      <c r="D150" s="204" t="s">
        <v>159</v>
      </c>
      <c r="E150" s="213" t="s">
        <v>1</v>
      </c>
      <c r="F150" s="214" t="s">
        <v>1760</v>
      </c>
      <c r="G150" s="212"/>
      <c r="H150" s="213" t="s">
        <v>1</v>
      </c>
      <c r="I150" s="215"/>
      <c r="J150" s="212"/>
      <c r="K150" s="212"/>
      <c r="L150" s="216"/>
      <c r="M150" s="217"/>
      <c r="N150" s="218"/>
      <c r="O150" s="218"/>
      <c r="P150" s="218"/>
      <c r="Q150" s="218"/>
      <c r="R150" s="218"/>
      <c r="S150" s="218"/>
      <c r="T150" s="219"/>
      <c r="AT150" s="220" t="s">
        <v>159</v>
      </c>
      <c r="AU150" s="220" t="s">
        <v>83</v>
      </c>
      <c r="AV150" s="13" t="s">
        <v>81</v>
      </c>
      <c r="AW150" s="13" t="s">
        <v>30</v>
      </c>
      <c r="AX150" s="13" t="s">
        <v>73</v>
      </c>
      <c r="AY150" s="220" t="s">
        <v>142</v>
      </c>
    </row>
    <row r="151" spans="2:51" s="14" customFormat="1" ht="11.25">
      <c r="B151" s="221"/>
      <c r="C151" s="222"/>
      <c r="D151" s="204" t="s">
        <v>159</v>
      </c>
      <c r="E151" s="223" t="s">
        <v>1</v>
      </c>
      <c r="F151" s="224" t="s">
        <v>1774</v>
      </c>
      <c r="G151" s="222"/>
      <c r="H151" s="225">
        <v>25.75</v>
      </c>
      <c r="I151" s="226"/>
      <c r="J151" s="222"/>
      <c r="K151" s="222"/>
      <c r="L151" s="227"/>
      <c r="M151" s="228"/>
      <c r="N151" s="229"/>
      <c r="O151" s="229"/>
      <c r="P151" s="229"/>
      <c r="Q151" s="229"/>
      <c r="R151" s="229"/>
      <c r="S151" s="229"/>
      <c r="T151" s="230"/>
      <c r="AT151" s="231" t="s">
        <v>159</v>
      </c>
      <c r="AU151" s="231" t="s">
        <v>83</v>
      </c>
      <c r="AV151" s="14" t="s">
        <v>83</v>
      </c>
      <c r="AW151" s="14" t="s">
        <v>30</v>
      </c>
      <c r="AX151" s="14" t="s">
        <v>81</v>
      </c>
      <c r="AY151" s="231" t="s">
        <v>142</v>
      </c>
    </row>
    <row r="152" spans="1:65" s="2" customFormat="1" ht="24.2" customHeight="1">
      <c r="A152" s="34"/>
      <c r="B152" s="35"/>
      <c r="C152" s="191" t="s">
        <v>141</v>
      </c>
      <c r="D152" s="191" t="s">
        <v>145</v>
      </c>
      <c r="E152" s="192" t="s">
        <v>1775</v>
      </c>
      <c r="F152" s="193" t="s">
        <v>1776</v>
      </c>
      <c r="G152" s="194" t="s">
        <v>379</v>
      </c>
      <c r="H152" s="195">
        <v>0.107</v>
      </c>
      <c r="I152" s="196"/>
      <c r="J152" s="197">
        <f>ROUND(I152*H152,2)</f>
        <v>0</v>
      </c>
      <c r="K152" s="193" t="s">
        <v>149</v>
      </c>
      <c r="L152" s="39"/>
      <c r="M152" s="198" t="s">
        <v>1</v>
      </c>
      <c r="N152" s="199" t="s">
        <v>38</v>
      </c>
      <c r="O152" s="71"/>
      <c r="P152" s="200">
        <f>O152*H152</f>
        <v>0</v>
      </c>
      <c r="Q152" s="200">
        <v>1.0594</v>
      </c>
      <c r="R152" s="200">
        <f>Q152*H152</f>
        <v>0.11335579999999999</v>
      </c>
      <c r="S152" s="200">
        <v>0</v>
      </c>
      <c r="T152" s="201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02" t="s">
        <v>168</v>
      </c>
      <c r="AT152" s="202" t="s">
        <v>145</v>
      </c>
      <c r="AU152" s="202" t="s">
        <v>83</v>
      </c>
      <c r="AY152" s="17" t="s">
        <v>142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17" t="s">
        <v>81</v>
      </c>
      <c r="BK152" s="203">
        <f>ROUND(I152*H152,2)</f>
        <v>0</v>
      </c>
      <c r="BL152" s="17" t="s">
        <v>168</v>
      </c>
      <c r="BM152" s="202" t="s">
        <v>1777</v>
      </c>
    </row>
    <row r="153" spans="1:47" s="2" customFormat="1" ht="29.25">
      <c r="A153" s="34"/>
      <c r="B153" s="35"/>
      <c r="C153" s="36"/>
      <c r="D153" s="204" t="s">
        <v>152</v>
      </c>
      <c r="E153" s="36"/>
      <c r="F153" s="205" t="s">
        <v>1778</v>
      </c>
      <c r="G153" s="36"/>
      <c r="H153" s="36"/>
      <c r="I153" s="206"/>
      <c r="J153" s="36"/>
      <c r="K153" s="36"/>
      <c r="L153" s="39"/>
      <c r="M153" s="207"/>
      <c r="N153" s="208"/>
      <c r="O153" s="71"/>
      <c r="P153" s="71"/>
      <c r="Q153" s="71"/>
      <c r="R153" s="71"/>
      <c r="S153" s="71"/>
      <c r="T153" s="72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T153" s="17" t="s">
        <v>152</v>
      </c>
      <c r="AU153" s="17" t="s">
        <v>83</v>
      </c>
    </row>
    <row r="154" spans="1:47" s="2" customFormat="1" ht="11.25">
      <c r="A154" s="34"/>
      <c r="B154" s="35"/>
      <c r="C154" s="36"/>
      <c r="D154" s="209" t="s">
        <v>153</v>
      </c>
      <c r="E154" s="36"/>
      <c r="F154" s="210" t="s">
        <v>1779</v>
      </c>
      <c r="G154" s="36"/>
      <c r="H154" s="36"/>
      <c r="I154" s="206"/>
      <c r="J154" s="36"/>
      <c r="K154" s="36"/>
      <c r="L154" s="39"/>
      <c r="M154" s="207"/>
      <c r="N154" s="208"/>
      <c r="O154" s="71"/>
      <c r="P154" s="71"/>
      <c r="Q154" s="71"/>
      <c r="R154" s="71"/>
      <c r="S154" s="71"/>
      <c r="T154" s="72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T154" s="17" t="s">
        <v>153</v>
      </c>
      <c r="AU154" s="17" t="s">
        <v>83</v>
      </c>
    </row>
    <row r="155" spans="2:51" s="13" customFormat="1" ht="11.25">
      <c r="B155" s="211"/>
      <c r="C155" s="212"/>
      <c r="D155" s="204" t="s">
        <v>159</v>
      </c>
      <c r="E155" s="213" t="s">
        <v>1</v>
      </c>
      <c r="F155" s="214" t="s">
        <v>1760</v>
      </c>
      <c r="G155" s="212"/>
      <c r="H155" s="213" t="s">
        <v>1</v>
      </c>
      <c r="I155" s="215"/>
      <c r="J155" s="212"/>
      <c r="K155" s="212"/>
      <c r="L155" s="216"/>
      <c r="M155" s="217"/>
      <c r="N155" s="218"/>
      <c r="O155" s="218"/>
      <c r="P155" s="218"/>
      <c r="Q155" s="218"/>
      <c r="R155" s="218"/>
      <c r="S155" s="218"/>
      <c r="T155" s="219"/>
      <c r="AT155" s="220" t="s">
        <v>159</v>
      </c>
      <c r="AU155" s="220" t="s">
        <v>83</v>
      </c>
      <c r="AV155" s="13" t="s">
        <v>81</v>
      </c>
      <c r="AW155" s="13" t="s">
        <v>30</v>
      </c>
      <c r="AX155" s="13" t="s">
        <v>73</v>
      </c>
      <c r="AY155" s="220" t="s">
        <v>142</v>
      </c>
    </row>
    <row r="156" spans="2:51" s="14" customFormat="1" ht="11.25">
      <c r="B156" s="221"/>
      <c r="C156" s="222"/>
      <c r="D156" s="204" t="s">
        <v>159</v>
      </c>
      <c r="E156" s="223" t="s">
        <v>1</v>
      </c>
      <c r="F156" s="224" t="s">
        <v>1780</v>
      </c>
      <c r="G156" s="222"/>
      <c r="H156" s="225">
        <v>0.107</v>
      </c>
      <c r="I156" s="226"/>
      <c r="J156" s="222"/>
      <c r="K156" s="222"/>
      <c r="L156" s="227"/>
      <c r="M156" s="228"/>
      <c r="N156" s="229"/>
      <c r="O156" s="229"/>
      <c r="P156" s="229"/>
      <c r="Q156" s="229"/>
      <c r="R156" s="229"/>
      <c r="S156" s="229"/>
      <c r="T156" s="230"/>
      <c r="AT156" s="231" t="s">
        <v>159</v>
      </c>
      <c r="AU156" s="231" t="s">
        <v>83</v>
      </c>
      <c r="AV156" s="14" t="s">
        <v>83</v>
      </c>
      <c r="AW156" s="14" t="s">
        <v>30</v>
      </c>
      <c r="AX156" s="14" t="s">
        <v>81</v>
      </c>
      <c r="AY156" s="231" t="s">
        <v>142</v>
      </c>
    </row>
    <row r="157" spans="1:65" s="2" customFormat="1" ht="21.75" customHeight="1">
      <c r="A157" s="34"/>
      <c r="B157" s="35"/>
      <c r="C157" s="191" t="s">
        <v>179</v>
      </c>
      <c r="D157" s="191" t="s">
        <v>145</v>
      </c>
      <c r="E157" s="192" t="s">
        <v>1781</v>
      </c>
      <c r="F157" s="193" t="s">
        <v>1782</v>
      </c>
      <c r="G157" s="194" t="s">
        <v>379</v>
      </c>
      <c r="H157" s="195">
        <v>0.023</v>
      </c>
      <c r="I157" s="196"/>
      <c r="J157" s="197">
        <f>ROUND(I157*H157,2)</f>
        <v>0</v>
      </c>
      <c r="K157" s="193" t="s">
        <v>149</v>
      </c>
      <c r="L157" s="39"/>
      <c r="M157" s="198" t="s">
        <v>1</v>
      </c>
      <c r="N157" s="199" t="s">
        <v>38</v>
      </c>
      <c r="O157" s="71"/>
      <c r="P157" s="200">
        <f>O157*H157</f>
        <v>0</v>
      </c>
      <c r="Q157" s="200">
        <v>1.06277</v>
      </c>
      <c r="R157" s="200">
        <f>Q157*H157</f>
        <v>0.02444371</v>
      </c>
      <c r="S157" s="200">
        <v>0</v>
      </c>
      <c r="T157" s="201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02" t="s">
        <v>168</v>
      </c>
      <c r="AT157" s="202" t="s">
        <v>145</v>
      </c>
      <c r="AU157" s="202" t="s">
        <v>83</v>
      </c>
      <c r="AY157" s="17" t="s">
        <v>142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17" t="s">
        <v>81</v>
      </c>
      <c r="BK157" s="203">
        <f>ROUND(I157*H157,2)</f>
        <v>0</v>
      </c>
      <c r="BL157" s="17" t="s">
        <v>168</v>
      </c>
      <c r="BM157" s="202" t="s">
        <v>1783</v>
      </c>
    </row>
    <row r="158" spans="1:47" s="2" customFormat="1" ht="29.25">
      <c r="A158" s="34"/>
      <c r="B158" s="35"/>
      <c r="C158" s="36"/>
      <c r="D158" s="204" t="s">
        <v>152</v>
      </c>
      <c r="E158" s="36"/>
      <c r="F158" s="205" t="s">
        <v>1784</v>
      </c>
      <c r="G158" s="36"/>
      <c r="H158" s="36"/>
      <c r="I158" s="206"/>
      <c r="J158" s="36"/>
      <c r="K158" s="36"/>
      <c r="L158" s="39"/>
      <c r="M158" s="207"/>
      <c r="N158" s="208"/>
      <c r="O158" s="71"/>
      <c r="P158" s="71"/>
      <c r="Q158" s="71"/>
      <c r="R158" s="71"/>
      <c r="S158" s="71"/>
      <c r="T158" s="72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T158" s="17" t="s">
        <v>152</v>
      </c>
      <c r="AU158" s="17" t="s">
        <v>83</v>
      </c>
    </row>
    <row r="159" spans="1:47" s="2" customFormat="1" ht="11.25">
      <c r="A159" s="34"/>
      <c r="B159" s="35"/>
      <c r="C159" s="36"/>
      <c r="D159" s="209" t="s">
        <v>153</v>
      </c>
      <c r="E159" s="36"/>
      <c r="F159" s="210" t="s">
        <v>1785</v>
      </c>
      <c r="G159" s="36"/>
      <c r="H159" s="36"/>
      <c r="I159" s="206"/>
      <c r="J159" s="36"/>
      <c r="K159" s="36"/>
      <c r="L159" s="39"/>
      <c r="M159" s="207"/>
      <c r="N159" s="208"/>
      <c r="O159" s="71"/>
      <c r="P159" s="71"/>
      <c r="Q159" s="71"/>
      <c r="R159" s="71"/>
      <c r="S159" s="71"/>
      <c r="T159" s="72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T159" s="17" t="s">
        <v>153</v>
      </c>
      <c r="AU159" s="17" t="s">
        <v>83</v>
      </c>
    </row>
    <row r="160" spans="2:51" s="13" customFormat="1" ht="11.25">
      <c r="B160" s="211"/>
      <c r="C160" s="212"/>
      <c r="D160" s="204" t="s">
        <v>159</v>
      </c>
      <c r="E160" s="213" t="s">
        <v>1</v>
      </c>
      <c r="F160" s="214" t="s">
        <v>1760</v>
      </c>
      <c r="G160" s="212"/>
      <c r="H160" s="213" t="s">
        <v>1</v>
      </c>
      <c r="I160" s="215"/>
      <c r="J160" s="212"/>
      <c r="K160" s="212"/>
      <c r="L160" s="216"/>
      <c r="M160" s="217"/>
      <c r="N160" s="218"/>
      <c r="O160" s="218"/>
      <c r="P160" s="218"/>
      <c r="Q160" s="218"/>
      <c r="R160" s="218"/>
      <c r="S160" s="218"/>
      <c r="T160" s="219"/>
      <c r="AT160" s="220" t="s">
        <v>159</v>
      </c>
      <c r="AU160" s="220" t="s">
        <v>83</v>
      </c>
      <c r="AV160" s="13" t="s">
        <v>81</v>
      </c>
      <c r="AW160" s="13" t="s">
        <v>30</v>
      </c>
      <c r="AX160" s="13" t="s">
        <v>73</v>
      </c>
      <c r="AY160" s="220" t="s">
        <v>142</v>
      </c>
    </row>
    <row r="161" spans="2:51" s="14" customFormat="1" ht="11.25">
      <c r="B161" s="221"/>
      <c r="C161" s="222"/>
      <c r="D161" s="204" t="s">
        <v>159</v>
      </c>
      <c r="E161" s="223" t="s">
        <v>1</v>
      </c>
      <c r="F161" s="224" t="s">
        <v>1786</v>
      </c>
      <c r="G161" s="222"/>
      <c r="H161" s="225">
        <v>0.023</v>
      </c>
      <c r="I161" s="226"/>
      <c r="J161" s="222"/>
      <c r="K161" s="222"/>
      <c r="L161" s="227"/>
      <c r="M161" s="228"/>
      <c r="N161" s="229"/>
      <c r="O161" s="229"/>
      <c r="P161" s="229"/>
      <c r="Q161" s="229"/>
      <c r="R161" s="229"/>
      <c r="S161" s="229"/>
      <c r="T161" s="230"/>
      <c r="AT161" s="231" t="s">
        <v>159</v>
      </c>
      <c r="AU161" s="231" t="s">
        <v>83</v>
      </c>
      <c r="AV161" s="14" t="s">
        <v>83</v>
      </c>
      <c r="AW161" s="14" t="s">
        <v>30</v>
      </c>
      <c r="AX161" s="14" t="s">
        <v>81</v>
      </c>
      <c r="AY161" s="231" t="s">
        <v>142</v>
      </c>
    </row>
    <row r="162" spans="2:63" s="12" customFormat="1" ht="22.9" customHeight="1">
      <c r="B162" s="175"/>
      <c r="C162" s="176"/>
      <c r="D162" s="177" t="s">
        <v>72</v>
      </c>
      <c r="E162" s="189" t="s">
        <v>162</v>
      </c>
      <c r="F162" s="189" t="s">
        <v>501</v>
      </c>
      <c r="G162" s="176"/>
      <c r="H162" s="176"/>
      <c r="I162" s="179"/>
      <c r="J162" s="190">
        <f>BK162</f>
        <v>0</v>
      </c>
      <c r="K162" s="176"/>
      <c r="L162" s="181"/>
      <c r="M162" s="182"/>
      <c r="N162" s="183"/>
      <c r="O162" s="183"/>
      <c r="P162" s="184">
        <f>SUM(P163:P180)</f>
        <v>0</v>
      </c>
      <c r="Q162" s="183"/>
      <c r="R162" s="184">
        <f>SUM(R163:R180)</f>
        <v>1.59655</v>
      </c>
      <c r="S162" s="183"/>
      <c r="T162" s="185">
        <f>SUM(T163:T180)</f>
        <v>0</v>
      </c>
      <c r="AR162" s="186" t="s">
        <v>81</v>
      </c>
      <c r="AT162" s="187" t="s">
        <v>72</v>
      </c>
      <c r="AU162" s="187" t="s">
        <v>81</v>
      </c>
      <c r="AY162" s="186" t="s">
        <v>142</v>
      </c>
      <c r="BK162" s="188">
        <f>SUM(BK163:BK180)</f>
        <v>0</v>
      </c>
    </row>
    <row r="163" spans="1:65" s="2" customFormat="1" ht="16.5" customHeight="1">
      <c r="A163" s="34"/>
      <c r="B163" s="35"/>
      <c r="C163" s="191" t="s">
        <v>186</v>
      </c>
      <c r="D163" s="191" t="s">
        <v>145</v>
      </c>
      <c r="E163" s="192" t="s">
        <v>523</v>
      </c>
      <c r="F163" s="193" t="s">
        <v>524</v>
      </c>
      <c r="G163" s="194" t="s">
        <v>352</v>
      </c>
      <c r="H163" s="195">
        <v>0.6</v>
      </c>
      <c r="I163" s="196"/>
      <c r="J163" s="197">
        <f>ROUND(I163*H163,2)</f>
        <v>0</v>
      </c>
      <c r="K163" s="193" t="s">
        <v>149</v>
      </c>
      <c r="L163" s="39"/>
      <c r="M163" s="198" t="s">
        <v>1</v>
      </c>
      <c r="N163" s="199" t="s">
        <v>38</v>
      </c>
      <c r="O163" s="71"/>
      <c r="P163" s="200">
        <f>O163*H163</f>
        <v>0</v>
      </c>
      <c r="Q163" s="200">
        <v>2.47057</v>
      </c>
      <c r="R163" s="200">
        <f>Q163*H163</f>
        <v>1.4823419999999998</v>
      </c>
      <c r="S163" s="200">
        <v>0</v>
      </c>
      <c r="T163" s="201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02" t="s">
        <v>168</v>
      </c>
      <c r="AT163" s="202" t="s">
        <v>145</v>
      </c>
      <c r="AU163" s="202" t="s">
        <v>83</v>
      </c>
      <c r="AY163" s="17" t="s">
        <v>142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17" t="s">
        <v>81</v>
      </c>
      <c r="BK163" s="203">
        <f>ROUND(I163*H163,2)</f>
        <v>0</v>
      </c>
      <c r="BL163" s="17" t="s">
        <v>168</v>
      </c>
      <c r="BM163" s="202" t="s">
        <v>1787</v>
      </c>
    </row>
    <row r="164" spans="1:47" s="2" customFormat="1" ht="11.25">
      <c r="A164" s="34"/>
      <c r="B164" s="35"/>
      <c r="C164" s="36"/>
      <c r="D164" s="204" t="s">
        <v>152</v>
      </c>
      <c r="E164" s="36"/>
      <c r="F164" s="205" t="s">
        <v>526</v>
      </c>
      <c r="G164" s="36"/>
      <c r="H164" s="36"/>
      <c r="I164" s="206"/>
      <c r="J164" s="36"/>
      <c r="K164" s="36"/>
      <c r="L164" s="39"/>
      <c r="M164" s="207"/>
      <c r="N164" s="208"/>
      <c r="O164" s="71"/>
      <c r="P164" s="71"/>
      <c r="Q164" s="71"/>
      <c r="R164" s="71"/>
      <c r="S164" s="71"/>
      <c r="T164" s="72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T164" s="17" t="s">
        <v>152</v>
      </c>
      <c r="AU164" s="17" t="s">
        <v>83</v>
      </c>
    </row>
    <row r="165" spans="1:47" s="2" customFormat="1" ht="11.25">
      <c r="A165" s="34"/>
      <c r="B165" s="35"/>
      <c r="C165" s="36"/>
      <c r="D165" s="209" t="s">
        <v>153</v>
      </c>
      <c r="E165" s="36"/>
      <c r="F165" s="210" t="s">
        <v>527</v>
      </c>
      <c r="G165" s="36"/>
      <c r="H165" s="36"/>
      <c r="I165" s="206"/>
      <c r="J165" s="36"/>
      <c r="K165" s="36"/>
      <c r="L165" s="39"/>
      <c r="M165" s="207"/>
      <c r="N165" s="208"/>
      <c r="O165" s="71"/>
      <c r="P165" s="71"/>
      <c r="Q165" s="71"/>
      <c r="R165" s="71"/>
      <c r="S165" s="71"/>
      <c r="T165" s="72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T165" s="17" t="s">
        <v>153</v>
      </c>
      <c r="AU165" s="17" t="s">
        <v>83</v>
      </c>
    </row>
    <row r="166" spans="2:51" s="13" customFormat="1" ht="11.25">
      <c r="B166" s="211"/>
      <c r="C166" s="212"/>
      <c r="D166" s="204" t="s">
        <v>159</v>
      </c>
      <c r="E166" s="213" t="s">
        <v>1</v>
      </c>
      <c r="F166" s="214" t="s">
        <v>1760</v>
      </c>
      <c r="G166" s="212"/>
      <c r="H166" s="213" t="s">
        <v>1</v>
      </c>
      <c r="I166" s="215"/>
      <c r="J166" s="212"/>
      <c r="K166" s="212"/>
      <c r="L166" s="216"/>
      <c r="M166" s="217"/>
      <c r="N166" s="218"/>
      <c r="O166" s="218"/>
      <c r="P166" s="218"/>
      <c r="Q166" s="218"/>
      <c r="R166" s="218"/>
      <c r="S166" s="218"/>
      <c r="T166" s="219"/>
      <c r="AT166" s="220" t="s">
        <v>159</v>
      </c>
      <c r="AU166" s="220" t="s">
        <v>83</v>
      </c>
      <c r="AV166" s="13" t="s">
        <v>81</v>
      </c>
      <c r="AW166" s="13" t="s">
        <v>30</v>
      </c>
      <c r="AX166" s="13" t="s">
        <v>73</v>
      </c>
      <c r="AY166" s="220" t="s">
        <v>142</v>
      </c>
    </row>
    <row r="167" spans="2:51" s="14" customFormat="1" ht="11.25">
      <c r="B167" s="221"/>
      <c r="C167" s="222"/>
      <c r="D167" s="204" t="s">
        <v>159</v>
      </c>
      <c r="E167" s="223" t="s">
        <v>1</v>
      </c>
      <c r="F167" s="224" t="s">
        <v>1788</v>
      </c>
      <c r="G167" s="222"/>
      <c r="H167" s="225">
        <v>0.6</v>
      </c>
      <c r="I167" s="226"/>
      <c r="J167" s="222"/>
      <c r="K167" s="222"/>
      <c r="L167" s="227"/>
      <c r="M167" s="228"/>
      <c r="N167" s="229"/>
      <c r="O167" s="229"/>
      <c r="P167" s="229"/>
      <c r="Q167" s="229"/>
      <c r="R167" s="229"/>
      <c r="S167" s="229"/>
      <c r="T167" s="230"/>
      <c r="AT167" s="231" t="s">
        <v>159</v>
      </c>
      <c r="AU167" s="231" t="s">
        <v>83</v>
      </c>
      <c r="AV167" s="14" t="s">
        <v>83</v>
      </c>
      <c r="AW167" s="14" t="s">
        <v>30</v>
      </c>
      <c r="AX167" s="14" t="s">
        <v>81</v>
      </c>
      <c r="AY167" s="231" t="s">
        <v>142</v>
      </c>
    </row>
    <row r="168" spans="1:65" s="2" customFormat="1" ht="24.2" customHeight="1">
      <c r="A168" s="34"/>
      <c r="B168" s="35"/>
      <c r="C168" s="191" t="s">
        <v>198</v>
      </c>
      <c r="D168" s="191" t="s">
        <v>145</v>
      </c>
      <c r="E168" s="192" t="s">
        <v>530</v>
      </c>
      <c r="F168" s="193" t="s">
        <v>531</v>
      </c>
      <c r="G168" s="194" t="s">
        <v>319</v>
      </c>
      <c r="H168" s="195">
        <v>3.2</v>
      </c>
      <c r="I168" s="196"/>
      <c r="J168" s="197">
        <f>ROUND(I168*H168,2)</f>
        <v>0</v>
      </c>
      <c r="K168" s="193" t="s">
        <v>149</v>
      </c>
      <c r="L168" s="39"/>
      <c r="M168" s="198" t="s">
        <v>1</v>
      </c>
      <c r="N168" s="199" t="s">
        <v>38</v>
      </c>
      <c r="O168" s="71"/>
      <c r="P168" s="200">
        <f>O168*H168</f>
        <v>0</v>
      </c>
      <c r="Q168" s="200">
        <v>0.02519</v>
      </c>
      <c r="R168" s="200">
        <f>Q168*H168</f>
        <v>0.08060800000000001</v>
      </c>
      <c r="S168" s="200">
        <v>0</v>
      </c>
      <c r="T168" s="201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02" t="s">
        <v>168</v>
      </c>
      <c r="AT168" s="202" t="s">
        <v>145</v>
      </c>
      <c r="AU168" s="202" t="s">
        <v>83</v>
      </c>
      <c r="AY168" s="17" t="s">
        <v>142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17" t="s">
        <v>81</v>
      </c>
      <c r="BK168" s="203">
        <f>ROUND(I168*H168,2)</f>
        <v>0</v>
      </c>
      <c r="BL168" s="17" t="s">
        <v>168</v>
      </c>
      <c r="BM168" s="202" t="s">
        <v>1789</v>
      </c>
    </row>
    <row r="169" spans="1:47" s="2" customFormat="1" ht="19.5">
      <c r="A169" s="34"/>
      <c r="B169" s="35"/>
      <c r="C169" s="36"/>
      <c r="D169" s="204" t="s">
        <v>152</v>
      </c>
      <c r="E169" s="36"/>
      <c r="F169" s="205" t="s">
        <v>533</v>
      </c>
      <c r="G169" s="36"/>
      <c r="H169" s="36"/>
      <c r="I169" s="206"/>
      <c r="J169" s="36"/>
      <c r="K169" s="36"/>
      <c r="L169" s="39"/>
      <c r="M169" s="207"/>
      <c r="N169" s="208"/>
      <c r="O169" s="71"/>
      <c r="P169" s="71"/>
      <c r="Q169" s="71"/>
      <c r="R169" s="71"/>
      <c r="S169" s="71"/>
      <c r="T169" s="72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T169" s="17" t="s">
        <v>152</v>
      </c>
      <c r="AU169" s="17" t="s">
        <v>83</v>
      </c>
    </row>
    <row r="170" spans="1:47" s="2" customFormat="1" ht="11.25">
      <c r="A170" s="34"/>
      <c r="B170" s="35"/>
      <c r="C170" s="36"/>
      <c r="D170" s="209" t="s">
        <v>153</v>
      </c>
      <c r="E170" s="36"/>
      <c r="F170" s="210" t="s">
        <v>534</v>
      </c>
      <c r="G170" s="36"/>
      <c r="H170" s="36"/>
      <c r="I170" s="206"/>
      <c r="J170" s="36"/>
      <c r="K170" s="36"/>
      <c r="L170" s="39"/>
      <c r="M170" s="207"/>
      <c r="N170" s="208"/>
      <c r="O170" s="71"/>
      <c r="P170" s="71"/>
      <c r="Q170" s="71"/>
      <c r="R170" s="71"/>
      <c r="S170" s="71"/>
      <c r="T170" s="72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T170" s="17" t="s">
        <v>153</v>
      </c>
      <c r="AU170" s="17" t="s">
        <v>83</v>
      </c>
    </row>
    <row r="171" spans="2:51" s="13" customFormat="1" ht="11.25">
      <c r="B171" s="211"/>
      <c r="C171" s="212"/>
      <c r="D171" s="204" t="s">
        <v>159</v>
      </c>
      <c r="E171" s="213" t="s">
        <v>1</v>
      </c>
      <c r="F171" s="214" t="s">
        <v>1760</v>
      </c>
      <c r="G171" s="212"/>
      <c r="H171" s="213" t="s">
        <v>1</v>
      </c>
      <c r="I171" s="215"/>
      <c r="J171" s="212"/>
      <c r="K171" s="212"/>
      <c r="L171" s="216"/>
      <c r="M171" s="217"/>
      <c r="N171" s="218"/>
      <c r="O171" s="218"/>
      <c r="P171" s="218"/>
      <c r="Q171" s="218"/>
      <c r="R171" s="218"/>
      <c r="S171" s="218"/>
      <c r="T171" s="219"/>
      <c r="AT171" s="220" t="s">
        <v>159</v>
      </c>
      <c r="AU171" s="220" t="s">
        <v>83</v>
      </c>
      <c r="AV171" s="13" t="s">
        <v>81</v>
      </c>
      <c r="AW171" s="13" t="s">
        <v>30</v>
      </c>
      <c r="AX171" s="13" t="s">
        <v>73</v>
      </c>
      <c r="AY171" s="220" t="s">
        <v>142</v>
      </c>
    </row>
    <row r="172" spans="2:51" s="14" customFormat="1" ht="11.25">
      <c r="B172" s="221"/>
      <c r="C172" s="222"/>
      <c r="D172" s="204" t="s">
        <v>159</v>
      </c>
      <c r="E172" s="223" t="s">
        <v>1</v>
      </c>
      <c r="F172" s="224" t="s">
        <v>1790</v>
      </c>
      <c r="G172" s="222"/>
      <c r="H172" s="225">
        <v>3.2</v>
      </c>
      <c r="I172" s="226"/>
      <c r="J172" s="222"/>
      <c r="K172" s="222"/>
      <c r="L172" s="227"/>
      <c r="M172" s="228"/>
      <c r="N172" s="229"/>
      <c r="O172" s="229"/>
      <c r="P172" s="229"/>
      <c r="Q172" s="229"/>
      <c r="R172" s="229"/>
      <c r="S172" s="229"/>
      <c r="T172" s="230"/>
      <c r="AT172" s="231" t="s">
        <v>159</v>
      </c>
      <c r="AU172" s="231" t="s">
        <v>83</v>
      </c>
      <c r="AV172" s="14" t="s">
        <v>83</v>
      </c>
      <c r="AW172" s="14" t="s">
        <v>30</v>
      </c>
      <c r="AX172" s="14" t="s">
        <v>81</v>
      </c>
      <c r="AY172" s="231" t="s">
        <v>142</v>
      </c>
    </row>
    <row r="173" spans="1:65" s="2" customFormat="1" ht="24.2" customHeight="1">
      <c r="A173" s="34"/>
      <c r="B173" s="35"/>
      <c r="C173" s="191" t="s">
        <v>203</v>
      </c>
      <c r="D173" s="191" t="s">
        <v>145</v>
      </c>
      <c r="E173" s="192" t="s">
        <v>537</v>
      </c>
      <c r="F173" s="193" t="s">
        <v>538</v>
      </c>
      <c r="G173" s="194" t="s">
        <v>319</v>
      </c>
      <c r="H173" s="195">
        <v>3.2</v>
      </c>
      <c r="I173" s="196"/>
      <c r="J173" s="197">
        <f>ROUND(I173*H173,2)</f>
        <v>0</v>
      </c>
      <c r="K173" s="193" t="s">
        <v>149</v>
      </c>
      <c r="L173" s="39"/>
      <c r="M173" s="198" t="s">
        <v>1</v>
      </c>
      <c r="N173" s="199" t="s">
        <v>38</v>
      </c>
      <c r="O173" s="71"/>
      <c r="P173" s="200">
        <f>O173*H173</f>
        <v>0</v>
      </c>
      <c r="Q173" s="200">
        <v>0</v>
      </c>
      <c r="R173" s="200">
        <f>Q173*H173</f>
        <v>0</v>
      </c>
      <c r="S173" s="200">
        <v>0</v>
      </c>
      <c r="T173" s="201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02" t="s">
        <v>168</v>
      </c>
      <c r="AT173" s="202" t="s">
        <v>145</v>
      </c>
      <c r="AU173" s="202" t="s">
        <v>83</v>
      </c>
      <c r="AY173" s="17" t="s">
        <v>142</v>
      </c>
      <c r="BE173" s="203">
        <f>IF(N173="základní",J173,0)</f>
        <v>0</v>
      </c>
      <c r="BF173" s="203">
        <f>IF(N173="snížená",J173,0)</f>
        <v>0</v>
      </c>
      <c r="BG173" s="203">
        <f>IF(N173="zákl. přenesená",J173,0)</f>
        <v>0</v>
      </c>
      <c r="BH173" s="203">
        <f>IF(N173="sníž. přenesená",J173,0)</f>
        <v>0</v>
      </c>
      <c r="BI173" s="203">
        <f>IF(N173="nulová",J173,0)</f>
        <v>0</v>
      </c>
      <c r="BJ173" s="17" t="s">
        <v>81</v>
      </c>
      <c r="BK173" s="203">
        <f>ROUND(I173*H173,2)</f>
        <v>0</v>
      </c>
      <c r="BL173" s="17" t="s">
        <v>168</v>
      </c>
      <c r="BM173" s="202" t="s">
        <v>1791</v>
      </c>
    </row>
    <row r="174" spans="1:47" s="2" customFormat="1" ht="19.5">
      <c r="A174" s="34"/>
      <c r="B174" s="35"/>
      <c r="C174" s="36"/>
      <c r="D174" s="204" t="s">
        <v>152</v>
      </c>
      <c r="E174" s="36"/>
      <c r="F174" s="205" t="s">
        <v>540</v>
      </c>
      <c r="G174" s="36"/>
      <c r="H174" s="36"/>
      <c r="I174" s="206"/>
      <c r="J174" s="36"/>
      <c r="K174" s="36"/>
      <c r="L174" s="39"/>
      <c r="M174" s="207"/>
      <c r="N174" s="208"/>
      <c r="O174" s="71"/>
      <c r="P174" s="71"/>
      <c r="Q174" s="71"/>
      <c r="R174" s="71"/>
      <c r="S174" s="71"/>
      <c r="T174" s="72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T174" s="17" t="s">
        <v>152</v>
      </c>
      <c r="AU174" s="17" t="s">
        <v>83</v>
      </c>
    </row>
    <row r="175" spans="1:47" s="2" customFormat="1" ht="11.25">
      <c r="A175" s="34"/>
      <c r="B175" s="35"/>
      <c r="C175" s="36"/>
      <c r="D175" s="209" t="s">
        <v>153</v>
      </c>
      <c r="E175" s="36"/>
      <c r="F175" s="210" t="s">
        <v>541</v>
      </c>
      <c r="G175" s="36"/>
      <c r="H175" s="36"/>
      <c r="I175" s="206"/>
      <c r="J175" s="36"/>
      <c r="K175" s="36"/>
      <c r="L175" s="39"/>
      <c r="M175" s="207"/>
      <c r="N175" s="208"/>
      <c r="O175" s="71"/>
      <c r="P175" s="71"/>
      <c r="Q175" s="71"/>
      <c r="R175" s="71"/>
      <c r="S175" s="71"/>
      <c r="T175" s="72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T175" s="17" t="s">
        <v>153</v>
      </c>
      <c r="AU175" s="17" t="s">
        <v>83</v>
      </c>
    </row>
    <row r="176" spans="2:51" s="14" customFormat="1" ht="11.25">
      <c r="B176" s="221"/>
      <c r="C176" s="222"/>
      <c r="D176" s="204" t="s">
        <v>159</v>
      </c>
      <c r="E176" s="223" t="s">
        <v>1</v>
      </c>
      <c r="F176" s="224" t="s">
        <v>1792</v>
      </c>
      <c r="G176" s="222"/>
      <c r="H176" s="225">
        <v>3.2</v>
      </c>
      <c r="I176" s="226"/>
      <c r="J176" s="222"/>
      <c r="K176" s="222"/>
      <c r="L176" s="227"/>
      <c r="M176" s="228"/>
      <c r="N176" s="229"/>
      <c r="O176" s="229"/>
      <c r="P176" s="229"/>
      <c r="Q176" s="229"/>
      <c r="R176" s="229"/>
      <c r="S176" s="229"/>
      <c r="T176" s="230"/>
      <c r="AT176" s="231" t="s">
        <v>159</v>
      </c>
      <c r="AU176" s="231" t="s">
        <v>83</v>
      </c>
      <c r="AV176" s="14" t="s">
        <v>83</v>
      </c>
      <c r="AW176" s="14" t="s">
        <v>30</v>
      </c>
      <c r="AX176" s="14" t="s">
        <v>81</v>
      </c>
      <c r="AY176" s="231" t="s">
        <v>142</v>
      </c>
    </row>
    <row r="177" spans="1:65" s="2" customFormat="1" ht="24.2" customHeight="1">
      <c r="A177" s="34"/>
      <c r="B177" s="35"/>
      <c r="C177" s="191" t="s">
        <v>209</v>
      </c>
      <c r="D177" s="191" t="s">
        <v>145</v>
      </c>
      <c r="E177" s="192" t="s">
        <v>616</v>
      </c>
      <c r="F177" s="193" t="s">
        <v>617</v>
      </c>
      <c r="G177" s="194" t="s">
        <v>408</v>
      </c>
      <c r="H177" s="195">
        <v>4</v>
      </c>
      <c r="I177" s="196"/>
      <c r="J177" s="197">
        <f>ROUND(I177*H177,2)</f>
        <v>0</v>
      </c>
      <c r="K177" s="193" t="s">
        <v>149</v>
      </c>
      <c r="L177" s="39"/>
      <c r="M177" s="198" t="s">
        <v>1</v>
      </c>
      <c r="N177" s="199" t="s">
        <v>38</v>
      </c>
      <c r="O177" s="71"/>
      <c r="P177" s="200">
        <f>O177*H177</f>
        <v>0</v>
      </c>
      <c r="Q177" s="200">
        <v>0.0084</v>
      </c>
      <c r="R177" s="200">
        <f>Q177*H177</f>
        <v>0.0336</v>
      </c>
      <c r="S177" s="200">
        <v>0</v>
      </c>
      <c r="T177" s="201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02" t="s">
        <v>168</v>
      </c>
      <c r="AT177" s="202" t="s">
        <v>145</v>
      </c>
      <c r="AU177" s="202" t="s">
        <v>83</v>
      </c>
      <c r="AY177" s="17" t="s">
        <v>142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17" t="s">
        <v>81</v>
      </c>
      <c r="BK177" s="203">
        <f>ROUND(I177*H177,2)</f>
        <v>0</v>
      </c>
      <c r="BL177" s="17" t="s">
        <v>168</v>
      </c>
      <c r="BM177" s="202" t="s">
        <v>1793</v>
      </c>
    </row>
    <row r="178" spans="1:47" s="2" customFormat="1" ht="11.25">
      <c r="A178" s="34"/>
      <c r="B178" s="35"/>
      <c r="C178" s="36"/>
      <c r="D178" s="204" t="s">
        <v>152</v>
      </c>
      <c r="E178" s="36"/>
      <c r="F178" s="205" t="s">
        <v>619</v>
      </c>
      <c r="G178" s="36"/>
      <c r="H178" s="36"/>
      <c r="I178" s="206"/>
      <c r="J178" s="36"/>
      <c r="K178" s="36"/>
      <c r="L178" s="39"/>
      <c r="M178" s="207"/>
      <c r="N178" s="208"/>
      <c r="O178" s="71"/>
      <c r="P178" s="71"/>
      <c r="Q178" s="71"/>
      <c r="R178" s="71"/>
      <c r="S178" s="71"/>
      <c r="T178" s="72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T178" s="17" t="s">
        <v>152</v>
      </c>
      <c r="AU178" s="17" t="s">
        <v>83</v>
      </c>
    </row>
    <row r="179" spans="1:47" s="2" customFormat="1" ht="11.25">
      <c r="A179" s="34"/>
      <c r="B179" s="35"/>
      <c r="C179" s="36"/>
      <c r="D179" s="209" t="s">
        <v>153</v>
      </c>
      <c r="E179" s="36"/>
      <c r="F179" s="210" t="s">
        <v>620</v>
      </c>
      <c r="G179" s="36"/>
      <c r="H179" s="36"/>
      <c r="I179" s="206"/>
      <c r="J179" s="36"/>
      <c r="K179" s="36"/>
      <c r="L179" s="39"/>
      <c r="M179" s="207"/>
      <c r="N179" s="208"/>
      <c r="O179" s="71"/>
      <c r="P179" s="71"/>
      <c r="Q179" s="71"/>
      <c r="R179" s="71"/>
      <c r="S179" s="71"/>
      <c r="T179" s="72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T179" s="17" t="s">
        <v>153</v>
      </c>
      <c r="AU179" s="17" t="s">
        <v>83</v>
      </c>
    </row>
    <row r="180" spans="2:51" s="14" customFormat="1" ht="11.25">
      <c r="B180" s="221"/>
      <c r="C180" s="222"/>
      <c r="D180" s="204" t="s">
        <v>159</v>
      </c>
      <c r="E180" s="223" t="s">
        <v>1</v>
      </c>
      <c r="F180" s="224" t="s">
        <v>168</v>
      </c>
      <c r="G180" s="222"/>
      <c r="H180" s="225">
        <v>4</v>
      </c>
      <c r="I180" s="226"/>
      <c r="J180" s="222"/>
      <c r="K180" s="222"/>
      <c r="L180" s="227"/>
      <c r="M180" s="228"/>
      <c r="N180" s="229"/>
      <c r="O180" s="229"/>
      <c r="P180" s="229"/>
      <c r="Q180" s="229"/>
      <c r="R180" s="229"/>
      <c r="S180" s="229"/>
      <c r="T180" s="230"/>
      <c r="AT180" s="231" t="s">
        <v>159</v>
      </c>
      <c r="AU180" s="231" t="s">
        <v>83</v>
      </c>
      <c r="AV180" s="14" t="s">
        <v>83</v>
      </c>
      <c r="AW180" s="14" t="s">
        <v>30</v>
      </c>
      <c r="AX180" s="14" t="s">
        <v>81</v>
      </c>
      <c r="AY180" s="231" t="s">
        <v>142</v>
      </c>
    </row>
    <row r="181" spans="2:63" s="12" customFormat="1" ht="22.9" customHeight="1">
      <c r="B181" s="175"/>
      <c r="C181" s="176"/>
      <c r="D181" s="177" t="s">
        <v>72</v>
      </c>
      <c r="E181" s="189" t="s">
        <v>168</v>
      </c>
      <c r="F181" s="189" t="s">
        <v>639</v>
      </c>
      <c r="G181" s="176"/>
      <c r="H181" s="176"/>
      <c r="I181" s="179"/>
      <c r="J181" s="190">
        <f>BK181</f>
        <v>0</v>
      </c>
      <c r="K181" s="176"/>
      <c r="L181" s="181"/>
      <c r="M181" s="182"/>
      <c r="N181" s="183"/>
      <c r="O181" s="183"/>
      <c r="P181" s="184">
        <f>SUM(P182:P225)</f>
        <v>0</v>
      </c>
      <c r="Q181" s="183"/>
      <c r="R181" s="184">
        <f>SUM(R182:R225)</f>
        <v>4.7525843000000005</v>
      </c>
      <c r="S181" s="183"/>
      <c r="T181" s="185">
        <f>SUM(T182:T225)</f>
        <v>0</v>
      </c>
      <c r="AR181" s="186" t="s">
        <v>81</v>
      </c>
      <c r="AT181" s="187" t="s">
        <v>72</v>
      </c>
      <c r="AU181" s="187" t="s">
        <v>81</v>
      </c>
      <c r="AY181" s="186" t="s">
        <v>142</v>
      </c>
      <c r="BK181" s="188">
        <f>SUM(BK182:BK225)</f>
        <v>0</v>
      </c>
    </row>
    <row r="182" spans="1:65" s="2" customFormat="1" ht="16.5" customHeight="1">
      <c r="A182" s="34"/>
      <c r="B182" s="35"/>
      <c r="C182" s="191" t="s">
        <v>214</v>
      </c>
      <c r="D182" s="191" t="s">
        <v>145</v>
      </c>
      <c r="E182" s="192" t="s">
        <v>1794</v>
      </c>
      <c r="F182" s="193" t="s">
        <v>1795</v>
      </c>
      <c r="G182" s="194" t="s">
        <v>408</v>
      </c>
      <c r="H182" s="195">
        <v>6</v>
      </c>
      <c r="I182" s="196"/>
      <c r="J182" s="197">
        <f>ROUND(I182*H182,2)</f>
        <v>0</v>
      </c>
      <c r="K182" s="193" t="s">
        <v>149</v>
      </c>
      <c r="L182" s="39"/>
      <c r="M182" s="198" t="s">
        <v>1</v>
      </c>
      <c r="N182" s="199" t="s">
        <v>38</v>
      </c>
      <c r="O182" s="71"/>
      <c r="P182" s="200">
        <f>O182*H182</f>
        <v>0</v>
      </c>
      <c r="Q182" s="200">
        <v>0.15501</v>
      </c>
      <c r="R182" s="200">
        <f>Q182*H182</f>
        <v>0.9300600000000001</v>
      </c>
      <c r="S182" s="200">
        <v>0</v>
      </c>
      <c r="T182" s="201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02" t="s">
        <v>168</v>
      </c>
      <c r="AT182" s="202" t="s">
        <v>145</v>
      </c>
      <c r="AU182" s="202" t="s">
        <v>83</v>
      </c>
      <c r="AY182" s="17" t="s">
        <v>142</v>
      </c>
      <c r="BE182" s="203">
        <f>IF(N182="základní",J182,0)</f>
        <v>0</v>
      </c>
      <c r="BF182" s="203">
        <f>IF(N182="snížená",J182,0)</f>
        <v>0</v>
      </c>
      <c r="BG182" s="203">
        <f>IF(N182="zákl. přenesená",J182,0)</f>
        <v>0</v>
      </c>
      <c r="BH182" s="203">
        <f>IF(N182="sníž. přenesená",J182,0)</f>
        <v>0</v>
      </c>
      <c r="BI182" s="203">
        <f>IF(N182="nulová",J182,0)</f>
        <v>0</v>
      </c>
      <c r="BJ182" s="17" t="s">
        <v>81</v>
      </c>
      <c r="BK182" s="203">
        <f>ROUND(I182*H182,2)</f>
        <v>0</v>
      </c>
      <c r="BL182" s="17" t="s">
        <v>168</v>
      </c>
      <c r="BM182" s="202" t="s">
        <v>1796</v>
      </c>
    </row>
    <row r="183" spans="1:47" s="2" customFormat="1" ht="11.25">
      <c r="A183" s="34"/>
      <c r="B183" s="35"/>
      <c r="C183" s="36"/>
      <c r="D183" s="204" t="s">
        <v>152</v>
      </c>
      <c r="E183" s="36"/>
      <c r="F183" s="205" t="s">
        <v>1797</v>
      </c>
      <c r="G183" s="36"/>
      <c r="H183" s="36"/>
      <c r="I183" s="206"/>
      <c r="J183" s="36"/>
      <c r="K183" s="36"/>
      <c r="L183" s="39"/>
      <c r="M183" s="207"/>
      <c r="N183" s="208"/>
      <c r="O183" s="71"/>
      <c r="P183" s="71"/>
      <c r="Q183" s="71"/>
      <c r="R183" s="71"/>
      <c r="S183" s="71"/>
      <c r="T183" s="72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T183" s="17" t="s">
        <v>152</v>
      </c>
      <c r="AU183" s="17" t="s">
        <v>83</v>
      </c>
    </row>
    <row r="184" spans="1:47" s="2" customFormat="1" ht="11.25">
      <c r="A184" s="34"/>
      <c r="B184" s="35"/>
      <c r="C184" s="36"/>
      <c r="D184" s="209" t="s">
        <v>153</v>
      </c>
      <c r="E184" s="36"/>
      <c r="F184" s="210" t="s">
        <v>1798</v>
      </c>
      <c r="G184" s="36"/>
      <c r="H184" s="36"/>
      <c r="I184" s="206"/>
      <c r="J184" s="36"/>
      <c r="K184" s="36"/>
      <c r="L184" s="39"/>
      <c r="M184" s="207"/>
      <c r="N184" s="208"/>
      <c r="O184" s="71"/>
      <c r="P184" s="71"/>
      <c r="Q184" s="71"/>
      <c r="R184" s="71"/>
      <c r="S184" s="71"/>
      <c r="T184" s="72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T184" s="17" t="s">
        <v>153</v>
      </c>
      <c r="AU184" s="17" t="s">
        <v>83</v>
      </c>
    </row>
    <row r="185" spans="2:51" s="13" customFormat="1" ht="11.25">
      <c r="B185" s="211"/>
      <c r="C185" s="212"/>
      <c r="D185" s="204" t="s">
        <v>159</v>
      </c>
      <c r="E185" s="213" t="s">
        <v>1</v>
      </c>
      <c r="F185" s="214" t="s">
        <v>1760</v>
      </c>
      <c r="G185" s="212"/>
      <c r="H185" s="213" t="s">
        <v>1</v>
      </c>
      <c r="I185" s="215"/>
      <c r="J185" s="212"/>
      <c r="K185" s="212"/>
      <c r="L185" s="216"/>
      <c r="M185" s="217"/>
      <c r="N185" s="218"/>
      <c r="O185" s="218"/>
      <c r="P185" s="218"/>
      <c r="Q185" s="218"/>
      <c r="R185" s="218"/>
      <c r="S185" s="218"/>
      <c r="T185" s="219"/>
      <c r="AT185" s="220" t="s">
        <v>159</v>
      </c>
      <c r="AU185" s="220" t="s">
        <v>83</v>
      </c>
      <c r="AV185" s="13" t="s">
        <v>81</v>
      </c>
      <c r="AW185" s="13" t="s">
        <v>30</v>
      </c>
      <c r="AX185" s="13" t="s">
        <v>73</v>
      </c>
      <c r="AY185" s="220" t="s">
        <v>142</v>
      </c>
    </row>
    <row r="186" spans="2:51" s="14" customFormat="1" ht="11.25">
      <c r="B186" s="221"/>
      <c r="C186" s="222"/>
      <c r="D186" s="204" t="s">
        <v>159</v>
      </c>
      <c r="E186" s="223" t="s">
        <v>1</v>
      </c>
      <c r="F186" s="224" t="s">
        <v>179</v>
      </c>
      <c r="G186" s="222"/>
      <c r="H186" s="225">
        <v>6</v>
      </c>
      <c r="I186" s="226"/>
      <c r="J186" s="222"/>
      <c r="K186" s="222"/>
      <c r="L186" s="227"/>
      <c r="M186" s="228"/>
      <c r="N186" s="229"/>
      <c r="O186" s="229"/>
      <c r="P186" s="229"/>
      <c r="Q186" s="229"/>
      <c r="R186" s="229"/>
      <c r="S186" s="229"/>
      <c r="T186" s="230"/>
      <c r="AT186" s="231" t="s">
        <v>159</v>
      </c>
      <c r="AU186" s="231" t="s">
        <v>83</v>
      </c>
      <c r="AV186" s="14" t="s">
        <v>83</v>
      </c>
      <c r="AW186" s="14" t="s">
        <v>30</v>
      </c>
      <c r="AX186" s="14" t="s">
        <v>81</v>
      </c>
      <c r="AY186" s="231" t="s">
        <v>142</v>
      </c>
    </row>
    <row r="187" spans="1:65" s="2" customFormat="1" ht="16.5" customHeight="1">
      <c r="A187" s="34"/>
      <c r="B187" s="35"/>
      <c r="C187" s="247" t="s">
        <v>222</v>
      </c>
      <c r="D187" s="247" t="s">
        <v>376</v>
      </c>
      <c r="E187" s="248" t="s">
        <v>1799</v>
      </c>
      <c r="F187" s="249" t="s">
        <v>1800</v>
      </c>
      <c r="G187" s="250" t="s">
        <v>408</v>
      </c>
      <c r="H187" s="251">
        <v>6</v>
      </c>
      <c r="I187" s="252"/>
      <c r="J187" s="253">
        <f>ROUND(I187*H187,2)</f>
        <v>0</v>
      </c>
      <c r="K187" s="249" t="s">
        <v>149</v>
      </c>
      <c r="L187" s="254"/>
      <c r="M187" s="255" t="s">
        <v>1</v>
      </c>
      <c r="N187" s="256" t="s">
        <v>38</v>
      </c>
      <c r="O187" s="71"/>
      <c r="P187" s="200">
        <f>O187*H187</f>
        <v>0</v>
      </c>
      <c r="Q187" s="200">
        <v>0.107</v>
      </c>
      <c r="R187" s="200">
        <f>Q187*H187</f>
        <v>0.642</v>
      </c>
      <c r="S187" s="200">
        <v>0</v>
      </c>
      <c r="T187" s="201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02" t="s">
        <v>198</v>
      </c>
      <c r="AT187" s="202" t="s">
        <v>376</v>
      </c>
      <c r="AU187" s="202" t="s">
        <v>83</v>
      </c>
      <c r="AY187" s="17" t="s">
        <v>142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17" t="s">
        <v>81</v>
      </c>
      <c r="BK187" s="203">
        <f>ROUND(I187*H187,2)</f>
        <v>0</v>
      </c>
      <c r="BL187" s="17" t="s">
        <v>168</v>
      </c>
      <c r="BM187" s="202" t="s">
        <v>1801</v>
      </c>
    </row>
    <row r="188" spans="1:47" s="2" customFormat="1" ht="11.25">
      <c r="A188" s="34"/>
      <c r="B188" s="35"/>
      <c r="C188" s="36"/>
      <c r="D188" s="204" t="s">
        <v>152</v>
      </c>
      <c r="E188" s="36"/>
      <c r="F188" s="205" t="s">
        <v>1800</v>
      </c>
      <c r="G188" s="36"/>
      <c r="H188" s="36"/>
      <c r="I188" s="206"/>
      <c r="J188" s="36"/>
      <c r="K188" s="36"/>
      <c r="L188" s="39"/>
      <c r="M188" s="207"/>
      <c r="N188" s="208"/>
      <c r="O188" s="71"/>
      <c r="P188" s="71"/>
      <c r="Q188" s="71"/>
      <c r="R188" s="71"/>
      <c r="S188" s="71"/>
      <c r="T188" s="72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T188" s="17" t="s">
        <v>152</v>
      </c>
      <c r="AU188" s="17" t="s">
        <v>83</v>
      </c>
    </row>
    <row r="189" spans="2:51" s="14" customFormat="1" ht="11.25">
      <c r="B189" s="221"/>
      <c r="C189" s="222"/>
      <c r="D189" s="204" t="s">
        <v>159</v>
      </c>
      <c r="E189" s="223" t="s">
        <v>1</v>
      </c>
      <c r="F189" s="224" t="s">
        <v>179</v>
      </c>
      <c r="G189" s="222"/>
      <c r="H189" s="225">
        <v>6</v>
      </c>
      <c r="I189" s="226"/>
      <c r="J189" s="222"/>
      <c r="K189" s="222"/>
      <c r="L189" s="227"/>
      <c r="M189" s="228"/>
      <c r="N189" s="229"/>
      <c r="O189" s="229"/>
      <c r="P189" s="229"/>
      <c r="Q189" s="229"/>
      <c r="R189" s="229"/>
      <c r="S189" s="229"/>
      <c r="T189" s="230"/>
      <c r="AT189" s="231" t="s">
        <v>159</v>
      </c>
      <c r="AU189" s="231" t="s">
        <v>83</v>
      </c>
      <c r="AV189" s="14" t="s">
        <v>83</v>
      </c>
      <c r="AW189" s="14" t="s">
        <v>30</v>
      </c>
      <c r="AX189" s="14" t="s">
        <v>81</v>
      </c>
      <c r="AY189" s="231" t="s">
        <v>142</v>
      </c>
    </row>
    <row r="190" spans="1:65" s="2" customFormat="1" ht="24.2" customHeight="1">
      <c r="A190" s="34"/>
      <c r="B190" s="35"/>
      <c r="C190" s="191" t="s">
        <v>230</v>
      </c>
      <c r="D190" s="191" t="s">
        <v>145</v>
      </c>
      <c r="E190" s="192" t="s">
        <v>641</v>
      </c>
      <c r="F190" s="193" t="s">
        <v>642</v>
      </c>
      <c r="G190" s="194" t="s">
        <v>319</v>
      </c>
      <c r="H190" s="195">
        <v>1.68</v>
      </c>
      <c r="I190" s="196"/>
      <c r="J190" s="197">
        <f>ROUND(I190*H190,2)</f>
        <v>0</v>
      </c>
      <c r="K190" s="193" t="s">
        <v>149</v>
      </c>
      <c r="L190" s="39"/>
      <c r="M190" s="198" t="s">
        <v>1</v>
      </c>
      <c r="N190" s="199" t="s">
        <v>38</v>
      </c>
      <c r="O190" s="71"/>
      <c r="P190" s="200">
        <f>O190*H190</f>
        <v>0</v>
      </c>
      <c r="Q190" s="200">
        <v>0.00455</v>
      </c>
      <c r="R190" s="200">
        <f>Q190*H190</f>
        <v>0.007644</v>
      </c>
      <c r="S190" s="200">
        <v>0</v>
      </c>
      <c r="T190" s="201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02" t="s">
        <v>168</v>
      </c>
      <c r="AT190" s="202" t="s">
        <v>145</v>
      </c>
      <c r="AU190" s="202" t="s">
        <v>83</v>
      </c>
      <c r="AY190" s="17" t="s">
        <v>142</v>
      </c>
      <c r="BE190" s="203">
        <f>IF(N190="základní",J190,0)</f>
        <v>0</v>
      </c>
      <c r="BF190" s="203">
        <f>IF(N190="snížená",J190,0)</f>
        <v>0</v>
      </c>
      <c r="BG190" s="203">
        <f>IF(N190="zákl. přenesená",J190,0)</f>
        <v>0</v>
      </c>
      <c r="BH190" s="203">
        <f>IF(N190="sníž. přenesená",J190,0)</f>
        <v>0</v>
      </c>
      <c r="BI190" s="203">
        <f>IF(N190="nulová",J190,0)</f>
        <v>0</v>
      </c>
      <c r="BJ190" s="17" t="s">
        <v>81</v>
      </c>
      <c r="BK190" s="203">
        <f>ROUND(I190*H190,2)</f>
        <v>0</v>
      </c>
      <c r="BL190" s="17" t="s">
        <v>168</v>
      </c>
      <c r="BM190" s="202" t="s">
        <v>1802</v>
      </c>
    </row>
    <row r="191" spans="1:47" s="2" customFormat="1" ht="19.5">
      <c r="A191" s="34"/>
      <c r="B191" s="35"/>
      <c r="C191" s="36"/>
      <c r="D191" s="204" t="s">
        <v>152</v>
      </c>
      <c r="E191" s="36"/>
      <c r="F191" s="205" t="s">
        <v>644</v>
      </c>
      <c r="G191" s="36"/>
      <c r="H191" s="36"/>
      <c r="I191" s="206"/>
      <c r="J191" s="36"/>
      <c r="K191" s="36"/>
      <c r="L191" s="39"/>
      <c r="M191" s="207"/>
      <c r="N191" s="208"/>
      <c r="O191" s="71"/>
      <c r="P191" s="71"/>
      <c r="Q191" s="71"/>
      <c r="R191" s="71"/>
      <c r="S191" s="71"/>
      <c r="T191" s="72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T191" s="17" t="s">
        <v>152</v>
      </c>
      <c r="AU191" s="17" t="s">
        <v>83</v>
      </c>
    </row>
    <row r="192" spans="1:47" s="2" customFormat="1" ht="11.25">
      <c r="A192" s="34"/>
      <c r="B192" s="35"/>
      <c r="C192" s="36"/>
      <c r="D192" s="209" t="s">
        <v>153</v>
      </c>
      <c r="E192" s="36"/>
      <c r="F192" s="210" t="s">
        <v>645</v>
      </c>
      <c r="G192" s="36"/>
      <c r="H192" s="36"/>
      <c r="I192" s="206"/>
      <c r="J192" s="36"/>
      <c r="K192" s="36"/>
      <c r="L192" s="39"/>
      <c r="M192" s="207"/>
      <c r="N192" s="208"/>
      <c r="O192" s="71"/>
      <c r="P192" s="71"/>
      <c r="Q192" s="71"/>
      <c r="R192" s="71"/>
      <c r="S192" s="71"/>
      <c r="T192" s="72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T192" s="17" t="s">
        <v>153</v>
      </c>
      <c r="AU192" s="17" t="s">
        <v>83</v>
      </c>
    </row>
    <row r="193" spans="2:51" s="13" customFormat="1" ht="11.25">
      <c r="B193" s="211"/>
      <c r="C193" s="212"/>
      <c r="D193" s="204" t="s">
        <v>159</v>
      </c>
      <c r="E193" s="213" t="s">
        <v>1</v>
      </c>
      <c r="F193" s="214" t="s">
        <v>1760</v>
      </c>
      <c r="G193" s="212"/>
      <c r="H193" s="213" t="s">
        <v>1</v>
      </c>
      <c r="I193" s="215"/>
      <c r="J193" s="212"/>
      <c r="K193" s="212"/>
      <c r="L193" s="216"/>
      <c r="M193" s="217"/>
      <c r="N193" s="218"/>
      <c r="O193" s="218"/>
      <c r="P193" s="218"/>
      <c r="Q193" s="218"/>
      <c r="R193" s="218"/>
      <c r="S193" s="218"/>
      <c r="T193" s="219"/>
      <c r="AT193" s="220" t="s">
        <v>159</v>
      </c>
      <c r="AU193" s="220" t="s">
        <v>83</v>
      </c>
      <c r="AV193" s="13" t="s">
        <v>81</v>
      </c>
      <c r="AW193" s="13" t="s">
        <v>30</v>
      </c>
      <c r="AX193" s="13" t="s">
        <v>73</v>
      </c>
      <c r="AY193" s="220" t="s">
        <v>142</v>
      </c>
    </row>
    <row r="194" spans="2:51" s="13" customFormat="1" ht="11.25">
      <c r="B194" s="211"/>
      <c r="C194" s="212"/>
      <c r="D194" s="204" t="s">
        <v>159</v>
      </c>
      <c r="E194" s="213" t="s">
        <v>1</v>
      </c>
      <c r="F194" s="214" t="s">
        <v>1803</v>
      </c>
      <c r="G194" s="212"/>
      <c r="H194" s="213" t="s">
        <v>1</v>
      </c>
      <c r="I194" s="215"/>
      <c r="J194" s="212"/>
      <c r="K194" s="212"/>
      <c r="L194" s="216"/>
      <c r="M194" s="217"/>
      <c r="N194" s="218"/>
      <c r="O194" s="218"/>
      <c r="P194" s="218"/>
      <c r="Q194" s="218"/>
      <c r="R194" s="218"/>
      <c r="S194" s="218"/>
      <c r="T194" s="219"/>
      <c r="AT194" s="220" t="s">
        <v>159</v>
      </c>
      <c r="AU194" s="220" t="s">
        <v>83</v>
      </c>
      <c r="AV194" s="13" t="s">
        <v>81</v>
      </c>
      <c r="AW194" s="13" t="s">
        <v>30</v>
      </c>
      <c r="AX194" s="13" t="s">
        <v>73</v>
      </c>
      <c r="AY194" s="220" t="s">
        <v>142</v>
      </c>
    </row>
    <row r="195" spans="2:51" s="14" customFormat="1" ht="11.25">
      <c r="B195" s="221"/>
      <c r="C195" s="222"/>
      <c r="D195" s="204" t="s">
        <v>159</v>
      </c>
      <c r="E195" s="223" t="s">
        <v>1</v>
      </c>
      <c r="F195" s="224" t="s">
        <v>1804</v>
      </c>
      <c r="G195" s="222"/>
      <c r="H195" s="225">
        <v>1.68</v>
      </c>
      <c r="I195" s="226"/>
      <c r="J195" s="222"/>
      <c r="K195" s="222"/>
      <c r="L195" s="227"/>
      <c r="M195" s="228"/>
      <c r="N195" s="229"/>
      <c r="O195" s="229"/>
      <c r="P195" s="229"/>
      <c r="Q195" s="229"/>
      <c r="R195" s="229"/>
      <c r="S195" s="229"/>
      <c r="T195" s="230"/>
      <c r="AT195" s="231" t="s">
        <v>159</v>
      </c>
      <c r="AU195" s="231" t="s">
        <v>83</v>
      </c>
      <c r="AV195" s="14" t="s">
        <v>83</v>
      </c>
      <c r="AW195" s="14" t="s">
        <v>30</v>
      </c>
      <c r="AX195" s="14" t="s">
        <v>81</v>
      </c>
      <c r="AY195" s="231" t="s">
        <v>142</v>
      </c>
    </row>
    <row r="196" spans="1:65" s="2" customFormat="1" ht="21.75" customHeight="1">
      <c r="A196" s="34"/>
      <c r="B196" s="35"/>
      <c r="C196" s="191" t="s">
        <v>236</v>
      </c>
      <c r="D196" s="191" t="s">
        <v>145</v>
      </c>
      <c r="E196" s="192" t="s">
        <v>649</v>
      </c>
      <c r="F196" s="193" t="s">
        <v>650</v>
      </c>
      <c r="G196" s="194" t="s">
        <v>352</v>
      </c>
      <c r="H196" s="195">
        <v>1</v>
      </c>
      <c r="I196" s="196"/>
      <c r="J196" s="197">
        <f>ROUND(I196*H196,2)</f>
        <v>0</v>
      </c>
      <c r="K196" s="193" t="s">
        <v>149</v>
      </c>
      <c r="L196" s="39"/>
      <c r="M196" s="198" t="s">
        <v>1</v>
      </c>
      <c r="N196" s="199" t="s">
        <v>38</v>
      </c>
      <c r="O196" s="71"/>
      <c r="P196" s="200">
        <f>O196*H196</f>
        <v>0</v>
      </c>
      <c r="Q196" s="200">
        <v>2.45337</v>
      </c>
      <c r="R196" s="200">
        <f>Q196*H196</f>
        <v>2.45337</v>
      </c>
      <c r="S196" s="200">
        <v>0</v>
      </c>
      <c r="T196" s="201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02" t="s">
        <v>168</v>
      </c>
      <c r="AT196" s="202" t="s">
        <v>145</v>
      </c>
      <c r="AU196" s="202" t="s">
        <v>83</v>
      </c>
      <c r="AY196" s="17" t="s">
        <v>142</v>
      </c>
      <c r="BE196" s="203">
        <f>IF(N196="základní",J196,0)</f>
        <v>0</v>
      </c>
      <c r="BF196" s="203">
        <f>IF(N196="snížená",J196,0)</f>
        <v>0</v>
      </c>
      <c r="BG196" s="203">
        <f>IF(N196="zákl. přenesená",J196,0)</f>
        <v>0</v>
      </c>
      <c r="BH196" s="203">
        <f>IF(N196="sníž. přenesená",J196,0)</f>
        <v>0</v>
      </c>
      <c r="BI196" s="203">
        <f>IF(N196="nulová",J196,0)</f>
        <v>0</v>
      </c>
      <c r="BJ196" s="17" t="s">
        <v>81</v>
      </c>
      <c r="BK196" s="203">
        <f>ROUND(I196*H196,2)</f>
        <v>0</v>
      </c>
      <c r="BL196" s="17" t="s">
        <v>168</v>
      </c>
      <c r="BM196" s="202" t="s">
        <v>1805</v>
      </c>
    </row>
    <row r="197" spans="1:47" s="2" customFormat="1" ht="19.5">
      <c r="A197" s="34"/>
      <c r="B197" s="35"/>
      <c r="C197" s="36"/>
      <c r="D197" s="204" t="s">
        <v>152</v>
      </c>
      <c r="E197" s="36"/>
      <c r="F197" s="205" t="s">
        <v>652</v>
      </c>
      <c r="G197" s="36"/>
      <c r="H197" s="36"/>
      <c r="I197" s="206"/>
      <c r="J197" s="36"/>
      <c r="K197" s="36"/>
      <c r="L197" s="39"/>
      <c r="M197" s="207"/>
      <c r="N197" s="208"/>
      <c r="O197" s="71"/>
      <c r="P197" s="71"/>
      <c r="Q197" s="71"/>
      <c r="R197" s="71"/>
      <c r="S197" s="71"/>
      <c r="T197" s="72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T197" s="17" t="s">
        <v>152</v>
      </c>
      <c r="AU197" s="17" t="s">
        <v>83</v>
      </c>
    </row>
    <row r="198" spans="1:47" s="2" customFormat="1" ht="11.25">
      <c r="A198" s="34"/>
      <c r="B198" s="35"/>
      <c r="C198" s="36"/>
      <c r="D198" s="209" t="s">
        <v>153</v>
      </c>
      <c r="E198" s="36"/>
      <c r="F198" s="210" t="s">
        <v>653</v>
      </c>
      <c r="G198" s="36"/>
      <c r="H198" s="36"/>
      <c r="I198" s="206"/>
      <c r="J198" s="36"/>
      <c r="K198" s="36"/>
      <c r="L198" s="39"/>
      <c r="M198" s="207"/>
      <c r="N198" s="208"/>
      <c r="O198" s="71"/>
      <c r="P198" s="71"/>
      <c r="Q198" s="71"/>
      <c r="R198" s="71"/>
      <c r="S198" s="71"/>
      <c r="T198" s="72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T198" s="17" t="s">
        <v>153</v>
      </c>
      <c r="AU198" s="17" t="s">
        <v>83</v>
      </c>
    </row>
    <row r="199" spans="2:51" s="13" customFormat="1" ht="11.25">
      <c r="B199" s="211"/>
      <c r="C199" s="212"/>
      <c r="D199" s="204" t="s">
        <v>159</v>
      </c>
      <c r="E199" s="213" t="s">
        <v>1</v>
      </c>
      <c r="F199" s="214" t="s">
        <v>1760</v>
      </c>
      <c r="G199" s="212"/>
      <c r="H199" s="213" t="s">
        <v>1</v>
      </c>
      <c r="I199" s="215"/>
      <c r="J199" s="212"/>
      <c r="K199" s="212"/>
      <c r="L199" s="216"/>
      <c r="M199" s="217"/>
      <c r="N199" s="218"/>
      <c r="O199" s="218"/>
      <c r="P199" s="218"/>
      <c r="Q199" s="218"/>
      <c r="R199" s="218"/>
      <c r="S199" s="218"/>
      <c r="T199" s="219"/>
      <c r="AT199" s="220" t="s">
        <v>159</v>
      </c>
      <c r="AU199" s="220" t="s">
        <v>83</v>
      </c>
      <c r="AV199" s="13" t="s">
        <v>81</v>
      </c>
      <c r="AW199" s="13" t="s">
        <v>30</v>
      </c>
      <c r="AX199" s="13" t="s">
        <v>73</v>
      </c>
      <c r="AY199" s="220" t="s">
        <v>142</v>
      </c>
    </row>
    <row r="200" spans="2:51" s="14" customFormat="1" ht="11.25">
      <c r="B200" s="221"/>
      <c r="C200" s="222"/>
      <c r="D200" s="204" t="s">
        <v>159</v>
      </c>
      <c r="E200" s="223" t="s">
        <v>1</v>
      </c>
      <c r="F200" s="224" t="s">
        <v>81</v>
      </c>
      <c r="G200" s="222"/>
      <c r="H200" s="225">
        <v>1</v>
      </c>
      <c r="I200" s="226"/>
      <c r="J200" s="222"/>
      <c r="K200" s="222"/>
      <c r="L200" s="227"/>
      <c r="M200" s="228"/>
      <c r="N200" s="229"/>
      <c r="O200" s="229"/>
      <c r="P200" s="229"/>
      <c r="Q200" s="229"/>
      <c r="R200" s="229"/>
      <c r="S200" s="229"/>
      <c r="T200" s="230"/>
      <c r="AT200" s="231" t="s">
        <v>159</v>
      </c>
      <c r="AU200" s="231" t="s">
        <v>83</v>
      </c>
      <c r="AV200" s="14" t="s">
        <v>83</v>
      </c>
      <c r="AW200" s="14" t="s">
        <v>30</v>
      </c>
      <c r="AX200" s="14" t="s">
        <v>81</v>
      </c>
      <c r="AY200" s="231" t="s">
        <v>142</v>
      </c>
    </row>
    <row r="201" spans="1:65" s="2" customFormat="1" ht="21.75" customHeight="1">
      <c r="A201" s="34"/>
      <c r="B201" s="35"/>
      <c r="C201" s="191" t="s">
        <v>8</v>
      </c>
      <c r="D201" s="191" t="s">
        <v>145</v>
      </c>
      <c r="E201" s="192" t="s">
        <v>670</v>
      </c>
      <c r="F201" s="193" t="s">
        <v>671</v>
      </c>
      <c r="G201" s="194" t="s">
        <v>290</v>
      </c>
      <c r="H201" s="195">
        <v>4.8</v>
      </c>
      <c r="I201" s="196"/>
      <c r="J201" s="197">
        <f>ROUND(I201*H201,2)</f>
        <v>0</v>
      </c>
      <c r="K201" s="193" t="s">
        <v>149</v>
      </c>
      <c r="L201" s="39"/>
      <c r="M201" s="198" t="s">
        <v>1</v>
      </c>
      <c r="N201" s="199" t="s">
        <v>38</v>
      </c>
      <c r="O201" s="71"/>
      <c r="P201" s="200">
        <f>O201*H201</f>
        <v>0</v>
      </c>
      <c r="Q201" s="200">
        <v>0.03465</v>
      </c>
      <c r="R201" s="200">
        <f>Q201*H201</f>
        <v>0.16632</v>
      </c>
      <c r="S201" s="200">
        <v>0</v>
      </c>
      <c r="T201" s="201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202" t="s">
        <v>168</v>
      </c>
      <c r="AT201" s="202" t="s">
        <v>145</v>
      </c>
      <c r="AU201" s="202" t="s">
        <v>83</v>
      </c>
      <c r="AY201" s="17" t="s">
        <v>142</v>
      </c>
      <c r="BE201" s="203">
        <f>IF(N201="základní",J201,0)</f>
        <v>0</v>
      </c>
      <c r="BF201" s="203">
        <f>IF(N201="snížená",J201,0)</f>
        <v>0</v>
      </c>
      <c r="BG201" s="203">
        <f>IF(N201="zákl. přenesená",J201,0)</f>
        <v>0</v>
      </c>
      <c r="BH201" s="203">
        <f>IF(N201="sníž. přenesená",J201,0)</f>
        <v>0</v>
      </c>
      <c r="BI201" s="203">
        <f>IF(N201="nulová",J201,0)</f>
        <v>0</v>
      </c>
      <c r="BJ201" s="17" t="s">
        <v>81</v>
      </c>
      <c r="BK201" s="203">
        <f>ROUND(I201*H201,2)</f>
        <v>0</v>
      </c>
      <c r="BL201" s="17" t="s">
        <v>168</v>
      </c>
      <c r="BM201" s="202" t="s">
        <v>1806</v>
      </c>
    </row>
    <row r="202" spans="1:47" s="2" customFormat="1" ht="29.25">
      <c r="A202" s="34"/>
      <c r="B202" s="35"/>
      <c r="C202" s="36"/>
      <c r="D202" s="204" t="s">
        <v>152</v>
      </c>
      <c r="E202" s="36"/>
      <c r="F202" s="205" t="s">
        <v>673</v>
      </c>
      <c r="G202" s="36"/>
      <c r="H202" s="36"/>
      <c r="I202" s="206"/>
      <c r="J202" s="36"/>
      <c r="K202" s="36"/>
      <c r="L202" s="39"/>
      <c r="M202" s="207"/>
      <c r="N202" s="208"/>
      <c r="O202" s="71"/>
      <c r="P202" s="71"/>
      <c r="Q202" s="71"/>
      <c r="R202" s="71"/>
      <c r="S202" s="71"/>
      <c r="T202" s="72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T202" s="17" t="s">
        <v>152</v>
      </c>
      <c r="AU202" s="17" t="s">
        <v>83</v>
      </c>
    </row>
    <row r="203" spans="1:47" s="2" customFormat="1" ht="11.25">
      <c r="A203" s="34"/>
      <c r="B203" s="35"/>
      <c r="C203" s="36"/>
      <c r="D203" s="209" t="s">
        <v>153</v>
      </c>
      <c r="E203" s="36"/>
      <c r="F203" s="210" t="s">
        <v>674</v>
      </c>
      <c r="G203" s="36"/>
      <c r="H203" s="36"/>
      <c r="I203" s="206"/>
      <c r="J203" s="36"/>
      <c r="K203" s="36"/>
      <c r="L203" s="39"/>
      <c r="M203" s="207"/>
      <c r="N203" s="208"/>
      <c r="O203" s="71"/>
      <c r="P203" s="71"/>
      <c r="Q203" s="71"/>
      <c r="R203" s="71"/>
      <c r="S203" s="71"/>
      <c r="T203" s="72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T203" s="17" t="s">
        <v>153</v>
      </c>
      <c r="AU203" s="17" t="s">
        <v>83</v>
      </c>
    </row>
    <row r="204" spans="2:51" s="13" customFormat="1" ht="11.25">
      <c r="B204" s="211"/>
      <c r="C204" s="212"/>
      <c r="D204" s="204" t="s">
        <v>159</v>
      </c>
      <c r="E204" s="213" t="s">
        <v>1</v>
      </c>
      <c r="F204" s="214" t="s">
        <v>1760</v>
      </c>
      <c r="G204" s="212"/>
      <c r="H204" s="213" t="s">
        <v>1</v>
      </c>
      <c r="I204" s="215"/>
      <c r="J204" s="212"/>
      <c r="K204" s="212"/>
      <c r="L204" s="216"/>
      <c r="M204" s="217"/>
      <c r="N204" s="218"/>
      <c r="O204" s="218"/>
      <c r="P204" s="218"/>
      <c r="Q204" s="218"/>
      <c r="R204" s="218"/>
      <c r="S204" s="218"/>
      <c r="T204" s="219"/>
      <c r="AT204" s="220" t="s">
        <v>159</v>
      </c>
      <c r="AU204" s="220" t="s">
        <v>83</v>
      </c>
      <c r="AV204" s="13" t="s">
        <v>81</v>
      </c>
      <c r="AW204" s="13" t="s">
        <v>30</v>
      </c>
      <c r="AX204" s="13" t="s">
        <v>73</v>
      </c>
      <c r="AY204" s="220" t="s">
        <v>142</v>
      </c>
    </row>
    <row r="205" spans="2:51" s="14" customFormat="1" ht="11.25">
      <c r="B205" s="221"/>
      <c r="C205" s="222"/>
      <c r="D205" s="204" t="s">
        <v>159</v>
      </c>
      <c r="E205" s="223" t="s">
        <v>1</v>
      </c>
      <c r="F205" s="224" t="s">
        <v>1807</v>
      </c>
      <c r="G205" s="222"/>
      <c r="H205" s="225">
        <v>4.8</v>
      </c>
      <c r="I205" s="226"/>
      <c r="J205" s="222"/>
      <c r="K205" s="222"/>
      <c r="L205" s="227"/>
      <c r="M205" s="228"/>
      <c r="N205" s="229"/>
      <c r="O205" s="229"/>
      <c r="P205" s="229"/>
      <c r="Q205" s="229"/>
      <c r="R205" s="229"/>
      <c r="S205" s="229"/>
      <c r="T205" s="230"/>
      <c r="AT205" s="231" t="s">
        <v>159</v>
      </c>
      <c r="AU205" s="231" t="s">
        <v>83</v>
      </c>
      <c r="AV205" s="14" t="s">
        <v>83</v>
      </c>
      <c r="AW205" s="14" t="s">
        <v>30</v>
      </c>
      <c r="AX205" s="14" t="s">
        <v>81</v>
      </c>
      <c r="AY205" s="231" t="s">
        <v>142</v>
      </c>
    </row>
    <row r="206" spans="1:65" s="2" customFormat="1" ht="24.2" customHeight="1">
      <c r="A206" s="34"/>
      <c r="B206" s="35"/>
      <c r="C206" s="247" t="s">
        <v>249</v>
      </c>
      <c r="D206" s="247" t="s">
        <v>376</v>
      </c>
      <c r="E206" s="248" t="s">
        <v>677</v>
      </c>
      <c r="F206" s="249" t="s">
        <v>678</v>
      </c>
      <c r="G206" s="250" t="s">
        <v>408</v>
      </c>
      <c r="H206" s="251">
        <v>4</v>
      </c>
      <c r="I206" s="252"/>
      <c r="J206" s="253">
        <f>ROUND(I206*H206,2)</f>
        <v>0</v>
      </c>
      <c r="K206" s="249" t="s">
        <v>149</v>
      </c>
      <c r="L206" s="254"/>
      <c r="M206" s="255" t="s">
        <v>1</v>
      </c>
      <c r="N206" s="256" t="s">
        <v>38</v>
      </c>
      <c r="O206" s="71"/>
      <c r="P206" s="200">
        <f>O206*H206</f>
        <v>0</v>
      </c>
      <c r="Q206" s="200">
        <v>0.09</v>
      </c>
      <c r="R206" s="200">
        <f>Q206*H206</f>
        <v>0.36</v>
      </c>
      <c r="S206" s="200">
        <v>0</v>
      </c>
      <c r="T206" s="201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02" t="s">
        <v>198</v>
      </c>
      <c r="AT206" s="202" t="s">
        <v>376</v>
      </c>
      <c r="AU206" s="202" t="s">
        <v>83</v>
      </c>
      <c r="AY206" s="17" t="s">
        <v>142</v>
      </c>
      <c r="BE206" s="203">
        <f>IF(N206="základní",J206,0)</f>
        <v>0</v>
      </c>
      <c r="BF206" s="203">
        <f>IF(N206="snížená",J206,0)</f>
        <v>0</v>
      </c>
      <c r="BG206" s="203">
        <f>IF(N206="zákl. přenesená",J206,0)</f>
        <v>0</v>
      </c>
      <c r="BH206" s="203">
        <f>IF(N206="sníž. přenesená",J206,0)</f>
        <v>0</v>
      </c>
      <c r="BI206" s="203">
        <f>IF(N206="nulová",J206,0)</f>
        <v>0</v>
      </c>
      <c r="BJ206" s="17" t="s">
        <v>81</v>
      </c>
      <c r="BK206" s="203">
        <f>ROUND(I206*H206,2)</f>
        <v>0</v>
      </c>
      <c r="BL206" s="17" t="s">
        <v>168</v>
      </c>
      <c r="BM206" s="202" t="s">
        <v>1808</v>
      </c>
    </row>
    <row r="207" spans="1:47" s="2" customFormat="1" ht="19.5">
      <c r="A207" s="34"/>
      <c r="B207" s="35"/>
      <c r="C207" s="36"/>
      <c r="D207" s="204" t="s">
        <v>152</v>
      </c>
      <c r="E207" s="36"/>
      <c r="F207" s="205" t="s">
        <v>678</v>
      </c>
      <c r="G207" s="36"/>
      <c r="H207" s="36"/>
      <c r="I207" s="206"/>
      <c r="J207" s="36"/>
      <c r="K207" s="36"/>
      <c r="L207" s="39"/>
      <c r="M207" s="207"/>
      <c r="N207" s="208"/>
      <c r="O207" s="71"/>
      <c r="P207" s="71"/>
      <c r="Q207" s="71"/>
      <c r="R207" s="71"/>
      <c r="S207" s="71"/>
      <c r="T207" s="72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T207" s="17" t="s">
        <v>152</v>
      </c>
      <c r="AU207" s="17" t="s">
        <v>83</v>
      </c>
    </row>
    <row r="208" spans="2:51" s="14" customFormat="1" ht="11.25">
      <c r="B208" s="221"/>
      <c r="C208" s="222"/>
      <c r="D208" s="204" t="s">
        <v>159</v>
      </c>
      <c r="E208" s="223" t="s">
        <v>1</v>
      </c>
      <c r="F208" s="224" t="s">
        <v>168</v>
      </c>
      <c r="G208" s="222"/>
      <c r="H208" s="225">
        <v>4</v>
      </c>
      <c r="I208" s="226"/>
      <c r="J208" s="222"/>
      <c r="K208" s="222"/>
      <c r="L208" s="227"/>
      <c r="M208" s="228"/>
      <c r="N208" s="229"/>
      <c r="O208" s="229"/>
      <c r="P208" s="229"/>
      <c r="Q208" s="229"/>
      <c r="R208" s="229"/>
      <c r="S208" s="229"/>
      <c r="T208" s="230"/>
      <c r="AT208" s="231" t="s">
        <v>159</v>
      </c>
      <c r="AU208" s="231" t="s">
        <v>83</v>
      </c>
      <c r="AV208" s="14" t="s">
        <v>83</v>
      </c>
      <c r="AW208" s="14" t="s">
        <v>30</v>
      </c>
      <c r="AX208" s="14" t="s">
        <v>81</v>
      </c>
      <c r="AY208" s="231" t="s">
        <v>142</v>
      </c>
    </row>
    <row r="209" spans="1:65" s="2" customFormat="1" ht="16.5" customHeight="1">
      <c r="A209" s="34"/>
      <c r="B209" s="35"/>
      <c r="C209" s="191" t="s">
        <v>254</v>
      </c>
      <c r="D209" s="191" t="s">
        <v>145</v>
      </c>
      <c r="E209" s="192" t="s">
        <v>695</v>
      </c>
      <c r="F209" s="193" t="s">
        <v>696</v>
      </c>
      <c r="G209" s="194" t="s">
        <v>319</v>
      </c>
      <c r="H209" s="195">
        <v>2.72</v>
      </c>
      <c r="I209" s="196"/>
      <c r="J209" s="197">
        <f>ROUND(I209*H209,2)</f>
        <v>0</v>
      </c>
      <c r="K209" s="193" t="s">
        <v>149</v>
      </c>
      <c r="L209" s="39"/>
      <c r="M209" s="198" t="s">
        <v>1</v>
      </c>
      <c r="N209" s="199" t="s">
        <v>38</v>
      </c>
      <c r="O209" s="71"/>
      <c r="P209" s="200">
        <f>O209*H209</f>
        <v>0</v>
      </c>
      <c r="Q209" s="200">
        <v>0.00658</v>
      </c>
      <c r="R209" s="200">
        <f>Q209*H209</f>
        <v>0.0178976</v>
      </c>
      <c r="S209" s="200">
        <v>0</v>
      </c>
      <c r="T209" s="201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202" t="s">
        <v>168</v>
      </c>
      <c r="AT209" s="202" t="s">
        <v>145</v>
      </c>
      <c r="AU209" s="202" t="s">
        <v>83</v>
      </c>
      <c r="AY209" s="17" t="s">
        <v>142</v>
      </c>
      <c r="BE209" s="203">
        <f>IF(N209="základní",J209,0)</f>
        <v>0</v>
      </c>
      <c r="BF209" s="203">
        <f>IF(N209="snížená",J209,0)</f>
        <v>0</v>
      </c>
      <c r="BG209" s="203">
        <f>IF(N209="zákl. přenesená",J209,0)</f>
        <v>0</v>
      </c>
      <c r="BH209" s="203">
        <f>IF(N209="sníž. přenesená",J209,0)</f>
        <v>0</v>
      </c>
      <c r="BI209" s="203">
        <f>IF(N209="nulová",J209,0)</f>
        <v>0</v>
      </c>
      <c r="BJ209" s="17" t="s">
        <v>81</v>
      </c>
      <c r="BK209" s="203">
        <f>ROUND(I209*H209,2)</f>
        <v>0</v>
      </c>
      <c r="BL209" s="17" t="s">
        <v>168</v>
      </c>
      <c r="BM209" s="202" t="s">
        <v>1809</v>
      </c>
    </row>
    <row r="210" spans="1:47" s="2" customFormat="1" ht="19.5">
      <c r="A210" s="34"/>
      <c r="B210" s="35"/>
      <c r="C210" s="36"/>
      <c r="D210" s="204" t="s">
        <v>152</v>
      </c>
      <c r="E210" s="36"/>
      <c r="F210" s="205" t="s">
        <v>698</v>
      </c>
      <c r="G210" s="36"/>
      <c r="H210" s="36"/>
      <c r="I210" s="206"/>
      <c r="J210" s="36"/>
      <c r="K210" s="36"/>
      <c r="L210" s="39"/>
      <c r="M210" s="207"/>
      <c r="N210" s="208"/>
      <c r="O210" s="71"/>
      <c r="P210" s="71"/>
      <c r="Q210" s="71"/>
      <c r="R210" s="71"/>
      <c r="S210" s="71"/>
      <c r="T210" s="72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T210" s="17" t="s">
        <v>152</v>
      </c>
      <c r="AU210" s="17" t="s">
        <v>83</v>
      </c>
    </row>
    <row r="211" spans="1:47" s="2" customFormat="1" ht="11.25">
      <c r="A211" s="34"/>
      <c r="B211" s="35"/>
      <c r="C211" s="36"/>
      <c r="D211" s="209" t="s">
        <v>153</v>
      </c>
      <c r="E211" s="36"/>
      <c r="F211" s="210" t="s">
        <v>699</v>
      </c>
      <c r="G211" s="36"/>
      <c r="H211" s="36"/>
      <c r="I211" s="206"/>
      <c r="J211" s="36"/>
      <c r="K211" s="36"/>
      <c r="L211" s="39"/>
      <c r="M211" s="207"/>
      <c r="N211" s="208"/>
      <c r="O211" s="71"/>
      <c r="P211" s="71"/>
      <c r="Q211" s="71"/>
      <c r="R211" s="71"/>
      <c r="S211" s="71"/>
      <c r="T211" s="72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T211" s="17" t="s">
        <v>153</v>
      </c>
      <c r="AU211" s="17" t="s">
        <v>83</v>
      </c>
    </row>
    <row r="212" spans="2:51" s="14" customFormat="1" ht="11.25">
      <c r="B212" s="221"/>
      <c r="C212" s="222"/>
      <c r="D212" s="204" t="s">
        <v>159</v>
      </c>
      <c r="E212" s="223" t="s">
        <v>1</v>
      </c>
      <c r="F212" s="224" t="s">
        <v>1810</v>
      </c>
      <c r="G212" s="222"/>
      <c r="H212" s="225">
        <v>0.72</v>
      </c>
      <c r="I212" s="226"/>
      <c r="J212" s="222"/>
      <c r="K212" s="222"/>
      <c r="L212" s="227"/>
      <c r="M212" s="228"/>
      <c r="N212" s="229"/>
      <c r="O212" s="229"/>
      <c r="P212" s="229"/>
      <c r="Q212" s="229"/>
      <c r="R212" s="229"/>
      <c r="S212" s="229"/>
      <c r="T212" s="230"/>
      <c r="AT212" s="231" t="s">
        <v>159</v>
      </c>
      <c r="AU212" s="231" t="s">
        <v>83</v>
      </c>
      <c r="AV212" s="14" t="s">
        <v>83</v>
      </c>
      <c r="AW212" s="14" t="s">
        <v>30</v>
      </c>
      <c r="AX212" s="14" t="s">
        <v>73</v>
      </c>
      <c r="AY212" s="231" t="s">
        <v>142</v>
      </c>
    </row>
    <row r="213" spans="2:51" s="14" customFormat="1" ht="11.25">
      <c r="B213" s="221"/>
      <c r="C213" s="222"/>
      <c r="D213" s="204" t="s">
        <v>159</v>
      </c>
      <c r="E213" s="223" t="s">
        <v>1</v>
      </c>
      <c r="F213" s="224" t="s">
        <v>1318</v>
      </c>
      <c r="G213" s="222"/>
      <c r="H213" s="225">
        <v>2</v>
      </c>
      <c r="I213" s="226"/>
      <c r="J213" s="222"/>
      <c r="K213" s="222"/>
      <c r="L213" s="227"/>
      <c r="M213" s="228"/>
      <c r="N213" s="229"/>
      <c r="O213" s="229"/>
      <c r="P213" s="229"/>
      <c r="Q213" s="229"/>
      <c r="R213" s="229"/>
      <c r="S213" s="229"/>
      <c r="T213" s="230"/>
      <c r="AT213" s="231" t="s">
        <v>159</v>
      </c>
      <c r="AU213" s="231" t="s">
        <v>83</v>
      </c>
      <c r="AV213" s="14" t="s">
        <v>83</v>
      </c>
      <c r="AW213" s="14" t="s">
        <v>30</v>
      </c>
      <c r="AX213" s="14" t="s">
        <v>73</v>
      </c>
      <c r="AY213" s="231" t="s">
        <v>142</v>
      </c>
    </row>
    <row r="214" spans="2:51" s="15" customFormat="1" ht="11.25">
      <c r="B214" s="236"/>
      <c r="C214" s="237"/>
      <c r="D214" s="204" t="s">
        <v>159</v>
      </c>
      <c r="E214" s="238" t="s">
        <v>1</v>
      </c>
      <c r="F214" s="239" t="s">
        <v>374</v>
      </c>
      <c r="G214" s="237"/>
      <c r="H214" s="240">
        <v>2.7199999999999998</v>
      </c>
      <c r="I214" s="241"/>
      <c r="J214" s="237"/>
      <c r="K214" s="237"/>
      <c r="L214" s="242"/>
      <c r="M214" s="243"/>
      <c r="N214" s="244"/>
      <c r="O214" s="244"/>
      <c r="P214" s="244"/>
      <c r="Q214" s="244"/>
      <c r="R214" s="244"/>
      <c r="S214" s="244"/>
      <c r="T214" s="245"/>
      <c r="AT214" s="246" t="s">
        <v>159</v>
      </c>
      <c r="AU214" s="246" t="s">
        <v>83</v>
      </c>
      <c r="AV214" s="15" t="s">
        <v>168</v>
      </c>
      <c r="AW214" s="15" t="s">
        <v>30</v>
      </c>
      <c r="AX214" s="15" t="s">
        <v>81</v>
      </c>
      <c r="AY214" s="246" t="s">
        <v>142</v>
      </c>
    </row>
    <row r="215" spans="1:65" s="2" customFormat="1" ht="16.5" customHeight="1">
      <c r="A215" s="34"/>
      <c r="B215" s="35"/>
      <c r="C215" s="191" t="s">
        <v>263</v>
      </c>
      <c r="D215" s="191" t="s">
        <v>145</v>
      </c>
      <c r="E215" s="192" t="s">
        <v>702</v>
      </c>
      <c r="F215" s="193" t="s">
        <v>703</v>
      </c>
      <c r="G215" s="194" t="s">
        <v>319</v>
      </c>
      <c r="H215" s="195">
        <v>2.72</v>
      </c>
      <c r="I215" s="196"/>
      <c r="J215" s="197">
        <f>ROUND(I215*H215,2)</f>
        <v>0</v>
      </c>
      <c r="K215" s="193" t="s">
        <v>149</v>
      </c>
      <c r="L215" s="39"/>
      <c r="M215" s="198" t="s">
        <v>1</v>
      </c>
      <c r="N215" s="199" t="s">
        <v>38</v>
      </c>
      <c r="O215" s="71"/>
      <c r="P215" s="200">
        <f>O215*H215</f>
        <v>0</v>
      </c>
      <c r="Q215" s="200">
        <v>0</v>
      </c>
      <c r="R215" s="200">
        <f>Q215*H215</f>
        <v>0</v>
      </c>
      <c r="S215" s="200">
        <v>0</v>
      </c>
      <c r="T215" s="201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202" t="s">
        <v>168</v>
      </c>
      <c r="AT215" s="202" t="s">
        <v>145</v>
      </c>
      <c r="AU215" s="202" t="s">
        <v>83</v>
      </c>
      <c r="AY215" s="17" t="s">
        <v>142</v>
      </c>
      <c r="BE215" s="203">
        <f>IF(N215="základní",J215,0)</f>
        <v>0</v>
      </c>
      <c r="BF215" s="203">
        <f>IF(N215="snížená",J215,0)</f>
        <v>0</v>
      </c>
      <c r="BG215" s="203">
        <f>IF(N215="zákl. přenesená",J215,0)</f>
        <v>0</v>
      </c>
      <c r="BH215" s="203">
        <f>IF(N215="sníž. přenesená",J215,0)</f>
        <v>0</v>
      </c>
      <c r="BI215" s="203">
        <f>IF(N215="nulová",J215,0)</f>
        <v>0</v>
      </c>
      <c r="BJ215" s="17" t="s">
        <v>81</v>
      </c>
      <c r="BK215" s="203">
        <f>ROUND(I215*H215,2)</f>
        <v>0</v>
      </c>
      <c r="BL215" s="17" t="s">
        <v>168</v>
      </c>
      <c r="BM215" s="202" t="s">
        <v>1811</v>
      </c>
    </row>
    <row r="216" spans="1:47" s="2" customFormat="1" ht="19.5">
      <c r="A216" s="34"/>
      <c r="B216" s="35"/>
      <c r="C216" s="36"/>
      <c r="D216" s="204" t="s">
        <v>152</v>
      </c>
      <c r="E216" s="36"/>
      <c r="F216" s="205" t="s">
        <v>705</v>
      </c>
      <c r="G216" s="36"/>
      <c r="H216" s="36"/>
      <c r="I216" s="206"/>
      <c r="J216" s="36"/>
      <c r="K216" s="36"/>
      <c r="L216" s="39"/>
      <c r="M216" s="207"/>
      <c r="N216" s="208"/>
      <c r="O216" s="71"/>
      <c r="P216" s="71"/>
      <c r="Q216" s="71"/>
      <c r="R216" s="71"/>
      <c r="S216" s="71"/>
      <c r="T216" s="72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T216" s="17" t="s">
        <v>152</v>
      </c>
      <c r="AU216" s="17" t="s">
        <v>83</v>
      </c>
    </row>
    <row r="217" spans="1:47" s="2" customFormat="1" ht="11.25">
      <c r="A217" s="34"/>
      <c r="B217" s="35"/>
      <c r="C217" s="36"/>
      <c r="D217" s="209" t="s">
        <v>153</v>
      </c>
      <c r="E217" s="36"/>
      <c r="F217" s="210" t="s">
        <v>706</v>
      </c>
      <c r="G217" s="36"/>
      <c r="H217" s="36"/>
      <c r="I217" s="206"/>
      <c r="J217" s="36"/>
      <c r="K217" s="36"/>
      <c r="L217" s="39"/>
      <c r="M217" s="207"/>
      <c r="N217" s="208"/>
      <c r="O217" s="71"/>
      <c r="P217" s="71"/>
      <c r="Q217" s="71"/>
      <c r="R217" s="71"/>
      <c r="S217" s="71"/>
      <c r="T217" s="72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T217" s="17" t="s">
        <v>153</v>
      </c>
      <c r="AU217" s="17" t="s">
        <v>83</v>
      </c>
    </row>
    <row r="218" spans="2:51" s="14" customFormat="1" ht="11.25">
      <c r="B218" s="221"/>
      <c r="C218" s="222"/>
      <c r="D218" s="204" t="s">
        <v>159</v>
      </c>
      <c r="E218" s="223" t="s">
        <v>1</v>
      </c>
      <c r="F218" s="224" t="s">
        <v>1812</v>
      </c>
      <c r="G218" s="222"/>
      <c r="H218" s="225">
        <v>2.72</v>
      </c>
      <c r="I218" s="226"/>
      <c r="J218" s="222"/>
      <c r="K218" s="222"/>
      <c r="L218" s="227"/>
      <c r="M218" s="228"/>
      <c r="N218" s="229"/>
      <c r="O218" s="229"/>
      <c r="P218" s="229"/>
      <c r="Q218" s="229"/>
      <c r="R218" s="229"/>
      <c r="S218" s="229"/>
      <c r="T218" s="230"/>
      <c r="AT218" s="231" t="s">
        <v>159</v>
      </c>
      <c r="AU218" s="231" t="s">
        <v>83</v>
      </c>
      <c r="AV218" s="14" t="s">
        <v>83</v>
      </c>
      <c r="AW218" s="14" t="s">
        <v>30</v>
      </c>
      <c r="AX218" s="14" t="s">
        <v>81</v>
      </c>
      <c r="AY218" s="231" t="s">
        <v>142</v>
      </c>
    </row>
    <row r="219" spans="1:65" s="2" customFormat="1" ht="16.5" customHeight="1">
      <c r="A219" s="34"/>
      <c r="B219" s="35"/>
      <c r="C219" s="191" t="s">
        <v>269</v>
      </c>
      <c r="D219" s="191" t="s">
        <v>145</v>
      </c>
      <c r="E219" s="192" t="s">
        <v>708</v>
      </c>
      <c r="F219" s="193" t="s">
        <v>709</v>
      </c>
      <c r="G219" s="194" t="s">
        <v>352</v>
      </c>
      <c r="H219" s="195">
        <v>0.066</v>
      </c>
      <c r="I219" s="196"/>
      <c r="J219" s="197">
        <f>ROUND(I219*H219,2)</f>
        <v>0</v>
      </c>
      <c r="K219" s="193" t="s">
        <v>149</v>
      </c>
      <c r="L219" s="39"/>
      <c r="M219" s="198" t="s">
        <v>1</v>
      </c>
      <c r="N219" s="199" t="s">
        <v>38</v>
      </c>
      <c r="O219" s="71"/>
      <c r="P219" s="200">
        <f>O219*H219</f>
        <v>0</v>
      </c>
      <c r="Q219" s="200">
        <v>2.65595</v>
      </c>
      <c r="R219" s="200">
        <f>Q219*H219</f>
        <v>0.1752927</v>
      </c>
      <c r="S219" s="200">
        <v>0</v>
      </c>
      <c r="T219" s="201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202" t="s">
        <v>168</v>
      </c>
      <c r="AT219" s="202" t="s">
        <v>145</v>
      </c>
      <c r="AU219" s="202" t="s">
        <v>83</v>
      </c>
      <c r="AY219" s="17" t="s">
        <v>142</v>
      </c>
      <c r="BE219" s="203">
        <f>IF(N219="základní",J219,0)</f>
        <v>0</v>
      </c>
      <c r="BF219" s="203">
        <f>IF(N219="snížená",J219,0)</f>
        <v>0</v>
      </c>
      <c r="BG219" s="203">
        <f>IF(N219="zákl. přenesená",J219,0)</f>
        <v>0</v>
      </c>
      <c r="BH219" s="203">
        <f>IF(N219="sníž. přenesená",J219,0)</f>
        <v>0</v>
      </c>
      <c r="BI219" s="203">
        <f>IF(N219="nulová",J219,0)</f>
        <v>0</v>
      </c>
      <c r="BJ219" s="17" t="s">
        <v>81</v>
      </c>
      <c r="BK219" s="203">
        <f>ROUND(I219*H219,2)</f>
        <v>0</v>
      </c>
      <c r="BL219" s="17" t="s">
        <v>168</v>
      </c>
      <c r="BM219" s="202" t="s">
        <v>1813</v>
      </c>
    </row>
    <row r="220" spans="1:47" s="2" customFormat="1" ht="19.5">
      <c r="A220" s="34"/>
      <c r="B220" s="35"/>
      <c r="C220" s="36"/>
      <c r="D220" s="204" t="s">
        <v>152</v>
      </c>
      <c r="E220" s="36"/>
      <c r="F220" s="205" t="s">
        <v>711</v>
      </c>
      <c r="G220" s="36"/>
      <c r="H220" s="36"/>
      <c r="I220" s="206"/>
      <c r="J220" s="36"/>
      <c r="K220" s="36"/>
      <c r="L220" s="39"/>
      <c r="M220" s="207"/>
      <c r="N220" s="208"/>
      <c r="O220" s="71"/>
      <c r="P220" s="71"/>
      <c r="Q220" s="71"/>
      <c r="R220" s="71"/>
      <c r="S220" s="71"/>
      <c r="T220" s="72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T220" s="17" t="s">
        <v>152</v>
      </c>
      <c r="AU220" s="17" t="s">
        <v>83</v>
      </c>
    </row>
    <row r="221" spans="1:47" s="2" customFormat="1" ht="11.25">
      <c r="A221" s="34"/>
      <c r="B221" s="35"/>
      <c r="C221" s="36"/>
      <c r="D221" s="209" t="s">
        <v>153</v>
      </c>
      <c r="E221" s="36"/>
      <c r="F221" s="210" t="s">
        <v>712</v>
      </c>
      <c r="G221" s="36"/>
      <c r="H221" s="36"/>
      <c r="I221" s="206"/>
      <c r="J221" s="36"/>
      <c r="K221" s="36"/>
      <c r="L221" s="39"/>
      <c r="M221" s="207"/>
      <c r="N221" s="208"/>
      <c r="O221" s="71"/>
      <c r="P221" s="71"/>
      <c r="Q221" s="71"/>
      <c r="R221" s="71"/>
      <c r="S221" s="71"/>
      <c r="T221" s="72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T221" s="17" t="s">
        <v>153</v>
      </c>
      <c r="AU221" s="17" t="s">
        <v>83</v>
      </c>
    </row>
    <row r="222" spans="2:51" s="13" customFormat="1" ht="11.25">
      <c r="B222" s="211"/>
      <c r="C222" s="212"/>
      <c r="D222" s="204" t="s">
        <v>159</v>
      </c>
      <c r="E222" s="213" t="s">
        <v>1</v>
      </c>
      <c r="F222" s="214" t="s">
        <v>1760</v>
      </c>
      <c r="G222" s="212"/>
      <c r="H222" s="213" t="s">
        <v>1</v>
      </c>
      <c r="I222" s="215"/>
      <c r="J222" s="212"/>
      <c r="K222" s="212"/>
      <c r="L222" s="216"/>
      <c r="M222" s="217"/>
      <c r="N222" s="218"/>
      <c r="O222" s="218"/>
      <c r="P222" s="218"/>
      <c r="Q222" s="218"/>
      <c r="R222" s="218"/>
      <c r="S222" s="218"/>
      <c r="T222" s="219"/>
      <c r="AT222" s="220" t="s">
        <v>159</v>
      </c>
      <c r="AU222" s="220" t="s">
        <v>83</v>
      </c>
      <c r="AV222" s="13" t="s">
        <v>81</v>
      </c>
      <c r="AW222" s="13" t="s">
        <v>30</v>
      </c>
      <c r="AX222" s="13" t="s">
        <v>73</v>
      </c>
      <c r="AY222" s="220" t="s">
        <v>142</v>
      </c>
    </row>
    <row r="223" spans="2:51" s="14" customFormat="1" ht="11.25">
      <c r="B223" s="221"/>
      <c r="C223" s="222"/>
      <c r="D223" s="204" t="s">
        <v>159</v>
      </c>
      <c r="E223" s="223" t="s">
        <v>1</v>
      </c>
      <c r="F223" s="224" t="s">
        <v>1814</v>
      </c>
      <c r="G223" s="222"/>
      <c r="H223" s="225">
        <v>0.034</v>
      </c>
      <c r="I223" s="226"/>
      <c r="J223" s="222"/>
      <c r="K223" s="222"/>
      <c r="L223" s="227"/>
      <c r="M223" s="228"/>
      <c r="N223" s="229"/>
      <c r="O223" s="229"/>
      <c r="P223" s="229"/>
      <c r="Q223" s="229"/>
      <c r="R223" s="229"/>
      <c r="S223" s="229"/>
      <c r="T223" s="230"/>
      <c r="AT223" s="231" t="s">
        <v>159</v>
      </c>
      <c r="AU223" s="231" t="s">
        <v>83</v>
      </c>
      <c r="AV223" s="14" t="s">
        <v>83</v>
      </c>
      <c r="AW223" s="14" t="s">
        <v>30</v>
      </c>
      <c r="AX223" s="14" t="s">
        <v>73</v>
      </c>
      <c r="AY223" s="231" t="s">
        <v>142</v>
      </c>
    </row>
    <row r="224" spans="2:51" s="14" customFormat="1" ht="11.25">
      <c r="B224" s="221"/>
      <c r="C224" s="222"/>
      <c r="D224" s="204" t="s">
        <v>159</v>
      </c>
      <c r="E224" s="223" t="s">
        <v>1</v>
      </c>
      <c r="F224" s="224" t="s">
        <v>1815</v>
      </c>
      <c r="G224" s="222"/>
      <c r="H224" s="225">
        <v>0.032</v>
      </c>
      <c r="I224" s="226"/>
      <c r="J224" s="222"/>
      <c r="K224" s="222"/>
      <c r="L224" s="227"/>
      <c r="M224" s="228"/>
      <c r="N224" s="229"/>
      <c r="O224" s="229"/>
      <c r="P224" s="229"/>
      <c r="Q224" s="229"/>
      <c r="R224" s="229"/>
      <c r="S224" s="229"/>
      <c r="T224" s="230"/>
      <c r="AT224" s="231" t="s">
        <v>159</v>
      </c>
      <c r="AU224" s="231" t="s">
        <v>83</v>
      </c>
      <c r="AV224" s="14" t="s">
        <v>83</v>
      </c>
      <c r="AW224" s="14" t="s">
        <v>30</v>
      </c>
      <c r="AX224" s="14" t="s">
        <v>73</v>
      </c>
      <c r="AY224" s="231" t="s">
        <v>142</v>
      </c>
    </row>
    <row r="225" spans="2:51" s="15" customFormat="1" ht="11.25">
      <c r="B225" s="236"/>
      <c r="C225" s="237"/>
      <c r="D225" s="204" t="s">
        <v>159</v>
      </c>
      <c r="E225" s="238" t="s">
        <v>1</v>
      </c>
      <c r="F225" s="239" t="s">
        <v>374</v>
      </c>
      <c r="G225" s="237"/>
      <c r="H225" s="240">
        <v>0.066</v>
      </c>
      <c r="I225" s="241"/>
      <c r="J225" s="237"/>
      <c r="K225" s="237"/>
      <c r="L225" s="242"/>
      <c r="M225" s="243"/>
      <c r="N225" s="244"/>
      <c r="O225" s="244"/>
      <c r="P225" s="244"/>
      <c r="Q225" s="244"/>
      <c r="R225" s="244"/>
      <c r="S225" s="244"/>
      <c r="T225" s="245"/>
      <c r="AT225" s="246" t="s">
        <v>159</v>
      </c>
      <c r="AU225" s="246" t="s">
        <v>83</v>
      </c>
      <c r="AV225" s="15" t="s">
        <v>168</v>
      </c>
      <c r="AW225" s="15" t="s">
        <v>30</v>
      </c>
      <c r="AX225" s="15" t="s">
        <v>81</v>
      </c>
      <c r="AY225" s="246" t="s">
        <v>142</v>
      </c>
    </row>
    <row r="226" spans="2:63" s="12" customFormat="1" ht="22.9" customHeight="1">
      <c r="B226" s="175"/>
      <c r="C226" s="176"/>
      <c r="D226" s="177" t="s">
        <v>72</v>
      </c>
      <c r="E226" s="189" t="s">
        <v>179</v>
      </c>
      <c r="F226" s="189" t="s">
        <v>1816</v>
      </c>
      <c r="G226" s="176"/>
      <c r="H226" s="176"/>
      <c r="I226" s="179"/>
      <c r="J226" s="190">
        <f>BK226</f>
        <v>0</v>
      </c>
      <c r="K226" s="176"/>
      <c r="L226" s="181"/>
      <c r="M226" s="182"/>
      <c r="N226" s="183"/>
      <c r="O226" s="183"/>
      <c r="P226" s="184">
        <f>SUM(P227:P232)</f>
        <v>0</v>
      </c>
      <c r="Q226" s="183"/>
      <c r="R226" s="184">
        <f>SUM(R227:R232)</f>
        <v>0.0184</v>
      </c>
      <c r="S226" s="183"/>
      <c r="T226" s="185">
        <f>SUM(T227:T232)</f>
        <v>0</v>
      </c>
      <c r="AR226" s="186" t="s">
        <v>81</v>
      </c>
      <c r="AT226" s="187" t="s">
        <v>72</v>
      </c>
      <c r="AU226" s="187" t="s">
        <v>81</v>
      </c>
      <c r="AY226" s="186" t="s">
        <v>142</v>
      </c>
      <c r="BK226" s="188">
        <f>SUM(BK227:BK232)</f>
        <v>0</v>
      </c>
    </row>
    <row r="227" spans="1:65" s="2" customFormat="1" ht="24.2" customHeight="1">
      <c r="A227" s="34"/>
      <c r="B227" s="35"/>
      <c r="C227" s="191" t="s">
        <v>275</v>
      </c>
      <c r="D227" s="191" t="s">
        <v>145</v>
      </c>
      <c r="E227" s="192" t="s">
        <v>1817</v>
      </c>
      <c r="F227" s="193" t="s">
        <v>1818</v>
      </c>
      <c r="G227" s="194" t="s">
        <v>319</v>
      </c>
      <c r="H227" s="195">
        <v>2.3</v>
      </c>
      <c r="I227" s="196"/>
      <c r="J227" s="197">
        <f>ROUND(I227*H227,2)</f>
        <v>0</v>
      </c>
      <c r="K227" s="193" t="s">
        <v>149</v>
      </c>
      <c r="L227" s="39"/>
      <c r="M227" s="198" t="s">
        <v>1</v>
      </c>
      <c r="N227" s="199" t="s">
        <v>38</v>
      </c>
      <c r="O227" s="71"/>
      <c r="P227" s="200">
        <f>O227*H227</f>
        <v>0</v>
      </c>
      <c r="Q227" s="200">
        <v>0.008</v>
      </c>
      <c r="R227" s="200">
        <f>Q227*H227</f>
        <v>0.0184</v>
      </c>
      <c r="S227" s="200">
        <v>0</v>
      </c>
      <c r="T227" s="201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202" t="s">
        <v>168</v>
      </c>
      <c r="AT227" s="202" t="s">
        <v>145</v>
      </c>
      <c r="AU227" s="202" t="s">
        <v>83</v>
      </c>
      <c r="AY227" s="17" t="s">
        <v>142</v>
      </c>
      <c r="BE227" s="203">
        <f>IF(N227="základní",J227,0)</f>
        <v>0</v>
      </c>
      <c r="BF227" s="203">
        <f>IF(N227="snížená",J227,0)</f>
        <v>0</v>
      </c>
      <c r="BG227" s="203">
        <f>IF(N227="zákl. přenesená",J227,0)</f>
        <v>0</v>
      </c>
      <c r="BH227" s="203">
        <f>IF(N227="sníž. přenesená",J227,0)</f>
        <v>0</v>
      </c>
      <c r="BI227" s="203">
        <f>IF(N227="nulová",J227,0)</f>
        <v>0</v>
      </c>
      <c r="BJ227" s="17" t="s">
        <v>81</v>
      </c>
      <c r="BK227" s="203">
        <f>ROUND(I227*H227,2)</f>
        <v>0</v>
      </c>
      <c r="BL227" s="17" t="s">
        <v>168</v>
      </c>
      <c r="BM227" s="202" t="s">
        <v>1819</v>
      </c>
    </row>
    <row r="228" spans="1:47" s="2" customFormat="1" ht="29.25">
      <c r="A228" s="34"/>
      <c r="B228" s="35"/>
      <c r="C228" s="36"/>
      <c r="D228" s="204" t="s">
        <v>152</v>
      </c>
      <c r="E228" s="36"/>
      <c r="F228" s="205" t="s">
        <v>1820</v>
      </c>
      <c r="G228" s="36"/>
      <c r="H228" s="36"/>
      <c r="I228" s="206"/>
      <c r="J228" s="36"/>
      <c r="K228" s="36"/>
      <c r="L228" s="39"/>
      <c r="M228" s="207"/>
      <c r="N228" s="208"/>
      <c r="O228" s="71"/>
      <c r="P228" s="71"/>
      <c r="Q228" s="71"/>
      <c r="R228" s="71"/>
      <c r="S228" s="71"/>
      <c r="T228" s="72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T228" s="17" t="s">
        <v>152</v>
      </c>
      <c r="AU228" s="17" t="s">
        <v>83</v>
      </c>
    </row>
    <row r="229" spans="1:47" s="2" customFormat="1" ht="11.25">
      <c r="A229" s="34"/>
      <c r="B229" s="35"/>
      <c r="C229" s="36"/>
      <c r="D229" s="209" t="s">
        <v>153</v>
      </c>
      <c r="E229" s="36"/>
      <c r="F229" s="210" t="s">
        <v>1821</v>
      </c>
      <c r="G229" s="36"/>
      <c r="H229" s="36"/>
      <c r="I229" s="206"/>
      <c r="J229" s="36"/>
      <c r="K229" s="36"/>
      <c r="L229" s="39"/>
      <c r="M229" s="207"/>
      <c r="N229" s="208"/>
      <c r="O229" s="71"/>
      <c r="P229" s="71"/>
      <c r="Q229" s="71"/>
      <c r="R229" s="71"/>
      <c r="S229" s="71"/>
      <c r="T229" s="72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T229" s="17" t="s">
        <v>153</v>
      </c>
      <c r="AU229" s="17" t="s">
        <v>83</v>
      </c>
    </row>
    <row r="230" spans="2:51" s="13" customFormat="1" ht="11.25">
      <c r="B230" s="211"/>
      <c r="C230" s="212"/>
      <c r="D230" s="204" t="s">
        <v>159</v>
      </c>
      <c r="E230" s="213" t="s">
        <v>1</v>
      </c>
      <c r="F230" s="214" t="s">
        <v>1760</v>
      </c>
      <c r="G230" s="212"/>
      <c r="H230" s="213" t="s">
        <v>1</v>
      </c>
      <c r="I230" s="215"/>
      <c r="J230" s="212"/>
      <c r="K230" s="212"/>
      <c r="L230" s="216"/>
      <c r="M230" s="217"/>
      <c r="N230" s="218"/>
      <c r="O230" s="218"/>
      <c r="P230" s="218"/>
      <c r="Q230" s="218"/>
      <c r="R230" s="218"/>
      <c r="S230" s="218"/>
      <c r="T230" s="219"/>
      <c r="AT230" s="220" t="s">
        <v>159</v>
      </c>
      <c r="AU230" s="220" t="s">
        <v>83</v>
      </c>
      <c r="AV230" s="13" t="s">
        <v>81</v>
      </c>
      <c r="AW230" s="13" t="s">
        <v>30</v>
      </c>
      <c r="AX230" s="13" t="s">
        <v>73</v>
      </c>
      <c r="AY230" s="220" t="s">
        <v>142</v>
      </c>
    </row>
    <row r="231" spans="2:51" s="13" customFormat="1" ht="22.5">
      <c r="B231" s="211"/>
      <c r="C231" s="212"/>
      <c r="D231" s="204" t="s">
        <v>159</v>
      </c>
      <c r="E231" s="213" t="s">
        <v>1</v>
      </c>
      <c r="F231" s="214" t="s">
        <v>1822</v>
      </c>
      <c r="G231" s="212"/>
      <c r="H231" s="213" t="s">
        <v>1</v>
      </c>
      <c r="I231" s="215"/>
      <c r="J231" s="212"/>
      <c r="K231" s="212"/>
      <c r="L231" s="216"/>
      <c r="M231" s="217"/>
      <c r="N231" s="218"/>
      <c r="O231" s="218"/>
      <c r="P231" s="218"/>
      <c r="Q231" s="218"/>
      <c r="R231" s="218"/>
      <c r="S231" s="218"/>
      <c r="T231" s="219"/>
      <c r="AT231" s="220" t="s">
        <v>159</v>
      </c>
      <c r="AU231" s="220" t="s">
        <v>83</v>
      </c>
      <c r="AV231" s="13" t="s">
        <v>81</v>
      </c>
      <c r="AW231" s="13" t="s">
        <v>30</v>
      </c>
      <c r="AX231" s="13" t="s">
        <v>73</v>
      </c>
      <c r="AY231" s="220" t="s">
        <v>142</v>
      </c>
    </row>
    <row r="232" spans="2:51" s="14" customFormat="1" ht="11.25">
      <c r="B232" s="221"/>
      <c r="C232" s="222"/>
      <c r="D232" s="204" t="s">
        <v>159</v>
      </c>
      <c r="E232" s="223" t="s">
        <v>1</v>
      </c>
      <c r="F232" s="224" t="s">
        <v>1823</v>
      </c>
      <c r="G232" s="222"/>
      <c r="H232" s="225">
        <v>2.3</v>
      </c>
      <c r="I232" s="226"/>
      <c r="J232" s="222"/>
      <c r="K232" s="222"/>
      <c r="L232" s="227"/>
      <c r="M232" s="228"/>
      <c r="N232" s="229"/>
      <c r="O232" s="229"/>
      <c r="P232" s="229"/>
      <c r="Q232" s="229"/>
      <c r="R232" s="229"/>
      <c r="S232" s="229"/>
      <c r="T232" s="230"/>
      <c r="AT232" s="231" t="s">
        <v>159</v>
      </c>
      <c r="AU232" s="231" t="s">
        <v>83</v>
      </c>
      <c r="AV232" s="14" t="s">
        <v>83</v>
      </c>
      <c r="AW232" s="14" t="s">
        <v>30</v>
      </c>
      <c r="AX232" s="14" t="s">
        <v>81</v>
      </c>
      <c r="AY232" s="231" t="s">
        <v>142</v>
      </c>
    </row>
    <row r="233" spans="2:63" s="12" customFormat="1" ht="22.9" customHeight="1">
      <c r="B233" s="175"/>
      <c r="C233" s="176"/>
      <c r="D233" s="177" t="s">
        <v>72</v>
      </c>
      <c r="E233" s="189" t="s">
        <v>198</v>
      </c>
      <c r="F233" s="189" t="s">
        <v>785</v>
      </c>
      <c r="G233" s="176"/>
      <c r="H233" s="176"/>
      <c r="I233" s="179"/>
      <c r="J233" s="190">
        <f>BK233</f>
        <v>0</v>
      </c>
      <c r="K233" s="176"/>
      <c r="L233" s="181"/>
      <c r="M233" s="182"/>
      <c r="N233" s="183"/>
      <c r="O233" s="183"/>
      <c r="P233" s="184">
        <f>SUM(P234:P240)</f>
        <v>0</v>
      </c>
      <c r="Q233" s="183"/>
      <c r="R233" s="184">
        <f>SUM(R234:R240)</f>
        <v>0.004673999999999999</v>
      </c>
      <c r="S233" s="183"/>
      <c r="T233" s="185">
        <f>SUM(T234:T240)</f>
        <v>0</v>
      </c>
      <c r="AR233" s="186" t="s">
        <v>81</v>
      </c>
      <c r="AT233" s="187" t="s">
        <v>72</v>
      </c>
      <c r="AU233" s="187" t="s">
        <v>81</v>
      </c>
      <c r="AY233" s="186" t="s">
        <v>142</v>
      </c>
      <c r="BK233" s="188">
        <f>SUM(BK234:BK240)</f>
        <v>0</v>
      </c>
    </row>
    <row r="234" spans="1:65" s="2" customFormat="1" ht="24.2" customHeight="1">
      <c r="A234" s="34"/>
      <c r="B234" s="35"/>
      <c r="C234" s="191" t="s">
        <v>7</v>
      </c>
      <c r="D234" s="191" t="s">
        <v>145</v>
      </c>
      <c r="E234" s="192" t="s">
        <v>787</v>
      </c>
      <c r="F234" s="193" t="s">
        <v>788</v>
      </c>
      <c r="G234" s="194" t="s">
        <v>290</v>
      </c>
      <c r="H234" s="195">
        <v>4.1</v>
      </c>
      <c r="I234" s="196"/>
      <c r="J234" s="197">
        <f>ROUND(I234*H234,2)</f>
        <v>0</v>
      </c>
      <c r="K234" s="193" t="s">
        <v>149</v>
      </c>
      <c r="L234" s="39"/>
      <c r="M234" s="198" t="s">
        <v>1</v>
      </c>
      <c r="N234" s="199" t="s">
        <v>38</v>
      </c>
      <c r="O234" s="71"/>
      <c r="P234" s="200">
        <f>O234*H234</f>
        <v>0</v>
      </c>
      <c r="Q234" s="200">
        <v>0</v>
      </c>
      <c r="R234" s="200">
        <f>Q234*H234</f>
        <v>0</v>
      </c>
      <c r="S234" s="200">
        <v>0</v>
      </c>
      <c r="T234" s="201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202" t="s">
        <v>168</v>
      </c>
      <c r="AT234" s="202" t="s">
        <v>145</v>
      </c>
      <c r="AU234" s="202" t="s">
        <v>83</v>
      </c>
      <c r="AY234" s="17" t="s">
        <v>142</v>
      </c>
      <c r="BE234" s="203">
        <f>IF(N234="základní",J234,0)</f>
        <v>0</v>
      </c>
      <c r="BF234" s="203">
        <f>IF(N234="snížená",J234,0)</f>
        <v>0</v>
      </c>
      <c r="BG234" s="203">
        <f>IF(N234="zákl. přenesená",J234,0)</f>
        <v>0</v>
      </c>
      <c r="BH234" s="203">
        <f>IF(N234="sníž. přenesená",J234,0)</f>
        <v>0</v>
      </c>
      <c r="BI234" s="203">
        <f>IF(N234="nulová",J234,0)</f>
        <v>0</v>
      </c>
      <c r="BJ234" s="17" t="s">
        <v>81</v>
      </c>
      <c r="BK234" s="203">
        <f>ROUND(I234*H234,2)</f>
        <v>0</v>
      </c>
      <c r="BL234" s="17" t="s">
        <v>168</v>
      </c>
      <c r="BM234" s="202" t="s">
        <v>1824</v>
      </c>
    </row>
    <row r="235" spans="1:47" s="2" customFormat="1" ht="19.5">
      <c r="A235" s="34"/>
      <c r="B235" s="35"/>
      <c r="C235" s="36"/>
      <c r="D235" s="204" t="s">
        <v>152</v>
      </c>
      <c r="E235" s="36"/>
      <c r="F235" s="205" t="s">
        <v>790</v>
      </c>
      <c r="G235" s="36"/>
      <c r="H235" s="36"/>
      <c r="I235" s="206"/>
      <c r="J235" s="36"/>
      <c r="K235" s="36"/>
      <c r="L235" s="39"/>
      <c r="M235" s="207"/>
      <c r="N235" s="208"/>
      <c r="O235" s="71"/>
      <c r="P235" s="71"/>
      <c r="Q235" s="71"/>
      <c r="R235" s="71"/>
      <c r="S235" s="71"/>
      <c r="T235" s="72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T235" s="17" t="s">
        <v>152</v>
      </c>
      <c r="AU235" s="17" t="s">
        <v>83</v>
      </c>
    </row>
    <row r="236" spans="1:47" s="2" customFormat="1" ht="11.25">
      <c r="A236" s="34"/>
      <c r="B236" s="35"/>
      <c r="C236" s="36"/>
      <c r="D236" s="209" t="s">
        <v>153</v>
      </c>
      <c r="E236" s="36"/>
      <c r="F236" s="210" t="s">
        <v>791</v>
      </c>
      <c r="G236" s="36"/>
      <c r="H236" s="36"/>
      <c r="I236" s="206"/>
      <c r="J236" s="36"/>
      <c r="K236" s="36"/>
      <c r="L236" s="39"/>
      <c r="M236" s="207"/>
      <c r="N236" s="208"/>
      <c r="O236" s="71"/>
      <c r="P236" s="71"/>
      <c r="Q236" s="71"/>
      <c r="R236" s="71"/>
      <c r="S236" s="71"/>
      <c r="T236" s="72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T236" s="17" t="s">
        <v>153</v>
      </c>
      <c r="AU236" s="17" t="s">
        <v>83</v>
      </c>
    </row>
    <row r="237" spans="2:51" s="13" customFormat="1" ht="11.25">
      <c r="B237" s="211"/>
      <c r="C237" s="212"/>
      <c r="D237" s="204" t="s">
        <v>159</v>
      </c>
      <c r="E237" s="213" t="s">
        <v>1</v>
      </c>
      <c r="F237" s="214" t="s">
        <v>1760</v>
      </c>
      <c r="G237" s="212"/>
      <c r="H237" s="213" t="s">
        <v>1</v>
      </c>
      <c r="I237" s="215"/>
      <c r="J237" s="212"/>
      <c r="K237" s="212"/>
      <c r="L237" s="216"/>
      <c r="M237" s="217"/>
      <c r="N237" s="218"/>
      <c r="O237" s="218"/>
      <c r="P237" s="218"/>
      <c r="Q237" s="218"/>
      <c r="R237" s="218"/>
      <c r="S237" s="218"/>
      <c r="T237" s="219"/>
      <c r="AT237" s="220" t="s">
        <v>159</v>
      </c>
      <c r="AU237" s="220" t="s">
        <v>83</v>
      </c>
      <c r="AV237" s="13" t="s">
        <v>81</v>
      </c>
      <c r="AW237" s="13" t="s">
        <v>30</v>
      </c>
      <c r="AX237" s="13" t="s">
        <v>73</v>
      </c>
      <c r="AY237" s="220" t="s">
        <v>142</v>
      </c>
    </row>
    <row r="238" spans="2:51" s="14" customFormat="1" ht="11.25">
      <c r="B238" s="221"/>
      <c r="C238" s="222"/>
      <c r="D238" s="204" t="s">
        <v>159</v>
      </c>
      <c r="E238" s="223" t="s">
        <v>1</v>
      </c>
      <c r="F238" s="224" t="s">
        <v>1825</v>
      </c>
      <c r="G238" s="222"/>
      <c r="H238" s="225">
        <v>4.1</v>
      </c>
      <c r="I238" s="226"/>
      <c r="J238" s="222"/>
      <c r="K238" s="222"/>
      <c r="L238" s="227"/>
      <c r="M238" s="228"/>
      <c r="N238" s="229"/>
      <c r="O238" s="229"/>
      <c r="P238" s="229"/>
      <c r="Q238" s="229"/>
      <c r="R238" s="229"/>
      <c r="S238" s="229"/>
      <c r="T238" s="230"/>
      <c r="AT238" s="231" t="s">
        <v>159</v>
      </c>
      <c r="AU238" s="231" t="s">
        <v>83</v>
      </c>
      <c r="AV238" s="14" t="s">
        <v>83</v>
      </c>
      <c r="AW238" s="14" t="s">
        <v>30</v>
      </c>
      <c r="AX238" s="14" t="s">
        <v>81</v>
      </c>
      <c r="AY238" s="231" t="s">
        <v>142</v>
      </c>
    </row>
    <row r="239" spans="1:65" s="2" customFormat="1" ht="37.9" customHeight="1">
      <c r="A239" s="34"/>
      <c r="B239" s="35"/>
      <c r="C239" s="247" t="s">
        <v>458</v>
      </c>
      <c r="D239" s="247" t="s">
        <v>376</v>
      </c>
      <c r="E239" s="248" t="s">
        <v>794</v>
      </c>
      <c r="F239" s="249" t="s">
        <v>795</v>
      </c>
      <c r="G239" s="250" t="s">
        <v>290</v>
      </c>
      <c r="H239" s="251">
        <v>4.1</v>
      </c>
      <c r="I239" s="252"/>
      <c r="J239" s="253">
        <f>ROUND(I239*H239,2)</f>
        <v>0</v>
      </c>
      <c r="K239" s="249" t="s">
        <v>149</v>
      </c>
      <c r="L239" s="254"/>
      <c r="M239" s="255" t="s">
        <v>1</v>
      </c>
      <c r="N239" s="256" t="s">
        <v>38</v>
      </c>
      <c r="O239" s="71"/>
      <c r="P239" s="200">
        <f>O239*H239</f>
        <v>0</v>
      </c>
      <c r="Q239" s="200">
        <v>0.00114</v>
      </c>
      <c r="R239" s="200">
        <f>Q239*H239</f>
        <v>0.004673999999999999</v>
      </c>
      <c r="S239" s="200">
        <v>0</v>
      </c>
      <c r="T239" s="201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202" t="s">
        <v>198</v>
      </c>
      <c r="AT239" s="202" t="s">
        <v>376</v>
      </c>
      <c r="AU239" s="202" t="s">
        <v>83</v>
      </c>
      <c r="AY239" s="17" t="s">
        <v>142</v>
      </c>
      <c r="BE239" s="203">
        <f>IF(N239="základní",J239,0)</f>
        <v>0</v>
      </c>
      <c r="BF239" s="203">
        <f>IF(N239="snížená",J239,0)</f>
        <v>0</v>
      </c>
      <c r="BG239" s="203">
        <f>IF(N239="zákl. přenesená",J239,0)</f>
        <v>0</v>
      </c>
      <c r="BH239" s="203">
        <f>IF(N239="sníž. přenesená",J239,0)</f>
        <v>0</v>
      </c>
      <c r="BI239" s="203">
        <f>IF(N239="nulová",J239,0)</f>
        <v>0</v>
      </c>
      <c r="BJ239" s="17" t="s">
        <v>81</v>
      </c>
      <c r="BK239" s="203">
        <f>ROUND(I239*H239,2)</f>
        <v>0</v>
      </c>
      <c r="BL239" s="17" t="s">
        <v>168</v>
      </c>
      <c r="BM239" s="202" t="s">
        <v>1826</v>
      </c>
    </row>
    <row r="240" spans="1:47" s="2" customFormat="1" ht="19.5">
      <c r="A240" s="34"/>
      <c r="B240" s="35"/>
      <c r="C240" s="36"/>
      <c r="D240" s="204" t="s">
        <v>152</v>
      </c>
      <c r="E240" s="36"/>
      <c r="F240" s="205" t="s">
        <v>795</v>
      </c>
      <c r="G240" s="36"/>
      <c r="H240" s="36"/>
      <c r="I240" s="206"/>
      <c r="J240" s="36"/>
      <c r="K240" s="36"/>
      <c r="L240" s="39"/>
      <c r="M240" s="207"/>
      <c r="N240" s="208"/>
      <c r="O240" s="71"/>
      <c r="P240" s="71"/>
      <c r="Q240" s="71"/>
      <c r="R240" s="71"/>
      <c r="S240" s="71"/>
      <c r="T240" s="72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T240" s="17" t="s">
        <v>152</v>
      </c>
      <c r="AU240" s="17" t="s">
        <v>83</v>
      </c>
    </row>
    <row r="241" spans="2:63" s="12" customFormat="1" ht="22.9" customHeight="1">
      <c r="B241" s="175"/>
      <c r="C241" s="176"/>
      <c r="D241" s="177" t="s">
        <v>72</v>
      </c>
      <c r="E241" s="189" t="s">
        <v>203</v>
      </c>
      <c r="F241" s="189" t="s">
        <v>815</v>
      </c>
      <c r="G241" s="176"/>
      <c r="H241" s="176"/>
      <c r="I241" s="179"/>
      <c r="J241" s="190">
        <f>BK241</f>
        <v>0</v>
      </c>
      <c r="K241" s="176"/>
      <c r="L241" s="181"/>
      <c r="M241" s="182"/>
      <c r="N241" s="183"/>
      <c r="O241" s="183"/>
      <c r="P241" s="184">
        <f>SUM(P242:P264)</f>
        <v>0</v>
      </c>
      <c r="Q241" s="183"/>
      <c r="R241" s="184">
        <f>SUM(R242:R264)</f>
        <v>0.024906</v>
      </c>
      <c r="S241" s="183"/>
      <c r="T241" s="185">
        <f>SUM(T242:T264)</f>
        <v>0</v>
      </c>
      <c r="AR241" s="186" t="s">
        <v>81</v>
      </c>
      <c r="AT241" s="187" t="s">
        <v>72</v>
      </c>
      <c r="AU241" s="187" t="s">
        <v>81</v>
      </c>
      <c r="AY241" s="186" t="s">
        <v>142</v>
      </c>
      <c r="BK241" s="188">
        <f>SUM(BK242:BK264)</f>
        <v>0</v>
      </c>
    </row>
    <row r="242" spans="1:65" s="2" customFormat="1" ht="24.2" customHeight="1">
      <c r="A242" s="34"/>
      <c r="B242" s="35"/>
      <c r="C242" s="191" t="s">
        <v>464</v>
      </c>
      <c r="D242" s="191" t="s">
        <v>145</v>
      </c>
      <c r="E242" s="192" t="s">
        <v>1369</v>
      </c>
      <c r="F242" s="193" t="s">
        <v>1370</v>
      </c>
      <c r="G242" s="194" t="s">
        <v>319</v>
      </c>
      <c r="H242" s="195">
        <v>31.9</v>
      </c>
      <c r="I242" s="196"/>
      <c r="J242" s="197">
        <f>ROUND(I242*H242,2)</f>
        <v>0</v>
      </c>
      <c r="K242" s="193" t="s">
        <v>149</v>
      </c>
      <c r="L242" s="39"/>
      <c r="M242" s="198" t="s">
        <v>1</v>
      </c>
      <c r="N242" s="199" t="s">
        <v>38</v>
      </c>
      <c r="O242" s="71"/>
      <c r="P242" s="200">
        <f>O242*H242</f>
        <v>0</v>
      </c>
      <c r="Q242" s="200">
        <v>0.00069</v>
      </c>
      <c r="R242" s="200">
        <f>Q242*H242</f>
        <v>0.022011</v>
      </c>
      <c r="S242" s="200">
        <v>0</v>
      </c>
      <c r="T242" s="201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202" t="s">
        <v>168</v>
      </c>
      <c r="AT242" s="202" t="s">
        <v>145</v>
      </c>
      <c r="AU242" s="202" t="s">
        <v>83</v>
      </c>
      <c r="AY242" s="17" t="s">
        <v>142</v>
      </c>
      <c r="BE242" s="203">
        <f>IF(N242="základní",J242,0)</f>
        <v>0</v>
      </c>
      <c r="BF242" s="203">
        <f>IF(N242="snížená",J242,0)</f>
        <v>0</v>
      </c>
      <c r="BG242" s="203">
        <f>IF(N242="zákl. přenesená",J242,0)</f>
        <v>0</v>
      </c>
      <c r="BH242" s="203">
        <f>IF(N242="sníž. přenesená",J242,0)</f>
        <v>0</v>
      </c>
      <c r="BI242" s="203">
        <f>IF(N242="nulová",J242,0)</f>
        <v>0</v>
      </c>
      <c r="BJ242" s="17" t="s">
        <v>81</v>
      </c>
      <c r="BK242" s="203">
        <f>ROUND(I242*H242,2)</f>
        <v>0</v>
      </c>
      <c r="BL242" s="17" t="s">
        <v>168</v>
      </c>
      <c r="BM242" s="202" t="s">
        <v>1827</v>
      </c>
    </row>
    <row r="243" spans="1:47" s="2" customFormat="1" ht="19.5">
      <c r="A243" s="34"/>
      <c r="B243" s="35"/>
      <c r="C243" s="36"/>
      <c r="D243" s="204" t="s">
        <v>152</v>
      </c>
      <c r="E243" s="36"/>
      <c r="F243" s="205" t="s">
        <v>1372</v>
      </c>
      <c r="G243" s="36"/>
      <c r="H243" s="36"/>
      <c r="I243" s="206"/>
      <c r="J243" s="36"/>
      <c r="K243" s="36"/>
      <c r="L243" s="39"/>
      <c r="M243" s="207"/>
      <c r="N243" s="208"/>
      <c r="O243" s="71"/>
      <c r="P243" s="71"/>
      <c r="Q243" s="71"/>
      <c r="R243" s="71"/>
      <c r="S243" s="71"/>
      <c r="T243" s="72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T243" s="17" t="s">
        <v>152</v>
      </c>
      <c r="AU243" s="17" t="s">
        <v>83</v>
      </c>
    </row>
    <row r="244" spans="1:47" s="2" customFormat="1" ht="11.25">
      <c r="A244" s="34"/>
      <c r="B244" s="35"/>
      <c r="C244" s="36"/>
      <c r="D244" s="209" t="s">
        <v>153</v>
      </c>
      <c r="E244" s="36"/>
      <c r="F244" s="210" t="s">
        <v>1373</v>
      </c>
      <c r="G244" s="36"/>
      <c r="H244" s="36"/>
      <c r="I244" s="206"/>
      <c r="J244" s="36"/>
      <c r="K244" s="36"/>
      <c r="L244" s="39"/>
      <c r="M244" s="207"/>
      <c r="N244" s="208"/>
      <c r="O244" s="71"/>
      <c r="P244" s="71"/>
      <c r="Q244" s="71"/>
      <c r="R244" s="71"/>
      <c r="S244" s="71"/>
      <c r="T244" s="72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T244" s="17" t="s">
        <v>153</v>
      </c>
      <c r="AU244" s="17" t="s">
        <v>83</v>
      </c>
    </row>
    <row r="245" spans="2:51" s="13" customFormat="1" ht="11.25">
      <c r="B245" s="211"/>
      <c r="C245" s="212"/>
      <c r="D245" s="204" t="s">
        <v>159</v>
      </c>
      <c r="E245" s="213" t="s">
        <v>1</v>
      </c>
      <c r="F245" s="214" t="s">
        <v>1760</v>
      </c>
      <c r="G245" s="212"/>
      <c r="H245" s="213" t="s">
        <v>1</v>
      </c>
      <c r="I245" s="215"/>
      <c r="J245" s="212"/>
      <c r="K245" s="212"/>
      <c r="L245" s="216"/>
      <c r="M245" s="217"/>
      <c r="N245" s="218"/>
      <c r="O245" s="218"/>
      <c r="P245" s="218"/>
      <c r="Q245" s="218"/>
      <c r="R245" s="218"/>
      <c r="S245" s="218"/>
      <c r="T245" s="219"/>
      <c r="AT245" s="220" t="s">
        <v>159</v>
      </c>
      <c r="AU245" s="220" t="s">
        <v>83</v>
      </c>
      <c r="AV245" s="13" t="s">
        <v>81</v>
      </c>
      <c r="AW245" s="13" t="s">
        <v>30</v>
      </c>
      <c r="AX245" s="13" t="s">
        <v>73</v>
      </c>
      <c r="AY245" s="220" t="s">
        <v>142</v>
      </c>
    </row>
    <row r="246" spans="2:51" s="14" customFormat="1" ht="11.25">
      <c r="B246" s="221"/>
      <c r="C246" s="222"/>
      <c r="D246" s="204" t="s">
        <v>159</v>
      </c>
      <c r="E246" s="223" t="s">
        <v>1</v>
      </c>
      <c r="F246" s="224" t="s">
        <v>510</v>
      </c>
      <c r="G246" s="222"/>
      <c r="H246" s="225">
        <v>29</v>
      </c>
      <c r="I246" s="226"/>
      <c r="J246" s="222"/>
      <c r="K246" s="222"/>
      <c r="L246" s="227"/>
      <c r="M246" s="228"/>
      <c r="N246" s="229"/>
      <c r="O246" s="229"/>
      <c r="P246" s="229"/>
      <c r="Q246" s="229"/>
      <c r="R246" s="229"/>
      <c r="S246" s="229"/>
      <c r="T246" s="230"/>
      <c r="AT246" s="231" t="s">
        <v>159</v>
      </c>
      <c r="AU246" s="231" t="s">
        <v>83</v>
      </c>
      <c r="AV246" s="14" t="s">
        <v>83</v>
      </c>
      <c r="AW246" s="14" t="s">
        <v>30</v>
      </c>
      <c r="AX246" s="14" t="s">
        <v>73</v>
      </c>
      <c r="AY246" s="231" t="s">
        <v>142</v>
      </c>
    </row>
    <row r="247" spans="2:51" s="14" customFormat="1" ht="11.25">
      <c r="B247" s="221"/>
      <c r="C247" s="222"/>
      <c r="D247" s="204" t="s">
        <v>159</v>
      </c>
      <c r="E247" s="223" t="s">
        <v>1</v>
      </c>
      <c r="F247" s="224" t="s">
        <v>1828</v>
      </c>
      <c r="G247" s="222"/>
      <c r="H247" s="225">
        <v>2.9</v>
      </c>
      <c r="I247" s="226"/>
      <c r="J247" s="222"/>
      <c r="K247" s="222"/>
      <c r="L247" s="227"/>
      <c r="M247" s="228"/>
      <c r="N247" s="229"/>
      <c r="O247" s="229"/>
      <c r="P247" s="229"/>
      <c r="Q247" s="229"/>
      <c r="R247" s="229"/>
      <c r="S247" s="229"/>
      <c r="T247" s="230"/>
      <c r="AT247" s="231" t="s">
        <v>159</v>
      </c>
      <c r="AU247" s="231" t="s">
        <v>83</v>
      </c>
      <c r="AV247" s="14" t="s">
        <v>83</v>
      </c>
      <c r="AW247" s="14" t="s">
        <v>30</v>
      </c>
      <c r="AX247" s="14" t="s">
        <v>73</v>
      </c>
      <c r="AY247" s="231" t="s">
        <v>142</v>
      </c>
    </row>
    <row r="248" spans="2:51" s="15" customFormat="1" ht="11.25">
      <c r="B248" s="236"/>
      <c r="C248" s="237"/>
      <c r="D248" s="204" t="s">
        <v>159</v>
      </c>
      <c r="E248" s="238" t="s">
        <v>1</v>
      </c>
      <c r="F248" s="239" t="s">
        <v>374</v>
      </c>
      <c r="G248" s="237"/>
      <c r="H248" s="240">
        <v>31.9</v>
      </c>
      <c r="I248" s="241"/>
      <c r="J248" s="237"/>
      <c r="K248" s="237"/>
      <c r="L248" s="242"/>
      <c r="M248" s="243"/>
      <c r="N248" s="244"/>
      <c r="O248" s="244"/>
      <c r="P248" s="244"/>
      <c r="Q248" s="244"/>
      <c r="R248" s="244"/>
      <c r="S248" s="244"/>
      <c r="T248" s="245"/>
      <c r="AT248" s="246" t="s">
        <v>159</v>
      </c>
      <c r="AU248" s="246" t="s">
        <v>83</v>
      </c>
      <c r="AV248" s="15" t="s">
        <v>168</v>
      </c>
      <c r="AW248" s="15" t="s">
        <v>30</v>
      </c>
      <c r="AX248" s="15" t="s">
        <v>81</v>
      </c>
      <c r="AY248" s="246" t="s">
        <v>142</v>
      </c>
    </row>
    <row r="249" spans="1:65" s="2" customFormat="1" ht="21.75" customHeight="1">
      <c r="A249" s="34"/>
      <c r="B249" s="35"/>
      <c r="C249" s="191" t="s">
        <v>471</v>
      </c>
      <c r="D249" s="191" t="s">
        <v>145</v>
      </c>
      <c r="E249" s="192" t="s">
        <v>843</v>
      </c>
      <c r="F249" s="193" t="s">
        <v>844</v>
      </c>
      <c r="G249" s="194" t="s">
        <v>319</v>
      </c>
      <c r="H249" s="195">
        <v>2.1</v>
      </c>
      <c r="I249" s="196"/>
      <c r="J249" s="197">
        <f>ROUND(I249*H249,2)</f>
        <v>0</v>
      </c>
      <c r="K249" s="193" t="s">
        <v>149</v>
      </c>
      <c r="L249" s="39"/>
      <c r="M249" s="198" t="s">
        <v>1</v>
      </c>
      <c r="N249" s="199" t="s">
        <v>38</v>
      </c>
      <c r="O249" s="71"/>
      <c r="P249" s="200">
        <f>O249*H249</f>
        <v>0</v>
      </c>
      <c r="Q249" s="200">
        <v>0.00063</v>
      </c>
      <c r="R249" s="200">
        <f>Q249*H249</f>
        <v>0.0013230000000000002</v>
      </c>
      <c r="S249" s="200">
        <v>0</v>
      </c>
      <c r="T249" s="201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202" t="s">
        <v>168</v>
      </c>
      <c r="AT249" s="202" t="s">
        <v>145</v>
      </c>
      <c r="AU249" s="202" t="s">
        <v>83</v>
      </c>
      <c r="AY249" s="17" t="s">
        <v>142</v>
      </c>
      <c r="BE249" s="203">
        <f>IF(N249="základní",J249,0)</f>
        <v>0</v>
      </c>
      <c r="BF249" s="203">
        <f>IF(N249="snížená",J249,0)</f>
        <v>0</v>
      </c>
      <c r="BG249" s="203">
        <f>IF(N249="zákl. přenesená",J249,0)</f>
        <v>0</v>
      </c>
      <c r="BH249" s="203">
        <f>IF(N249="sníž. přenesená",J249,0)</f>
        <v>0</v>
      </c>
      <c r="BI249" s="203">
        <f>IF(N249="nulová",J249,0)</f>
        <v>0</v>
      </c>
      <c r="BJ249" s="17" t="s">
        <v>81</v>
      </c>
      <c r="BK249" s="203">
        <f>ROUND(I249*H249,2)</f>
        <v>0</v>
      </c>
      <c r="BL249" s="17" t="s">
        <v>168</v>
      </c>
      <c r="BM249" s="202" t="s">
        <v>1829</v>
      </c>
    </row>
    <row r="250" spans="1:47" s="2" customFormat="1" ht="11.25">
      <c r="A250" s="34"/>
      <c r="B250" s="35"/>
      <c r="C250" s="36"/>
      <c r="D250" s="204" t="s">
        <v>152</v>
      </c>
      <c r="E250" s="36"/>
      <c r="F250" s="205" t="s">
        <v>846</v>
      </c>
      <c r="G250" s="36"/>
      <c r="H250" s="36"/>
      <c r="I250" s="206"/>
      <c r="J250" s="36"/>
      <c r="K250" s="36"/>
      <c r="L250" s="39"/>
      <c r="M250" s="207"/>
      <c r="N250" s="208"/>
      <c r="O250" s="71"/>
      <c r="P250" s="71"/>
      <c r="Q250" s="71"/>
      <c r="R250" s="71"/>
      <c r="S250" s="71"/>
      <c r="T250" s="72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T250" s="17" t="s">
        <v>152</v>
      </c>
      <c r="AU250" s="17" t="s">
        <v>83</v>
      </c>
    </row>
    <row r="251" spans="1:47" s="2" customFormat="1" ht="11.25">
      <c r="A251" s="34"/>
      <c r="B251" s="35"/>
      <c r="C251" s="36"/>
      <c r="D251" s="209" t="s">
        <v>153</v>
      </c>
      <c r="E251" s="36"/>
      <c r="F251" s="210" t="s">
        <v>847</v>
      </c>
      <c r="G251" s="36"/>
      <c r="H251" s="36"/>
      <c r="I251" s="206"/>
      <c r="J251" s="36"/>
      <c r="K251" s="36"/>
      <c r="L251" s="39"/>
      <c r="M251" s="207"/>
      <c r="N251" s="208"/>
      <c r="O251" s="71"/>
      <c r="P251" s="71"/>
      <c r="Q251" s="71"/>
      <c r="R251" s="71"/>
      <c r="S251" s="71"/>
      <c r="T251" s="72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T251" s="17" t="s">
        <v>153</v>
      </c>
      <c r="AU251" s="17" t="s">
        <v>83</v>
      </c>
    </row>
    <row r="252" spans="2:51" s="13" customFormat="1" ht="11.25">
      <c r="B252" s="211"/>
      <c r="C252" s="212"/>
      <c r="D252" s="204" t="s">
        <v>159</v>
      </c>
      <c r="E252" s="213" t="s">
        <v>1</v>
      </c>
      <c r="F252" s="214" t="s">
        <v>1760</v>
      </c>
      <c r="G252" s="212"/>
      <c r="H252" s="213" t="s">
        <v>1</v>
      </c>
      <c r="I252" s="215"/>
      <c r="J252" s="212"/>
      <c r="K252" s="212"/>
      <c r="L252" s="216"/>
      <c r="M252" s="217"/>
      <c r="N252" s="218"/>
      <c r="O252" s="218"/>
      <c r="P252" s="218"/>
      <c r="Q252" s="218"/>
      <c r="R252" s="218"/>
      <c r="S252" s="218"/>
      <c r="T252" s="219"/>
      <c r="AT252" s="220" t="s">
        <v>159</v>
      </c>
      <c r="AU252" s="220" t="s">
        <v>83</v>
      </c>
      <c r="AV252" s="13" t="s">
        <v>81</v>
      </c>
      <c r="AW252" s="13" t="s">
        <v>30</v>
      </c>
      <c r="AX252" s="13" t="s">
        <v>73</v>
      </c>
      <c r="AY252" s="220" t="s">
        <v>142</v>
      </c>
    </row>
    <row r="253" spans="2:51" s="14" customFormat="1" ht="11.25">
      <c r="B253" s="221"/>
      <c r="C253" s="222"/>
      <c r="D253" s="204" t="s">
        <v>159</v>
      </c>
      <c r="E253" s="223" t="s">
        <v>1</v>
      </c>
      <c r="F253" s="224" t="s">
        <v>1830</v>
      </c>
      <c r="G253" s="222"/>
      <c r="H253" s="225">
        <v>2.1</v>
      </c>
      <c r="I253" s="226"/>
      <c r="J253" s="222"/>
      <c r="K253" s="222"/>
      <c r="L253" s="227"/>
      <c r="M253" s="228"/>
      <c r="N253" s="229"/>
      <c r="O253" s="229"/>
      <c r="P253" s="229"/>
      <c r="Q253" s="229"/>
      <c r="R253" s="229"/>
      <c r="S253" s="229"/>
      <c r="T253" s="230"/>
      <c r="AT253" s="231" t="s">
        <v>159</v>
      </c>
      <c r="AU253" s="231" t="s">
        <v>83</v>
      </c>
      <c r="AV253" s="14" t="s">
        <v>83</v>
      </c>
      <c r="AW253" s="14" t="s">
        <v>30</v>
      </c>
      <c r="AX253" s="14" t="s">
        <v>81</v>
      </c>
      <c r="AY253" s="231" t="s">
        <v>142</v>
      </c>
    </row>
    <row r="254" spans="1:65" s="2" customFormat="1" ht="24.2" customHeight="1">
      <c r="A254" s="34"/>
      <c r="B254" s="35"/>
      <c r="C254" s="191" t="s">
        <v>479</v>
      </c>
      <c r="D254" s="191" t="s">
        <v>145</v>
      </c>
      <c r="E254" s="192" t="s">
        <v>851</v>
      </c>
      <c r="F254" s="193" t="s">
        <v>852</v>
      </c>
      <c r="G254" s="194" t="s">
        <v>290</v>
      </c>
      <c r="H254" s="195">
        <v>7.6</v>
      </c>
      <c r="I254" s="196"/>
      <c r="J254" s="197">
        <f>ROUND(I254*H254,2)</f>
        <v>0</v>
      </c>
      <c r="K254" s="193" t="s">
        <v>149</v>
      </c>
      <c r="L254" s="39"/>
      <c r="M254" s="198" t="s">
        <v>1</v>
      </c>
      <c r="N254" s="199" t="s">
        <v>38</v>
      </c>
      <c r="O254" s="71"/>
      <c r="P254" s="200">
        <f>O254*H254</f>
        <v>0</v>
      </c>
      <c r="Q254" s="200">
        <v>0.00017</v>
      </c>
      <c r="R254" s="200">
        <f>Q254*H254</f>
        <v>0.001292</v>
      </c>
      <c r="S254" s="200">
        <v>0</v>
      </c>
      <c r="T254" s="201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202" t="s">
        <v>168</v>
      </c>
      <c r="AT254" s="202" t="s">
        <v>145</v>
      </c>
      <c r="AU254" s="202" t="s">
        <v>83</v>
      </c>
      <c r="AY254" s="17" t="s">
        <v>142</v>
      </c>
      <c r="BE254" s="203">
        <f>IF(N254="základní",J254,0)</f>
        <v>0</v>
      </c>
      <c r="BF254" s="203">
        <f>IF(N254="snížená",J254,0)</f>
        <v>0</v>
      </c>
      <c r="BG254" s="203">
        <f>IF(N254="zákl. přenesená",J254,0)</f>
        <v>0</v>
      </c>
      <c r="BH254" s="203">
        <f>IF(N254="sníž. přenesená",J254,0)</f>
        <v>0</v>
      </c>
      <c r="BI254" s="203">
        <f>IF(N254="nulová",J254,0)</f>
        <v>0</v>
      </c>
      <c r="BJ254" s="17" t="s">
        <v>81</v>
      </c>
      <c r="BK254" s="203">
        <f>ROUND(I254*H254,2)</f>
        <v>0</v>
      </c>
      <c r="BL254" s="17" t="s">
        <v>168</v>
      </c>
      <c r="BM254" s="202" t="s">
        <v>1831</v>
      </c>
    </row>
    <row r="255" spans="1:47" s="2" customFormat="1" ht="19.5">
      <c r="A255" s="34"/>
      <c r="B255" s="35"/>
      <c r="C255" s="36"/>
      <c r="D255" s="204" t="s">
        <v>152</v>
      </c>
      <c r="E255" s="36"/>
      <c r="F255" s="205" t="s">
        <v>854</v>
      </c>
      <c r="G255" s="36"/>
      <c r="H255" s="36"/>
      <c r="I255" s="206"/>
      <c r="J255" s="36"/>
      <c r="K255" s="36"/>
      <c r="L255" s="39"/>
      <c r="M255" s="207"/>
      <c r="N255" s="208"/>
      <c r="O255" s="71"/>
      <c r="P255" s="71"/>
      <c r="Q255" s="71"/>
      <c r="R255" s="71"/>
      <c r="S255" s="71"/>
      <c r="T255" s="72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T255" s="17" t="s">
        <v>152</v>
      </c>
      <c r="AU255" s="17" t="s">
        <v>83</v>
      </c>
    </row>
    <row r="256" spans="1:47" s="2" customFormat="1" ht="11.25">
      <c r="A256" s="34"/>
      <c r="B256" s="35"/>
      <c r="C256" s="36"/>
      <c r="D256" s="209" t="s">
        <v>153</v>
      </c>
      <c r="E256" s="36"/>
      <c r="F256" s="210" t="s">
        <v>855</v>
      </c>
      <c r="G256" s="36"/>
      <c r="H256" s="36"/>
      <c r="I256" s="206"/>
      <c r="J256" s="36"/>
      <c r="K256" s="36"/>
      <c r="L256" s="39"/>
      <c r="M256" s="207"/>
      <c r="N256" s="208"/>
      <c r="O256" s="71"/>
      <c r="P256" s="71"/>
      <c r="Q256" s="71"/>
      <c r="R256" s="71"/>
      <c r="S256" s="71"/>
      <c r="T256" s="72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T256" s="17" t="s">
        <v>153</v>
      </c>
      <c r="AU256" s="17" t="s">
        <v>83</v>
      </c>
    </row>
    <row r="257" spans="2:51" s="13" customFormat="1" ht="11.25">
      <c r="B257" s="211"/>
      <c r="C257" s="212"/>
      <c r="D257" s="204" t="s">
        <v>159</v>
      </c>
      <c r="E257" s="213" t="s">
        <v>1</v>
      </c>
      <c r="F257" s="214" t="s">
        <v>1760</v>
      </c>
      <c r="G257" s="212"/>
      <c r="H257" s="213" t="s">
        <v>1</v>
      </c>
      <c r="I257" s="215"/>
      <c r="J257" s="212"/>
      <c r="K257" s="212"/>
      <c r="L257" s="216"/>
      <c r="M257" s="217"/>
      <c r="N257" s="218"/>
      <c r="O257" s="218"/>
      <c r="P257" s="218"/>
      <c r="Q257" s="218"/>
      <c r="R257" s="218"/>
      <c r="S257" s="218"/>
      <c r="T257" s="219"/>
      <c r="AT257" s="220" t="s">
        <v>159</v>
      </c>
      <c r="AU257" s="220" t="s">
        <v>83</v>
      </c>
      <c r="AV257" s="13" t="s">
        <v>81</v>
      </c>
      <c r="AW257" s="13" t="s">
        <v>30</v>
      </c>
      <c r="AX257" s="13" t="s">
        <v>73</v>
      </c>
      <c r="AY257" s="220" t="s">
        <v>142</v>
      </c>
    </row>
    <row r="258" spans="2:51" s="14" customFormat="1" ht="11.25">
      <c r="B258" s="221"/>
      <c r="C258" s="222"/>
      <c r="D258" s="204" t="s">
        <v>159</v>
      </c>
      <c r="E258" s="223" t="s">
        <v>1</v>
      </c>
      <c r="F258" s="224" t="s">
        <v>1832</v>
      </c>
      <c r="G258" s="222"/>
      <c r="H258" s="225">
        <v>7.6</v>
      </c>
      <c r="I258" s="226"/>
      <c r="J258" s="222"/>
      <c r="K258" s="222"/>
      <c r="L258" s="227"/>
      <c r="M258" s="228"/>
      <c r="N258" s="229"/>
      <c r="O258" s="229"/>
      <c r="P258" s="229"/>
      <c r="Q258" s="229"/>
      <c r="R258" s="229"/>
      <c r="S258" s="229"/>
      <c r="T258" s="230"/>
      <c r="AT258" s="231" t="s">
        <v>159</v>
      </c>
      <c r="AU258" s="231" t="s">
        <v>83</v>
      </c>
      <c r="AV258" s="14" t="s">
        <v>83</v>
      </c>
      <c r="AW258" s="14" t="s">
        <v>30</v>
      </c>
      <c r="AX258" s="14" t="s">
        <v>81</v>
      </c>
      <c r="AY258" s="231" t="s">
        <v>142</v>
      </c>
    </row>
    <row r="259" spans="1:65" s="2" customFormat="1" ht="24.2" customHeight="1">
      <c r="A259" s="34"/>
      <c r="B259" s="35"/>
      <c r="C259" s="191" t="s">
        <v>487</v>
      </c>
      <c r="D259" s="191" t="s">
        <v>145</v>
      </c>
      <c r="E259" s="192" t="s">
        <v>940</v>
      </c>
      <c r="F259" s="193" t="s">
        <v>941</v>
      </c>
      <c r="G259" s="194" t="s">
        <v>290</v>
      </c>
      <c r="H259" s="195">
        <v>1.4</v>
      </c>
      <c r="I259" s="196"/>
      <c r="J259" s="197">
        <f>ROUND(I259*H259,2)</f>
        <v>0</v>
      </c>
      <c r="K259" s="193" t="s">
        <v>149</v>
      </c>
      <c r="L259" s="39"/>
      <c r="M259" s="198" t="s">
        <v>1</v>
      </c>
      <c r="N259" s="199" t="s">
        <v>38</v>
      </c>
      <c r="O259" s="71"/>
      <c r="P259" s="200">
        <f>O259*H259</f>
        <v>0</v>
      </c>
      <c r="Q259" s="200">
        <v>0.0002</v>
      </c>
      <c r="R259" s="200">
        <f>Q259*H259</f>
        <v>0.00028</v>
      </c>
      <c r="S259" s="200">
        <v>0</v>
      </c>
      <c r="T259" s="201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202" t="s">
        <v>168</v>
      </c>
      <c r="AT259" s="202" t="s">
        <v>145</v>
      </c>
      <c r="AU259" s="202" t="s">
        <v>83</v>
      </c>
      <c r="AY259" s="17" t="s">
        <v>142</v>
      </c>
      <c r="BE259" s="203">
        <f>IF(N259="základní",J259,0)</f>
        <v>0</v>
      </c>
      <c r="BF259" s="203">
        <f>IF(N259="snížená",J259,0)</f>
        <v>0</v>
      </c>
      <c r="BG259" s="203">
        <f>IF(N259="zákl. přenesená",J259,0)</f>
        <v>0</v>
      </c>
      <c r="BH259" s="203">
        <f>IF(N259="sníž. přenesená",J259,0)</f>
        <v>0</v>
      </c>
      <c r="BI259" s="203">
        <f>IF(N259="nulová",J259,0)</f>
        <v>0</v>
      </c>
      <c r="BJ259" s="17" t="s">
        <v>81</v>
      </c>
      <c r="BK259" s="203">
        <f>ROUND(I259*H259,2)</f>
        <v>0</v>
      </c>
      <c r="BL259" s="17" t="s">
        <v>168</v>
      </c>
      <c r="BM259" s="202" t="s">
        <v>1833</v>
      </c>
    </row>
    <row r="260" spans="1:47" s="2" customFormat="1" ht="19.5">
      <c r="A260" s="34"/>
      <c r="B260" s="35"/>
      <c r="C260" s="36"/>
      <c r="D260" s="204" t="s">
        <v>152</v>
      </c>
      <c r="E260" s="36"/>
      <c r="F260" s="205" t="s">
        <v>943</v>
      </c>
      <c r="G260" s="36"/>
      <c r="H260" s="36"/>
      <c r="I260" s="206"/>
      <c r="J260" s="36"/>
      <c r="K260" s="36"/>
      <c r="L260" s="39"/>
      <c r="M260" s="207"/>
      <c r="N260" s="208"/>
      <c r="O260" s="71"/>
      <c r="P260" s="71"/>
      <c r="Q260" s="71"/>
      <c r="R260" s="71"/>
      <c r="S260" s="71"/>
      <c r="T260" s="72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T260" s="17" t="s">
        <v>152</v>
      </c>
      <c r="AU260" s="17" t="s">
        <v>83</v>
      </c>
    </row>
    <row r="261" spans="1:47" s="2" customFormat="1" ht="11.25">
      <c r="A261" s="34"/>
      <c r="B261" s="35"/>
      <c r="C261" s="36"/>
      <c r="D261" s="209" t="s">
        <v>153</v>
      </c>
      <c r="E261" s="36"/>
      <c r="F261" s="210" t="s">
        <v>944</v>
      </c>
      <c r="G261" s="36"/>
      <c r="H261" s="36"/>
      <c r="I261" s="206"/>
      <c r="J261" s="36"/>
      <c r="K261" s="36"/>
      <c r="L261" s="39"/>
      <c r="M261" s="207"/>
      <c r="N261" s="208"/>
      <c r="O261" s="71"/>
      <c r="P261" s="71"/>
      <c r="Q261" s="71"/>
      <c r="R261" s="71"/>
      <c r="S261" s="71"/>
      <c r="T261" s="72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T261" s="17" t="s">
        <v>153</v>
      </c>
      <c r="AU261" s="17" t="s">
        <v>83</v>
      </c>
    </row>
    <row r="262" spans="2:51" s="13" customFormat="1" ht="11.25">
      <c r="B262" s="211"/>
      <c r="C262" s="212"/>
      <c r="D262" s="204" t="s">
        <v>159</v>
      </c>
      <c r="E262" s="213" t="s">
        <v>1</v>
      </c>
      <c r="F262" s="214" t="s">
        <v>1760</v>
      </c>
      <c r="G262" s="212"/>
      <c r="H262" s="213" t="s">
        <v>1</v>
      </c>
      <c r="I262" s="215"/>
      <c r="J262" s="212"/>
      <c r="K262" s="212"/>
      <c r="L262" s="216"/>
      <c r="M262" s="217"/>
      <c r="N262" s="218"/>
      <c r="O262" s="218"/>
      <c r="P262" s="218"/>
      <c r="Q262" s="218"/>
      <c r="R262" s="218"/>
      <c r="S262" s="218"/>
      <c r="T262" s="219"/>
      <c r="AT262" s="220" t="s">
        <v>159</v>
      </c>
      <c r="AU262" s="220" t="s">
        <v>83</v>
      </c>
      <c r="AV262" s="13" t="s">
        <v>81</v>
      </c>
      <c r="AW262" s="13" t="s">
        <v>30</v>
      </c>
      <c r="AX262" s="13" t="s">
        <v>73</v>
      </c>
      <c r="AY262" s="220" t="s">
        <v>142</v>
      </c>
    </row>
    <row r="263" spans="2:51" s="13" customFormat="1" ht="11.25">
      <c r="B263" s="211"/>
      <c r="C263" s="212"/>
      <c r="D263" s="204" t="s">
        <v>159</v>
      </c>
      <c r="E263" s="213" t="s">
        <v>1</v>
      </c>
      <c r="F263" s="214" t="s">
        <v>1834</v>
      </c>
      <c r="G263" s="212"/>
      <c r="H263" s="213" t="s">
        <v>1</v>
      </c>
      <c r="I263" s="215"/>
      <c r="J263" s="212"/>
      <c r="K263" s="212"/>
      <c r="L263" s="216"/>
      <c r="M263" s="217"/>
      <c r="N263" s="218"/>
      <c r="O263" s="218"/>
      <c r="P263" s="218"/>
      <c r="Q263" s="218"/>
      <c r="R263" s="218"/>
      <c r="S263" s="218"/>
      <c r="T263" s="219"/>
      <c r="AT263" s="220" t="s">
        <v>159</v>
      </c>
      <c r="AU263" s="220" t="s">
        <v>83</v>
      </c>
      <c r="AV263" s="13" t="s">
        <v>81</v>
      </c>
      <c r="AW263" s="13" t="s">
        <v>30</v>
      </c>
      <c r="AX263" s="13" t="s">
        <v>73</v>
      </c>
      <c r="AY263" s="220" t="s">
        <v>142</v>
      </c>
    </row>
    <row r="264" spans="2:51" s="14" customFormat="1" ht="11.25">
      <c r="B264" s="221"/>
      <c r="C264" s="222"/>
      <c r="D264" s="204" t="s">
        <v>159</v>
      </c>
      <c r="E264" s="223" t="s">
        <v>1</v>
      </c>
      <c r="F264" s="224" t="s">
        <v>1835</v>
      </c>
      <c r="G264" s="222"/>
      <c r="H264" s="225">
        <v>1.4</v>
      </c>
      <c r="I264" s="226"/>
      <c r="J264" s="222"/>
      <c r="K264" s="222"/>
      <c r="L264" s="227"/>
      <c r="M264" s="228"/>
      <c r="N264" s="229"/>
      <c r="O264" s="229"/>
      <c r="P264" s="229"/>
      <c r="Q264" s="229"/>
      <c r="R264" s="229"/>
      <c r="S264" s="229"/>
      <c r="T264" s="230"/>
      <c r="AT264" s="231" t="s">
        <v>159</v>
      </c>
      <c r="AU264" s="231" t="s">
        <v>83</v>
      </c>
      <c r="AV264" s="14" t="s">
        <v>83</v>
      </c>
      <c r="AW264" s="14" t="s">
        <v>30</v>
      </c>
      <c r="AX264" s="14" t="s">
        <v>81</v>
      </c>
      <c r="AY264" s="231" t="s">
        <v>142</v>
      </c>
    </row>
    <row r="265" spans="2:63" s="12" customFormat="1" ht="22.9" customHeight="1">
      <c r="B265" s="175"/>
      <c r="C265" s="176"/>
      <c r="D265" s="177" t="s">
        <v>72</v>
      </c>
      <c r="E265" s="189" t="s">
        <v>1038</v>
      </c>
      <c r="F265" s="189" t="s">
        <v>1039</v>
      </c>
      <c r="G265" s="176"/>
      <c r="H265" s="176"/>
      <c r="I265" s="179"/>
      <c r="J265" s="190">
        <f>BK265</f>
        <v>0</v>
      </c>
      <c r="K265" s="176"/>
      <c r="L265" s="181"/>
      <c r="M265" s="182"/>
      <c r="N265" s="183"/>
      <c r="O265" s="183"/>
      <c r="P265" s="184">
        <f>SUM(P266:P268)</f>
        <v>0</v>
      </c>
      <c r="Q265" s="183"/>
      <c r="R265" s="184">
        <f>SUM(R266:R268)</f>
        <v>0</v>
      </c>
      <c r="S265" s="183"/>
      <c r="T265" s="185">
        <f>SUM(T266:T268)</f>
        <v>0</v>
      </c>
      <c r="AR265" s="186" t="s">
        <v>81</v>
      </c>
      <c r="AT265" s="187" t="s">
        <v>72</v>
      </c>
      <c r="AU265" s="187" t="s">
        <v>81</v>
      </c>
      <c r="AY265" s="186" t="s">
        <v>142</v>
      </c>
      <c r="BK265" s="188">
        <f>SUM(BK266:BK268)</f>
        <v>0</v>
      </c>
    </row>
    <row r="266" spans="1:65" s="2" customFormat="1" ht="16.5" customHeight="1">
      <c r="A266" s="34"/>
      <c r="B266" s="35"/>
      <c r="C266" s="191" t="s">
        <v>495</v>
      </c>
      <c r="D266" s="191" t="s">
        <v>145</v>
      </c>
      <c r="E266" s="192" t="s">
        <v>1836</v>
      </c>
      <c r="F266" s="193" t="s">
        <v>1837</v>
      </c>
      <c r="G266" s="194" t="s">
        <v>379</v>
      </c>
      <c r="H266" s="195">
        <v>36.778</v>
      </c>
      <c r="I266" s="196"/>
      <c r="J266" s="197">
        <f>ROUND(I266*H266,2)</f>
        <v>0</v>
      </c>
      <c r="K266" s="193" t="s">
        <v>149</v>
      </c>
      <c r="L266" s="39"/>
      <c r="M266" s="198" t="s">
        <v>1</v>
      </c>
      <c r="N266" s="199" t="s">
        <v>38</v>
      </c>
      <c r="O266" s="71"/>
      <c r="P266" s="200">
        <f>O266*H266</f>
        <v>0</v>
      </c>
      <c r="Q266" s="200">
        <v>0</v>
      </c>
      <c r="R266" s="200">
        <f>Q266*H266</f>
        <v>0</v>
      </c>
      <c r="S266" s="200">
        <v>0</v>
      </c>
      <c r="T266" s="201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202" t="s">
        <v>168</v>
      </c>
      <c r="AT266" s="202" t="s">
        <v>145</v>
      </c>
      <c r="AU266" s="202" t="s">
        <v>83</v>
      </c>
      <c r="AY266" s="17" t="s">
        <v>142</v>
      </c>
      <c r="BE266" s="203">
        <f>IF(N266="základní",J266,0)</f>
        <v>0</v>
      </c>
      <c r="BF266" s="203">
        <f>IF(N266="snížená",J266,0)</f>
        <v>0</v>
      </c>
      <c r="BG266" s="203">
        <f>IF(N266="zákl. přenesená",J266,0)</f>
        <v>0</v>
      </c>
      <c r="BH266" s="203">
        <f>IF(N266="sníž. přenesená",J266,0)</f>
        <v>0</v>
      </c>
      <c r="BI266" s="203">
        <f>IF(N266="nulová",J266,0)</f>
        <v>0</v>
      </c>
      <c r="BJ266" s="17" t="s">
        <v>81</v>
      </c>
      <c r="BK266" s="203">
        <f>ROUND(I266*H266,2)</f>
        <v>0</v>
      </c>
      <c r="BL266" s="17" t="s">
        <v>168</v>
      </c>
      <c r="BM266" s="202" t="s">
        <v>1838</v>
      </c>
    </row>
    <row r="267" spans="1:47" s="2" customFormat="1" ht="39">
      <c r="A267" s="34"/>
      <c r="B267" s="35"/>
      <c r="C267" s="36"/>
      <c r="D267" s="204" t="s">
        <v>152</v>
      </c>
      <c r="E267" s="36"/>
      <c r="F267" s="205" t="s">
        <v>1839</v>
      </c>
      <c r="G267" s="36"/>
      <c r="H267" s="36"/>
      <c r="I267" s="206"/>
      <c r="J267" s="36"/>
      <c r="K267" s="36"/>
      <c r="L267" s="39"/>
      <c r="M267" s="207"/>
      <c r="N267" s="208"/>
      <c r="O267" s="71"/>
      <c r="P267" s="71"/>
      <c r="Q267" s="71"/>
      <c r="R267" s="71"/>
      <c r="S267" s="71"/>
      <c r="T267" s="72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T267" s="17" t="s">
        <v>152</v>
      </c>
      <c r="AU267" s="17" t="s">
        <v>83</v>
      </c>
    </row>
    <row r="268" spans="1:47" s="2" customFormat="1" ht="11.25">
      <c r="A268" s="34"/>
      <c r="B268" s="35"/>
      <c r="C268" s="36"/>
      <c r="D268" s="209" t="s">
        <v>153</v>
      </c>
      <c r="E268" s="36"/>
      <c r="F268" s="210" t="s">
        <v>1840</v>
      </c>
      <c r="G268" s="36"/>
      <c r="H268" s="36"/>
      <c r="I268" s="206"/>
      <c r="J268" s="36"/>
      <c r="K268" s="36"/>
      <c r="L268" s="39"/>
      <c r="M268" s="207"/>
      <c r="N268" s="208"/>
      <c r="O268" s="71"/>
      <c r="P268" s="71"/>
      <c r="Q268" s="71"/>
      <c r="R268" s="71"/>
      <c r="S268" s="71"/>
      <c r="T268" s="72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T268" s="17" t="s">
        <v>153</v>
      </c>
      <c r="AU268" s="17" t="s">
        <v>83</v>
      </c>
    </row>
    <row r="269" spans="2:63" s="12" customFormat="1" ht="25.9" customHeight="1">
      <c r="B269" s="175"/>
      <c r="C269" s="176"/>
      <c r="D269" s="177" t="s">
        <v>72</v>
      </c>
      <c r="E269" s="178" t="s">
        <v>1046</v>
      </c>
      <c r="F269" s="178" t="s">
        <v>1047</v>
      </c>
      <c r="G269" s="176"/>
      <c r="H269" s="176"/>
      <c r="I269" s="179"/>
      <c r="J269" s="180">
        <f>BK269</f>
        <v>0</v>
      </c>
      <c r="K269" s="176"/>
      <c r="L269" s="181"/>
      <c r="M269" s="182"/>
      <c r="N269" s="183"/>
      <c r="O269" s="183"/>
      <c r="P269" s="184">
        <f>P270+P309+P330+P377</f>
        <v>0</v>
      </c>
      <c r="Q269" s="183"/>
      <c r="R269" s="184">
        <f>R270+R309+R330+R377</f>
        <v>0.22103799999999996</v>
      </c>
      <c r="S269" s="183"/>
      <c r="T269" s="185">
        <f>T270+T309+T330+T377</f>
        <v>0.156048</v>
      </c>
      <c r="AR269" s="186" t="s">
        <v>83</v>
      </c>
      <c r="AT269" s="187" t="s">
        <v>72</v>
      </c>
      <c r="AU269" s="187" t="s">
        <v>73</v>
      </c>
      <c r="AY269" s="186" t="s">
        <v>142</v>
      </c>
      <c r="BK269" s="188">
        <f>BK270+BK309+BK330+BK377</f>
        <v>0</v>
      </c>
    </row>
    <row r="270" spans="2:63" s="12" customFormat="1" ht="22.9" customHeight="1">
      <c r="B270" s="175"/>
      <c r="C270" s="176"/>
      <c r="D270" s="177" t="s">
        <v>72</v>
      </c>
      <c r="E270" s="189" t="s">
        <v>1048</v>
      </c>
      <c r="F270" s="189" t="s">
        <v>1049</v>
      </c>
      <c r="G270" s="176"/>
      <c r="H270" s="176"/>
      <c r="I270" s="179"/>
      <c r="J270" s="190">
        <f>BK270</f>
        <v>0</v>
      </c>
      <c r="K270" s="176"/>
      <c r="L270" s="181"/>
      <c r="M270" s="182"/>
      <c r="N270" s="183"/>
      <c r="O270" s="183"/>
      <c r="P270" s="184">
        <f>SUM(P271:P308)</f>
        <v>0</v>
      </c>
      <c r="Q270" s="183"/>
      <c r="R270" s="184">
        <f>SUM(R271:R308)</f>
        <v>0.08749499999999999</v>
      </c>
      <c r="S270" s="183"/>
      <c r="T270" s="185">
        <f>SUM(T271:T308)</f>
        <v>0</v>
      </c>
      <c r="AR270" s="186" t="s">
        <v>83</v>
      </c>
      <c r="AT270" s="187" t="s">
        <v>72</v>
      </c>
      <c r="AU270" s="187" t="s">
        <v>81</v>
      </c>
      <c r="AY270" s="186" t="s">
        <v>142</v>
      </c>
      <c r="BK270" s="188">
        <f>SUM(BK271:BK308)</f>
        <v>0</v>
      </c>
    </row>
    <row r="271" spans="1:65" s="2" customFormat="1" ht="24.2" customHeight="1">
      <c r="A271" s="34"/>
      <c r="B271" s="35"/>
      <c r="C271" s="191" t="s">
        <v>502</v>
      </c>
      <c r="D271" s="191" t="s">
        <v>145</v>
      </c>
      <c r="E271" s="192" t="s">
        <v>1841</v>
      </c>
      <c r="F271" s="193" t="s">
        <v>1842</v>
      </c>
      <c r="G271" s="194" t="s">
        <v>319</v>
      </c>
      <c r="H271" s="195">
        <v>14.5</v>
      </c>
      <c r="I271" s="196"/>
      <c r="J271" s="197">
        <f>ROUND(I271*H271,2)</f>
        <v>0</v>
      </c>
      <c r="K271" s="193" t="s">
        <v>149</v>
      </c>
      <c r="L271" s="39"/>
      <c r="M271" s="198" t="s">
        <v>1</v>
      </c>
      <c r="N271" s="199" t="s">
        <v>38</v>
      </c>
      <c r="O271" s="71"/>
      <c r="P271" s="200">
        <f>O271*H271</f>
        <v>0</v>
      </c>
      <c r="Q271" s="200">
        <v>5E-05</v>
      </c>
      <c r="R271" s="200">
        <f>Q271*H271</f>
        <v>0.0007250000000000001</v>
      </c>
      <c r="S271" s="200">
        <v>0</v>
      </c>
      <c r="T271" s="201">
        <f>S271*H271</f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202" t="s">
        <v>249</v>
      </c>
      <c r="AT271" s="202" t="s">
        <v>145</v>
      </c>
      <c r="AU271" s="202" t="s">
        <v>83</v>
      </c>
      <c r="AY271" s="17" t="s">
        <v>142</v>
      </c>
      <c r="BE271" s="203">
        <f>IF(N271="základní",J271,0)</f>
        <v>0</v>
      </c>
      <c r="BF271" s="203">
        <f>IF(N271="snížená",J271,0)</f>
        <v>0</v>
      </c>
      <c r="BG271" s="203">
        <f>IF(N271="zákl. přenesená",J271,0)</f>
        <v>0</v>
      </c>
      <c r="BH271" s="203">
        <f>IF(N271="sníž. přenesená",J271,0)</f>
        <v>0</v>
      </c>
      <c r="BI271" s="203">
        <f>IF(N271="nulová",J271,0)</f>
        <v>0</v>
      </c>
      <c r="BJ271" s="17" t="s">
        <v>81</v>
      </c>
      <c r="BK271" s="203">
        <f>ROUND(I271*H271,2)</f>
        <v>0</v>
      </c>
      <c r="BL271" s="17" t="s">
        <v>249</v>
      </c>
      <c r="BM271" s="202" t="s">
        <v>1843</v>
      </c>
    </row>
    <row r="272" spans="1:47" s="2" customFormat="1" ht="19.5">
      <c r="A272" s="34"/>
      <c r="B272" s="35"/>
      <c r="C272" s="36"/>
      <c r="D272" s="204" t="s">
        <v>152</v>
      </c>
      <c r="E272" s="36"/>
      <c r="F272" s="205" t="s">
        <v>1844</v>
      </c>
      <c r="G272" s="36"/>
      <c r="H272" s="36"/>
      <c r="I272" s="206"/>
      <c r="J272" s="36"/>
      <c r="K272" s="36"/>
      <c r="L272" s="39"/>
      <c r="M272" s="207"/>
      <c r="N272" s="208"/>
      <c r="O272" s="71"/>
      <c r="P272" s="71"/>
      <c r="Q272" s="71"/>
      <c r="R272" s="71"/>
      <c r="S272" s="71"/>
      <c r="T272" s="72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T272" s="17" t="s">
        <v>152</v>
      </c>
      <c r="AU272" s="17" t="s">
        <v>83</v>
      </c>
    </row>
    <row r="273" spans="1:47" s="2" customFormat="1" ht="11.25">
      <c r="A273" s="34"/>
      <c r="B273" s="35"/>
      <c r="C273" s="36"/>
      <c r="D273" s="209" t="s">
        <v>153</v>
      </c>
      <c r="E273" s="36"/>
      <c r="F273" s="210" t="s">
        <v>1845</v>
      </c>
      <c r="G273" s="36"/>
      <c r="H273" s="36"/>
      <c r="I273" s="206"/>
      <c r="J273" s="36"/>
      <c r="K273" s="36"/>
      <c r="L273" s="39"/>
      <c r="M273" s="207"/>
      <c r="N273" s="208"/>
      <c r="O273" s="71"/>
      <c r="P273" s="71"/>
      <c r="Q273" s="71"/>
      <c r="R273" s="71"/>
      <c r="S273" s="71"/>
      <c r="T273" s="72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T273" s="17" t="s">
        <v>153</v>
      </c>
      <c r="AU273" s="17" t="s">
        <v>83</v>
      </c>
    </row>
    <row r="274" spans="2:51" s="13" customFormat="1" ht="11.25">
      <c r="B274" s="211"/>
      <c r="C274" s="212"/>
      <c r="D274" s="204" t="s">
        <v>159</v>
      </c>
      <c r="E274" s="213" t="s">
        <v>1</v>
      </c>
      <c r="F274" s="214" t="s">
        <v>1760</v>
      </c>
      <c r="G274" s="212"/>
      <c r="H274" s="213" t="s">
        <v>1</v>
      </c>
      <c r="I274" s="215"/>
      <c r="J274" s="212"/>
      <c r="K274" s="212"/>
      <c r="L274" s="216"/>
      <c r="M274" s="217"/>
      <c r="N274" s="218"/>
      <c r="O274" s="218"/>
      <c r="P274" s="218"/>
      <c r="Q274" s="218"/>
      <c r="R274" s="218"/>
      <c r="S274" s="218"/>
      <c r="T274" s="219"/>
      <c r="AT274" s="220" t="s">
        <v>159</v>
      </c>
      <c r="AU274" s="220" t="s">
        <v>83</v>
      </c>
      <c r="AV274" s="13" t="s">
        <v>81</v>
      </c>
      <c r="AW274" s="13" t="s">
        <v>30</v>
      </c>
      <c r="AX274" s="13" t="s">
        <v>73</v>
      </c>
      <c r="AY274" s="220" t="s">
        <v>142</v>
      </c>
    </row>
    <row r="275" spans="2:51" s="14" customFormat="1" ht="11.25">
      <c r="B275" s="221"/>
      <c r="C275" s="222"/>
      <c r="D275" s="204" t="s">
        <v>159</v>
      </c>
      <c r="E275" s="223" t="s">
        <v>1</v>
      </c>
      <c r="F275" s="224" t="s">
        <v>1846</v>
      </c>
      <c r="G275" s="222"/>
      <c r="H275" s="225">
        <v>14.5</v>
      </c>
      <c r="I275" s="226"/>
      <c r="J275" s="222"/>
      <c r="K275" s="222"/>
      <c r="L275" s="227"/>
      <c r="M275" s="228"/>
      <c r="N275" s="229"/>
      <c r="O275" s="229"/>
      <c r="P275" s="229"/>
      <c r="Q275" s="229"/>
      <c r="R275" s="229"/>
      <c r="S275" s="229"/>
      <c r="T275" s="230"/>
      <c r="AT275" s="231" t="s">
        <v>159</v>
      </c>
      <c r="AU275" s="231" t="s">
        <v>83</v>
      </c>
      <c r="AV275" s="14" t="s">
        <v>83</v>
      </c>
      <c r="AW275" s="14" t="s">
        <v>30</v>
      </c>
      <c r="AX275" s="14" t="s">
        <v>81</v>
      </c>
      <c r="AY275" s="231" t="s">
        <v>142</v>
      </c>
    </row>
    <row r="276" spans="1:65" s="2" customFormat="1" ht="16.5" customHeight="1">
      <c r="A276" s="34"/>
      <c r="B276" s="35"/>
      <c r="C276" s="247" t="s">
        <v>510</v>
      </c>
      <c r="D276" s="247" t="s">
        <v>376</v>
      </c>
      <c r="E276" s="248" t="s">
        <v>1847</v>
      </c>
      <c r="F276" s="249" t="s">
        <v>1848</v>
      </c>
      <c r="G276" s="250" t="s">
        <v>319</v>
      </c>
      <c r="H276" s="251">
        <v>14.5</v>
      </c>
      <c r="I276" s="252"/>
      <c r="J276" s="253">
        <f>ROUND(I276*H276,2)</f>
        <v>0</v>
      </c>
      <c r="K276" s="249" t="s">
        <v>149</v>
      </c>
      <c r="L276" s="254"/>
      <c r="M276" s="255" t="s">
        <v>1</v>
      </c>
      <c r="N276" s="256" t="s">
        <v>38</v>
      </c>
      <c r="O276" s="71"/>
      <c r="P276" s="200">
        <f>O276*H276</f>
        <v>0</v>
      </c>
      <c r="Q276" s="200">
        <v>0.0037</v>
      </c>
      <c r="R276" s="200">
        <f>Q276*H276</f>
        <v>0.05365</v>
      </c>
      <c r="S276" s="200">
        <v>0</v>
      </c>
      <c r="T276" s="201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202" t="s">
        <v>529</v>
      </c>
      <c r="AT276" s="202" t="s">
        <v>376</v>
      </c>
      <c r="AU276" s="202" t="s">
        <v>83</v>
      </c>
      <c r="AY276" s="17" t="s">
        <v>142</v>
      </c>
      <c r="BE276" s="203">
        <f>IF(N276="základní",J276,0)</f>
        <v>0</v>
      </c>
      <c r="BF276" s="203">
        <f>IF(N276="snížená",J276,0)</f>
        <v>0</v>
      </c>
      <c r="BG276" s="203">
        <f>IF(N276="zákl. přenesená",J276,0)</f>
        <v>0</v>
      </c>
      <c r="BH276" s="203">
        <f>IF(N276="sníž. přenesená",J276,0)</f>
        <v>0</v>
      </c>
      <c r="BI276" s="203">
        <f>IF(N276="nulová",J276,0)</f>
        <v>0</v>
      </c>
      <c r="BJ276" s="17" t="s">
        <v>81</v>
      </c>
      <c r="BK276" s="203">
        <f>ROUND(I276*H276,2)</f>
        <v>0</v>
      </c>
      <c r="BL276" s="17" t="s">
        <v>249</v>
      </c>
      <c r="BM276" s="202" t="s">
        <v>1849</v>
      </c>
    </row>
    <row r="277" spans="1:47" s="2" customFormat="1" ht="11.25">
      <c r="A277" s="34"/>
      <c r="B277" s="35"/>
      <c r="C277" s="36"/>
      <c r="D277" s="204" t="s">
        <v>152</v>
      </c>
      <c r="E277" s="36"/>
      <c r="F277" s="205" t="s">
        <v>1848</v>
      </c>
      <c r="G277" s="36"/>
      <c r="H277" s="36"/>
      <c r="I277" s="206"/>
      <c r="J277" s="36"/>
      <c r="K277" s="36"/>
      <c r="L277" s="39"/>
      <c r="M277" s="207"/>
      <c r="N277" s="208"/>
      <c r="O277" s="71"/>
      <c r="P277" s="71"/>
      <c r="Q277" s="71"/>
      <c r="R277" s="71"/>
      <c r="S277" s="71"/>
      <c r="T277" s="72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T277" s="17" t="s">
        <v>152</v>
      </c>
      <c r="AU277" s="17" t="s">
        <v>83</v>
      </c>
    </row>
    <row r="278" spans="1:65" s="2" customFormat="1" ht="24.2" customHeight="1">
      <c r="A278" s="34"/>
      <c r="B278" s="35"/>
      <c r="C278" s="191" t="s">
        <v>515</v>
      </c>
      <c r="D278" s="191" t="s">
        <v>145</v>
      </c>
      <c r="E278" s="192" t="s">
        <v>1850</v>
      </c>
      <c r="F278" s="193" t="s">
        <v>1851</v>
      </c>
      <c r="G278" s="194" t="s">
        <v>290</v>
      </c>
      <c r="H278" s="195">
        <v>2</v>
      </c>
      <c r="I278" s="196"/>
      <c r="J278" s="197">
        <f>ROUND(I278*H278,2)</f>
        <v>0</v>
      </c>
      <c r="K278" s="193" t="s">
        <v>149</v>
      </c>
      <c r="L278" s="39"/>
      <c r="M278" s="198" t="s">
        <v>1</v>
      </c>
      <c r="N278" s="199" t="s">
        <v>38</v>
      </c>
      <c r="O278" s="71"/>
      <c r="P278" s="200">
        <f>O278*H278</f>
        <v>0</v>
      </c>
      <c r="Q278" s="200">
        <v>0.00011</v>
      </c>
      <c r="R278" s="200">
        <f>Q278*H278</f>
        <v>0.00022</v>
      </c>
      <c r="S278" s="200">
        <v>0</v>
      </c>
      <c r="T278" s="201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202" t="s">
        <v>249</v>
      </c>
      <c r="AT278" s="202" t="s">
        <v>145</v>
      </c>
      <c r="AU278" s="202" t="s">
        <v>83</v>
      </c>
      <c r="AY278" s="17" t="s">
        <v>142</v>
      </c>
      <c r="BE278" s="203">
        <f>IF(N278="základní",J278,0)</f>
        <v>0</v>
      </c>
      <c r="BF278" s="203">
        <f>IF(N278="snížená",J278,0)</f>
        <v>0</v>
      </c>
      <c r="BG278" s="203">
        <f>IF(N278="zákl. přenesená",J278,0)</f>
        <v>0</v>
      </c>
      <c r="BH278" s="203">
        <f>IF(N278="sníž. přenesená",J278,0)</f>
        <v>0</v>
      </c>
      <c r="BI278" s="203">
        <f>IF(N278="nulová",J278,0)</f>
        <v>0</v>
      </c>
      <c r="BJ278" s="17" t="s">
        <v>81</v>
      </c>
      <c r="BK278" s="203">
        <f>ROUND(I278*H278,2)</f>
        <v>0</v>
      </c>
      <c r="BL278" s="17" t="s">
        <v>249</v>
      </c>
      <c r="BM278" s="202" t="s">
        <v>1852</v>
      </c>
    </row>
    <row r="279" spans="1:47" s="2" customFormat="1" ht="19.5">
      <c r="A279" s="34"/>
      <c r="B279" s="35"/>
      <c r="C279" s="36"/>
      <c r="D279" s="204" t="s">
        <v>152</v>
      </c>
      <c r="E279" s="36"/>
      <c r="F279" s="205" t="s">
        <v>1853</v>
      </c>
      <c r="G279" s="36"/>
      <c r="H279" s="36"/>
      <c r="I279" s="206"/>
      <c r="J279" s="36"/>
      <c r="K279" s="36"/>
      <c r="L279" s="39"/>
      <c r="M279" s="207"/>
      <c r="N279" s="208"/>
      <c r="O279" s="71"/>
      <c r="P279" s="71"/>
      <c r="Q279" s="71"/>
      <c r="R279" s="71"/>
      <c r="S279" s="71"/>
      <c r="T279" s="72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T279" s="17" t="s">
        <v>152</v>
      </c>
      <c r="AU279" s="17" t="s">
        <v>83</v>
      </c>
    </row>
    <row r="280" spans="1:47" s="2" customFormat="1" ht="11.25">
      <c r="A280" s="34"/>
      <c r="B280" s="35"/>
      <c r="C280" s="36"/>
      <c r="D280" s="209" t="s">
        <v>153</v>
      </c>
      <c r="E280" s="36"/>
      <c r="F280" s="210" t="s">
        <v>1854</v>
      </c>
      <c r="G280" s="36"/>
      <c r="H280" s="36"/>
      <c r="I280" s="206"/>
      <c r="J280" s="36"/>
      <c r="K280" s="36"/>
      <c r="L280" s="39"/>
      <c r="M280" s="207"/>
      <c r="N280" s="208"/>
      <c r="O280" s="71"/>
      <c r="P280" s="71"/>
      <c r="Q280" s="71"/>
      <c r="R280" s="71"/>
      <c r="S280" s="71"/>
      <c r="T280" s="72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T280" s="17" t="s">
        <v>153</v>
      </c>
      <c r="AU280" s="17" t="s">
        <v>83</v>
      </c>
    </row>
    <row r="281" spans="2:51" s="13" customFormat="1" ht="11.25">
      <c r="B281" s="211"/>
      <c r="C281" s="212"/>
      <c r="D281" s="204" t="s">
        <v>159</v>
      </c>
      <c r="E281" s="213" t="s">
        <v>1</v>
      </c>
      <c r="F281" s="214" t="s">
        <v>1760</v>
      </c>
      <c r="G281" s="212"/>
      <c r="H281" s="213" t="s">
        <v>1</v>
      </c>
      <c r="I281" s="215"/>
      <c r="J281" s="212"/>
      <c r="K281" s="212"/>
      <c r="L281" s="216"/>
      <c r="M281" s="217"/>
      <c r="N281" s="218"/>
      <c r="O281" s="218"/>
      <c r="P281" s="218"/>
      <c r="Q281" s="218"/>
      <c r="R281" s="218"/>
      <c r="S281" s="218"/>
      <c r="T281" s="219"/>
      <c r="AT281" s="220" t="s">
        <v>159</v>
      </c>
      <c r="AU281" s="220" t="s">
        <v>83</v>
      </c>
      <c r="AV281" s="13" t="s">
        <v>81</v>
      </c>
      <c r="AW281" s="13" t="s">
        <v>30</v>
      </c>
      <c r="AX281" s="13" t="s">
        <v>73</v>
      </c>
      <c r="AY281" s="220" t="s">
        <v>142</v>
      </c>
    </row>
    <row r="282" spans="2:51" s="14" customFormat="1" ht="11.25">
      <c r="B282" s="221"/>
      <c r="C282" s="222"/>
      <c r="D282" s="204" t="s">
        <v>159</v>
      </c>
      <c r="E282" s="223" t="s">
        <v>1</v>
      </c>
      <c r="F282" s="224" t="s">
        <v>83</v>
      </c>
      <c r="G282" s="222"/>
      <c r="H282" s="225">
        <v>2</v>
      </c>
      <c r="I282" s="226"/>
      <c r="J282" s="222"/>
      <c r="K282" s="222"/>
      <c r="L282" s="227"/>
      <c r="M282" s="228"/>
      <c r="N282" s="229"/>
      <c r="O282" s="229"/>
      <c r="P282" s="229"/>
      <c r="Q282" s="229"/>
      <c r="R282" s="229"/>
      <c r="S282" s="229"/>
      <c r="T282" s="230"/>
      <c r="AT282" s="231" t="s">
        <v>159</v>
      </c>
      <c r="AU282" s="231" t="s">
        <v>83</v>
      </c>
      <c r="AV282" s="14" t="s">
        <v>83</v>
      </c>
      <c r="AW282" s="14" t="s">
        <v>30</v>
      </c>
      <c r="AX282" s="14" t="s">
        <v>81</v>
      </c>
      <c r="AY282" s="231" t="s">
        <v>142</v>
      </c>
    </row>
    <row r="283" spans="1:65" s="2" customFormat="1" ht="16.5" customHeight="1">
      <c r="A283" s="34"/>
      <c r="B283" s="35"/>
      <c r="C283" s="247" t="s">
        <v>522</v>
      </c>
      <c r="D283" s="247" t="s">
        <v>376</v>
      </c>
      <c r="E283" s="248" t="s">
        <v>1855</v>
      </c>
      <c r="F283" s="249" t="s">
        <v>1856</v>
      </c>
      <c r="G283" s="250" t="s">
        <v>290</v>
      </c>
      <c r="H283" s="251">
        <v>2</v>
      </c>
      <c r="I283" s="252"/>
      <c r="J283" s="253">
        <f>ROUND(I283*H283,2)</f>
        <v>0</v>
      </c>
      <c r="K283" s="249" t="s">
        <v>149</v>
      </c>
      <c r="L283" s="254"/>
      <c r="M283" s="255" t="s">
        <v>1</v>
      </c>
      <c r="N283" s="256" t="s">
        <v>38</v>
      </c>
      <c r="O283" s="71"/>
      <c r="P283" s="200">
        <f>O283*H283</f>
        <v>0</v>
      </c>
      <c r="Q283" s="200">
        <v>0.00018</v>
      </c>
      <c r="R283" s="200">
        <f>Q283*H283</f>
        <v>0.00036</v>
      </c>
      <c r="S283" s="200">
        <v>0</v>
      </c>
      <c r="T283" s="201">
        <f>S283*H283</f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202" t="s">
        <v>529</v>
      </c>
      <c r="AT283" s="202" t="s">
        <v>376</v>
      </c>
      <c r="AU283" s="202" t="s">
        <v>83</v>
      </c>
      <c r="AY283" s="17" t="s">
        <v>142</v>
      </c>
      <c r="BE283" s="203">
        <f>IF(N283="základní",J283,0)</f>
        <v>0</v>
      </c>
      <c r="BF283" s="203">
        <f>IF(N283="snížená",J283,0)</f>
        <v>0</v>
      </c>
      <c r="BG283" s="203">
        <f>IF(N283="zákl. přenesená",J283,0)</f>
        <v>0</v>
      </c>
      <c r="BH283" s="203">
        <f>IF(N283="sníž. přenesená",J283,0)</f>
        <v>0</v>
      </c>
      <c r="BI283" s="203">
        <f>IF(N283="nulová",J283,0)</f>
        <v>0</v>
      </c>
      <c r="BJ283" s="17" t="s">
        <v>81</v>
      </c>
      <c r="BK283" s="203">
        <f>ROUND(I283*H283,2)</f>
        <v>0</v>
      </c>
      <c r="BL283" s="17" t="s">
        <v>249</v>
      </c>
      <c r="BM283" s="202" t="s">
        <v>1857</v>
      </c>
    </row>
    <row r="284" spans="1:47" s="2" customFormat="1" ht="11.25">
      <c r="A284" s="34"/>
      <c r="B284" s="35"/>
      <c r="C284" s="36"/>
      <c r="D284" s="204" t="s">
        <v>152</v>
      </c>
      <c r="E284" s="36"/>
      <c r="F284" s="205" t="s">
        <v>1856</v>
      </c>
      <c r="G284" s="36"/>
      <c r="H284" s="36"/>
      <c r="I284" s="206"/>
      <c r="J284" s="36"/>
      <c r="K284" s="36"/>
      <c r="L284" s="39"/>
      <c r="M284" s="207"/>
      <c r="N284" s="208"/>
      <c r="O284" s="71"/>
      <c r="P284" s="71"/>
      <c r="Q284" s="71"/>
      <c r="R284" s="71"/>
      <c r="S284" s="71"/>
      <c r="T284" s="72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T284" s="17" t="s">
        <v>152</v>
      </c>
      <c r="AU284" s="17" t="s">
        <v>83</v>
      </c>
    </row>
    <row r="285" spans="1:65" s="2" customFormat="1" ht="21.75" customHeight="1">
      <c r="A285" s="34"/>
      <c r="B285" s="35"/>
      <c r="C285" s="191" t="s">
        <v>529</v>
      </c>
      <c r="D285" s="191" t="s">
        <v>145</v>
      </c>
      <c r="E285" s="192" t="s">
        <v>1858</v>
      </c>
      <c r="F285" s="193" t="s">
        <v>1859</v>
      </c>
      <c r="G285" s="194" t="s">
        <v>319</v>
      </c>
      <c r="H285" s="195">
        <v>1</v>
      </c>
      <c r="I285" s="196"/>
      <c r="J285" s="197">
        <f>ROUND(I285*H285,2)</f>
        <v>0</v>
      </c>
      <c r="K285" s="193" t="s">
        <v>149</v>
      </c>
      <c r="L285" s="39"/>
      <c r="M285" s="198" t="s">
        <v>1</v>
      </c>
      <c r="N285" s="199" t="s">
        <v>38</v>
      </c>
      <c r="O285" s="71"/>
      <c r="P285" s="200">
        <f>O285*H285</f>
        <v>0</v>
      </c>
      <c r="Q285" s="200">
        <v>0.0004</v>
      </c>
      <c r="R285" s="200">
        <f>Q285*H285</f>
        <v>0.0004</v>
      </c>
      <c r="S285" s="200">
        <v>0</v>
      </c>
      <c r="T285" s="201">
        <f>S285*H285</f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202" t="s">
        <v>249</v>
      </c>
      <c r="AT285" s="202" t="s">
        <v>145</v>
      </c>
      <c r="AU285" s="202" t="s">
        <v>83</v>
      </c>
      <c r="AY285" s="17" t="s">
        <v>142</v>
      </c>
      <c r="BE285" s="203">
        <f>IF(N285="základní",J285,0)</f>
        <v>0</v>
      </c>
      <c r="BF285" s="203">
        <f>IF(N285="snížená",J285,0)</f>
        <v>0</v>
      </c>
      <c r="BG285" s="203">
        <f>IF(N285="zákl. přenesená",J285,0)</f>
        <v>0</v>
      </c>
      <c r="BH285" s="203">
        <f>IF(N285="sníž. přenesená",J285,0)</f>
        <v>0</v>
      </c>
      <c r="BI285" s="203">
        <f>IF(N285="nulová",J285,0)</f>
        <v>0</v>
      </c>
      <c r="BJ285" s="17" t="s">
        <v>81</v>
      </c>
      <c r="BK285" s="203">
        <f>ROUND(I285*H285,2)</f>
        <v>0</v>
      </c>
      <c r="BL285" s="17" t="s">
        <v>249</v>
      </c>
      <c r="BM285" s="202" t="s">
        <v>1860</v>
      </c>
    </row>
    <row r="286" spans="1:47" s="2" customFormat="1" ht="19.5">
      <c r="A286" s="34"/>
      <c r="B286" s="35"/>
      <c r="C286" s="36"/>
      <c r="D286" s="204" t="s">
        <v>152</v>
      </c>
      <c r="E286" s="36"/>
      <c r="F286" s="205" t="s">
        <v>1861</v>
      </c>
      <c r="G286" s="36"/>
      <c r="H286" s="36"/>
      <c r="I286" s="206"/>
      <c r="J286" s="36"/>
      <c r="K286" s="36"/>
      <c r="L286" s="39"/>
      <c r="M286" s="207"/>
      <c r="N286" s="208"/>
      <c r="O286" s="71"/>
      <c r="P286" s="71"/>
      <c r="Q286" s="71"/>
      <c r="R286" s="71"/>
      <c r="S286" s="71"/>
      <c r="T286" s="72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T286" s="17" t="s">
        <v>152</v>
      </c>
      <c r="AU286" s="17" t="s">
        <v>83</v>
      </c>
    </row>
    <row r="287" spans="1:47" s="2" customFormat="1" ht="11.25">
      <c r="A287" s="34"/>
      <c r="B287" s="35"/>
      <c r="C287" s="36"/>
      <c r="D287" s="209" t="s">
        <v>153</v>
      </c>
      <c r="E287" s="36"/>
      <c r="F287" s="210" t="s">
        <v>1862</v>
      </c>
      <c r="G287" s="36"/>
      <c r="H287" s="36"/>
      <c r="I287" s="206"/>
      <c r="J287" s="36"/>
      <c r="K287" s="36"/>
      <c r="L287" s="39"/>
      <c r="M287" s="207"/>
      <c r="N287" s="208"/>
      <c r="O287" s="71"/>
      <c r="P287" s="71"/>
      <c r="Q287" s="71"/>
      <c r="R287" s="71"/>
      <c r="S287" s="71"/>
      <c r="T287" s="72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T287" s="17" t="s">
        <v>153</v>
      </c>
      <c r="AU287" s="17" t="s">
        <v>83</v>
      </c>
    </row>
    <row r="288" spans="2:51" s="13" customFormat="1" ht="11.25">
      <c r="B288" s="211"/>
      <c r="C288" s="212"/>
      <c r="D288" s="204" t="s">
        <v>159</v>
      </c>
      <c r="E288" s="213" t="s">
        <v>1</v>
      </c>
      <c r="F288" s="214" t="s">
        <v>1760</v>
      </c>
      <c r="G288" s="212"/>
      <c r="H288" s="213" t="s">
        <v>1</v>
      </c>
      <c r="I288" s="215"/>
      <c r="J288" s="212"/>
      <c r="K288" s="212"/>
      <c r="L288" s="216"/>
      <c r="M288" s="217"/>
      <c r="N288" s="218"/>
      <c r="O288" s="218"/>
      <c r="P288" s="218"/>
      <c r="Q288" s="218"/>
      <c r="R288" s="218"/>
      <c r="S288" s="218"/>
      <c r="T288" s="219"/>
      <c r="AT288" s="220" t="s">
        <v>159</v>
      </c>
      <c r="AU288" s="220" t="s">
        <v>83</v>
      </c>
      <c r="AV288" s="13" t="s">
        <v>81</v>
      </c>
      <c r="AW288" s="13" t="s">
        <v>30</v>
      </c>
      <c r="AX288" s="13" t="s">
        <v>73</v>
      </c>
      <c r="AY288" s="220" t="s">
        <v>142</v>
      </c>
    </row>
    <row r="289" spans="2:51" s="13" customFormat="1" ht="11.25">
      <c r="B289" s="211"/>
      <c r="C289" s="212"/>
      <c r="D289" s="204" t="s">
        <v>159</v>
      </c>
      <c r="E289" s="213" t="s">
        <v>1</v>
      </c>
      <c r="F289" s="214" t="s">
        <v>1863</v>
      </c>
      <c r="G289" s="212"/>
      <c r="H289" s="213" t="s">
        <v>1</v>
      </c>
      <c r="I289" s="215"/>
      <c r="J289" s="212"/>
      <c r="K289" s="212"/>
      <c r="L289" s="216"/>
      <c r="M289" s="217"/>
      <c r="N289" s="218"/>
      <c r="O289" s="218"/>
      <c r="P289" s="218"/>
      <c r="Q289" s="218"/>
      <c r="R289" s="218"/>
      <c r="S289" s="218"/>
      <c r="T289" s="219"/>
      <c r="AT289" s="220" t="s">
        <v>159</v>
      </c>
      <c r="AU289" s="220" t="s">
        <v>83</v>
      </c>
      <c r="AV289" s="13" t="s">
        <v>81</v>
      </c>
      <c r="AW289" s="13" t="s">
        <v>30</v>
      </c>
      <c r="AX289" s="13" t="s">
        <v>73</v>
      </c>
      <c r="AY289" s="220" t="s">
        <v>142</v>
      </c>
    </row>
    <row r="290" spans="2:51" s="14" customFormat="1" ht="11.25">
      <c r="B290" s="221"/>
      <c r="C290" s="222"/>
      <c r="D290" s="204" t="s">
        <v>159</v>
      </c>
      <c r="E290" s="223" t="s">
        <v>1</v>
      </c>
      <c r="F290" s="224" t="s">
        <v>1864</v>
      </c>
      <c r="G290" s="222"/>
      <c r="H290" s="225">
        <v>1</v>
      </c>
      <c r="I290" s="226"/>
      <c r="J290" s="222"/>
      <c r="K290" s="222"/>
      <c r="L290" s="227"/>
      <c r="M290" s="228"/>
      <c r="N290" s="229"/>
      <c r="O290" s="229"/>
      <c r="P290" s="229"/>
      <c r="Q290" s="229"/>
      <c r="R290" s="229"/>
      <c r="S290" s="229"/>
      <c r="T290" s="230"/>
      <c r="AT290" s="231" t="s">
        <v>159</v>
      </c>
      <c r="AU290" s="231" t="s">
        <v>83</v>
      </c>
      <c r="AV290" s="14" t="s">
        <v>83</v>
      </c>
      <c r="AW290" s="14" t="s">
        <v>30</v>
      </c>
      <c r="AX290" s="14" t="s">
        <v>81</v>
      </c>
      <c r="AY290" s="231" t="s">
        <v>142</v>
      </c>
    </row>
    <row r="291" spans="1:65" s="2" customFormat="1" ht="55.5" customHeight="1">
      <c r="A291" s="34"/>
      <c r="B291" s="35"/>
      <c r="C291" s="247" t="s">
        <v>536</v>
      </c>
      <c r="D291" s="247" t="s">
        <v>376</v>
      </c>
      <c r="E291" s="248" t="s">
        <v>1865</v>
      </c>
      <c r="F291" s="249" t="s">
        <v>1866</v>
      </c>
      <c r="G291" s="250" t="s">
        <v>319</v>
      </c>
      <c r="H291" s="251">
        <v>1.2</v>
      </c>
      <c r="I291" s="252"/>
      <c r="J291" s="253">
        <f>ROUND(I291*H291,2)</f>
        <v>0</v>
      </c>
      <c r="K291" s="249" t="s">
        <v>149</v>
      </c>
      <c r="L291" s="254"/>
      <c r="M291" s="255" t="s">
        <v>1</v>
      </c>
      <c r="N291" s="256" t="s">
        <v>38</v>
      </c>
      <c r="O291" s="71"/>
      <c r="P291" s="200">
        <f>O291*H291</f>
        <v>0</v>
      </c>
      <c r="Q291" s="200">
        <v>0.0043</v>
      </c>
      <c r="R291" s="200">
        <f>Q291*H291</f>
        <v>0.00516</v>
      </c>
      <c r="S291" s="200">
        <v>0</v>
      </c>
      <c r="T291" s="201">
        <f>S291*H291</f>
        <v>0</v>
      </c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R291" s="202" t="s">
        <v>529</v>
      </c>
      <c r="AT291" s="202" t="s">
        <v>376</v>
      </c>
      <c r="AU291" s="202" t="s">
        <v>83</v>
      </c>
      <c r="AY291" s="17" t="s">
        <v>142</v>
      </c>
      <c r="BE291" s="203">
        <f>IF(N291="základní",J291,0)</f>
        <v>0</v>
      </c>
      <c r="BF291" s="203">
        <f>IF(N291="snížená",J291,0)</f>
        <v>0</v>
      </c>
      <c r="BG291" s="203">
        <f>IF(N291="zákl. přenesená",J291,0)</f>
        <v>0</v>
      </c>
      <c r="BH291" s="203">
        <f>IF(N291="sníž. přenesená",J291,0)</f>
        <v>0</v>
      </c>
      <c r="BI291" s="203">
        <f>IF(N291="nulová",J291,0)</f>
        <v>0</v>
      </c>
      <c r="BJ291" s="17" t="s">
        <v>81</v>
      </c>
      <c r="BK291" s="203">
        <f>ROUND(I291*H291,2)</f>
        <v>0</v>
      </c>
      <c r="BL291" s="17" t="s">
        <v>249</v>
      </c>
      <c r="BM291" s="202" t="s">
        <v>1867</v>
      </c>
    </row>
    <row r="292" spans="1:47" s="2" customFormat="1" ht="29.25">
      <c r="A292" s="34"/>
      <c r="B292" s="35"/>
      <c r="C292" s="36"/>
      <c r="D292" s="204" t="s">
        <v>152</v>
      </c>
      <c r="E292" s="36"/>
      <c r="F292" s="205" t="s">
        <v>1866</v>
      </c>
      <c r="G292" s="36"/>
      <c r="H292" s="36"/>
      <c r="I292" s="206"/>
      <c r="J292" s="36"/>
      <c r="K292" s="36"/>
      <c r="L292" s="39"/>
      <c r="M292" s="207"/>
      <c r="N292" s="208"/>
      <c r="O292" s="71"/>
      <c r="P292" s="71"/>
      <c r="Q292" s="71"/>
      <c r="R292" s="71"/>
      <c r="S292" s="71"/>
      <c r="T292" s="72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T292" s="17" t="s">
        <v>152</v>
      </c>
      <c r="AU292" s="17" t="s">
        <v>83</v>
      </c>
    </row>
    <row r="293" spans="2:51" s="14" customFormat="1" ht="11.25">
      <c r="B293" s="221"/>
      <c r="C293" s="222"/>
      <c r="D293" s="204" t="s">
        <v>159</v>
      </c>
      <c r="E293" s="222"/>
      <c r="F293" s="224" t="s">
        <v>1868</v>
      </c>
      <c r="G293" s="222"/>
      <c r="H293" s="225">
        <v>1.2</v>
      </c>
      <c r="I293" s="226"/>
      <c r="J293" s="222"/>
      <c r="K293" s="222"/>
      <c r="L293" s="227"/>
      <c r="M293" s="228"/>
      <c r="N293" s="229"/>
      <c r="O293" s="229"/>
      <c r="P293" s="229"/>
      <c r="Q293" s="229"/>
      <c r="R293" s="229"/>
      <c r="S293" s="229"/>
      <c r="T293" s="230"/>
      <c r="AT293" s="231" t="s">
        <v>159</v>
      </c>
      <c r="AU293" s="231" t="s">
        <v>83</v>
      </c>
      <c r="AV293" s="14" t="s">
        <v>83</v>
      </c>
      <c r="AW293" s="14" t="s">
        <v>4</v>
      </c>
      <c r="AX293" s="14" t="s">
        <v>81</v>
      </c>
      <c r="AY293" s="231" t="s">
        <v>142</v>
      </c>
    </row>
    <row r="294" spans="1:65" s="2" customFormat="1" ht="24.2" customHeight="1">
      <c r="A294" s="34"/>
      <c r="B294" s="35"/>
      <c r="C294" s="191" t="s">
        <v>542</v>
      </c>
      <c r="D294" s="191" t="s">
        <v>145</v>
      </c>
      <c r="E294" s="192" t="s">
        <v>1088</v>
      </c>
      <c r="F294" s="193" t="s">
        <v>1089</v>
      </c>
      <c r="G294" s="194" t="s">
        <v>290</v>
      </c>
      <c r="H294" s="195">
        <v>7.6</v>
      </c>
      <c r="I294" s="196"/>
      <c r="J294" s="197">
        <f>ROUND(I294*H294,2)</f>
        <v>0</v>
      </c>
      <c r="K294" s="193" t="s">
        <v>149</v>
      </c>
      <c r="L294" s="39"/>
      <c r="M294" s="198" t="s">
        <v>1</v>
      </c>
      <c r="N294" s="199" t="s">
        <v>38</v>
      </c>
      <c r="O294" s="71"/>
      <c r="P294" s="200">
        <f>O294*H294</f>
        <v>0</v>
      </c>
      <c r="Q294" s="200">
        <v>0</v>
      </c>
      <c r="R294" s="200">
        <f>Q294*H294</f>
        <v>0</v>
      </c>
      <c r="S294" s="200">
        <v>0</v>
      </c>
      <c r="T294" s="201">
        <f>S294*H294</f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202" t="s">
        <v>249</v>
      </c>
      <c r="AT294" s="202" t="s">
        <v>145</v>
      </c>
      <c r="AU294" s="202" t="s">
        <v>83</v>
      </c>
      <c r="AY294" s="17" t="s">
        <v>142</v>
      </c>
      <c r="BE294" s="203">
        <f>IF(N294="základní",J294,0)</f>
        <v>0</v>
      </c>
      <c r="BF294" s="203">
        <f>IF(N294="snížená",J294,0)</f>
        <v>0</v>
      </c>
      <c r="BG294" s="203">
        <f>IF(N294="zákl. přenesená",J294,0)</f>
        <v>0</v>
      </c>
      <c r="BH294" s="203">
        <f>IF(N294="sníž. přenesená",J294,0)</f>
        <v>0</v>
      </c>
      <c r="BI294" s="203">
        <f>IF(N294="nulová",J294,0)</f>
        <v>0</v>
      </c>
      <c r="BJ294" s="17" t="s">
        <v>81</v>
      </c>
      <c r="BK294" s="203">
        <f>ROUND(I294*H294,2)</f>
        <v>0</v>
      </c>
      <c r="BL294" s="17" t="s">
        <v>249</v>
      </c>
      <c r="BM294" s="202" t="s">
        <v>1869</v>
      </c>
    </row>
    <row r="295" spans="1:47" s="2" customFormat="1" ht="19.5">
      <c r="A295" s="34"/>
      <c r="B295" s="35"/>
      <c r="C295" s="36"/>
      <c r="D295" s="204" t="s">
        <v>152</v>
      </c>
      <c r="E295" s="36"/>
      <c r="F295" s="205" t="s">
        <v>1091</v>
      </c>
      <c r="G295" s="36"/>
      <c r="H295" s="36"/>
      <c r="I295" s="206"/>
      <c r="J295" s="36"/>
      <c r="K295" s="36"/>
      <c r="L295" s="39"/>
      <c r="M295" s="207"/>
      <c r="N295" s="208"/>
      <c r="O295" s="71"/>
      <c r="P295" s="71"/>
      <c r="Q295" s="71"/>
      <c r="R295" s="71"/>
      <c r="S295" s="71"/>
      <c r="T295" s="72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T295" s="17" t="s">
        <v>152</v>
      </c>
      <c r="AU295" s="17" t="s">
        <v>83</v>
      </c>
    </row>
    <row r="296" spans="1:47" s="2" customFormat="1" ht="11.25">
      <c r="A296" s="34"/>
      <c r="B296" s="35"/>
      <c r="C296" s="36"/>
      <c r="D296" s="209" t="s">
        <v>153</v>
      </c>
      <c r="E296" s="36"/>
      <c r="F296" s="210" t="s">
        <v>1092</v>
      </c>
      <c r="G296" s="36"/>
      <c r="H296" s="36"/>
      <c r="I296" s="206"/>
      <c r="J296" s="36"/>
      <c r="K296" s="36"/>
      <c r="L296" s="39"/>
      <c r="M296" s="207"/>
      <c r="N296" s="208"/>
      <c r="O296" s="71"/>
      <c r="P296" s="71"/>
      <c r="Q296" s="71"/>
      <c r="R296" s="71"/>
      <c r="S296" s="71"/>
      <c r="T296" s="72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T296" s="17" t="s">
        <v>153</v>
      </c>
      <c r="AU296" s="17" t="s">
        <v>83</v>
      </c>
    </row>
    <row r="297" spans="2:51" s="13" customFormat="1" ht="11.25">
      <c r="B297" s="211"/>
      <c r="C297" s="212"/>
      <c r="D297" s="204" t="s">
        <v>159</v>
      </c>
      <c r="E297" s="213" t="s">
        <v>1</v>
      </c>
      <c r="F297" s="214" t="s">
        <v>1760</v>
      </c>
      <c r="G297" s="212"/>
      <c r="H297" s="213" t="s">
        <v>1</v>
      </c>
      <c r="I297" s="215"/>
      <c r="J297" s="212"/>
      <c r="K297" s="212"/>
      <c r="L297" s="216"/>
      <c r="M297" s="217"/>
      <c r="N297" s="218"/>
      <c r="O297" s="218"/>
      <c r="P297" s="218"/>
      <c r="Q297" s="218"/>
      <c r="R297" s="218"/>
      <c r="S297" s="218"/>
      <c r="T297" s="219"/>
      <c r="AT297" s="220" t="s">
        <v>159</v>
      </c>
      <c r="AU297" s="220" t="s">
        <v>83</v>
      </c>
      <c r="AV297" s="13" t="s">
        <v>81</v>
      </c>
      <c r="AW297" s="13" t="s">
        <v>30</v>
      </c>
      <c r="AX297" s="13" t="s">
        <v>73</v>
      </c>
      <c r="AY297" s="220" t="s">
        <v>142</v>
      </c>
    </row>
    <row r="298" spans="2:51" s="14" customFormat="1" ht="11.25">
      <c r="B298" s="221"/>
      <c r="C298" s="222"/>
      <c r="D298" s="204" t="s">
        <v>159</v>
      </c>
      <c r="E298" s="223" t="s">
        <v>1</v>
      </c>
      <c r="F298" s="224" t="s">
        <v>1832</v>
      </c>
      <c r="G298" s="222"/>
      <c r="H298" s="225">
        <v>7.6</v>
      </c>
      <c r="I298" s="226"/>
      <c r="J298" s="222"/>
      <c r="K298" s="222"/>
      <c r="L298" s="227"/>
      <c r="M298" s="228"/>
      <c r="N298" s="229"/>
      <c r="O298" s="229"/>
      <c r="P298" s="229"/>
      <c r="Q298" s="229"/>
      <c r="R298" s="229"/>
      <c r="S298" s="229"/>
      <c r="T298" s="230"/>
      <c r="AT298" s="231" t="s">
        <v>159</v>
      </c>
      <c r="AU298" s="231" t="s">
        <v>83</v>
      </c>
      <c r="AV298" s="14" t="s">
        <v>83</v>
      </c>
      <c r="AW298" s="14" t="s">
        <v>30</v>
      </c>
      <c r="AX298" s="14" t="s">
        <v>81</v>
      </c>
      <c r="AY298" s="231" t="s">
        <v>142</v>
      </c>
    </row>
    <row r="299" spans="1:65" s="2" customFormat="1" ht="24.2" customHeight="1">
      <c r="A299" s="34"/>
      <c r="B299" s="35"/>
      <c r="C299" s="247" t="s">
        <v>452</v>
      </c>
      <c r="D299" s="247" t="s">
        <v>376</v>
      </c>
      <c r="E299" s="248" t="s">
        <v>1096</v>
      </c>
      <c r="F299" s="249" t="s">
        <v>1097</v>
      </c>
      <c r="G299" s="250" t="s">
        <v>1098</v>
      </c>
      <c r="H299" s="251">
        <v>7.6</v>
      </c>
      <c r="I299" s="252"/>
      <c r="J299" s="253">
        <f>ROUND(I299*H299,2)</f>
        <v>0</v>
      </c>
      <c r="K299" s="249" t="s">
        <v>149</v>
      </c>
      <c r="L299" s="254"/>
      <c r="M299" s="255" t="s">
        <v>1</v>
      </c>
      <c r="N299" s="256" t="s">
        <v>38</v>
      </c>
      <c r="O299" s="71"/>
      <c r="P299" s="200">
        <f>O299*H299</f>
        <v>0</v>
      </c>
      <c r="Q299" s="200">
        <v>0.00155</v>
      </c>
      <c r="R299" s="200">
        <f>Q299*H299</f>
        <v>0.011779999999999999</v>
      </c>
      <c r="S299" s="200">
        <v>0</v>
      </c>
      <c r="T299" s="201">
        <f>S299*H299</f>
        <v>0</v>
      </c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R299" s="202" t="s">
        <v>529</v>
      </c>
      <c r="AT299" s="202" t="s">
        <v>376</v>
      </c>
      <c r="AU299" s="202" t="s">
        <v>83</v>
      </c>
      <c r="AY299" s="17" t="s">
        <v>142</v>
      </c>
      <c r="BE299" s="203">
        <f>IF(N299="základní",J299,0)</f>
        <v>0</v>
      </c>
      <c r="BF299" s="203">
        <f>IF(N299="snížená",J299,0)</f>
        <v>0</v>
      </c>
      <c r="BG299" s="203">
        <f>IF(N299="zákl. přenesená",J299,0)</f>
        <v>0</v>
      </c>
      <c r="BH299" s="203">
        <f>IF(N299="sníž. přenesená",J299,0)</f>
        <v>0</v>
      </c>
      <c r="BI299" s="203">
        <f>IF(N299="nulová",J299,0)</f>
        <v>0</v>
      </c>
      <c r="BJ299" s="17" t="s">
        <v>81</v>
      </c>
      <c r="BK299" s="203">
        <f>ROUND(I299*H299,2)</f>
        <v>0</v>
      </c>
      <c r="BL299" s="17" t="s">
        <v>249</v>
      </c>
      <c r="BM299" s="202" t="s">
        <v>1870</v>
      </c>
    </row>
    <row r="300" spans="1:47" s="2" customFormat="1" ht="19.5">
      <c r="A300" s="34"/>
      <c r="B300" s="35"/>
      <c r="C300" s="36"/>
      <c r="D300" s="204" t="s">
        <v>152</v>
      </c>
      <c r="E300" s="36"/>
      <c r="F300" s="205" t="s">
        <v>1097</v>
      </c>
      <c r="G300" s="36"/>
      <c r="H300" s="36"/>
      <c r="I300" s="206"/>
      <c r="J300" s="36"/>
      <c r="K300" s="36"/>
      <c r="L300" s="39"/>
      <c r="M300" s="207"/>
      <c r="N300" s="208"/>
      <c r="O300" s="71"/>
      <c r="P300" s="71"/>
      <c r="Q300" s="71"/>
      <c r="R300" s="71"/>
      <c r="S300" s="71"/>
      <c r="T300" s="72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T300" s="17" t="s">
        <v>152</v>
      </c>
      <c r="AU300" s="17" t="s">
        <v>83</v>
      </c>
    </row>
    <row r="301" spans="1:65" s="2" customFormat="1" ht="24.2" customHeight="1">
      <c r="A301" s="34"/>
      <c r="B301" s="35"/>
      <c r="C301" s="191" t="s">
        <v>556</v>
      </c>
      <c r="D301" s="191" t="s">
        <v>145</v>
      </c>
      <c r="E301" s="192" t="s">
        <v>1128</v>
      </c>
      <c r="F301" s="193" t="s">
        <v>1129</v>
      </c>
      <c r="G301" s="194" t="s">
        <v>290</v>
      </c>
      <c r="H301" s="195">
        <v>7.6</v>
      </c>
      <c r="I301" s="196"/>
      <c r="J301" s="197">
        <f>ROUND(I301*H301,2)</f>
        <v>0</v>
      </c>
      <c r="K301" s="193" t="s">
        <v>149</v>
      </c>
      <c r="L301" s="39"/>
      <c r="M301" s="198" t="s">
        <v>1</v>
      </c>
      <c r="N301" s="199" t="s">
        <v>38</v>
      </c>
      <c r="O301" s="71"/>
      <c r="P301" s="200">
        <f>O301*H301</f>
        <v>0</v>
      </c>
      <c r="Q301" s="200">
        <v>0.001</v>
      </c>
      <c r="R301" s="200">
        <f>Q301*H301</f>
        <v>0.0076</v>
      </c>
      <c r="S301" s="200">
        <v>0</v>
      </c>
      <c r="T301" s="201">
        <f>S301*H301</f>
        <v>0</v>
      </c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R301" s="202" t="s">
        <v>249</v>
      </c>
      <c r="AT301" s="202" t="s">
        <v>145</v>
      </c>
      <c r="AU301" s="202" t="s">
        <v>83</v>
      </c>
      <c r="AY301" s="17" t="s">
        <v>142</v>
      </c>
      <c r="BE301" s="203">
        <f>IF(N301="základní",J301,0)</f>
        <v>0</v>
      </c>
      <c r="BF301" s="203">
        <f>IF(N301="snížená",J301,0)</f>
        <v>0</v>
      </c>
      <c r="BG301" s="203">
        <f>IF(N301="zákl. přenesená",J301,0)</f>
        <v>0</v>
      </c>
      <c r="BH301" s="203">
        <f>IF(N301="sníž. přenesená",J301,0)</f>
        <v>0</v>
      </c>
      <c r="BI301" s="203">
        <f>IF(N301="nulová",J301,0)</f>
        <v>0</v>
      </c>
      <c r="BJ301" s="17" t="s">
        <v>81</v>
      </c>
      <c r="BK301" s="203">
        <f>ROUND(I301*H301,2)</f>
        <v>0</v>
      </c>
      <c r="BL301" s="17" t="s">
        <v>249</v>
      </c>
      <c r="BM301" s="202" t="s">
        <v>1871</v>
      </c>
    </row>
    <row r="302" spans="1:47" s="2" customFormat="1" ht="19.5">
      <c r="A302" s="34"/>
      <c r="B302" s="35"/>
      <c r="C302" s="36"/>
      <c r="D302" s="204" t="s">
        <v>152</v>
      </c>
      <c r="E302" s="36"/>
      <c r="F302" s="205" t="s">
        <v>1131</v>
      </c>
      <c r="G302" s="36"/>
      <c r="H302" s="36"/>
      <c r="I302" s="206"/>
      <c r="J302" s="36"/>
      <c r="K302" s="36"/>
      <c r="L302" s="39"/>
      <c r="M302" s="207"/>
      <c r="N302" s="208"/>
      <c r="O302" s="71"/>
      <c r="P302" s="71"/>
      <c r="Q302" s="71"/>
      <c r="R302" s="71"/>
      <c r="S302" s="71"/>
      <c r="T302" s="72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T302" s="17" t="s">
        <v>152</v>
      </c>
      <c r="AU302" s="17" t="s">
        <v>83</v>
      </c>
    </row>
    <row r="303" spans="1:47" s="2" customFormat="1" ht="11.25">
      <c r="A303" s="34"/>
      <c r="B303" s="35"/>
      <c r="C303" s="36"/>
      <c r="D303" s="209" t="s">
        <v>153</v>
      </c>
      <c r="E303" s="36"/>
      <c r="F303" s="210" t="s">
        <v>1132</v>
      </c>
      <c r="G303" s="36"/>
      <c r="H303" s="36"/>
      <c r="I303" s="206"/>
      <c r="J303" s="36"/>
      <c r="K303" s="36"/>
      <c r="L303" s="39"/>
      <c r="M303" s="207"/>
      <c r="N303" s="208"/>
      <c r="O303" s="71"/>
      <c r="P303" s="71"/>
      <c r="Q303" s="71"/>
      <c r="R303" s="71"/>
      <c r="S303" s="71"/>
      <c r="T303" s="72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T303" s="17" t="s">
        <v>153</v>
      </c>
      <c r="AU303" s="17" t="s">
        <v>83</v>
      </c>
    </row>
    <row r="304" spans="2:51" s="13" customFormat="1" ht="11.25">
      <c r="B304" s="211"/>
      <c r="C304" s="212"/>
      <c r="D304" s="204" t="s">
        <v>159</v>
      </c>
      <c r="E304" s="213" t="s">
        <v>1</v>
      </c>
      <c r="F304" s="214" t="s">
        <v>1760</v>
      </c>
      <c r="G304" s="212"/>
      <c r="H304" s="213" t="s">
        <v>1</v>
      </c>
      <c r="I304" s="215"/>
      <c r="J304" s="212"/>
      <c r="K304" s="212"/>
      <c r="L304" s="216"/>
      <c r="M304" s="217"/>
      <c r="N304" s="218"/>
      <c r="O304" s="218"/>
      <c r="P304" s="218"/>
      <c r="Q304" s="218"/>
      <c r="R304" s="218"/>
      <c r="S304" s="218"/>
      <c r="T304" s="219"/>
      <c r="AT304" s="220" t="s">
        <v>159</v>
      </c>
      <c r="AU304" s="220" t="s">
        <v>83</v>
      </c>
      <c r="AV304" s="13" t="s">
        <v>81</v>
      </c>
      <c r="AW304" s="13" t="s">
        <v>30</v>
      </c>
      <c r="AX304" s="13" t="s">
        <v>73</v>
      </c>
      <c r="AY304" s="220" t="s">
        <v>142</v>
      </c>
    </row>
    <row r="305" spans="2:51" s="14" customFormat="1" ht="11.25">
      <c r="B305" s="221"/>
      <c r="C305" s="222"/>
      <c r="D305" s="204" t="s">
        <v>159</v>
      </c>
      <c r="E305" s="223" t="s">
        <v>1</v>
      </c>
      <c r="F305" s="224" t="s">
        <v>1832</v>
      </c>
      <c r="G305" s="222"/>
      <c r="H305" s="225">
        <v>7.6</v>
      </c>
      <c r="I305" s="226"/>
      <c r="J305" s="222"/>
      <c r="K305" s="222"/>
      <c r="L305" s="227"/>
      <c r="M305" s="228"/>
      <c r="N305" s="229"/>
      <c r="O305" s="229"/>
      <c r="P305" s="229"/>
      <c r="Q305" s="229"/>
      <c r="R305" s="229"/>
      <c r="S305" s="229"/>
      <c r="T305" s="230"/>
      <c r="AT305" s="231" t="s">
        <v>159</v>
      </c>
      <c r="AU305" s="231" t="s">
        <v>83</v>
      </c>
      <c r="AV305" s="14" t="s">
        <v>83</v>
      </c>
      <c r="AW305" s="14" t="s">
        <v>30</v>
      </c>
      <c r="AX305" s="14" t="s">
        <v>81</v>
      </c>
      <c r="AY305" s="231" t="s">
        <v>142</v>
      </c>
    </row>
    <row r="306" spans="1:65" s="2" customFormat="1" ht="16.5" customHeight="1">
      <c r="A306" s="34"/>
      <c r="B306" s="35"/>
      <c r="C306" s="247" t="s">
        <v>562</v>
      </c>
      <c r="D306" s="247" t="s">
        <v>376</v>
      </c>
      <c r="E306" s="248" t="s">
        <v>1134</v>
      </c>
      <c r="F306" s="249" t="s">
        <v>1135</v>
      </c>
      <c r="G306" s="250" t="s">
        <v>455</v>
      </c>
      <c r="H306" s="251">
        <v>7.6</v>
      </c>
      <c r="I306" s="252"/>
      <c r="J306" s="253">
        <f>ROUND(I306*H306,2)</f>
        <v>0</v>
      </c>
      <c r="K306" s="249" t="s">
        <v>1</v>
      </c>
      <c r="L306" s="254"/>
      <c r="M306" s="255" t="s">
        <v>1</v>
      </c>
      <c r="N306" s="256" t="s">
        <v>38</v>
      </c>
      <c r="O306" s="71"/>
      <c r="P306" s="200">
        <f>O306*H306</f>
        <v>0</v>
      </c>
      <c r="Q306" s="200">
        <v>0.001</v>
      </c>
      <c r="R306" s="200">
        <f>Q306*H306</f>
        <v>0.0076</v>
      </c>
      <c r="S306" s="200">
        <v>0</v>
      </c>
      <c r="T306" s="201">
        <f>S306*H306</f>
        <v>0</v>
      </c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R306" s="202" t="s">
        <v>529</v>
      </c>
      <c r="AT306" s="202" t="s">
        <v>376</v>
      </c>
      <c r="AU306" s="202" t="s">
        <v>83</v>
      </c>
      <c r="AY306" s="17" t="s">
        <v>142</v>
      </c>
      <c r="BE306" s="203">
        <f>IF(N306="základní",J306,0)</f>
        <v>0</v>
      </c>
      <c r="BF306" s="203">
        <f>IF(N306="snížená",J306,0)</f>
        <v>0</v>
      </c>
      <c r="BG306" s="203">
        <f>IF(N306="zákl. přenesená",J306,0)</f>
        <v>0</v>
      </c>
      <c r="BH306" s="203">
        <f>IF(N306="sníž. přenesená",J306,0)</f>
        <v>0</v>
      </c>
      <c r="BI306" s="203">
        <f>IF(N306="nulová",J306,0)</f>
        <v>0</v>
      </c>
      <c r="BJ306" s="17" t="s">
        <v>81</v>
      </c>
      <c r="BK306" s="203">
        <f>ROUND(I306*H306,2)</f>
        <v>0</v>
      </c>
      <c r="BL306" s="17" t="s">
        <v>249</v>
      </c>
      <c r="BM306" s="202" t="s">
        <v>1872</v>
      </c>
    </row>
    <row r="307" spans="1:47" s="2" customFormat="1" ht="11.25">
      <c r="A307" s="34"/>
      <c r="B307" s="35"/>
      <c r="C307" s="36"/>
      <c r="D307" s="204" t="s">
        <v>152</v>
      </c>
      <c r="E307" s="36"/>
      <c r="F307" s="205" t="s">
        <v>1135</v>
      </c>
      <c r="G307" s="36"/>
      <c r="H307" s="36"/>
      <c r="I307" s="206"/>
      <c r="J307" s="36"/>
      <c r="K307" s="36"/>
      <c r="L307" s="39"/>
      <c r="M307" s="207"/>
      <c r="N307" s="208"/>
      <c r="O307" s="71"/>
      <c r="P307" s="71"/>
      <c r="Q307" s="71"/>
      <c r="R307" s="71"/>
      <c r="S307" s="71"/>
      <c r="T307" s="72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T307" s="17" t="s">
        <v>152</v>
      </c>
      <c r="AU307" s="17" t="s">
        <v>83</v>
      </c>
    </row>
    <row r="308" spans="2:51" s="14" customFormat="1" ht="11.25">
      <c r="B308" s="221"/>
      <c r="C308" s="222"/>
      <c r="D308" s="204" t="s">
        <v>159</v>
      </c>
      <c r="E308" s="223" t="s">
        <v>1</v>
      </c>
      <c r="F308" s="224" t="s">
        <v>1873</v>
      </c>
      <c r="G308" s="222"/>
      <c r="H308" s="225">
        <v>7.6</v>
      </c>
      <c r="I308" s="226"/>
      <c r="J308" s="222"/>
      <c r="K308" s="222"/>
      <c r="L308" s="227"/>
      <c r="M308" s="228"/>
      <c r="N308" s="229"/>
      <c r="O308" s="229"/>
      <c r="P308" s="229"/>
      <c r="Q308" s="229"/>
      <c r="R308" s="229"/>
      <c r="S308" s="229"/>
      <c r="T308" s="230"/>
      <c r="AT308" s="231" t="s">
        <v>159</v>
      </c>
      <c r="AU308" s="231" t="s">
        <v>83</v>
      </c>
      <c r="AV308" s="14" t="s">
        <v>83</v>
      </c>
      <c r="AW308" s="14" t="s">
        <v>30</v>
      </c>
      <c r="AX308" s="14" t="s">
        <v>81</v>
      </c>
      <c r="AY308" s="231" t="s">
        <v>142</v>
      </c>
    </row>
    <row r="309" spans="2:63" s="12" customFormat="1" ht="22.9" customHeight="1">
      <c r="B309" s="175"/>
      <c r="C309" s="176"/>
      <c r="D309" s="177" t="s">
        <v>72</v>
      </c>
      <c r="E309" s="189" t="s">
        <v>1874</v>
      </c>
      <c r="F309" s="189" t="s">
        <v>1875</v>
      </c>
      <c r="G309" s="176"/>
      <c r="H309" s="176"/>
      <c r="I309" s="179"/>
      <c r="J309" s="190">
        <f>BK309</f>
        <v>0</v>
      </c>
      <c r="K309" s="176"/>
      <c r="L309" s="181"/>
      <c r="M309" s="182"/>
      <c r="N309" s="183"/>
      <c r="O309" s="183"/>
      <c r="P309" s="184">
        <f>SUM(P310:P329)</f>
        <v>0</v>
      </c>
      <c r="Q309" s="183"/>
      <c r="R309" s="184">
        <f>SUM(R310:R329)</f>
        <v>0.01337</v>
      </c>
      <c r="S309" s="183"/>
      <c r="T309" s="185">
        <f>SUM(T310:T329)</f>
        <v>0.017358</v>
      </c>
      <c r="AR309" s="186" t="s">
        <v>83</v>
      </c>
      <c r="AT309" s="187" t="s">
        <v>72</v>
      </c>
      <c r="AU309" s="187" t="s">
        <v>81</v>
      </c>
      <c r="AY309" s="186" t="s">
        <v>142</v>
      </c>
      <c r="BK309" s="188">
        <f>SUM(BK310:BK329)</f>
        <v>0</v>
      </c>
    </row>
    <row r="310" spans="1:65" s="2" customFormat="1" ht="16.5" customHeight="1">
      <c r="A310" s="34"/>
      <c r="B310" s="35"/>
      <c r="C310" s="191" t="s">
        <v>571</v>
      </c>
      <c r="D310" s="191" t="s">
        <v>145</v>
      </c>
      <c r="E310" s="192" t="s">
        <v>1876</v>
      </c>
      <c r="F310" s="193" t="s">
        <v>1877</v>
      </c>
      <c r="G310" s="194" t="s">
        <v>290</v>
      </c>
      <c r="H310" s="195">
        <v>6.6</v>
      </c>
      <c r="I310" s="196"/>
      <c r="J310" s="197">
        <f>ROUND(I310*H310,2)</f>
        <v>0</v>
      </c>
      <c r="K310" s="193" t="s">
        <v>149</v>
      </c>
      <c r="L310" s="39"/>
      <c r="M310" s="198" t="s">
        <v>1</v>
      </c>
      <c r="N310" s="199" t="s">
        <v>38</v>
      </c>
      <c r="O310" s="71"/>
      <c r="P310" s="200">
        <f>O310*H310</f>
        <v>0</v>
      </c>
      <c r="Q310" s="200">
        <v>0</v>
      </c>
      <c r="R310" s="200">
        <f>Q310*H310</f>
        <v>0</v>
      </c>
      <c r="S310" s="200">
        <v>0.00263</v>
      </c>
      <c r="T310" s="201">
        <f>S310*H310</f>
        <v>0.017358</v>
      </c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R310" s="202" t="s">
        <v>249</v>
      </c>
      <c r="AT310" s="202" t="s">
        <v>145</v>
      </c>
      <c r="AU310" s="202" t="s">
        <v>83</v>
      </c>
      <c r="AY310" s="17" t="s">
        <v>142</v>
      </c>
      <c r="BE310" s="203">
        <f>IF(N310="základní",J310,0)</f>
        <v>0</v>
      </c>
      <c r="BF310" s="203">
        <f>IF(N310="snížená",J310,0)</f>
        <v>0</v>
      </c>
      <c r="BG310" s="203">
        <f>IF(N310="zákl. přenesená",J310,0)</f>
        <v>0</v>
      </c>
      <c r="BH310" s="203">
        <f>IF(N310="sníž. přenesená",J310,0)</f>
        <v>0</v>
      </c>
      <c r="BI310" s="203">
        <f>IF(N310="nulová",J310,0)</f>
        <v>0</v>
      </c>
      <c r="BJ310" s="17" t="s">
        <v>81</v>
      </c>
      <c r="BK310" s="203">
        <f>ROUND(I310*H310,2)</f>
        <v>0</v>
      </c>
      <c r="BL310" s="17" t="s">
        <v>249</v>
      </c>
      <c r="BM310" s="202" t="s">
        <v>1878</v>
      </c>
    </row>
    <row r="311" spans="1:47" s="2" customFormat="1" ht="19.5">
      <c r="A311" s="34"/>
      <c r="B311" s="35"/>
      <c r="C311" s="36"/>
      <c r="D311" s="204" t="s">
        <v>152</v>
      </c>
      <c r="E311" s="36"/>
      <c r="F311" s="205" t="s">
        <v>1879</v>
      </c>
      <c r="G311" s="36"/>
      <c r="H311" s="36"/>
      <c r="I311" s="206"/>
      <c r="J311" s="36"/>
      <c r="K311" s="36"/>
      <c r="L311" s="39"/>
      <c r="M311" s="207"/>
      <c r="N311" s="208"/>
      <c r="O311" s="71"/>
      <c r="P311" s="71"/>
      <c r="Q311" s="71"/>
      <c r="R311" s="71"/>
      <c r="S311" s="71"/>
      <c r="T311" s="72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T311" s="17" t="s">
        <v>152</v>
      </c>
      <c r="AU311" s="17" t="s">
        <v>83</v>
      </c>
    </row>
    <row r="312" spans="1:47" s="2" customFormat="1" ht="11.25">
      <c r="A312" s="34"/>
      <c r="B312" s="35"/>
      <c r="C312" s="36"/>
      <c r="D312" s="209" t="s">
        <v>153</v>
      </c>
      <c r="E312" s="36"/>
      <c r="F312" s="210" t="s">
        <v>1880</v>
      </c>
      <c r="G312" s="36"/>
      <c r="H312" s="36"/>
      <c r="I312" s="206"/>
      <c r="J312" s="36"/>
      <c r="K312" s="36"/>
      <c r="L312" s="39"/>
      <c r="M312" s="207"/>
      <c r="N312" s="208"/>
      <c r="O312" s="71"/>
      <c r="P312" s="71"/>
      <c r="Q312" s="71"/>
      <c r="R312" s="71"/>
      <c r="S312" s="71"/>
      <c r="T312" s="72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T312" s="17" t="s">
        <v>153</v>
      </c>
      <c r="AU312" s="17" t="s">
        <v>83</v>
      </c>
    </row>
    <row r="313" spans="2:51" s="13" customFormat="1" ht="11.25">
      <c r="B313" s="211"/>
      <c r="C313" s="212"/>
      <c r="D313" s="204" t="s">
        <v>159</v>
      </c>
      <c r="E313" s="213" t="s">
        <v>1</v>
      </c>
      <c r="F313" s="214" t="s">
        <v>1760</v>
      </c>
      <c r="G313" s="212"/>
      <c r="H313" s="213" t="s">
        <v>1</v>
      </c>
      <c r="I313" s="215"/>
      <c r="J313" s="212"/>
      <c r="K313" s="212"/>
      <c r="L313" s="216"/>
      <c r="M313" s="217"/>
      <c r="N313" s="218"/>
      <c r="O313" s="218"/>
      <c r="P313" s="218"/>
      <c r="Q313" s="218"/>
      <c r="R313" s="218"/>
      <c r="S313" s="218"/>
      <c r="T313" s="219"/>
      <c r="AT313" s="220" t="s">
        <v>159</v>
      </c>
      <c r="AU313" s="220" t="s">
        <v>83</v>
      </c>
      <c r="AV313" s="13" t="s">
        <v>81</v>
      </c>
      <c r="AW313" s="13" t="s">
        <v>30</v>
      </c>
      <c r="AX313" s="13" t="s">
        <v>73</v>
      </c>
      <c r="AY313" s="220" t="s">
        <v>142</v>
      </c>
    </row>
    <row r="314" spans="2:51" s="14" customFormat="1" ht="11.25">
      <c r="B314" s="221"/>
      <c r="C314" s="222"/>
      <c r="D314" s="204" t="s">
        <v>159</v>
      </c>
      <c r="E314" s="223" t="s">
        <v>1</v>
      </c>
      <c r="F314" s="224" t="s">
        <v>1881</v>
      </c>
      <c r="G314" s="222"/>
      <c r="H314" s="225">
        <v>6.6</v>
      </c>
      <c r="I314" s="226"/>
      <c r="J314" s="222"/>
      <c r="K314" s="222"/>
      <c r="L314" s="227"/>
      <c r="M314" s="228"/>
      <c r="N314" s="229"/>
      <c r="O314" s="229"/>
      <c r="P314" s="229"/>
      <c r="Q314" s="229"/>
      <c r="R314" s="229"/>
      <c r="S314" s="229"/>
      <c r="T314" s="230"/>
      <c r="AT314" s="231" t="s">
        <v>159</v>
      </c>
      <c r="AU314" s="231" t="s">
        <v>83</v>
      </c>
      <c r="AV314" s="14" t="s">
        <v>83</v>
      </c>
      <c r="AW314" s="14" t="s">
        <v>30</v>
      </c>
      <c r="AX314" s="14" t="s">
        <v>81</v>
      </c>
      <c r="AY314" s="231" t="s">
        <v>142</v>
      </c>
    </row>
    <row r="315" spans="1:65" s="2" customFormat="1" ht="21.75" customHeight="1">
      <c r="A315" s="34"/>
      <c r="B315" s="35"/>
      <c r="C315" s="191" t="s">
        <v>578</v>
      </c>
      <c r="D315" s="191" t="s">
        <v>145</v>
      </c>
      <c r="E315" s="192" t="s">
        <v>1882</v>
      </c>
      <c r="F315" s="193" t="s">
        <v>1883</v>
      </c>
      <c r="G315" s="194" t="s">
        <v>290</v>
      </c>
      <c r="H315" s="195">
        <v>7</v>
      </c>
      <c r="I315" s="196"/>
      <c r="J315" s="197">
        <f>ROUND(I315*H315,2)</f>
        <v>0</v>
      </c>
      <c r="K315" s="193" t="s">
        <v>149</v>
      </c>
      <c r="L315" s="39"/>
      <c r="M315" s="198" t="s">
        <v>1</v>
      </c>
      <c r="N315" s="199" t="s">
        <v>38</v>
      </c>
      <c r="O315" s="71"/>
      <c r="P315" s="200">
        <f>O315*H315</f>
        <v>0</v>
      </c>
      <c r="Q315" s="200">
        <v>0.00191</v>
      </c>
      <c r="R315" s="200">
        <f>Q315*H315</f>
        <v>0.01337</v>
      </c>
      <c r="S315" s="200">
        <v>0</v>
      </c>
      <c r="T315" s="201">
        <f>S315*H315</f>
        <v>0</v>
      </c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R315" s="202" t="s">
        <v>249</v>
      </c>
      <c r="AT315" s="202" t="s">
        <v>145</v>
      </c>
      <c r="AU315" s="202" t="s">
        <v>83</v>
      </c>
      <c r="AY315" s="17" t="s">
        <v>142</v>
      </c>
      <c r="BE315" s="203">
        <f>IF(N315="základní",J315,0)</f>
        <v>0</v>
      </c>
      <c r="BF315" s="203">
        <f>IF(N315="snížená",J315,0)</f>
        <v>0</v>
      </c>
      <c r="BG315" s="203">
        <f>IF(N315="zákl. přenesená",J315,0)</f>
        <v>0</v>
      </c>
      <c r="BH315" s="203">
        <f>IF(N315="sníž. přenesená",J315,0)</f>
        <v>0</v>
      </c>
      <c r="BI315" s="203">
        <f>IF(N315="nulová",J315,0)</f>
        <v>0</v>
      </c>
      <c r="BJ315" s="17" t="s">
        <v>81</v>
      </c>
      <c r="BK315" s="203">
        <f>ROUND(I315*H315,2)</f>
        <v>0</v>
      </c>
      <c r="BL315" s="17" t="s">
        <v>249</v>
      </c>
      <c r="BM315" s="202" t="s">
        <v>1884</v>
      </c>
    </row>
    <row r="316" spans="1:47" s="2" customFormat="1" ht="11.25">
      <c r="A316" s="34"/>
      <c r="B316" s="35"/>
      <c r="C316" s="36"/>
      <c r="D316" s="204" t="s">
        <v>152</v>
      </c>
      <c r="E316" s="36"/>
      <c r="F316" s="205" t="s">
        <v>1885</v>
      </c>
      <c r="G316" s="36"/>
      <c r="H316" s="36"/>
      <c r="I316" s="206"/>
      <c r="J316" s="36"/>
      <c r="K316" s="36"/>
      <c r="L316" s="39"/>
      <c r="M316" s="207"/>
      <c r="N316" s="208"/>
      <c r="O316" s="71"/>
      <c r="P316" s="71"/>
      <c r="Q316" s="71"/>
      <c r="R316" s="71"/>
      <c r="S316" s="71"/>
      <c r="T316" s="72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T316" s="17" t="s">
        <v>152</v>
      </c>
      <c r="AU316" s="17" t="s">
        <v>83</v>
      </c>
    </row>
    <row r="317" spans="1:47" s="2" customFormat="1" ht="11.25">
      <c r="A317" s="34"/>
      <c r="B317" s="35"/>
      <c r="C317" s="36"/>
      <c r="D317" s="209" t="s">
        <v>153</v>
      </c>
      <c r="E317" s="36"/>
      <c r="F317" s="210" t="s">
        <v>1886</v>
      </c>
      <c r="G317" s="36"/>
      <c r="H317" s="36"/>
      <c r="I317" s="206"/>
      <c r="J317" s="36"/>
      <c r="K317" s="36"/>
      <c r="L317" s="39"/>
      <c r="M317" s="207"/>
      <c r="N317" s="208"/>
      <c r="O317" s="71"/>
      <c r="P317" s="71"/>
      <c r="Q317" s="71"/>
      <c r="R317" s="71"/>
      <c r="S317" s="71"/>
      <c r="T317" s="72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T317" s="17" t="s">
        <v>153</v>
      </c>
      <c r="AU317" s="17" t="s">
        <v>83</v>
      </c>
    </row>
    <row r="318" spans="2:51" s="13" customFormat="1" ht="11.25">
      <c r="B318" s="211"/>
      <c r="C318" s="212"/>
      <c r="D318" s="204" t="s">
        <v>159</v>
      </c>
      <c r="E318" s="213" t="s">
        <v>1</v>
      </c>
      <c r="F318" s="214" t="s">
        <v>1760</v>
      </c>
      <c r="G318" s="212"/>
      <c r="H318" s="213" t="s">
        <v>1</v>
      </c>
      <c r="I318" s="215"/>
      <c r="J318" s="212"/>
      <c r="K318" s="212"/>
      <c r="L318" s="216"/>
      <c r="M318" s="217"/>
      <c r="N318" s="218"/>
      <c r="O318" s="218"/>
      <c r="P318" s="218"/>
      <c r="Q318" s="218"/>
      <c r="R318" s="218"/>
      <c r="S318" s="218"/>
      <c r="T318" s="219"/>
      <c r="AT318" s="220" t="s">
        <v>159</v>
      </c>
      <c r="AU318" s="220" t="s">
        <v>83</v>
      </c>
      <c r="AV318" s="13" t="s">
        <v>81</v>
      </c>
      <c r="AW318" s="13" t="s">
        <v>30</v>
      </c>
      <c r="AX318" s="13" t="s">
        <v>73</v>
      </c>
      <c r="AY318" s="220" t="s">
        <v>142</v>
      </c>
    </row>
    <row r="319" spans="2:51" s="13" customFormat="1" ht="11.25">
      <c r="B319" s="211"/>
      <c r="C319" s="212"/>
      <c r="D319" s="204" t="s">
        <v>159</v>
      </c>
      <c r="E319" s="213" t="s">
        <v>1</v>
      </c>
      <c r="F319" s="214" t="s">
        <v>1887</v>
      </c>
      <c r="G319" s="212"/>
      <c r="H319" s="213" t="s">
        <v>1</v>
      </c>
      <c r="I319" s="215"/>
      <c r="J319" s="212"/>
      <c r="K319" s="212"/>
      <c r="L319" s="216"/>
      <c r="M319" s="217"/>
      <c r="N319" s="218"/>
      <c r="O319" s="218"/>
      <c r="P319" s="218"/>
      <c r="Q319" s="218"/>
      <c r="R319" s="218"/>
      <c r="S319" s="218"/>
      <c r="T319" s="219"/>
      <c r="AT319" s="220" t="s">
        <v>159</v>
      </c>
      <c r="AU319" s="220" t="s">
        <v>83</v>
      </c>
      <c r="AV319" s="13" t="s">
        <v>81</v>
      </c>
      <c r="AW319" s="13" t="s">
        <v>30</v>
      </c>
      <c r="AX319" s="13" t="s">
        <v>73</v>
      </c>
      <c r="AY319" s="220" t="s">
        <v>142</v>
      </c>
    </row>
    <row r="320" spans="2:51" s="14" customFormat="1" ht="11.25">
      <c r="B320" s="221"/>
      <c r="C320" s="222"/>
      <c r="D320" s="204" t="s">
        <v>159</v>
      </c>
      <c r="E320" s="223" t="s">
        <v>1</v>
      </c>
      <c r="F320" s="224" t="s">
        <v>186</v>
      </c>
      <c r="G320" s="222"/>
      <c r="H320" s="225">
        <v>7</v>
      </c>
      <c r="I320" s="226"/>
      <c r="J320" s="222"/>
      <c r="K320" s="222"/>
      <c r="L320" s="227"/>
      <c r="M320" s="228"/>
      <c r="N320" s="229"/>
      <c r="O320" s="229"/>
      <c r="P320" s="229"/>
      <c r="Q320" s="229"/>
      <c r="R320" s="229"/>
      <c r="S320" s="229"/>
      <c r="T320" s="230"/>
      <c r="AT320" s="231" t="s">
        <v>159</v>
      </c>
      <c r="AU320" s="231" t="s">
        <v>83</v>
      </c>
      <c r="AV320" s="14" t="s">
        <v>83</v>
      </c>
      <c r="AW320" s="14" t="s">
        <v>30</v>
      </c>
      <c r="AX320" s="14" t="s">
        <v>81</v>
      </c>
      <c r="AY320" s="231" t="s">
        <v>142</v>
      </c>
    </row>
    <row r="321" spans="1:65" s="2" customFormat="1" ht="21.75" customHeight="1">
      <c r="A321" s="34"/>
      <c r="B321" s="35"/>
      <c r="C321" s="191" t="s">
        <v>584</v>
      </c>
      <c r="D321" s="191" t="s">
        <v>145</v>
      </c>
      <c r="E321" s="192" t="s">
        <v>1888</v>
      </c>
      <c r="F321" s="193" t="s">
        <v>1889</v>
      </c>
      <c r="G321" s="194" t="s">
        <v>290</v>
      </c>
      <c r="H321" s="195">
        <v>20</v>
      </c>
      <c r="I321" s="196"/>
      <c r="J321" s="197">
        <f>ROUND(I321*H321,2)</f>
        <v>0</v>
      </c>
      <c r="K321" s="193" t="s">
        <v>149</v>
      </c>
      <c r="L321" s="39"/>
      <c r="M321" s="198" t="s">
        <v>1</v>
      </c>
      <c r="N321" s="199" t="s">
        <v>38</v>
      </c>
      <c r="O321" s="71"/>
      <c r="P321" s="200">
        <f>O321*H321</f>
        <v>0</v>
      </c>
      <c r="Q321" s="200">
        <v>0</v>
      </c>
      <c r="R321" s="200">
        <f>Q321*H321</f>
        <v>0</v>
      </c>
      <c r="S321" s="200">
        <v>0</v>
      </c>
      <c r="T321" s="201">
        <f>S321*H321</f>
        <v>0</v>
      </c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R321" s="202" t="s">
        <v>249</v>
      </c>
      <c r="AT321" s="202" t="s">
        <v>145</v>
      </c>
      <c r="AU321" s="202" t="s">
        <v>83</v>
      </c>
      <c r="AY321" s="17" t="s">
        <v>142</v>
      </c>
      <c r="BE321" s="203">
        <f>IF(N321="základní",J321,0)</f>
        <v>0</v>
      </c>
      <c r="BF321" s="203">
        <f>IF(N321="snížená",J321,0)</f>
        <v>0</v>
      </c>
      <c r="BG321" s="203">
        <f>IF(N321="zákl. přenesená",J321,0)</f>
        <v>0</v>
      </c>
      <c r="BH321" s="203">
        <f>IF(N321="sníž. přenesená",J321,0)</f>
        <v>0</v>
      </c>
      <c r="BI321" s="203">
        <f>IF(N321="nulová",J321,0)</f>
        <v>0</v>
      </c>
      <c r="BJ321" s="17" t="s">
        <v>81</v>
      </c>
      <c r="BK321" s="203">
        <f>ROUND(I321*H321,2)</f>
        <v>0</v>
      </c>
      <c r="BL321" s="17" t="s">
        <v>249</v>
      </c>
      <c r="BM321" s="202" t="s">
        <v>1890</v>
      </c>
    </row>
    <row r="322" spans="1:47" s="2" customFormat="1" ht="11.25">
      <c r="A322" s="34"/>
      <c r="B322" s="35"/>
      <c r="C322" s="36"/>
      <c r="D322" s="204" t="s">
        <v>152</v>
      </c>
      <c r="E322" s="36"/>
      <c r="F322" s="205" t="s">
        <v>1891</v>
      </c>
      <c r="G322" s="36"/>
      <c r="H322" s="36"/>
      <c r="I322" s="206"/>
      <c r="J322" s="36"/>
      <c r="K322" s="36"/>
      <c r="L322" s="39"/>
      <c r="M322" s="207"/>
      <c r="N322" s="208"/>
      <c r="O322" s="71"/>
      <c r="P322" s="71"/>
      <c r="Q322" s="71"/>
      <c r="R322" s="71"/>
      <c r="S322" s="71"/>
      <c r="T322" s="72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T322" s="17" t="s">
        <v>152</v>
      </c>
      <c r="AU322" s="17" t="s">
        <v>83</v>
      </c>
    </row>
    <row r="323" spans="1:47" s="2" customFormat="1" ht="11.25">
      <c r="A323" s="34"/>
      <c r="B323" s="35"/>
      <c r="C323" s="36"/>
      <c r="D323" s="209" t="s">
        <v>153</v>
      </c>
      <c r="E323" s="36"/>
      <c r="F323" s="210" t="s">
        <v>1892</v>
      </c>
      <c r="G323" s="36"/>
      <c r="H323" s="36"/>
      <c r="I323" s="206"/>
      <c r="J323" s="36"/>
      <c r="K323" s="36"/>
      <c r="L323" s="39"/>
      <c r="M323" s="207"/>
      <c r="N323" s="208"/>
      <c r="O323" s="71"/>
      <c r="P323" s="71"/>
      <c r="Q323" s="71"/>
      <c r="R323" s="71"/>
      <c r="S323" s="71"/>
      <c r="T323" s="72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T323" s="17" t="s">
        <v>153</v>
      </c>
      <c r="AU323" s="17" t="s">
        <v>83</v>
      </c>
    </row>
    <row r="324" spans="1:65" s="2" customFormat="1" ht="24.2" customHeight="1">
      <c r="A324" s="34"/>
      <c r="B324" s="35"/>
      <c r="C324" s="191" t="s">
        <v>593</v>
      </c>
      <c r="D324" s="191" t="s">
        <v>145</v>
      </c>
      <c r="E324" s="192" t="s">
        <v>1893</v>
      </c>
      <c r="F324" s="193" t="s">
        <v>1894</v>
      </c>
      <c r="G324" s="194" t="s">
        <v>379</v>
      </c>
      <c r="H324" s="195">
        <v>0.02</v>
      </c>
      <c r="I324" s="196"/>
      <c r="J324" s="197">
        <f>ROUND(I324*H324,2)</f>
        <v>0</v>
      </c>
      <c r="K324" s="193" t="s">
        <v>149</v>
      </c>
      <c r="L324" s="39"/>
      <c r="M324" s="198" t="s">
        <v>1</v>
      </c>
      <c r="N324" s="199" t="s">
        <v>38</v>
      </c>
      <c r="O324" s="71"/>
      <c r="P324" s="200">
        <f>O324*H324</f>
        <v>0</v>
      </c>
      <c r="Q324" s="200">
        <v>0</v>
      </c>
      <c r="R324" s="200">
        <f>Q324*H324</f>
        <v>0</v>
      </c>
      <c r="S324" s="200">
        <v>0</v>
      </c>
      <c r="T324" s="201">
        <f>S324*H324</f>
        <v>0</v>
      </c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R324" s="202" t="s">
        <v>249</v>
      </c>
      <c r="AT324" s="202" t="s">
        <v>145</v>
      </c>
      <c r="AU324" s="202" t="s">
        <v>83</v>
      </c>
      <c r="AY324" s="17" t="s">
        <v>142</v>
      </c>
      <c r="BE324" s="203">
        <f>IF(N324="základní",J324,0)</f>
        <v>0</v>
      </c>
      <c r="BF324" s="203">
        <f>IF(N324="snížená",J324,0)</f>
        <v>0</v>
      </c>
      <c r="BG324" s="203">
        <f>IF(N324="zákl. přenesená",J324,0)</f>
        <v>0</v>
      </c>
      <c r="BH324" s="203">
        <f>IF(N324="sníž. přenesená",J324,0)</f>
        <v>0</v>
      </c>
      <c r="BI324" s="203">
        <f>IF(N324="nulová",J324,0)</f>
        <v>0</v>
      </c>
      <c r="BJ324" s="17" t="s">
        <v>81</v>
      </c>
      <c r="BK324" s="203">
        <f>ROUND(I324*H324,2)</f>
        <v>0</v>
      </c>
      <c r="BL324" s="17" t="s">
        <v>249</v>
      </c>
      <c r="BM324" s="202" t="s">
        <v>1895</v>
      </c>
    </row>
    <row r="325" spans="1:47" s="2" customFormat="1" ht="19.5">
      <c r="A325" s="34"/>
      <c r="B325" s="35"/>
      <c r="C325" s="36"/>
      <c r="D325" s="204" t="s">
        <v>152</v>
      </c>
      <c r="E325" s="36"/>
      <c r="F325" s="205" t="s">
        <v>1896</v>
      </c>
      <c r="G325" s="36"/>
      <c r="H325" s="36"/>
      <c r="I325" s="206"/>
      <c r="J325" s="36"/>
      <c r="K325" s="36"/>
      <c r="L325" s="39"/>
      <c r="M325" s="207"/>
      <c r="N325" s="208"/>
      <c r="O325" s="71"/>
      <c r="P325" s="71"/>
      <c r="Q325" s="71"/>
      <c r="R325" s="71"/>
      <c r="S325" s="71"/>
      <c r="T325" s="72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T325" s="17" t="s">
        <v>152</v>
      </c>
      <c r="AU325" s="17" t="s">
        <v>83</v>
      </c>
    </row>
    <row r="326" spans="1:47" s="2" customFormat="1" ht="11.25">
      <c r="A326" s="34"/>
      <c r="B326" s="35"/>
      <c r="C326" s="36"/>
      <c r="D326" s="209" t="s">
        <v>153</v>
      </c>
      <c r="E326" s="36"/>
      <c r="F326" s="210" t="s">
        <v>1897</v>
      </c>
      <c r="G326" s="36"/>
      <c r="H326" s="36"/>
      <c r="I326" s="206"/>
      <c r="J326" s="36"/>
      <c r="K326" s="36"/>
      <c r="L326" s="39"/>
      <c r="M326" s="207"/>
      <c r="N326" s="208"/>
      <c r="O326" s="71"/>
      <c r="P326" s="71"/>
      <c r="Q326" s="71"/>
      <c r="R326" s="71"/>
      <c r="S326" s="71"/>
      <c r="T326" s="72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T326" s="17" t="s">
        <v>153</v>
      </c>
      <c r="AU326" s="17" t="s">
        <v>83</v>
      </c>
    </row>
    <row r="327" spans="1:65" s="2" customFormat="1" ht="24.2" customHeight="1">
      <c r="A327" s="34"/>
      <c r="B327" s="35"/>
      <c r="C327" s="191" t="s">
        <v>600</v>
      </c>
      <c r="D327" s="191" t="s">
        <v>145</v>
      </c>
      <c r="E327" s="192" t="s">
        <v>1898</v>
      </c>
      <c r="F327" s="193" t="s">
        <v>1899</v>
      </c>
      <c r="G327" s="194" t="s">
        <v>379</v>
      </c>
      <c r="H327" s="195">
        <v>0.013</v>
      </c>
      <c r="I327" s="196"/>
      <c r="J327" s="197">
        <f>ROUND(I327*H327,2)</f>
        <v>0</v>
      </c>
      <c r="K327" s="193" t="s">
        <v>149</v>
      </c>
      <c r="L327" s="39"/>
      <c r="M327" s="198" t="s">
        <v>1</v>
      </c>
      <c r="N327" s="199" t="s">
        <v>38</v>
      </c>
      <c r="O327" s="71"/>
      <c r="P327" s="200">
        <f>O327*H327</f>
        <v>0</v>
      </c>
      <c r="Q327" s="200">
        <v>0</v>
      </c>
      <c r="R327" s="200">
        <f>Q327*H327</f>
        <v>0</v>
      </c>
      <c r="S327" s="200">
        <v>0</v>
      </c>
      <c r="T327" s="201">
        <f>S327*H327</f>
        <v>0</v>
      </c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R327" s="202" t="s">
        <v>249</v>
      </c>
      <c r="AT327" s="202" t="s">
        <v>145</v>
      </c>
      <c r="AU327" s="202" t="s">
        <v>83</v>
      </c>
      <c r="AY327" s="17" t="s">
        <v>142</v>
      </c>
      <c r="BE327" s="203">
        <f>IF(N327="základní",J327,0)</f>
        <v>0</v>
      </c>
      <c r="BF327" s="203">
        <f>IF(N327="snížená",J327,0)</f>
        <v>0</v>
      </c>
      <c r="BG327" s="203">
        <f>IF(N327="zákl. přenesená",J327,0)</f>
        <v>0</v>
      </c>
      <c r="BH327" s="203">
        <f>IF(N327="sníž. přenesená",J327,0)</f>
        <v>0</v>
      </c>
      <c r="BI327" s="203">
        <f>IF(N327="nulová",J327,0)</f>
        <v>0</v>
      </c>
      <c r="BJ327" s="17" t="s">
        <v>81</v>
      </c>
      <c r="BK327" s="203">
        <f>ROUND(I327*H327,2)</f>
        <v>0</v>
      </c>
      <c r="BL327" s="17" t="s">
        <v>249</v>
      </c>
      <c r="BM327" s="202" t="s">
        <v>1900</v>
      </c>
    </row>
    <row r="328" spans="1:47" s="2" customFormat="1" ht="29.25">
      <c r="A328" s="34"/>
      <c r="B328" s="35"/>
      <c r="C328" s="36"/>
      <c r="D328" s="204" t="s">
        <v>152</v>
      </c>
      <c r="E328" s="36"/>
      <c r="F328" s="205" t="s">
        <v>1901</v>
      </c>
      <c r="G328" s="36"/>
      <c r="H328" s="36"/>
      <c r="I328" s="206"/>
      <c r="J328" s="36"/>
      <c r="K328" s="36"/>
      <c r="L328" s="39"/>
      <c r="M328" s="207"/>
      <c r="N328" s="208"/>
      <c r="O328" s="71"/>
      <c r="P328" s="71"/>
      <c r="Q328" s="71"/>
      <c r="R328" s="71"/>
      <c r="S328" s="71"/>
      <c r="T328" s="72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T328" s="17" t="s">
        <v>152</v>
      </c>
      <c r="AU328" s="17" t="s">
        <v>83</v>
      </c>
    </row>
    <row r="329" spans="1:47" s="2" customFormat="1" ht="11.25">
      <c r="A329" s="34"/>
      <c r="B329" s="35"/>
      <c r="C329" s="36"/>
      <c r="D329" s="209" t="s">
        <v>153</v>
      </c>
      <c r="E329" s="36"/>
      <c r="F329" s="210" t="s">
        <v>1902</v>
      </c>
      <c r="G329" s="36"/>
      <c r="H329" s="36"/>
      <c r="I329" s="206"/>
      <c r="J329" s="36"/>
      <c r="K329" s="36"/>
      <c r="L329" s="39"/>
      <c r="M329" s="207"/>
      <c r="N329" s="208"/>
      <c r="O329" s="71"/>
      <c r="P329" s="71"/>
      <c r="Q329" s="71"/>
      <c r="R329" s="71"/>
      <c r="S329" s="71"/>
      <c r="T329" s="72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T329" s="17" t="s">
        <v>153</v>
      </c>
      <c r="AU329" s="17" t="s">
        <v>83</v>
      </c>
    </row>
    <row r="330" spans="2:63" s="12" customFormat="1" ht="22.9" customHeight="1">
      <c r="B330" s="175"/>
      <c r="C330" s="176"/>
      <c r="D330" s="177" t="s">
        <v>72</v>
      </c>
      <c r="E330" s="189" t="s">
        <v>1903</v>
      </c>
      <c r="F330" s="189" t="s">
        <v>1904</v>
      </c>
      <c r="G330" s="176"/>
      <c r="H330" s="176"/>
      <c r="I330" s="179"/>
      <c r="J330" s="190">
        <f>BK330</f>
        <v>0</v>
      </c>
      <c r="K330" s="176"/>
      <c r="L330" s="181"/>
      <c r="M330" s="182"/>
      <c r="N330" s="183"/>
      <c r="O330" s="183"/>
      <c r="P330" s="184">
        <f>SUM(P331:P376)</f>
        <v>0</v>
      </c>
      <c r="Q330" s="183"/>
      <c r="R330" s="184">
        <f>SUM(R331:R376)</f>
        <v>0.0414</v>
      </c>
      <c r="S330" s="183"/>
      <c r="T330" s="185">
        <f>SUM(T331:T376)</f>
        <v>0.008709999999999999</v>
      </c>
      <c r="AR330" s="186" t="s">
        <v>83</v>
      </c>
      <c r="AT330" s="187" t="s">
        <v>72</v>
      </c>
      <c r="AU330" s="187" t="s">
        <v>81</v>
      </c>
      <c r="AY330" s="186" t="s">
        <v>142</v>
      </c>
      <c r="BK330" s="188">
        <f>SUM(BK331:BK376)</f>
        <v>0</v>
      </c>
    </row>
    <row r="331" spans="1:65" s="2" customFormat="1" ht="16.5" customHeight="1">
      <c r="A331" s="34"/>
      <c r="B331" s="35"/>
      <c r="C331" s="191" t="s">
        <v>607</v>
      </c>
      <c r="D331" s="191" t="s">
        <v>145</v>
      </c>
      <c r="E331" s="192" t="s">
        <v>1905</v>
      </c>
      <c r="F331" s="193" t="s">
        <v>1906</v>
      </c>
      <c r="G331" s="194" t="s">
        <v>290</v>
      </c>
      <c r="H331" s="195">
        <v>11.5</v>
      </c>
      <c r="I331" s="196"/>
      <c r="J331" s="197">
        <f>ROUND(I331*H331,2)</f>
        <v>0</v>
      </c>
      <c r="K331" s="193" t="s">
        <v>149</v>
      </c>
      <c r="L331" s="39"/>
      <c r="M331" s="198" t="s">
        <v>1</v>
      </c>
      <c r="N331" s="199" t="s">
        <v>38</v>
      </c>
      <c r="O331" s="71"/>
      <c r="P331" s="200">
        <f>O331*H331</f>
        <v>0</v>
      </c>
      <c r="Q331" s="200">
        <v>0</v>
      </c>
      <c r="R331" s="200">
        <f>Q331*H331</f>
        <v>0</v>
      </c>
      <c r="S331" s="200">
        <v>0.00028</v>
      </c>
      <c r="T331" s="201">
        <f>S331*H331</f>
        <v>0.0032199999999999998</v>
      </c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R331" s="202" t="s">
        <v>249</v>
      </c>
      <c r="AT331" s="202" t="s">
        <v>145</v>
      </c>
      <c r="AU331" s="202" t="s">
        <v>83</v>
      </c>
      <c r="AY331" s="17" t="s">
        <v>142</v>
      </c>
      <c r="BE331" s="203">
        <f>IF(N331="základní",J331,0)</f>
        <v>0</v>
      </c>
      <c r="BF331" s="203">
        <f>IF(N331="snížená",J331,0)</f>
        <v>0</v>
      </c>
      <c r="BG331" s="203">
        <f>IF(N331="zákl. přenesená",J331,0)</f>
        <v>0</v>
      </c>
      <c r="BH331" s="203">
        <f>IF(N331="sníž. přenesená",J331,0)</f>
        <v>0</v>
      </c>
      <c r="BI331" s="203">
        <f>IF(N331="nulová",J331,0)</f>
        <v>0</v>
      </c>
      <c r="BJ331" s="17" t="s">
        <v>81</v>
      </c>
      <c r="BK331" s="203">
        <f>ROUND(I331*H331,2)</f>
        <v>0</v>
      </c>
      <c r="BL331" s="17" t="s">
        <v>249</v>
      </c>
      <c r="BM331" s="202" t="s">
        <v>1907</v>
      </c>
    </row>
    <row r="332" spans="1:47" s="2" customFormat="1" ht="11.25">
      <c r="A332" s="34"/>
      <c r="B332" s="35"/>
      <c r="C332" s="36"/>
      <c r="D332" s="204" t="s">
        <v>152</v>
      </c>
      <c r="E332" s="36"/>
      <c r="F332" s="205" t="s">
        <v>1908</v>
      </c>
      <c r="G332" s="36"/>
      <c r="H332" s="36"/>
      <c r="I332" s="206"/>
      <c r="J332" s="36"/>
      <c r="K332" s="36"/>
      <c r="L332" s="39"/>
      <c r="M332" s="207"/>
      <c r="N332" s="208"/>
      <c r="O332" s="71"/>
      <c r="P332" s="71"/>
      <c r="Q332" s="71"/>
      <c r="R332" s="71"/>
      <c r="S332" s="71"/>
      <c r="T332" s="72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T332" s="17" t="s">
        <v>152</v>
      </c>
      <c r="AU332" s="17" t="s">
        <v>83</v>
      </c>
    </row>
    <row r="333" spans="1:47" s="2" customFormat="1" ht="11.25">
      <c r="A333" s="34"/>
      <c r="B333" s="35"/>
      <c r="C333" s="36"/>
      <c r="D333" s="209" t="s">
        <v>153</v>
      </c>
      <c r="E333" s="36"/>
      <c r="F333" s="210" t="s">
        <v>1909</v>
      </c>
      <c r="G333" s="36"/>
      <c r="H333" s="36"/>
      <c r="I333" s="206"/>
      <c r="J333" s="36"/>
      <c r="K333" s="36"/>
      <c r="L333" s="39"/>
      <c r="M333" s="207"/>
      <c r="N333" s="208"/>
      <c r="O333" s="71"/>
      <c r="P333" s="71"/>
      <c r="Q333" s="71"/>
      <c r="R333" s="71"/>
      <c r="S333" s="71"/>
      <c r="T333" s="72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T333" s="17" t="s">
        <v>153</v>
      </c>
      <c r="AU333" s="17" t="s">
        <v>83</v>
      </c>
    </row>
    <row r="334" spans="2:51" s="13" customFormat="1" ht="11.25">
      <c r="B334" s="211"/>
      <c r="C334" s="212"/>
      <c r="D334" s="204" t="s">
        <v>159</v>
      </c>
      <c r="E334" s="213" t="s">
        <v>1</v>
      </c>
      <c r="F334" s="214" t="s">
        <v>1760</v>
      </c>
      <c r="G334" s="212"/>
      <c r="H334" s="213" t="s">
        <v>1</v>
      </c>
      <c r="I334" s="215"/>
      <c r="J334" s="212"/>
      <c r="K334" s="212"/>
      <c r="L334" s="216"/>
      <c r="M334" s="217"/>
      <c r="N334" s="218"/>
      <c r="O334" s="218"/>
      <c r="P334" s="218"/>
      <c r="Q334" s="218"/>
      <c r="R334" s="218"/>
      <c r="S334" s="218"/>
      <c r="T334" s="219"/>
      <c r="AT334" s="220" t="s">
        <v>159</v>
      </c>
      <c r="AU334" s="220" t="s">
        <v>83</v>
      </c>
      <c r="AV334" s="13" t="s">
        <v>81</v>
      </c>
      <c r="AW334" s="13" t="s">
        <v>30</v>
      </c>
      <c r="AX334" s="13" t="s">
        <v>73</v>
      </c>
      <c r="AY334" s="220" t="s">
        <v>142</v>
      </c>
    </row>
    <row r="335" spans="2:51" s="14" customFormat="1" ht="11.25">
      <c r="B335" s="221"/>
      <c r="C335" s="222"/>
      <c r="D335" s="204" t="s">
        <v>159</v>
      </c>
      <c r="E335" s="223" t="s">
        <v>1</v>
      </c>
      <c r="F335" s="224" t="s">
        <v>1910</v>
      </c>
      <c r="G335" s="222"/>
      <c r="H335" s="225">
        <v>4.5</v>
      </c>
      <c r="I335" s="226"/>
      <c r="J335" s="222"/>
      <c r="K335" s="222"/>
      <c r="L335" s="227"/>
      <c r="M335" s="228"/>
      <c r="N335" s="229"/>
      <c r="O335" s="229"/>
      <c r="P335" s="229"/>
      <c r="Q335" s="229"/>
      <c r="R335" s="229"/>
      <c r="S335" s="229"/>
      <c r="T335" s="230"/>
      <c r="AT335" s="231" t="s">
        <v>159</v>
      </c>
      <c r="AU335" s="231" t="s">
        <v>83</v>
      </c>
      <c r="AV335" s="14" t="s">
        <v>83</v>
      </c>
      <c r="AW335" s="14" t="s">
        <v>30</v>
      </c>
      <c r="AX335" s="14" t="s">
        <v>73</v>
      </c>
      <c r="AY335" s="231" t="s">
        <v>142</v>
      </c>
    </row>
    <row r="336" spans="2:51" s="14" customFormat="1" ht="11.25">
      <c r="B336" s="221"/>
      <c r="C336" s="222"/>
      <c r="D336" s="204" t="s">
        <v>159</v>
      </c>
      <c r="E336" s="223" t="s">
        <v>1</v>
      </c>
      <c r="F336" s="224" t="s">
        <v>1911</v>
      </c>
      <c r="G336" s="222"/>
      <c r="H336" s="225">
        <v>7</v>
      </c>
      <c r="I336" s="226"/>
      <c r="J336" s="222"/>
      <c r="K336" s="222"/>
      <c r="L336" s="227"/>
      <c r="M336" s="228"/>
      <c r="N336" s="229"/>
      <c r="O336" s="229"/>
      <c r="P336" s="229"/>
      <c r="Q336" s="229"/>
      <c r="R336" s="229"/>
      <c r="S336" s="229"/>
      <c r="T336" s="230"/>
      <c r="AT336" s="231" t="s">
        <v>159</v>
      </c>
      <c r="AU336" s="231" t="s">
        <v>83</v>
      </c>
      <c r="AV336" s="14" t="s">
        <v>83</v>
      </c>
      <c r="AW336" s="14" t="s">
        <v>30</v>
      </c>
      <c r="AX336" s="14" t="s">
        <v>73</v>
      </c>
      <c r="AY336" s="231" t="s">
        <v>142</v>
      </c>
    </row>
    <row r="337" spans="2:51" s="15" customFormat="1" ht="11.25">
      <c r="B337" s="236"/>
      <c r="C337" s="237"/>
      <c r="D337" s="204" t="s">
        <v>159</v>
      </c>
      <c r="E337" s="238" t="s">
        <v>1</v>
      </c>
      <c r="F337" s="239" t="s">
        <v>374</v>
      </c>
      <c r="G337" s="237"/>
      <c r="H337" s="240">
        <v>11.5</v>
      </c>
      <c r="I337" s="241"/>
      <c r="J337" s="237"/>
      <c r="K337" s="237"/>
      <c r="L337" s="242"/>
      <c r="M337" s="243"/>
      <c r="N337" s="244"/>
      <c r="O337" s="244"/>
      <c r="P337" s="244"/>
      <c r="Q337" s="244"/>
      <c r="R337" s="244"/>
      <c r="S337" s="244"/>
      <c r="T337" s="245"/>
      <c r="AT337" s="246" t="s">
        <v>159</v>
      </c>
      <c r="AU337" s="246" t="s">
        <v>83</v>
      </c>
      <c r="AV337" s="15" t="s">
        <v>168</v>
      </c>
      <c r="AW337" s="15" t="s">
        <v>30</v>
      </c>
      <c r="AX337" s="15" t="s">
        <v>81</v>
      </c>
      <c r="AY337" s="246" t="s">
        <v>142</v>
      </c>
    </row>
    <row r="338" spans="1:65" s="2" customFormat="1" ht="24.2" customHeight="1">
      <c r="A338" s="34"/>
      <c r="B338" s="35"/>
      <c r="C338" s="191" t="s">
        <v>615</v>
      </c>
      <c r="D338" s="191" t="s">
        <v>145</v>
      </c>
      <c r="E338" s="192" t="s">
        <v>1912</v>
      </c>
      <c r="F338" s="193" t="s">
        <v>1913</v>
      </c>
      <c r="G338" s="194" t="s">
        <v>290</v>
      </c>
      <c r="H338" s="195">
        <v>4</v>
      </c>
      <c r="I338" s="196"/>
      <c r="J338" s="197">
        <f>ROUND(I338*H338,2)</f>
        <v>0</v>
      </c>
      <c r="K338" s="193" t="s">
        <v>149</v>
      </c>
      <c r="L338" s="39"/>
      <c r="M338" s="198" t="s">
        <v>1</v>
      </c>
      <c r="N338" s="199" t="s">
        <v>38</v>
      </c>
      <c r="O338" s="71"/>
      <c r="P338" s="200">
        <f>O338*H338</f>
        <v>0</v>
      </c>
      <c r="Q338" s="200">
        <v>0.00116</v>
      </c>
      <c r="R338" s="200">
        <f>Q338*H338</f>
        <v>0.00464</v>
      </c>
      <c r="S338" s="200">
        <v>0</v>
      </c>
      <c r="T338" s="201">
        <f>S338*H338</f>
        <v>0</v>
      </c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R338" s="202" t="s">
        <v>249</v>
      </c>
      <c r="AT338" s="202" t="s">
        <v>145</v>
      </c>
      <c r="AU338" s="202" t="s">
        <v>83</v>
      </c>
      <c r="AY338" s="17" t="s">
        <v>142</v>
      </c>
      <c r="BE338" s="203">
        <f>IF(N338="základní",J338,0)</f>
        <v>0</v>
      </c>
      <c r="BF338" s="203">
        <f>IF(N338="snížená",J338,0)</f>
        <v>0</v>
      </c>
      <c r="BG338" s="203">
        <f>IF(N338="zákl. přenesená",J338,0)</f>
        <v>0</v>
      </c>
      <c r="BH338" s="203">
        <f>IF(N338="sníž. přenesená",J338,0)</f>
        <v>0</v>
      </c>
      <c r="BI338" s="203">
        <f>IF(N338="nulová",J338,0)</f>
        <v>0</v>
      </c>
      <c r="BJ338" s="17" t="s">
        <v>81</v>
      </c>
      <c r="BK338" s="203">
        <f>ROUND(I338*H338,2)</f>
        <v>0</v>
      </c>
      <c r="BL338" s="17" t="s">
        <v>249</v>
      </c>
      <c r="BM338" s="202" t="s">
        <v>1914</v>
      </c>
    </row>
    <row r="339" spans="1:47" s="2" customFormat="1" ht="19.5">
      <c r="A339" s="34"/>
      <c r="B339" s="35"/>
      <c r="C339" s="36"/>
      <c r="D339" s="204" t="s">
        <v>152</v>
      </c>
      <c r="E339" s="36"/>
      <c r="F339" s="205" t="s">
        <v>1915</v>
      </c>
      <c r="G339" s="36"/>
      <c r="H339" s="36"/>
      <c r="I339" s="206"/>
      <c r="J339" s="36"/>
      <c r="K339" s="36"/>
      <c r="L339" s="39"/>
      <c r="M339" s="207"/>
      <c r="N339" s="208"/>
      <c r="O339" s="71"/>
      <c r="P339" s="71"/>
      <c r="Q339" s="71"/>
      <c r="R339" s="71"/>
      <c r="S339" s="71"/>
      <c r="T339" s="72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T339" s="17" t="s">
        <v>152</v>
      </c>
      <c r="AU339" s="17" t="s">
        <v>83</v>
      </c>
    </row>
    <row r="340" spans="1:47" s="2" customFormat="1" ht="11.25">
      <c r="A340" s="34"/>
      <c r="B340" s="35"/>
      <c r="C340" s="36"/>
      <c r="D340" s="209" t="s">
        <v>153</v>
      </c>
      <c r="E340" s="36"/>
      <c r="F340" s="210" t="s">
        <v>1916</v>
      </c>
      <c r="G340" s="36"/>
      <c r="H340" s="36"/>
      <c r="I340" s="206"/>
      <c r="J340" s="36"/>
      <c r="K340" s="36"/>
      <c r="L340" s="39"/>
      <c r="M340" s="207"/>
      <c r="N340" s="208"/>
      <c r="O340" s="71"/>
      <c r="P340" s="71"/>
      <c r="Q340" s="71"/>
      <c r="R340" s="71"/>
      <c r="S340" s="71"/>
      <c r="T340" s="72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T340" s="17" t="s">
        <v>153</v>
      </c>
      <c r="AU340" s="17" t="s">
        <v>83</v>
      </c>
    </row>
    <row r="341" spans="2:51" s="13" customFormat="1" ht="11.25">
      <c r="B341" s="211"/>
      <c r="C341" s="212"/>
      <c r="D341" s="204" t="s">
        <v>159</v>
      </c>
      <c r="E341" s="213" t="s">
        <v>1</v>
      </c>
      <c r="F341" s="214" t="s">
        <v>1760</v>
      </c>
      <c r="G341" s="212"/>
      <c r="H341" s="213" t="s">
        <v>1</v>
      </c>
      <c r="I341" s="215"/>
      <c r="J341" s="212"/>
      <c r="K341" s="212"/>
      <c r="L341" s="216"/>
      <c r="M341" s="217"/>
      <c r="N341" s="218"/>
      <c r="O341" s="218"/>
      <c r="P341" s="218"/>
      <c r="Q341" s="218"/>
      <c r="R341" s="218"/>
      <c r="S341" s="218"/>
      <c r="T341" s="219"/>
      <c r="AT341" s="220" t="s">
        <v>159</v>
      </c>
      <c r="AU341" s="220" t="s">
        <v>83</v>
      </c>
      <c r="AV341" s="13" t="s">
        <v>81</v>
      </c>
      <c r="AW341" s="13" t="s">
        <v>30</v>
      </c>
      <c r="AX341" s="13" t="s">
        <v>73</v>
      </c>
      <c r="AY341" s="220" t="s">
        <v>142</v>
      </c>
    </row>
    <row r="342" spans="2:51" s="13" customFormat="1" ht="22.5">
      <c r="B342" s="211"/>
      <c r="C342" s="212"/>
      <c r="D342" s="204" t="s">
        <v>159</v>
      </c>
      <c r="E342" s="213" t="s">
        <v>1</v>
      </c>
      <c r="F342" s="214" t="s">
        <v>1917</v>
      </c>
      <c r="G342" s="212"/>
      <c r="H342" s="213" t="s">
        <v>1</v>
      </c>
      <c r="I342" s="215"/>
      <c r="J342" s="212"/>
      <c r="K342" s="212"/>
      <c r="L342" s="216"/>
      <c r="M342" s="217"/>
      <c r="N342" s="218"/>
      <c r="O342" s="218"/>
      <c r="P342" s="218"/>
      <c r="Q342" s="218"/>
      <c r="R342" s="218"/>
      <c r="S342" s="218"/>
      <c r="T342" s="219"/>
      <c r="AT342" s="220" t="s">
        <v>159</v>
      </c>
      <c r="AU342" s="220" t="s">
        <v>83</v>
      </c>
      <c r="AV342" s="13" t="s">
        <v>81</v>
      </c>
      <c r="AW342" s="13" t="s">
        <v>30</v>
      </c>
      <c r="AX342" s="13" t="s">
        <v>73</v>
      </c>
      <c r="AY342" s="220" t="s">
        <v>142</v>
      </c>
    </row>
    <row r="343" spans="2:51" s="14" customFormat="1" ht="11.25">
      <c r="B343" s="221"/>
      <c r="C343" s="222"/>
      <c r="D343" s="204" t="s">
        <v>159</v>
      </c>
      <c r="E343" s="223" t="s">
        <v>1</v>
      </c>
      <c r="F343" s="224" t="s">
        <v>168</v>
      </c>
      <c r="G343" s="222"/>
      <c r="H343" s="225">
        <v>4</v>
      </c>
      <c r="I343" s="226"/>
      <c r="J343" s="222"/>
      <c r="K343" s="222"/>
      <c r="L343" s="227"/>
      <c r="M343" s="228"/>
      <c r="N343" s="229"/>
      <c r="O343" s="229"/>
      <c r="P343" s="229"/>
      <c r="Q343" s="229"/>
      <c r="R343" s="229"/>
      <c r="S343" s="229"/>
      <c r="T343" s="230"/>
      <c r="AT343" s="231" t="s">
        <v>159</v>
      </c>
      <c r="AU343" s="231" t="s">
        <v>83</v>
      </c>
      <c r="AV343" s="14" t="s">
        <v>83</v>
      </c>
      <c r="AW343" s="14" t="s">
        <v>30</v>
      </c>
      <c r="AX343" s="14" t="s">
        <v>81</v>
      </c>
      <c r="AY343" s="231" t="s">
        <v>142</v>
      </c>
    </row>
    <row r="344" spans="1:65" s="2" customFormat="1" ht="24.2" customHeight="1">
      <c r="A344" s="34"/>
      <c r="B344" s="35"/>
      <c r="C344" s="191" t="s">
        <v>622</v>
      </c>
      <c r="D344" s="191" t="s">
        <v>145</v>
      </c>
      <c r="E344" s="192" t="s">
        <v>1918</v>
      </c>
      <c r="F344" s="193" t="s">
        <v>1919</v>
      </c>
      <c r="G344" s="194" t="s">
        <v>408</v>
      </c>
      <c r="H344" s="195">
        <v>1</v>
      </c>
      <c r="I344" s="196"/>
      <c r="J344" s="197">
        <f>ROUND(I344*H344,2)</f>
        <v>0</v>
      </c>
      <c r="K344" s="193" t="s">
        <v>149</v>
      </c>
      <c r="L344" s="39"/>
      <c r="M344" s="198" t="s">
        <v>1</v>
      </c>
      <c r="N344" s="199" t="s">
        <v>38</v>
      </c>
      <c r="O344" s="71"/>
      <c r="P344" s="200">
        <f>O344*H344</f>
        <v>0</v>
      </c>
      <c r="Q344" s="200">
        <v>0.02106</v>
      </c>
      <c r="R344" s="200">
        <f>Q344*H344</f>
        <v>0.02106</v>
      </c>
      <c r="S344" s="200">
        <v>0</v>
      </c>
      <c r="T344" s="201">
        <f>S344*H344</f>
        <v>0</v>
      </c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R344" s="202" t="s">
        <v>249</v>
      </c>
      <c r="AT344" s="202" t="s">
        <v>145</v>
      </c>
      <c r="AU344" s="202" t="s">
        <v>83</v>
      </c>
      <c r="AY344" s="17" t="s">
        <v>142</v>
      </c>
      <c r="BE344" s="203">
        <f>IF(N344="základní",J344,0)</f>
        <v>0</v>
      </c>
      <c r="BF344" s="203">
        <f>IF(N344="snížená",J344,0)</f>
        <v>0</v>
      </c>
      <c r="BG344" s="203">
        <f>IF(N344="zákl. přenesená",J344,0)</f>
        <v>0</v>
      </c>
      <c r="BH344" s="203">
        <f>IF(N344="sníž. přenesená",J344,0)</f>
        <v>0</v>
      </c>
      <c r="BI344" s="203">
        <f>IF(N344="nulová",J344,0)</f>
        <v>0</v>
      </c>
      <c r="BJ344" s="17" t="s">
        <v>81</v>
      </c>
      <c r="BK344" s="203">
        <f>ROUND(I344*H344,2)</f>
        <v>0</v>
      </c>
      <c r="BL344" s="17" t="s">
        <v>249</v>
      </c>
      <c r="BM344" s="202" t="s">
        <v>1920</v>
      </c>
    </row>
    <row r="345" spans="1:47" s="2" customFormat="1" ht="11.25">
      <c r="A345" s="34"/>
      <c r="B345" s="35"/>
      <c r="C345" s="36"/>
      <c r="D345" s="204" t="s">
        <v>152</v>
      </c>
      <c r="E345" s="36"/>
      <c r="F345" s="205" t="s">
        <v>1921</v>
      </c>
      <c r="G345" s="36"/>
      <c r="H345" s="36"/>
      <c r="I345" s="206"/>
      <c r="J345" s="36"/>
      <c r="K345" s="36"/>
      <c r="L345" s="39"/>
      <c r="M345" s="207"/>
      <c r="N345" s="208"/>
      <c r="O345" s="71"/>
      <c r="P345" s="71"/>
      <c r="Q345" s="71"/>
      <c r="R345" s="71"/>
      <c r="S345" s="71"/>
      <c r="T345" s="72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T345" s="17" t="s">
        <v>152</v>
      </c>
      <c r="AU345" s="17" t="s">
        <v>83</v>
      </c>
    </row>
    <row r="346" spans="1:47" s="2" customFormat="1" ht="11.25">
      <c r="A346" s="34"/>
      <c r="B346" s="35"/>
      <c r="C346" s="36"/>
      <c r="D346" s="209" t="s">
        <v>153</v>
      </c>
      <c r="E346" s="36"/>
      <c r="F346" s="210" t="s">
        <v>1922</v>
      </c>
      <c r="G346" s="36"/>
      <c r="H346" s="36"/>
      <c r="I346" s="206"/>
      <c r="J346" s="36"/>
      <c r="K346" s="36"/>
      <c r="L346" s="39"/>
      <c r="M346" s="207"/>
      <c r="N346" s="208"/>
      <c r="O346" s="71"/>
      <c r="P346" s="71"/>
      <c r="Q346" s="71"/>
      <c r="R346" s="71"/>
      <c r="S346" s="71"/>
      <c r="T346" s="72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T346" s="17" t="s">
        <v>153</v>
      </c>
      <c r="AU346" s="17" t="s">
        <v>83</v>
      </c>
    </row>
    <row r="347" spans="2:51" s="13" customFormat="1" ht="11.25">
      <c r="B347" s="211"/>
      <c r="C347" s="212"/>
      <c r="D347" s="204" t="s">
        <v>159</v>
      </c>
      <c r="E347" s="213" t="s">
        <v>1</v>
      </c>
      <c r="F347" s="214" t="s">
        <v>1760</v>
      </c>
      <c r="G347" s="212"/>
      <c r="H347" s="213" t="s">
        <v>1</v>
      </c>
      <c r="I347" s="215"/>
      <c r="J347" s="212"/>
      <c r="K347" s="212"/>
      <c r="L347" s="216"/>
      <c r="M347" s="217"/>
      <c r="N347" s="218"/>
      <c r="O347" s="218"/>
      <c r="P347" s="218"/>
      <c r="Q347" s="218"/>
      <c r="R347" s="218"/>
      <c r="S347" s="218"/>
      <c r="T347" s="219"/>
      <c r="AT347" s="220" t="s">
        <v>159</v>
      </c>
      <c r="AU347" s="220" t="s">
        <v>83</v>
      </c>
      <c r="AV347" s="13" t="s">
        <v>81</v>
      </c>
      <c r="AW347" s="13" t="s">
        <v>30</v>
      </c>
      <c r="AX347" s="13" t="s">
        <v>73</v>
      </c>
      <c r="AY347" s="220" t="s">
        <v>142</v>
      </c>
    </row>
    <row r="348" spans="2:51" s="13" customFormat="1" ht="11.25">
      <c r="B348" s="211"/>
      <c r="C348" s="212"/>
      <c r="D348" s="204" t="s">
        <v>159</v>
      </c>
      <c r="E348" s="213" t="s">
        <v>1</v>
      </c>
      <c r="F348" s="214" t="s">
        <v>1923</v>
      </c>
      <c r="G348" s="212"/>
      <c r="H348" s="213" t="s">
        <v>1</v>
      </c>
      <c r="I348" s="215"/>
      <c r="J348" s="212"/>
      <c r="K348" s="212"/>
      <c r="L348" s="216"/>
      <c r="M348" s="217"/>
      <c r="N348" s="218"/>
      <c r="O348" s="218"/>
      <c r="P348" s="218"/>
      <c r="Q348" s="218"/>
      <c r="R348" s="218"/>
      <c r="S348" s="218"/>
      <c r="T348" s="219"/>
      <c r="AT348" s="220" t="s">
        <v>159</v>
      </c>
      <c r="AU348" s="220" t="s">
        <v>83</v>
      </c>
      <c r="AV348" s="13" t="s">
        <v>81</v>
      </c>
      <c r="AW348" s="13" t="s">
        <v>30</v>
      </c>
      <c r="AX348" s="13" t="s">
        <v>73</v>
      </c>
      <c r="AY348" s="220" t="s">
        <v>142</v>
      </c>
    </row>
    <row r="349" spans="2:51" s="14" customFormat="1" ht="11.25">
      <c r="B349" s="221"/>
      <c r="C349" s="222"/>
      <c r="D349" s="204" t="s">
        <v>159</v>
      </c>
      <c r="E349" s="223" t="s">
        <v>1</v>
      </c>
      <c r="F349" s="224" t="s">
        <v>81</v>
      </c>
      <c r="G349" s="222"/>
      <c r="H349" s="225">
        <v>1</v>
      </c>
      <c r="I349" s="226"/>
      <c r="J349" s="222"/>
      <c r="K349" s="222"/>
      <c r="L349" s="227"/>
      <c r="M349" s="228"/>
      <c r="N349" s="229"/>
      <c r="O349" s="229"/>
      <c r="P349" s="229"/>
      <c r="Q349" s="229"/>
      <c r="R349" s="229"/>
      <c r="S349" s="229"/>
      <c r="T349" s="230"/>
      <c r="AT349" s="231" t="s">
        <v>159</v>
      </c>
      <c r="AU349" s="231" t="s">
        <v>83</v>
      </c>
      <c r="AV349" s="14" t="s">
        <v>83</v>
      </c>
      <c r="AW349" s="14" t="s">
        <v>30</v>
      </c>
      <c r="AX349" s="14" t="s">
        <v>81</v>
      </c>
      <c r="AY349" s="231" t="s">
        <v>142</v>
      </c>
    </row>
    <row r="350" spans="1:65" s="2" customFormat="1" ht="24.2" customHeight="1">
      <c r="A350" s="34"/>
      <c r="B350" s="35"/>
      <c r="C350" s="191" t="s">
        <v>629</v>
      </c>
      <c r="D350" s="191" t="s">
        <v>145</v>
      </c>
      <c r="E350" s="192" t="s">
        <v>1924</v>
      </c>
      <c r="F350" s="193" t="s">
        <v>1925</v>
      </c>
      <c r="G350" s="194" t="s">
        <v>290</v>
      </c>
      <c r="H350" s="195">
        <v>20</v>
      </c>
      <c r="I350" s="196"/>
      <c r="J350" s="197">
        <f>ROUND(I350*H350,2)</f>
        <v>0</v>
      </c>
      <c r="K350" s="193" t="s">
        <v>149</v>
      </c>
      <c r="L350" s="39"/>
      <c r="M350" s="198" t="s">
        <v>1</v>
      </c>
      <c r="N350" s="199" t="s">
        <v>38</v>
      </c>
      <c r="O350" s="71"/>
      <c r="P350" s="200">
        <f>O350*H350</f>
        <v>0</v>
      </c>
      <c r="Q350" s="200">
        <v>0.00019</v>
      </c>
      <c r="R350" s="200">
        <f>Q350*H350</f>
        <v>0.0038000000000000004</v>
      </c>
      <c r="S350" s="200">
        <v>0</v>
      </c>
      <c r="T350" s="201">
        <f>S350*H350</f>
        <v>0</v>
      </c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R350" s="202" t="s">
        <v>249</v>
      </c>
      <c r="AT350" s="202" t="s">
        <v>145</v>
      </c>
      <c r="AU350" s="202" t="s">
        <v>83</v>
      </c>
      <c r="AY350" s="17" t="s">
        <v>142</v>
      </c>
      <c r="BE350" s="203">
        <f>IF(N350="základní",J350,0)</f>
        <v>0</v>
      </c>
      <c r="BF350" s="203">
        <f>IF(N350="snížená",J350,0)</f>
        <v>0</v>
      </c>
      <c r="BG350" s="203">
        <f>IF(N350="zákl. přenesená",J350,0)</f>
        <v>0</v>
      </c>
      <c r="BH350" s="203">
        <f>IF(N350="sníž. přenesená",J350,0)</f>
        <v>0</v>
      </c>
      <c r="BI350" s="203">
        <f>IF(N350="nulová",J350,0)</f>
        <v>0</v>
      </c>
      <c r="BJ350" s="17" t="s">
        <v>81</v>
      </c>
      <c r="BK350" s="203">
        <f>ROUND(I350*H350,2)</f>
        <v>0</v>
      </c>
      <c r="BL350" s="17" t="s">
        <v>249</v>
      </c>
      <c r="BM350" s="202" t="s">
        <v>1926</v>
      </c>
    </row>
    <row r="351" spans="1:47" s="2" customFormat="1" ht="19.5">
      <c r="A351" s="34"/>
      <c r="B351" s="35"/>
      <c r="C351" s="36"/>
      <c r="D351" s="204" t="s">
        <v>152</v>
      </c>
      <c r="E351" s="36"/>
      <c r="F351" s="205" t="s">
        <v>1927</v>
      </c>
      <c r="G351" s="36"/>
      <c r="H351" s="36"/>
      <c r="I351" s="206"/>
      <c r="J351" s="36"/>
      <c r="K351" s="36"/>
      <c r="L351" s="39"/>
      <c r="M351" s="207"/>
      <c r="N351" s="208"/>
      <c r="O351" s="71"/>
      <c r="P351" s="71"/>
      <c r="Q351" s="71"/>
      <c r="R351" s="71"/>
      <c r="S351" s="71"/>
      <c r="T351" s="72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T351" s="17" t="s">
        <v>152</v>
      </c>
      <c r="AU351" s="17" t="s">
        <v>83</v>
      </c>
    </row>
    <row r="352" spans="1:47" s="2" customFormat="1" ht="11.25">
      <c r="A352" s="34"/>
      <c r="B352" s="35"/>
      <c r="C352" s="36"/>
      <c r="D352" s="209" t="s">
        <v>153</v>
      </c>
      <c r="E352" s="36"/>
      <c r="F352" s="210" t="s">
        <v>1928</v>
      </c>
      <c r="G352" s="36"/>
      <c r="H352" s="36"/>
      <c r="I352" s="206"/>
      <c r="J352" s="36"/>
      <c r="K352" s="36"/>
      <c r="L352" s="39"/>
      <c r="M352" s="207"/>
      <c r="N352" s="208"/>
      <c r="O352" s="71"/>
      <c r="P352" s="71"/>
      <c r="Q352" s="71"/>
      <c r="R352" s="71"/>
      <c r="S352" s="71"/>
      <c r="T352" s="72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T352" s="17" t="s">
        <v>153</v>
      </c>
      <c r="AU352" s="17" t="s">
        <v>83</v>
      </c>
    </row>
    <row r="353" spans="1:65" s="2" customFormat="1" ht="21.75" customHeight="1">
      <c r="A353" s="34"/>
      <c r="B353" s="35"/>
      <c r="C353" s="191" t="s">
        <v>635</v>
      </c>
      <c r="D353" s="191" t="s">
        <v>145</v>
      </c>
      <c r="E353" s="192" t="s">
        <v>1929</v>
      </c>
      <c r="F353" s="193" t="s">
        <v>1930</v>
      </c>
      <c r="G353" s="194" t="s">
        <v>290</v>
      </c>
      <c r="H353" s="195">
        <v>20</v>
      </c>
      <c r="I353" s="196"/>
      <c r="J353" s="197">
        <f>ROUND(I353*H353,2)</f>
        <v>0</v>
      </c>
      <c r="K353" s="193" t="s">
        <v>149</v>
      </c>
      <c r="L353" s="39"/>
      <c r="M353" s="198" t="s">
        <v>1</v>
      </c>
      <c r="N353" s="199" t="s">
        <v>38</v>
      </c>
      <c r="O353" s="71"/>
      <c r="P353" s="200">
        <f>O353*H353</f>
        <v>0</v>
      </c>
      <c r="Q353" s="200">
        <v>1E-05</v>
      </c>
      <c r="R353" s="200">
        <f>Q353*H353</f>
        <v>0.0002</v>
      </c>
      <c r="S353" s="200">
        <v>0</v>
      </c>
      <c r="T353" s="201">
        <f>S353*H353</f>
        <v>0</v>
      </c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R353" s="202" t="s">
        <v>249</v>
      </c>
      <c r="AT353" s="202" t="s">
        <v>145</v>
      </c>
      <c r="AU353" s="202" t="s">
        <v>83</v>
      </c>
      <c r="AY353" s="17" t="s">
        <v>142</v>
      </c>
      <c r="BE353" s="203">
        <f>IF(N353="základní",J353,0)</f>
        <v>0</v>
      </c>
      <c r="BF353" s="203">
        <f>IF(N353="snížená",J353,0)</f>
        <v>0</v>
      </c>
      <c r="BG353" s="203">
        <f>IF(N353="zákl. přenesená",J353,0)</f>
        <v>0</v>
      </c>
      <c r="BH353" s="203">
        <f>IF(N353="sníž. přenesená",J353,0)</f>
        <v>0</v>
      </c>
      <c r="BI353" s="203">
        <f>IF(N353="nulová",J353,0)</f>
        <v>0</v>
      </c>
      <c r="BJ353" s="17" t="s">
        <v>81</v>
      </c>
      <c r="BK353" s="203">
        <f>ROUND(I353*H353,2)</f>
        <v>0</v>
      </c>
      <c r="BL353" s="17" t="s">
        <v>249</v>
      </c>
      <c r="BM353" s="202" t="s">
        <v>1931</v>
      </c>
    </row>
    <row r="354" spans="1:47" s="2" customFormat="1" ht="19.5">
      <c r="A354" s="34"/>
      <c r="B354" s="35"/>
      <c r="C354" s="36"/>
      <c r="D354" s="204" t="s">
        <v>152</v>
      </c>
      <c r="E354" s="36"/>
      <c r="F354" s="205" t="s">
        <v>1932</v>
      </c>
      <c r="G354" s="36"/>
      <c r="H354" s="36"/>
      <c r="I354" s="206"/>
      <c r="J354" s="36"/>
      <c r="K354" s="36"/>
      <c r="L354" s="39"/>
      <c r="M354" s="207"/>
      <c r="N354" s="208"/>
      <c r="O354" s="71"/>
      <c r="P354" s="71"/>
      <c r="Q354" s="71"/>
      <c r="R354" s="71"/>
      <c r="S354" s="71"/>
      <c r="T354" s="72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T354" s="17" t="s">
        <v>152</v>
      </c>
      <c r="AU354" s="17" t="s">
        <v>83</v>
      </c>
    </row>
    <row r="355" spans="1:47" s="2" customFormat="1" ht="11.25">
      <c r="A355" s="34"/>
      <c r="B355" s="35"/>
      <c r="C355" s="36"/>
      <c r="D355" s="209" t="s">
        <v>153</v>
      </c>
      <c r="E355" s="36"/>
      <c r="F355" s="210" t="s">
        <v>1933</v>
      </c>
      <c r="G355" s="36"/>
      <c r="H355" s="36"/>
      <c r="I355" s="206"/>
      <c r="J355" s="36"/>
      <c r="K355" s="36"/>
      <c r="L355" s="39"/>
      <c r="M355" s="207"/>
      <c r="N355" s="208"/>
      <c r="O355" s="71"/>
      <c r="P355" s="71"/>
      <c r="Q355" s="71"/>
      <c r="R355" s="71"/>
      <c r="S355" s="71"/>
      <c r="T355" s="72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T355" s="17" t="s">
        <v>153</v>
      </c>
      <c r="AU355" s="17" t="s">
        <v>83</v>
      </c>
    </row>
    <row r="356" spans="2:51" s="14" customFormat="1" ht="11.25">
      <c r="B356" s="221"/>
      <c r="C356" s="222"/>
      <c r="D356" s="204" t="s">
        <v>159</v>
      </c>
      <c r="E356" s="223" t="s">
        <v>1</v>
      </c>
      <c r="F356" s="224" t="s">
        <v>275</v>
      </c>
      <c r="G356" s="222"/>
      <c r="H356" s="225">
        <v>20</v>
      </c>
      <c r="I356" s="226"/>
      <c r="J356" s="222"/>
      <c r="K356" s="222"/>
      <c r="L356" s="227"/>
      <c r="M356" s="228"/>
      <c r="N356" s="229"/>
      <c r="O356" s="229"/>
      <c r="P356" s="229"/>
      <c r="Q356" s="229"/>
      <c r="R356" s="229"/>
      <c r="S356" s="229"/>
      <c r="T356" s="230"/>
      <c r="AT356" s="231" t="s">
        <v>159</v>
      </c>
      <c r="AU356" s="231" t="s">
        <v>83</v>
      </c>
      <c r="AV356" s="14" t="s">
        <v>83</v>
      </c>
      <c r="AW356" s="14" t="s">
        <v>30</v>
      </c>
      <c r="AX356" s="14" t="s">
        <v>81</v>
      </c>
      <c r="AY356" s="231" t="s">
        <v>142</v>
      </c>
    </row>
    <row r="357" spans="1:65" s="2" customFormat="1" ht="16.5" customHeight="1">
      <c r="A357" s="34"/>
      <c r="B357" s="35"/>
      <c r="C357" s="191" t="s">
        <v>640</v>
      </c>
      <c r="D357" s="191" t="s">
        <v>145</v>
      </c>
      <c r="E357" s="192" t="s">
        <v>1934</v>
      </c>
      <c r="F357" s="193" t="s">
        <v>1935</v>
      </c>
      <c r="G357" s="194" t="s">
        <v>290</v>
      </c>
      <c r="H357" s="195">
        <v>2.5</v>
      </c>
      <c r="I357" s="196"/>
      <c r="J357" s="197">
        <f>ROUND(I357*H357,2)</f>
        <v>0</v>
      </c>
      <c r="K357" s="193" t="s">
        <v>149</v>
      </c>
      <c r="L357" s="39"/>
      <c r="M357" s="198" t="s">
        <v>1</v>
      </c>
      <c r="N357" s="199" t="s">
        <v>38</v>
      </c>
      <c r="O357" s="71"/>
      <c r="P357" s="200">
        <f>O357*H357</f>
        <v>0</v>
      </c>
      <c r="Q357" s="200">
        <v>0.00468</v>
      </c>
      <c r="R357" s="200">
        <f>Q357*H357</f>
        <v>0.0117</v>
      </c>
      <c r="S357" s="200">
        <v>0</v>
      </c>
      <c r="T357" s="201">
        <f>S357*H357</f>
        <v>0</v>
      </c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R357" s="202" t="s">
        <v>249</v>
      </c>
      <c r="AT357" s="202" t="s">
        <v>145</v>
      </c>
      <c r="AU357" s="202" t="s">
        <v>83</v>
      </c>
      <c r="AY357" s="17" t="s">
        <v>142</v>
      </c>
      <c r="BE357" s="203">
        <f>IF(N357="základní",J357,0)</f>
        <v>0</v>
      </c>
      <c r="BF357" s="203">
        <f>IF(N357="snížená",J357,0)</f>
        <v>0</v>
      </c>
      <c r="BG357" s="203">
        <f>IF(N357="zákl. přenesená",J357,0)</f>
        <v>0</v>
      </c>
      <c r="BH357" s="203">
        <f>IF(N357="sníž. přenesená",J357,0)</f>
        <v>0</v>
      </c>
      <c r="BI357" s="203">
        <f>IF(N357="nulová",J357,0)</f>
        <v>0</v>
      </c>
      <c r="BJ357" s="17" t="s">
        <v>81</v>
      </c>
      <c r="BK357" s="203">
        <f>ROUND(I357*H357,2)</f>
        <v>0</v>
      </c>
      <c r="BL357" s="17" t="s">
        <v>249</v>
      </c>
      <c r="BM357" s="202" t="s">
        <v>1936</v>
      </c>
    </row>
    <row r="358" spans="1:47" s="2" customFormat="1" ht="11.25">
      <c r="A358" s="34"/>
      <c r="B358" s="35"/>
      <c r="C358" s="36"/>
      <c r="D358" s="204" t="s">
        <v>152</v>
      </c>
      <c r="E358" s="36"/>
      <c r="F358" s="205" t="s">
        <v>1937</v>
      </c>
      <c r="G358" s="36"/>
      <c r="H358" s="36"/>
      <c r="I358" s="206"/>
      <c r="J358" s="36"/>
      <c r="K358" s="36"/>
      <c r="L358" s="39"/>
      <c r="M358" s="207"/>
      <c r="N358" s="208"/>
      <c r="O358" s="71"/>
      <c r="P358" s="71"/>
      <c r="Q358" s="71"/>
      <c r="R358" s="71"/>
      <c r="S358" s="71"/>
      <c r="T358" s="72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T358" s="17" t="s">
        <v>152</v>
      </c>
      <c r="AU358" s="17" t="s">
        <v>83</v>
      </c>
    </row>
    <row r="359" spans="1:47" s="2" customFormat="1" ht="11.25">
      <c r="A359" s="34"/>
      <c r="B359" s="35"/>
      <c r="C359" s="36"/>
      <c r="D359" s="209" t="s">
        <v>153</v>
      </c>
      <c r="E359" s="36"/>
      <c r="F359" s="210" t="s">
        <v>1938</v>
      </c>
      <c r="G359" s="36"/>
      <c r="H359" s="36"/>
      <c r="I359" s="206"/>
      <c r="J359" s="36"/>
      <c r="K359" s="36"/>
      <c r="L359" s="39"/>
      <c r="M359" s="207"/>
      <c r="N359" s="208"/>
      <c r="O359" s="71"/>
      <c r="P359" s="71"/>
      <c r="Q359" s="71"/>
      <c r="R359" s="71"/>
      <c r="S359" s="71"/>
      <c r="T359" s="72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T359" s="17" t="s">
        <v>153</v>
      </c>
      <c r="AU359" s="17" t="s">
        <v>83</v>
      </c>
    </row>
    <row r="360" spans="2:51" s="13" customFormat="1" ht="11.25">
      <c r="B360" s="211"/>
      <c r="C360" s="212"/>
      <c r="D360" s="204" t="s">
        <v>159</v>
      </c>
      <c r="E360" s="213" t="s">
        <v>1</v>
      </c>
      <c r="F360" s="214" t="s">
        <v>1760</v>
      </c>
      <c r="G360" s="212"/>
      <c r="H360" s="213" t="s">
        <v>1</v>
      </c>
      <c r="I360" s="215"/>
      <c r="J360" s="212"/>
      <c r="K360" s="212"/>
      <c r="L360" s="216"/>
      <c r="M360" s="217"/>
      <c r="N360" s="218"/>
      <c r="O360" s="218"/>
      <c r="P360" s="218"/>
      <c r="Q360" s="218"/>
      <c r="R360" s="218"/>
      <c r="S360" s="218"/>
      <c r="T360" s="219"/>
      <c r="AT360" s="220" t="s">
        <v>159</v>
      </c>
      <c r="AU360" s="220" t="s">
        <v>83</v>
      </c>
      <c r="AV360" s="13" t="s">
        <v>81</v>
      </c>
      <c r="AW360" s="13" t="s">
        <v>30</v>
      </c>
      <c r="AX360" s="13" t="s">
        <v>73</v>
      </c>
      <c r="AY360" s="220" t="s">
        <v>142</v>
      </c>
    </row>
    <row r="361" spans="2:51" s="13" customFormat="1" ht="22.5">
      <c r="B361" s="211"/>
      <c r="C361" s="212"/>
      <c r="D361" s="204" t="s">
        <v>159</v>
      </c>
      <c r="E361" s="213" t="s">
        <v>1</v>
      </c>
      <c r="F361" s="214" t="s">
        <v>1939</v>
      </c>
      <c r="G361" s="212"/>
      <c r="H361" s="213" t="s">
        <v>1</v>
      </c>
      <c r="I361" s="215"/>
      <c r="J361" s="212"/>
      <c r="K361" s="212"/>
      <c r="L361" s="216"/>
      <c r="M361" s="217"/>
      <c r="N361" s="218"/>
      <c r="O361" s="218"/>
      <c r="P361" s="218"/>
      <c r="Q361" s="218"/>
      <c r="R361" s="218"/>
      <c r="S361" s="218"/>
      <c r="T361" s="219"/>
      <c r="AT361" s="220" t="s">
        <v>159</v>
      </c>
      <c r="AU361" s="220" t="s">
        <v>83</v>
      </c>
      <c r="AV361" s="13" t="s">
        <v>81</v>
      </c>
      <c r="AW361" s="13" t="s">
        <v>30</v>
      </c>
      <c r="AX361" s="13" t="s">
        <v>73</v>
      </c>
      <c r="AY361" s="220" t="s">
        <v>142</v>
      </c>
    </row>
    <row r="362" spans="2:51" s="14" customFormat="1" ht="11.25">
      <c r="B362" s="221"/>
      <c r="C362" s="222"/>
      <c r="D362" s="204" t="s">
        <v>159</v>
      </c>
      <c r="E362" s="223" t="s">
        <v>1</v>
      </c>
      <c r="F362" s="224" t="s">
        <v>81</v>
      </c>
      <c r="G362" s="222"/>
      <c r="H362" s="225">
        <v>1</v>
      </c>
      <c r="I362" s="226"/>
      <c r="J362" s="222"/>
      <c r="K362" s="222"/>
      <c r="L362" s="227"/>
      <c r="M362" s="228"/>
      <c r="N362" s="229"/>
      <c r="O362" s="229"/>
      <c r="P362" s="229"/>
      <c r="Q362" s="229"/>
      <c r="R362" s="229"/>
      <c r="S362" s="229"/>
      <c r="T362" s="230"/>
      <c r="AT362" s="231" t="s">
        <v>159</v>
      </c>
      <c r="AU362" s="231" t="s">
        <v>83</v>
      </c>
      <c r="AV362" s="14" t="s">
        <v>83</v>
      </c>
      <c r="AW362" s="14" t="s">
        <v>30</v>
      </c>
      <c r="AX362" s="14" t="s">
        <v>73</v>
      </c>
      <c r="AY362" s="231" t="s">
        <v>142</v>
      </c>
    </row>
    <row r="363" spans="2:51" s="13" customFormat="1" ht="22.5">
      <c r="B363" s="211"/>
      <c r="C363" s="212"/>
      <c r="D363" s="204" t="s">
        <v>159</v>
      </c>
      <c r="E363" s="213" t="s">
        <v>1</v>
      </c>
      <c r="F363" s="214" t="s">
        <v>1940</v>
      </c>
      <c r="G363" s="212"/>
      <c r="H363" s="213" t="s">
        <v>1</v>
      </c>
      <c r="I363" s="215"/>
      <c r="J363" s="212"/>
      <c r="K363" s="212"/>
      <c r="L363" s="216"/>
      <c r="M363" s="217"/>
      <c r="N363" s="218"/>
      <c r="O363" s="218"/>
      <c r="P363" s="218"/>
      <c r="Q363" s="218"/>
      <c r="R363" s="218"/>
      <c r="S363" s="218"/>
      <c r="T363" s="219"/>
      <c r="AT363" s="220" t="s">
        <v>159</v>
      </c>
      <c r="AU363" s="220" t="s">
        <v>83</v>
      </c>
      <c r="AV363" s="13" t="s">
        <v>81</v>
      </c>
      <c r="AW363" s="13" t="s">
        <v>30</v>
      </c>
      <c r="AX363" s="13" t="s">
        <v>73</v>
      </c>
      <c r="AY363" s="220" t="s">
        <v>142</v>
      </c>
    </row>
    <row r="364" spans="2:51" s="14" customFormat="1" ht="11.25">
      <c r="B364" s="221"/>
      <c r="C364" s="222"/>
      <c r="D364" s="204" t="s">
        <v>159</v>
      </c>
      <c r="E364" s="223" t="s">
        <v>1</v>
      </c>
      <c r="F364" s="224" t="s">
        <v>1941</v>
      </c>
      <c r="G364" s="222"/>
      <c r="H364" s="225">
        <v>1.5</v>
      </c>
      <c r="I364" s="226"/>
      <c r="J364" s="222"/>
      <c r="K364" s="222"/>
      <c r="L364" s="227"/>
      <c r="M364" s="228"/>
      <c r="N364" s="229"/>
      <c r="O364" s="229"/>
      <c r="P364" s="229"/>
      <c r="Q364" s="229"/>
      <c r="R364" s="229"/>
      <c r="S364" s="229"/>
      <c r="T364" s="230"/>
      <c r="AT364" s="231" t="s">
        <v>159</v>
      </c>
      <c r="AU364" s="231" t="s">
        <v>83</v>
      </c>
      <c r="AV364" s="14" t="s">
        <v>83</v>
      </c>
      <c r="AW364" s="14" t="s">
        <v>30</v>
      </c>
      <c r="AX364" s="14" t="s">
        <v>73</v>
      </c>
      <c r="AY364" s="231" t="s">
        <v>142</v>
      </c>
    </row>
    <row r="365" spans="2:51" s="15" customFormat="1" ht="11.25">
      <c r="B365" s="236"/>
      <c r="C365" s="237"/>
      <c r="D365" s="204" t="s">
        <v>159</v>
      </c>
      <c r="E365" s="238" t="s">
        <v>1</v>
      </c>
      <c r="F365" s="239" t="s">
        <v>374</v>
      </c>
      <c r="G365" s="237"/>
      <c r="H365" s="240">
        <v>2.5</v>
      </c>
      <c r="I365" s="241"/>
      <c r="J365" s="237"/>
      <c r="K365" s="237"/>
      <c r="L365" s="242"/>
      <c r="M365" s="243"/>
      <c r="N365" s="244"/>
      <c r="O365" s="244"/>
      <c r="P365" s="244"/>
      <c r="Q365" s="244"/>
      <c r="R365" s="244"/>
      <c r="S365" s="244"/>
      <c r="T365" s="245"/>
      <c r="AT365" s="246" t="s">
        <v>159</v>
      </c>
      <c r="AU365" s="246" t="s">
        <v>83</v>
      </c>
      <c r="AV365" s="15" t="s">
        <v>168</v>
      </c>
      <c r="AW365" s="15" t="s">
        <v>30</v>
      </c>
      <c r="AX365" s="15" t="s">
        <v>81</v>
      </c>
      <c r="AY365" s="246" t="s">
        <v>142</v>
      </c>
    </row>
    <row r="366" spans="1:65" s="2" customFormat="1" ht="16.5" customHeight="1">
      <c r="A366" s="34"/>
      <c r="B366" s="35"/>
      <c r="C366" s="191" t="s">
        <v>648</v>
      </c>
      <c r="D366" s="191" t="s">
        <v>145</v>
      </c>
      <c r="E366" s="192" t="s">
        <v>1942</v>
      </c>
      <c r="F366" s="193" t="s">
        <v>1943</v>
      </c>
      <c r="G366" s="194" t="s">
        <v>408</v>
      </c>
      <c r="H366" s="195">
        <v>1</v>
      </c>
      <c r="I366" s="196"/>
      <c r="J366" s="197">
        <f>ROUND(I366*H366,2)</f>
        <v>0</v>
      </c>
      <c r="K366" s="193" t="s">
        <v>149</v>
      </c>
      <c r="L366" s="39"/>
      <c r="M366" s="198" t="s">
        <v>1</v>
      </c>
      <c r="N366" s="199" t="s">
        <v>38</v>
      </c>
      <c r="O366" s="71"/>
      <c r="P366" s="200">
        <f>O366*H366</f>
        <v>0</v>
      </c>
      <c r="Q366" s="200">
        <v>0</v>
      </c>
      <c r="R366" s="200">
        <f>Q366*H366</f>
        <v>0</v>
      </c>
      <c r="S366" s="200">
        <v>0.00549</v>
      </c>
      <c r="T366" s="201">
        <f>S366*H366</f>
        <v>0.00549</v>
      </c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R366" s="202" t="s">
        <v>249</v>
      </c>
      <c r="AT366" s="202" t="s">
        <v>145</v>
      </c>
      <c r="AU366" s="202" t="s">
        <v>83</v>
      </c>
      <c r="AY366" s="17" t="s">
        <v>142</v>
      </c>
      <c r="BE366" s="203">
        <f>IF(N366="základní",J366,0)</f>
        <v>0</v>
      </c>
      <c r="BF366" s="203">
        <f>IF(N366="snížená",J366,0)</f>
        <v>0</v>
      </c>
      <c r="BG366" s="203">
        <f>IF(N366="zákl. přenesená",J366,0)</f>
        <v>0</v>
      </c>
      <c r="BH366" s="203">
        <f>IF(N366="sníž. přenesená",J366,0)</f>
        <v>0</v>
      </c>
      <c r="BI366" s="203">
        <f>IF(N366="nulová",J366,0)</f>
        <v>0</v>
      </c>
      <c r="BJ366" s="17" t="s">
        <v>81</v>
      </c>
      <c r="BK366" s="203">
        <f>ROUND(I366*H366,2)</f>
        <v>0</v>
      </c>
      <c r="BL366" s="17" t="s">
        <v>249</v>
      </c>
      <c r="BM366" s="202" t="s">
        <v>1944</v>
      </c>
    </row>
    <row r="367" spans="1:47" s="2" customFormat="1" ht="11.25">
      <c r="A367" s="34"/>
      <c r="B367" s="35"/>
      <c r="C367" s="36"/>
      <c r="D367" s="204" t="s">
        <v>152</v>
      </c>
      <c r="E367" s="36"/>
      <c r="F367" s="205" t="s">
        <v>1945</v>
      </c>
      <c r="G367" s="36"/>
      <c r="H367" s="36"/>
      <c r="I367" s="206"/>
      <c r="J367" s="36"/>
      <c r="K367" s="36"/>
      <c r="L367" s="39"/>
      <c r="M367" s="207"/>
      <c r="N367" s="208"/>
      <c r="O367" s="71"/>
      <c r="P367" s="71"/>
      <c r="Q367" s="71"/>
      <c r="R367" s="71"/>
      <c r="S367" s="71"/>
      <c r="T367" s="72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T367" s="17" t="s">
        <v>152</v>
      </c>
      <c r="AU367" s="17" t="s">
        <v>83</v>
      </c>
    </row>
    <row r="368" spans="1:47" s="2" customFormat="1" ht="11.25">
      <c r="A368" s="34"/>
      <c r="B368" s="35"/>
      <c r="C368" s="36"/>
      <c r="D368" s="209" t="s">
        <v>153</v>
      </c>
      <c r="E368" s="36"/>
      <c r="F368" s="210" t="s">
        <v>1946</v>
      </c>
      <c r="G368" s="36"/>
      <c r="H368" s="36"/>
      <c r="I368" s="206"/>
      <c r="J368" s="36"/>
      <c r="K368" s="36"/>
      <c r="L368" s="39"/>
      <c r="M368" s="207"/>
      <c r="N368" s="208"/>
      <c r="O368" s="71"/>
      <c r="P368" s="71"/>
      <c r="Q368" s="71"/>
      <c r="R368" s="71"/>
      <c r="S368" s="71"/>
      <c r="T368" s="72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T368" s="17" t="s">
        <v>153</v>
      </c>
      <c r="AU368" s="17" t="s">
        <v>83</v>
      </c>
    </row>
    <row r="369" spans="2:51" s="13" customFormat="1" ht="11.25">
      <c r="B369" s="211"/>
      <c r="C369" s="212"/>
      <c r="D369" s="204" t="s">
        <v>159</v>
      </c>
      <c r="E369" s="213" t="s">
        <v>1</v>
      </c>
      <c r="F369" s="214" t="s">
        <v>1760</v>
      </c>
      <c r="G369" s="212"/>
      <c r="H369" s="213" t="s">
        <v>1</v>
      </c>
      <c r="I369" s="215"/>
      <c r="J369" s="212"/>
      <c r="K369" s="212"/>
      <c r="L369" s="216"/>
      <c r="M369" s="217"/>
      <c r="N369" s="218"/>
      <c r="O369" s="218"/>
      <c r="P369" s="218"/>
      <c r="Q369" s="218"/>
      <c r="R369" s="218"/>
      <c r="S369" s="218"/>
      <c r="T369" s="219"/>
      <c r="AT369" s="220" t="s">
        <v>159</v>
      </c>
      <c r="AU369" s="220" t="s">
        <v>83</v>
      </c>
      <c r="AV369" s="13" t="s">
        <v>81</v>
      </c>
      <c r="AW369" s="13" t="s">
        <v>30</v>
      </c>
      <c r="AX369" s="13" t="s">
        <v>73</v>
      </c>
      <c r="AY369" s="220" t="s">
        <v>142</v>
      </c>
    </row>
    <row r="370" spans="2:51" s="14" customFormat="1" ht="11.25">
      <c r="B370" s="221"/>
      <c r="C370" s="222"/>
      <c r="D370" s="204" t="s">
        <v>159</v>
      </c>
      <c r="E370" s="223" t="s">
        <v>1</v>
      </c>
      <c r="F370" s="224" t="s">
        <v>81</v>
      </c>
      <c r="G370" s="222"/>
      <c r="H370" s="225">
        <v>1</v>
      </c>
      <c r="I370" s="226"/>
      <c r="J370" s="222"/>
      <c r="K370" s="222"/>
      <c r="L370" s="227"/>
      <c r="M370" s="228"/>
      <c r="N370" s="229"/>
      <c r="O370" s="229"/>
      <c r="P370" s="229"/>
      <c r="Q370" s="229"/>
      <c r="R370" s="229"/>
      <c r="S370" s="229"/>
      <c r="T370" s="230"/>
      <c r="AT370" s="231" t="s">
        <v>159</v>
      </c>
      <c r="AU370" s="231" t="s">
        <v>83</v>
      </c>
      <c r="AV370" s="14" t="s">
        <v>83</v>
      </c>
      <c r="AW370" s="14" t="s">
        <v>30</v>
      </c>
      <c r="AX370" s="14" t="s">
        <v>81</v>
      </c>
      <c r="AY370" s="231" t="s">
        <v>142</v>
      </c>
    </row>
    <row r="371" spans="1:65" s="2" customFormat="1" ht="24.2" customHeight="1">
      <c r="A371" s="34"/>
      <c r="B371" s="35"/>
      <c r="C371" s="191" t="s">
        <v>655</v>
      </c>
      <c r="D371" s="191" t="s">
        <v>145</v>
      </c>
      <c r="E371" s="192" t="s">
        <v>1947</v>
      </c>
      <c r="F371" s="193" t="s">
        <v>1948</v>
      </c>
      <c r="G371" s="194" t="s">
        <v>379</v>
      </c>
      <c r="H371" s="195">
        <v>0.02</v>
      </c>
      <c r="I371" s="196"/>
      <c r="J371" s="197">
        <f>ROUND(I371*H371,2)</f>
        <v>0</v>
      </c>
      <c r="K371" s="193" t="s">
        <v>149</v>
      </c>
      <c r="L371" s="39"/>
      <c r="M371" s="198" t="s">
        <v>1</v>
      </c>
      <c r="N371" s="199" t="s">
        <v>38</v>
      </c>
      <c r="O371" s="71"/>
      <c r="P371" s="200">
        <f>O371*H371</f>
        <v>0</v>
      </c>
      <c r="Q371" s="200">
        <v>0</v>
      </c>
      <c r="R371" s="200">
        <f>Q371*H371</f>
        <v>0</v>
      </c>
      <c r="S371" s="200">
        <v>0</v>
      </c>
      <c r="T371" s="201">
        <f>S371*H371</f>
        <v>0</v>
      </c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R371" s="202" t="s">
        <v>249</v>
      </c>
      <c r="AT371" s="202" t="s">
        <v>145</v>
      </c>
      <c r="AU371" s="202" t="s">
        <v>83</v>
      </c>
      <c r="AY371" s="17" t="s">
        <v>142</v>
      </c>
      <c r="BE371" s="203">
        <f>IF(N371="základní",J371,0)</f>
        <v>0</v>
      </c>
      <c r="BF371" s="203">
        <f>IF(N371="snížená",J371,0)</f>
        <v>0</v>
      </c>
      <c r="BG371" s="203">
        <f>IF(N371="zákl. přenesená",J371,0)</f>
        <v>0</v>
      </c>
      <c r="BH371" s="203">
        <f>IF(N371="sníž. přenesená",J371,0)</f>
        <v>0</v>
      </c>
      <c r="BI371" s="203">
        <f>IF(N371="nulová",J371,0)</f>
        <v>0</v>
      </c>
      <c r="BJ371" s="17" t="s">
        <v>81</v>
      </c>
      <c r="BK371" s="203">
        <f>ROUND(I371*H371,2)</f>
        <v>0</v>
      </c>
      <c r="BL371" s="17" t="s">
        <v>249</v>
      </c>
      <c r="BM371" s="202" t="s">
        <v>1949</v>
      </c>
    </row>
    <row r="372" spans="1:47" s="2" customFormat="1" ht="19.5">
      <c r="A372" s="34"/>
      <c r="B372" s="35"/>
      <c r="C372" s="36"/>
      <c r="D372" s="204" t="s">
        <v>152</v>
      </c>
      <c r="E372" s="36"/>
      <c r="F372" s="205" t="s">
        <v>1950</v>
      </c>
      <c r="G372" s="36"/>
      <c r="H372" s="36"/>
      <c r="I372" s="206"/>
      <c r="J372" s="36"/>
      <c r="K372" s="36"/>
      <c r="L372" s="39"/>
      <c r="M372" s="207"/>
      <c r="N372" s="208"/>
      <c r="O372" s="71"/>
      <c r="P372" s="71"/>
      <c r="Q372" s="71"/>
      <c r="R372" s="71"/>
      <c r="S372" s="71"/>
      <c r="T372" s="72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T372" s="17" t="s">
        <v>152</v>
      </c>
      <c r="AU372" s="17" t="s">
        <v>83</v>
      </c>
    </row>
    <row r="373" spans="1:47" s="2" customFormat="1" ht="11.25">
      <c r="A373" s="34"/>
      <c r="B373" s="35"/>
      <c r="C373" s="36"/>
      <c r="D373" s="209" t="s">
        <v>153</v>
      </c>
      <c r="E373" s="36"/>
      <c r="F373" s="210" t="s">
        <v>1951</v>
      </c>
      <c r="G373" s="36"/>
      <c r="H373" s="36"/>
      <c r="I373" s="206"/>
      <c r="J373" s="36"/>
      <c r="K373" s="36"/>
      <c r="L373" s="39"/>
      <c r="M373" s="207"/>
      <c r="N373" s="208"/>
      <c r="O373" s="71"/>
      <c r="P373" s="71"/>
      <c r="Q373" s="71"/>
      <c r="R373" s="71"/>
      <c r="S373" s="71"/>
      <c r="T373" s="72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T373" s="17" t="s">
        <v>153</v>
      </c>
      <c r="AU373" s="17" t="s">
        <v>83</v>
      </c>
    </row>
    <row r="374" spans="1:65" s="2" customFormat="1" ht="24.2" customHeight="1">
      <c r="A374" s="34"/>
      <c r="B374" s="35"/>
      <c r="C374" s="191" t="s">
        <v>662</v>
      </c>
      <c r="D374" s="191" t="s">
        <v>145</v>
      </c>
      <c r="E374" s="192" t="s">
        <v>1952</v>
      </c>
      <c r="F374" s="193" t="s">
        <v>1953</v>
      </c>
      <c r="G374" s="194" t="s">
        <v>379</v>
      </c>
      <c r="H374" s="195">
        <v>0.041</v>
      </c>
      <c r="I374" s="196"/>
      <c r="J374" s="197">
        <f>ROUND(I374*H374,2)</f>
        <v>0</v>
      </c>
      <c r="K374" s="193" t="s">
        <v>149</v>
      </c>
      <c r="L374" s="39"/>
      <c r="M374" s="198" t="s">
        <v>1</v>
      </c>
      <c r="N374" s="199" t="s">
        <v>38</v>
      </c>
      <c r="O374" s="71"/>
      <c r="P374" s="200">
        <f>O374*H374</f>
        <v>0</v>
      </c>
      <c r="Q374" s="200">
        <v>0</v>
      </c>
      <c r="R374" s="200">
        <f>Q374*H374</f>
        <v>0</v>
      </c>
      <c r="S374" s="200">
        <v>0</v>
      </c>
      <c r="T374" s="201">
        <f>S374*H374</f>
        <v>0</v>
      </c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R374" s="202" t="s">
        <v>249</v>
      </c>
      <c r="AT374" s="202" t="s">
        <v>145</v>
      </c>
      <c r="AU374" s="202" t="s">
        <v>83</v>
      </c>
      <c r="AY374" s="17" t="s">
        <v>142</v>
      </c>
      <c r="BE374" s="203">
        <f>IF(N374="základní",J374,0)</f>
        <v>0</v>
      </c>
      <c r="BF374" s="203">
        <f>IF(N374="snížená",J374,0)</f>
        <v>0</v>
      </c>
      <c r="BG374" s="203">
        <f>IF(N374="zákl. přenesená",J374,0)</f>
        <v>0</v>
      </c>
      <c r="BH374" s="203">
        <f>IF(N374="sníž. přenesená",J374,0)</f>
        <v>0</v>
      </c>
      <c r="BI374" s="203">
        <f>IF(N374="nulová",J374,0)</f>
        <v>0</v>
      </c>
      <c r="BJ374" s="17" t="s">
        <v>81</v>
      </c>
      <c r="BK374" s="203">
        <f>ROUND(I374*H374,2)</f>
        <v>0</v>
      </c>
      <c r="BL374" s="17" t="s">
        <v>249</v>
      </c>
      <c r="BM374" s="202" t="s">
        <v>1954</v>
      </c>
    </row>
    <row r="375" spans="1:47" s="2" customFormat="1" ht="29.25">
      <c r="A375" s="34"/>
      <c r="B375" s="35"/>
      <c r="C375" s="36"/>
      <c r="D375" s="204" t="s">
        <v>152</v>
      </c>
      <c r="E375" s="36"/>
      <c r="F375" s="205" t="s">
        <v>1955</v>
      </c>
      <c r="G375" s="36"/>
      <c r="H375" s="36"/>
      <c r="I375" s="206"/>
      <c r="J375" s="36"/>
      <c r="K375" s="36"/>
      <c r="L375" s="39"/>
      <c r="M375" s="207"/>
      <c r="N375" s="208"/>
      <c r="O375" s="71"/>
      <c r="P375" s="71"/>
      <c r="Q375" s="71"/>
      <c r="R375" s="71"/>
      <c r="S375" s="71"/>
      <c r="T375" s="72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T375" s="17" t="s">
        <v>152</v>
      </c>
      <c r="AU375" s="17" t="s">
        <v>83</v>
      </c>
    </row>
    <row r="376" spans="1:47" s="2" customFormat="1" ht="11.25">
      <c r="A376" s="34"/>
      <c r="B376" s="35"/>
      <c r="C376" s="36"/>
      <c r="D376" s="209" t="s">
        <v>153</v>
      </c>
      <c r="E376" s="36"/>
      <c r="F376" s="210" t="s">
        <v>1956</v>
      </c>
      <c r="G376" s="36"/>
      <c r="H376" s="36"/>
      <c r="I376" s="206"/>
      <c r="J376" s="36"/>
      <c r="K376" s="36"/>
      <c r="L376" s="39"/>
      <c r="M376" s="207"/>
      <c r="N376" s="208"/>
      <c r="O376" s="71"/>
      <c r="P376" s="71"/>
      <c r="Q376" s="71"/>
      <c r="R376" s="71"/>
      <c r="S376" s="71"/>
      <c r="T376" s="72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T376" s="17" t="s">
        <v>153</v>
      </c>
      <c r="AU376" s="17" t="s">
        <v>83</v>
      </c>
    </row>
    <row r="377" spans="2:63" s="12" customFormat="1" ht="22.9" customHeight="1">
      <c r="B377" s="175"/>
      <c r="C377" s="176"/>
      <c r="D377" s="177" t="s">
        <v>72</v>
      </c>
      <c r="E377" s="189" t="s">
        <v>1177</v>
      </c>
      <c r="F377" s="189" t="s">
        <v>1178</v>
      </c>
      <c r="G377" s="176"/>
      <c r="H377" s="176"/>
      <c r="I377" s="179"/>
      <c r="J377" s="190">
        <f>BK377</f>
        <v>0</v>
      </c>
      <c r="K377" s="176"/>
      <c r="L377" s="181"/>
      <c r="M377" s="182"/>
      <c r="N377" s="183"/>
      <c r="O377" s="183"/>
      <c r="P377" s="184">
        <f>SUM(P378:P422)</f>
        <v>0</v>
      </c>
      <c r="Q377" s="183"/>
      <c r="R377" s="184">
        <f>SUM(R378:R422)</f>
        <v>0.078773</v>
      </c>
      <c r="S377" s="183"/>
      <c r="T377" s="185">
        <f>SUM(T378:T422)</f>
        <v>0.12997999999999998</v>
      </c>
      <c r="AR377" s="186" t="s">
        <v>83</v>
      </c>
      <c r="AT377" s="187" t="s">
        <v>72</v>
      </c>
      <c r="AU377" s="187" t="s">
        <v>81</v>
      </c>
      <c r="AY377" s="186" t="s">
        <v>142</v>
      </c>
      <c r="BK377" s="188">
        <f>SUM(BK378:BK422)</f>
        <v>0</v>
      </c>
    </row>
    <row r="378" spans="1:65" s="2" customFormat="1" ht="24.2" customHeight="1">
      <c r="A378" s="34"/>
      <c r="B378" s="35"/>
      <c r="C378" s="191" t="s">
        <v>669</v>
      </c>
      <c r="D378" s="191" t="s">
        <v>145</v>
      </c>
      <c r="E378" s="192" t="s">
        <v>1957</v>
      </c>
      <c r="F378" s="193" t="s">
        <v>1958</v>
      </c>
      <c r="G378" s="194" t="s">
        <v>290</v>
      </c>
      <c r="H378" s="195">
        <v>5.5</v>
      </c>
      <c r="I378" s="196"/>
      <c r="J378" s="197">
        <f>ROUND(I378*H378,2)</f>
        <v>0</v>
      </c>
      <c r="K378" s="193" t="s">
        <v>149</v>
      </c>
      <c r="L378" s="39"/>
      <c r="M378" s="198" t="s">
        <v>1</v>
      </c>
      <c r="N378" s="199" t="s">
        <v>38</v>
      </c>
      <c r="O378" s="71"/>
      <c r="P378" s="200">
        <f>O378*H378</f>
        <v>0</v>
      </c>
      <c r="Q378" s="200">
        <v>0.00264</v>
      </c>
      <c r="R378" s="200">
        <f>Q378*H378</f>
        <v>0.01452</v>
      </c>
      <c r="S378" s="200">
        <v>0</v>
      </c>
      <c r="T378" s="201">
        <f>S378*H378</f>
        <v>0</v>
      </c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R378" s="202" t="s">
        <v>249</v>
      </c>
      <c r="AT378" s="202" t="s">
        <v>145</v>
      </c>
      <c r="AU378" s="202" t="s">
        <v>83</v>
      </c>
      <c r="AY378" s="17" t="s">
        <v>142</v>
      </c>
      <c r="BE378" s="203">
        <f>IF(N378="základní",J378,0)</f>
        <v>0</v>
      </c>
      <c r="BF378" s="203">
        <f>IF(N378="snížená",J378,0)</f>
        <v>0</v>
      </c>
      <c r="BG378" s="203">
        <f>IF(N378="zákl. přenesená",J378,0)</f>
        <v>0</v>
      </c>
      <c r="BH378" s="203">
        <f>IF(N378="sníž. přenesená",J378,0)</f>
        <v>0</v>
      </c>
      <c r="BI378" s="203">
        <f>IF(N378="nulová",J378,0)</f>
        <v>0</v>
      </c>
      <c r="BJ378" s="17" t="s">
        <v>81</v>
      </c>
      <c r="BK378" s="203">
        <f>ROUND(I378*H378,2)</f>
        <v>0</v>
      </c>
      <c r="BL378" s="17" t="s">
        <v>249</v>
      </c>
      <c r="BM378" s="202" t="s">
        <v>1959</v>
      </c>
    </row>
    <row r="379" spans="1:47" s="2" customFormat="1" ht="19.5">
      <c r="A379" s="34"/>
      <c r="B379" s="35"/>
      <c r="C379" s="36"/>
      <c r="D379" s="204" t="s">
        <v>152</v>
      </c>
      <c r="E379" s="36"/>
      <c r="F379" s="205" t="s">
        <v>1960</v>
      </c>
      <c r="G379" s="36"/>
      <c r="H379" s="36"/>
      <c r="I379" s="206"/>
      <c r="J379" s="36"/>
      <c r="K379" s="36"/>
      <c r="L379" s="39"/>
      <c r="M379" s="207"/>
      <c r="N379" s="208"/>
      <c r="O379" s="71"/>
      <c r="P379" s="71"/>
      <c r="Q379" s="71"/>
      <c r="R379" s="71"/>
      <c r="S379" s="71"/>
      <c r="T379" s="72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T379" s="17" t="s">
        <v>152</v>
      </c>
      <c r="AU379" s="17" t="s">
        <v>83</v>
      </c>
    </row>
    <row r="380" spans="1:47" s="2" customFormat="1" ht="11.25">
      <c r="A380" s="34"/>
      <c r="B380" s="35"/>
      <c r="C380" s="36"/>
      <c r="D380" s="209" t="s">
        <v>153</v>
      </c>
      <c r="E380" s="36"/>
      <c r="F380" s="210" t="s">
        <v>1961</v>
      </c>
      <c r="G380" s="36"/>
      <c r="H380" s="36"/>
      <c r="I380" s="206"/>
      <c r="J380" s="36"/>
      <c r="K380" s="36"/>
      <c r="L380" s="39"/>
      <c r="M380" s="207"/>
      <c r="N380" s="208"/>
      <c r="O380" s="71"/>
      <c r="P380" s="71"/>
      <c r="Q380" s="71"/>
      <c r="R380" s="71"/>
      <c r="S380" s="71"/>
      <c r="T380" s="72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T380" s="17" t="s">
        <v>153</v>
      </c>
      <c r="AU380" s="17" t="s">
        <v>83</v>
      </c>
    </row>
    <row r="381" spans="2:51" s="13" customFormat="1" ht="11.25">
      <c r="B381" s="211"/>
      <c r="C381" s="212"/>
      <c r="D381" s="204" t="s">
        <v>159</v>
      </c>
      <c r="E381" s="213" t="s">
        <v>1</v>
      </c>
      <c r="F381" s="214" t="s">
        <v>1760</v>
      </c>
      <c r="G381" s="212"/>
      <c r="H381" s="213" t="s">
        <v>1</v>
      </c>
      <c r="I381" s="215"/>
      <c r="J381" s="212"/>
      <c r="K381" s="212"/>
      <c r="L381" s="216"/>
      <c r="M381" s="217"/>
      <c r="N381" s="218"/>
      <c r="O381" s="218"/>
      <c r="P381" s="218"/>
      <c r="Q381" s="218"/>
      <c r="R381" s="218"/>
      <c r="S381" s="218"/>
      <c r="T381" s="219"/>
      <c r="AT381" s="220" t="s">
        <v>159</v>
      </c>
      <c r="AU381" s="220" t="s">
        <v>83</v>
      </c>
      <c r="AV381" s="13" t="s">
        <v>81</v>
      </c>
      <c r="AW381" s="13" t="s">
        <v>30</v>
      </c>
      <c r="AX381" s="13" t="s">
        <v>73</v>
      </c>
      <c r="AY381" s="220" t="s">
        <v>142</v>
      </c>
    </row>
    <row r="382" spans="2:51" s="13" customFormat="1" ht="11.25">
      <c r="B382" s="211"/>
      <c r="C382" s="212"/>
      <c r="D382" s="204" t="s">
        <v>159</v>
      </c>
      <c r="E382" s="213" t="s">
        <v>1</v>
      </c>
      <c r="F382" s="214" t="s">
        <v>1962</v>
      </c>
      <c r="G382" s="212"/>
      <c r="H382" s="213" t="s">
        <v>1</v>
      </c>
      <c r="I382" s="215"/>
      <c r="J382" s="212"/>
      <c r="K382" s="212"/>
      <c r="L382" s="216"/>
      <c r="M382" s="217"/>
      <c r="N382" s="218"/>
      <c r="O382" s="218"/>
      <c r="P382" s="218"/>
      <c r="Q382" s="218"/>
      <c r="R382" s="218"/>
      <c r="S382" s="218"/>
      <c r="T382" s="219"/>
      <c r="AT382" s="220" t="s">
        <v>159</v>
      </c>
      <c r="AU382" s="220" t="s">
        <v>83</v>
      </c>
      <c r="AV382" s="13" t="s">
        <v>81</v>
      </c>
      <c r="AW382" s="13" t="s">
        <v>30</v>
      </c>
      <c r="AX382" s="13" t="s">
        <v>73</v>
      </c>
      <c r="AY382" s="220" t="s">
        <v>142</v>
      </c>
    </row>
    <row r="383" spans="2:51" s="14" customFormat="1" ht="11.25">
      <c r="B383" s="221"/>
      <c r="C383" s="222"/>
      <c r="D383" s="204" t="s">
        <v>159</v>
      </c>
      <c r="E383" s="223" t="s">
        <v>1</v>
      </c>
      <c r="F383" s="224" t="s">
        <v>1963</v>
      </c>
      <c r="G383" s="222"/>
      <c r="H383" s="225">
        <v>5.5</v>
      </c>
      <c r="I383" s="226"/>
      <c r="J383" s="222"/>
      <c r="K383" s="222"/>
      <c r="L383" s="227"/>
      <c r="M383" s="228"/>
      <c r="N383" s="229"/>
      <c r="O383" s="229"/>
      <c r="P383" s="229"/>
      <c r="Q383" s="229"/>
      <c r="R383" s="229"/>
      <c r="S383" s="229"/>
      <c r="T383" s="230"/>
      <c r="AT383" s="231" t="s">
        <v>159</v>
      </c>
      <c r="AU383" s="231" t="s">
        <v>83</v>
      </c>
      <c r="AV383" s="14" t="s">
        <v>83</v>
      </c>
      <c r="AW383" s="14" t="s">
        <v>30</v>
      </c>
      <c r="AX383" s="14" t="s">
        <v>81</v>
      </c>
      <c r="AY383" s="231" t="s">
        <v>142</v>
      </c>
    </row>
    <row r="384" spans="1:65" s="2" customFormat="1" ht="24.2" customHeight="1">
      <c r="A384" s="34"/>
      <c r="B384" s="35"/>
      <c r="C384" s="191" t="s">
        <v>676</v>
      </c>
      <c r="D384" s="191" t="s">
        <v>145</v>
      </c>
      <c r="E384" s="192" t="s">
        <v>1964</v>
      </c>
      <c r="F384" s="193" t="s">
        <v>1965</v>
      </c>
      <c r="G384" s="194" t="s">
        <v>290</v>
      </c>
      <c r="H384" s="195">
        <v>2.5</v>
      </c>
      <c r="I384" s="196"/>
      <c r="J384" s="197">
        <f>ROUND(I384*H384,2)</f>
        <v>0</v>
      </c>
      <c r="K384" s="193" t="s">
        <v>149</v>
      </c>
      <c r="L384" s="39"/>
      <c r="M384" s="198" t="s">
        <v>1</v>
      </c>
      <c r="N384" s="199" t="s">
        <v>38</v>
      </c>
      <c r="O384" s="71"/>
      <c r="P384" s="200">
        <f>O384*H384</f>
        <v>0</v>
      </c>
      <c r="Q384" s="200">
        <v>0.00301</v>
      </c>
      <c r="R384" s="200">
        <f>Q384*H384</f>
        <v>0.0075250000000000004</v>
      </c>
      <c r="S384" s="200">
        <v>0</v>
      </c>
      <c r="T384" s="201">
        <f>S384*H384</f>
        <v>0</v>
      </c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R384" s="202" t="s">
        <v>249</v>
      </c>
      <c r="AT384" s="202" t="s">
        <v>145</v>
      </c>
      <c r="AU384" s="202" t="s">
        <v>83</v>
      </c>
      <c r="AY384" s="17" t="s">
        <v>142</v>
      </c>
      <c r="BE384" s="203">
        <f>IF(N384="základní",J384,0)</f>
        <v>0</v>
      </c>
      <c r="BF384" s="203">
        <f>IF(N384="snížená",J384,0)</f>
        <v>0</v>
      </c>
      <c r="BG384" s="203">
        <f>IF(N384="zákl. přenesená",J384,0)</f>
        <v>0</v>
      </c>
      <c r="BH384" s="203">
        <f>IF(N384="sníž. přenesená",J384,0)</f>
        <v>0</v>
      </c>
      <c r="BI384" s="203">
        <f>IF(N384="nulová",J384,0)</f>
        <v>0</v>
      </c>
      <c r="BJ384" s="17" t="s">
        <v>81</v>
      </c>
      <c r="BK384" s="203">
        <f>ROUND(I384*H384,2)</f>
        <v>0</v>
      </c>
      <c r="BL384" s="17" t="s">
        <v>249</v>
      </c>
      <c r="BM384" s="202" t="s">
        <v>1966</v>
      </c>
    </row>
    <row r="385" spans="1:47" s="2" customFormat="1" ht="19.5">
      <c r="A385" s="34"/>
      <c r="B385" s="35"/>
      <c r="C385" s="36"/>
      <c r="D385" s="204" t="s">
        <v>152</v>
      </c>
      <c r="E385" s="36"/>
      <c r="F385" s="205" t="s">
        <v>1967</v>
      </c>
      <c r="G385" s="36"/>
      <c r="H385" s="36"/>
      <c r="I385" s="206"/>
      <c r="J385" s="36"/>
      <c r="K385" s="36"/>
      <c r="L385" s="39"/>
      <c r="M385" s="207"/>
      <c r="N385" s="208"/>
      <c r="O385" s="71"/>
      <c r="P385" s="71"/>
      <c r="Q385" s="71"/>
      <c r="R385" s="71"/>
      <c r="S385" s="71"/>
      <c r="T385" s="72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T385" s="17" t="s">
        <v>152</v>
      </c>
      <c r="AU385" s="17" t="s">
        <v>83</v>
      </c>
    </row>
    <row r="386" spans="1:47" s="2" customFormat="1" ht="11.25">
      <c r="A386" s="34"/>
      <c r="B386" s="35"/>
      <c r="C386" s="36"/>
      <c r="D386" s="209" t="s">
        <v>153</v>
      </c>
      <c r="E386" s="36"/>
      <c r="F386" s="210" t="s">
        <v>1968</v>
      </c>
      <c r="G386" s="36"/>
      <c r="H386" s="36"/>
      <c r="I386" s="206"/>
      <c r="J386" s="36"/>
      <c r="K386" s="36"/>
      <c r="L386" s="39"/>
      <c r="M386" s="207"/>
      <c r="N386" s="208"/>
      <c r="O386" s="71"/>
      <c r="P386" s="71"/>
      <c r="Q386" s="71"/>
      <c r="R386" s="71"/>
      <c r="S386" s="71"/>
      <c r="T386" s="72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T386" s="17" t="s">
        <v>153</v>
      </c>
      <c r="AU386" s="17" t="s">
        <v>83</v>
      </c>
    </row>
    <row r="387" spans="2:51" s="13" customFormat="1" ht="11.25">
      <c r="B387" s="211"/>
      <c r="C387" s="212"/>
      <c r="D387" s="204" t="s">
        <v>159</v>
      </c>
      <c r="E387" s="213" t="s">
        <v>1</v>
      </c>
      <c r="F387" s="214" t="s">
        <v>1760</v>
      </c>
      <c r="G387" s="212"/>
      <c r="H387" s="213" t="s">
        <v>1</v>
      </c>
      <c r="I387" s="215"/>
      <c r="J387" s="212"/>
      <c r="K387" s="212"/>
      <c r="L387" s="216"/>
      <c r="M387" s="217"/>
      <c r="N387" s="218"/>
      <c r="O387" s="218"/>
      <c r="P387" s="218"/>
      <c r="Q387" s="218"/>
      <c r="R387" s="218"/>
      <c r="S387" s="218"/>
      <c r="T387" s="219"/>
      <c r="AT387" s="220" t="s">
        <v>159</v>
      </c>
      <c r="AU387" s="220" t="s">
        <v>83</v>
      </c>
      <c r="AV387" s="13" t="s">
        <v>81</v>
      </c>
      <c r="AW387" s="13" t="s">
        <v>30</v>
      </c>
      <c r="AX387" s="13" t="s">
        <v>73</v>
      </c>
      <c r="AY387" s="220" t="s">
        <v>142</v>
      </c>
    </row>
    <row r="388" spans="2:51" s="13" customFormat="1" ht="11.25">
      <c r="B388" s="211"/>
      <c r="C388" s="212"/>
      <c r="D388" s="204" t="s">
        <v>159</v>
      </c>
      <c r="E388" s="213" t="s">
        <v>1</v>
      </c>
      <c r="F388" s="214" t="s">
        <v>1962</v>
      </c>
      <c r="G388" s="212"/>
      <c r="H388" s="213" t="s">
        <v>1</v>
      </c>
      <c r="I388" s="215"/>
      <c r="J388" s="212"/>
      <c r="K388" s="212"/>
      <c r="L388" s="216"/>
      <c r="M388" s="217"/>
      <c r="N388" s="218"/>
      <c r="O388" s="218"/>
      <c r="P388" s="218"/>
      <c r="Q388" s="218"/>
      <c r="R388" s="218"/>
      <c r="S388" s="218"/>
      <c r="T388" s="219"/>
      <c r="AT388" s="220" t="s">
        <v>159</v>
      </c>
      <c r="AU388" s="220" t="s">
        <v>83</v>
      </c>
      <c r="AV388" s="13" t="s">
        <v>81</v>
      </c>
      <c r="AW388" s="13" t="s">
        <v>30</v>
      </c>
      <c r="AX388" s="13" t="s">
        <v>73</v>
      </c>
      <c r="AY388" s="220" t="s">
        <v>142</v>
      </c>
    </row>
    <row r="389" spans="2:51" s="14" customFormat="1" ht="11.25">
      <c r="B389" s="221"/>
      <c r="C389" s="222"/>
      <c r="D389" s="204" t="s">
        <v>159</v>
      </c>
      <c r="E389" s="223" t="s">
        <v>1</v>
      </c>
      <c r="F389" s="224" t="s">
        <v>918</v>
      </c>
      <c r="G389" s="222"/>
      <c r="H389" s="225">
        <v>2.5</v>
      </c>
      <c r="I389" s="226"/>
      <c r="J389" s="222"/>
      <c r="K389" s="222"/>
      <c r="L389" s="227"/>
      <c r="M389" s="228"/>
      <c r="N389" s="229"/>
      <c r="O389" s="229"/>
      <c r="P389" s="229"/>
      <c r="Q389" s="229"/>
      <c r="R389" s="229"/>
      <c r="S389" s="229"/>
      <c r="T389" s="230"/>
      <c r="AT389" s="231" t="s">
        <v>159</v>
      </c>
      <c r="AU389" s="231" t="s">
        <v>83</v>
      </c>
      <c r="AV389" s="14" t="s">
        <v>83</v>
      </c>
      <c r="AW389" s="14" t="s">
        <v>30</v>
      </c>
      <c r="AX389" s="14" t="s">
        <v>81</v>
      </c>
      <c r="AY389" s="231" t="s">
        <v>142</v>
      </c>
    </row>
    <row r="390" spans="1:65" s="2" customFormat="1" ht="24.2" customHeight="1">
      <c r="A390" s="34"/>
      <c r="B390" s="35"/>
      <c r="C390" s="191" t="s">
        <v>681</v>
      </c>
      <c r="D390" s="191" t="s">
        <v>145</v>
      </c>
      <c r="E390" s="192" t="s">
        <v>1969</v>
      </c>
      <c r="F390" s="193" t="s">
        <v>1970</v>
      </c>
      <c r="G390" s="194" t="s">
        <v>1971</v>
      </c>
      <c r="H390" s="195">
        <v>1</v>
      </c>
      <c r="I390" s="196"/>
      <c r="J390" s="197">
        <f>ROUND(I390*H390,2)</f>
        <v>0</v>
      </c>
      <c r="K390" s="193" t="s">
        <v>149</v>
      </c>
      <c r="L390" s="39"/>
      <c r="M390" s="198" t="s">
        <v>1</v>
      </c>
      <c r="N390" s="199" t="s">
        <v>38</v>
      </c>
      <c r="O390" s="71"/>
      <c r="P390" s="200">
        <f>O390*H390</f>
        <v>0</v>
      </c>
      <c r="Q390" s="200">
        <v>0</v>
      </c>
      <c r="R390" s="200">
        <f>Q390*H390</f>
        <v>0</v>
      </c>
      <c r="S390" s="200">
        <v>0.00722</v>
      </c>
      <c r="T390" s="201">
        <f>S390*H390</f>
        <v>0.00722</v>
      </c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R390" s="202" t="s">
        <v>249</v>
      </c>
      <c r="AT390" s="202" t="s">
        <v>145</v>
      </c>
      <c r="AU390" s="202" t="s">
        <v>83</v>
      </c>
      <c r="AY390" s="17" t="s">
        <v>142</v>
      </c>
      <c r="BE390" s="203">
        <f>IF(N390="základní",J390,0)</f>
        <v>0</v>
      </c>
      <c r="BF390" s="203">
        <f>IF(N390="snížená",J390,0)</f>
        <v>0</v>
      </c>
      <c r="BG390" s="203">
        <f>IF(N390="zákl. přenesená",J390,0)</f>
        <v>0</v>
      </c>
      <c r="BH390" s="203">
        <f>IF(N390="sníž. přenesená",J390,0)</f>
        <v>0</v>
      </c>
      <c r="BI390" s="203">
        <f>IF(N390="nulová",J390,0)</f>
        <v>0</v>
      </c>
      <c r="BJ390" s="17" t="s">
        <v>81</v>
      </c>
      <c r="BK390" s="203">
        <f>ROUND(I390*H390,2)</f>
        <v>0</v>
      </c>
      <c r="BL390" s="17" t="s">
        <v>249</v>
      </c>
      <c r="BM390" s="202" t="s">
        <v>1972</v>
      </c>
    </row>
    <row r="391" spans="1:47" s="2" customFormat="1" ht="19.5">
      <c r="A391" s="34"/>
      <c r="B391" s="35"/>
      <c r="C391" s="36"/>
      <c r="D391" s="204" t="s">
        <v>152</v>
      </c>
      <c r="E391" s="36"/>
      <c r="F391" s="205" t="s">
        <v>1973</v>
      </c>
      <c r="G391" s="36"/>
      <c r="H391" s="36"/>
      <c r="I391" s="206"/>
      <c r="J391" s="36"/>
      <c r="K391" s="36"/>
      <c r="L391" s="39"/>
      <c r="M391" s="207"/>
      <c r="N391" s="208"/>
      <c r="O391" s="71"/>
      <c r="P391" s="71"/>
      <c r="Q391" s="71"/>
      <c r="R391" s="71"/>
      <c r="S391" s="71"/>
      <c r="T391" s="72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T391" s="17" t="s">
        <v>152</v>
      </c>
      <c r="AU391" s="17" t="s">
        <v>83</v>
      </c>
    </row>
    <row r="392" spans="1:47" s="2" customFormat="1" ht="11.25">
      <c r="A392" s="34"/>
      <c r="B392" s="35"/>
      <c r="C392" s="36"/>
      <c r="D392" s="209" t="s">
        <v>153</v>
      </c>
      <c r="E392" s="36"/>
      <c r="F392" s="210" t="s">
        <v>1974</v>
      </c>
      <c r="G392" s="36"/>
      <c r="H392" s="36"/>
      <c r="I392" s="206"/>
      <c r="J392" s="36"/>
      <c r="K392" s="36"/>
      <c r="L392" s="39"/>
      <c r="M392" s="207"/>
      <c r="N392" s="208"/>
      <c r="O392" s="71"/>
      <c r="P392" s="71"/>
      <c r="Q392" s="71"/>
      <c r="R392" s="71"/>
      <c r="S392" s="71"/>
      <c r="T392" s="72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T392" s="17" t="s">
        <v>153</v>
      </c>
      <c r="AU392" s="17" t="s">
        <v>83</v>
      </c>
    </row>
    <row r="393" spans="2:51" s="13" customFormat="1" ht="11.25">
      <c r="B393" s="211"/>
      <c r="C393" s="212"/>
      <c r="D393" s="204" t="s">
        <v>159</v>
      </c>
      <c r="E393" s="213" t="s">
        <v>1</v>
      </c>
      <c r="F393" s="214" t="s">
        <v>1760</v>
      </c>
      <c r="G393" s="212"/>
      <c r="H393" s="213" t="s">
        <v>1</v>
      </c>
      <c r="I393" s="215"/>
      <c r="J393" s="212"/>
      <c r="K393" s="212"/>
      <c r="L393" s="216"/>
      <c r="M393" s="217"/>
      <c r="N393" s="218"/>
      <c r="O393" s="218"/>
      <c r="P393" s="218"/>
      <c r="Q393" s="218"/>
      <c r="R393" s="218"/>
      <c r="S393" s="218"/>
      <c r="T393" s="219"/>
      <c r="AT393" s="220" t="s">
        <v>159</v>
      </c>
      <c r="AU393" s="220" t="s">
        <v>83</v>
      </c>
      <c r="AV393" s="13" t="s">
        <v>81</v>
      </c>
      <c r="AW393" s="13" t="s">
        <v>30</v>
      </c>
      <c r="AX393" s="13" t="s">
        <v>73</v>
      </c>
      <c r="AY393" s="220" t="s">
        <v>142</v>
      </c>
    </row>
    <row r="394" spans="2:51" s="14" customFormat="1" ht="11.25">
      <c r="B394" s="221"/>
      <c r="C394" s="222"/>
      <c r="D394" s="204" t="s">
        <v>159</v>
      </c>
      <c r="E394" s="223" t="s">
        <v>1</v>
      </c>
      <c r="F394" s="224" t="s">
        <v>81</v>
      </c>
      <c r="G394" s="222"/>
      <c r="H394" s="225">
        <v>1</v>
      </c>
      <c r="I394" s="226"/>
      <c r="J394" s="222"/>
      <c r="K394" s="222"/>
      <c r="L394" s="227"/>
      <c r="M394" s="228"/>
      <c r="N394" s="229"/>
      <c r="O394" s="229"/>
      <c r="P394" s="229"/>
      <c r="Q394" s="229"/>
      <c r="R394" s="229"/>
      <c r="S394" s="229"/>
      <c r="T394" s="230"/>
      <c r="AT394" s="231" t="s">
        <v>159</v>
      </c>
      <c r="AU394" s="231" t="s">
        <v>83</v>
      </c>
      <c r="AV394" s="14" t="s">
        <v>83</v>
      </c>
      <c r="AW394" s="14" t="s">
        <v>30</v>
      </c>
      <c r="AX394" s="14" t="s">
        <v>81</v>
      </c>
      <c r="AY394" s="231" t="s">
        <v>142</v>
      </c>
    </row>
    <row r="395" spans="1:65" s="2" customFormat="1" ht="21.75" customHeight="1">
      <c r="A395" s="34"/>
      <c r="B395" s="35"/>
      <c r="C395" s="191" t="s">
        <v>686</v>
      </c>
      <c r="D395" s="191" t="s">
        <v>145</v>
      </c>
      <c r="E395" s="192" t="s">
        <v>1975</v>
      </c>
      <c r="F395" s="193" t="s">
        <v>1976</v>
      </c>
      <c r="G395" s="194" t="s">
        <v>148</v>
      </c>
      <c r="H395" s="195">
        <v>1</v>
      </c>
      <c r="I395" s="196"/>
      <c r="J395" s="197">
        <f>ROUND(I395*H395,2)</f>
        <v>0</v>
      </c>
      <c r="K395" s="193" t="s">
        <v>149</v>
      </c>
      <c r="L395" s="39"/>
      <c r="M395" s="198" t="s">
        <v>1</v>
      </c>
      <c r="N395" s="199" t="s">
        <v>38</v>
      </c>
      <c r="O395" s="71"/>
      <c r="P395" s="200">
        <f>O395*H395</f>
        <v>0</v>
      </c>
      <c r="Q395" s="200">
        <v>0</v>
      </c>
      <c r="R395" s="200">
        <f>Q395*H395</f>
        <v>0</v>
      </c>
      <c r="S395" s="200">
        <v>0.11866</v>
      </c>
      <c r="T395" s="201">
        <f>S395*H395</f>
        <v>0.11866</v>
      </c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R395" s="202" t="s">
        <v>249</v>
      </c>
      <c r="AT395" s="202" t="s">
        <v>145</v>
      </c>
      <c r="AU395" s="202" t="s">
        <v>83</v>
      </c>
      <c r="AY395" s="17" t="s">
        <v>142</v>
      </c>
      <c r="BE395" s="203">
        <f>IF(N395="základní",J395,0)</f>
        <v>0</v>
      </c>
      <c r="BF395" s="203">
        <f>IF(N395="snížená",J395,0)</f>
        <v>0</v>
      </c>
      <c r="BG395" s="203">
        <f>IF(N395="zákl. přenesená",J395,0)</f>
        <v>0</v>
      </c>
      <c r="BH395" s="203">
        <f>IF(N395="sníž. přenesená",J395,0)</f>
        <v>0</v>
      </c>
      <c r="BI395" s="203">
        <f>IF(N395="nulová",J395,0)</f>
        <v>0</v>
      </c>
      <c r="BJ395" s="17" t="s">
        <v>81</v>
      </c>
      <c r="BK395" s="203">
        <f>ROUND(I395*H395,2)</f>
        <v>0</v>
      </c>
      <c r="BL395" s="17" t="s">
        <v>249</v>
      </c>
      <c r="BM395" s="202" t="s">
        <v>1977</v>
      </c>
    </row>
    <row r="396" spans="1:47" s="2" customFormat="1" ht="11.25">
      <c r="A396" s="34"/>
      <c r="B396" s="35"/>
      <c r="C396" s="36"/>
      <c r="D396" s="204" t="s">
        <v>152</v>
      </c>
      <c r="E396" s="36"/>
      <c r="F396" s="205" t="s">
        <v>1978</v>
      </c>
      <c r="G396" s="36"/>
      <c r="H396" s="36"/>
      <c r="I396" s="206"/>
      <c r="J396" s="36"/>
      <c r="K396" s="36"/>
      <c r="L396" s="39"/>
      <c r="M396" s="207"/>
      <c r="N396" s="208"/>
      <c r="O396" s="71"/>
      <c r="P396" s="71"/>
      <c r="Q396" s="71"/>
      <c r="R396" s="71"/>
      <c r="S396" s="71"/>
      <c r="T396" s="72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T396" s="17" t="s">
        <v>152</v>
      </c>
      <c r="AU396" s="17" t="s">
        <v>83</v>
      </c>
    </row>
    <row r="397" spans="1:47" s="2" customFormat="1" ht="11.25">
      <c r="A397" s="34"/>
      <c r="B397" s="35"/>
      <c r="C397" s="36"/>
      <c r="D397" s="209" t="s">
        <v>153</v>
      </c>
      <c r="E397" s="36"/>
      <c r="F397" s="210" t="s">
        <v>1979</v>
      </c>
      <c r="G397" s="36"/>
      <c r="H397" s="36"/>
      <c r="I397" s="206"/>
      <c r="J397" s="36"/>
      <c r="K397" s="36"/>
      <c r="L397" s="39"/>
      <c r="M397" s="207"/>
      <c r="N397" s="208"/>
      <c r="O397" s="71"/>
      <c r="P397" s="71"/>
      <c r="Q397" s="71"/>
      <c r="R397" s="71"/>
      <c r="S397" s="71"/>
      <c r="T397" s="72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T397" s="17" t="s">
        <v>153</v>
      </c>
      <c r="AU397" s="17" t="s">
        <v>83</v>
      </c>
    </row>
    <row r="398" spans="2:51" s="13" customFormat="1" ht="11.25">
      <c r="B398" s="211"/>
      <c r="C398" s="212"/>
      <c r="D398" s="204" t="s">
        <v>159</v>
      </c>
      <c r="E398" s="213" t="s">
        <v>1</v>
      </c>
      <c r="F398" s="214" t="s">
        <v>1760</v>
      </c>
      <c r="G398" s="212"/>
      <c r="H398" s="213" t="s">
        <v>1</v>
      </c>
      <c r="I398" s="215"/>
      <c r="J398" s="212"/>
      <c r="K398" s="212"/>
      <c r="L398" s="216"/>
      <c r="M398" s="217"/>
      <c r="N398" s="218"/>
      <c r="O398" s="218"/>
      <c r="P398" s="218"/>
      <c r="Q398" s="218"/>
      <c r="R398" s="218"/>
      <c r="S398" s="218"/>
      <c r="T398" s="219"/>
      <c r="AT398" s="220" t="s">
        <v>159</v>
      </c>
      <c r="AU398" s="220" t="s">
        <v>83</v>
      </c>
      <c r="AV398" s="13" t="s">
        <v>81</v>
      </c>
      <c r="AW398" s="13" t="s">
        <v>30</v>
      </c>
      <c r="AX398" s="13" t="s">
        <v>73</v>
      </c>
      <c r="AY398" s="220" t="s">
        <v>142</v>
      </c>
    </row>
    <row r="399" spans="2:51" s="14" customFormat="1" ht="11.25">
      <c r="B399" s="221"/>
      <c r="C399" s="222"/>
      <c r="D399" s="204" t="s">
        <v>159</v>
      </c>
      <c r="E399" s="223" t="s">
        <v>1</v>
      </c>
      <c r="F399" s="224" t="s">
        <v>81</v>
      </c>
      <c r="G399" s="222"/>
      <c r="H399" s="225">
        <v>1</v>
      </c>
      <c r="I399" s="226"/>
      <c r="J399" s="222"/>
      <c r="K399" s="222"/>
      <c r="L399" s="227"/>
      <c r="M399" s="228"/>
      <c r="N399" s="229"/>
      <c r="O399" s="229"/>
      <c r="P399" s="229"/>
      <c r="Q399" s="229"/>
      <c r="R399" s="229"/>
      <c r="S399" s="229"/>
      <c r="T399" s="230"/>
      <c r="AT399" s="231" t="s">
        <v>159</v>
      </c>
      <c r="AU399" s="231" t="s">
        <v>83</v>
      </c>
      <c r="AV399" s="14" t="s">
        <v>83</v>
      </c>
      <c r="AW399" s="14" t="s">
        <v>30</v>
      </c>
      <c r="AX399" s="14" t="s">
        <v>81</v>
      </c>
      <c r="AY399" s="231" t="s">
        <v>142</v>
      </c>
    </row>
    <row r="400" spans="1:65" s="2" customFormat="1" ht="24.2" customHeight="1">
      <c r="A400" s="34"/>
      <c r="B400" s="35"/>
      <c r="C400" s="191" t="s">
        <v>690</v>
      </c>
      <c r="D400" s="191" t="s">
        <v>145</v>
      </c>
      <c r="E400" s="192" t="s">
        <v>1980</v>
      </c>
      <c r="F400" s="193" t="s">
        <v>1981</v>
      </c>
      <c r="G400" s="194" t="s">
        <v>408</v>
      </c>
      <c r="H400" s="195">
        <v>1</v>
      </c>
      <c r="I400" s="196"/>
      <c r="J400" s="197">
        <f>ROUND(I400*H400,2)</f>
        <v>0</v>
      </c>
      <c r="K400" s="193" t="s">
        <v>149</v>
      </c>
      <c r="L400" s="39"/>
      <c r="M400" s="198" t="s">
        <v>1</v>
      </c>
      <c r="N400" s="199" t="s">
        <v>38</v>
      </c>
      <c r="O400" s="71"/>
      <c r="P400" s="200">
        <f>O400*H400</f>
        <v>0</v>
      </c>
      <c r="Q400" s="200">
        <v>0.00028</v>
      </c>
      <c r="R400" s="200">
        <f>Q400*H400</f>
        <v>0.00028</v>
      </c>
      <c r="S400" s="200">
        <v>0.0041</v>
      </c>
      <c r="T400" s="201">
        <f>S400*H400</f>
        <v>0.0041</v>
      </c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R400" s="202" t="s">
        <v>249</v>
      </c>
      <c r="AT400" s="202" t="s">
        <v>145</v>
      </c>
      <c r="AU400" s="202" t="s">
        <v>83</v>
      </c>
      <c r="AY400" s="17" t="s">
        <v>142</v>
      </c>
      <c r="BE400" s="203">
        <f>IF(N400="základní",J400,0)</f>
        <v>0</v>
      </c>
      <c r="BF400" s="203">
        <f>IF(N400="snížená",J400,0)</f>
        <v>0</v>
      </c>
      <c r="BG400" s="203">
        <f>IF(N400="zákl. přenesená",J400,0)</f>
        <v>0</v>
      </c>
      <c r="BH400" s="203">
        <f>IF(N400="sníž. přenesená",J400,0)</f>
        <v>0</v>
      </c>
      <c r="BI400" s="203">
        <f>IF(N400="nulová",J400,0)</f>
        <v>0</v>
      </c>
      <c r="BJ400" s="17" t="s">
        <v>81</v>
      </c>
      <c r="BK400" s="203">
        <f>ROUND(I400*H400,2)</f>
        <v>0</v>
      </c>
      <c r="BL400" s="17" t="s">
        <v>249</v>
      </c>
      <c r="BM400" s="202" t="s">
        <v>1982</v>
      </c>
    </row>
    <row r="401" spans="1:47" s="2" customFormat="1" ht="11.25">
      <c r="A401" s="34"/>
      <c r="B401" s="35"/>
      <c r="C401" s="36"/>
      <c r="D401" s="204" t="s">
        <v>152</v>
      </c>
      <c r="E401" s="36"/>
      <c r="F401" s="205" t="s">
        <v>1983</v>
      </c>
      <c r="G401" s="36"/>
      <c r="H401" s="36"/>
      <c r="I401" s="206"/>
      <c r="J401" s="36"/>
      <c r="K401" s="36"/>
      <c r="L401" s="39"/>
      <c r="M401" s="207"/>
      <c r="N401" s="208"/>
      <c r="O401" s="71"/>
      <c r="P401" s="71"/>
      <c r="Q401" s="71"/>
      <c r="R401" s="71"/>
      <c r="S401" s="71"/>
      <c r="T401" s="72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T401" s="17" t="s">
        <v>152</v>
      </c>
      <c r="AU401" s="17" t="s">
        <v>83</v>
      </c>
    </row>
    <row r="402" spans="1:47" s="2" customFormat="1" ht="11.25">
      <c r="A402" s="34"/>
      <c r="B402" s="35"/>
      <c r="C402" s="36"/>
      <c r="D402" s="209" t="s">
        <v>153</v>
      </c>
      <c r="E402" s="36"/>
      <c r="F402" s="210" t="s">
        <v>1984</v>
      </c>
      <c r="G402" s="36"/>
      <c r="H402" s="36"/>
      <c r="I402" s="206"/>
      <c r="J402" s="36"/>
      <c r="K402" s="36"/>
      <c r="L402" s="39"/>
      <c r="M402" s="207"/>
      <c r="N402" s="208"/>
      <c r="O402" s="71"/>
      <c r="P402" s="71"/>
      <c r="Q402" s="71"/>
      <c r="R402" s="71"/>
      <c r="S402" s="71"/>
      <c r="T402" s="72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T402" s="17" t="s">
        <v>153</v>
      </c>
      <c r="AU402" s="17" t="s">
        <v>83</v>
      </c>
    </row>
    <row r="403" spans="2:51" s="13" customFormat="1" ht="11.25">
      <c r="B403" s="211"/>
      <c r="C403" s="212"/>
      <c r="D403" s="204" t="s">
        <v>159</v>
      </c>
      <c r="E403" s="213" t="s">
        <v>1</v>
      </c>
      <c r="F403" s="214" t="s">
        <v>1760</v>
      </c>
      <c r="G403" s="212"/>
      <c r="H403" s="213" t="s">
        <v>1</v>
      </c>
      <c r="I403" s="215"/>
      <c r="J403" s="212"/>
      <c r="K403" s="212"/>
      <c r="L403" s="216"/>
      <c r="M403" s="217"/>
      <c r="N403" s="218"/>
      <c r="O403" s="218"/>
      <c r="P403" s="218"/>
      <c r="Q403" s="218"/>
      <c r="R403" s="218"/>
      <c r="S403" s="218"/>
      <c r="T403" s="219"/>
      <c r="AT403" s="220" t="s">
        <v>159</v>
      </c>
      <c r="AU403" s="220" t="s">
        <v>83</v>
      </c>
      <c r="AV403" s="13" t="s">
        <v>81</v>
      </c>
      <c r="AW403" s="13" t="s">
        <v>30</v>
      </c>
      <c r="AX403" s="13" t="s">
        <v>73</v>
      </c>
      <c r="AY403" s="220" t="s">
        <v>142</v>
      </c>
    </row>
    <row r="404" spans="2:51" s="14" customFormat="1" ht="11.25">
      <c r="B404" s="221"/>
      <c r="C404" s="222"/>
      <c r="D404" s="204" t="s">
        <v>159</v>
      </c>
      <c r="E404" s="223" t="s">
        <v>1</v>
      </c>
      <c r="F404" s="224" t="s">
        <v>81</v>
      </c>
      <c r="G404" s="222"/>
      <c r="H404" s="225">
        <v>1</v>
      </c>
      <c r="I404" s="226"/>
      <c r="J404" s="222"/>
      <c r="K404" s="222"/>
      <c r="L404" s="227"/>
      <c r="M404" s="228"/>
      <c r="N404" s="229"/>
      <c r="O404" s="229"/>
      <c r="P404" s="229"/>
      <c r="Q404" s="229"/>
      <c r="R404" s="229"/>
      <c r="S404" s="229"/>
      <c r="T404" s="230"/>
      <c r="AT404" s="231" t="s">
        <v>159</v>
      </c>
      <c r="AU404" s="231" t="s">
        <v>83</v>
      </c>
      <c r="AV404" s="14" t="s">
        <v>83</v>
      </c>
      <c r="AW404" s="14" t="s">
        <v>30</v>
      </c>
      <c r="AX404" s="14" t="s">
        <v>81</v>
      </c>
      <c r="AY404" s="231" t="s">
        <v>142</v>
      </c>
    </row>
    <row r="405" spans="1:65" s="2" customFormat="1" ht="24.2" customHeight="1">
      <c r="A405" s="34"/>
      <c r="B405" s="35"/>
      <c r="C405" s="191" t="s">
        <v>694</v>
      </c>
      <c r="D405" s="191" t="s">
        <v>145</v>
      </c>
      <c r="E405" s="192" t="s">
        <v>1985</v>
      </c>
      <c r="F405" s="193" t="s">
        <v>1986</v>
      </c>
      <c r="G405" s="194" t="s">
        <v>379</v>
      </c>
      <c r="H405" s="195">
        <v>0.13</v>
      </c>
      <c r="I405" s="196"/>
      <c r="J405" s="197">
        <f>ROUND(I405*H405,2)</f>
        <v>0</v>
      </c>
      <c r="K405" s="193" t="s">
        <v>149</v>
      </c>
      <c r="L405" s="39"/>
      <c r="M405" s="198" t="s">
        <v>1</v>
      </c>
      <c r="N405" s="199" t="s">
        <v>38</v>
      </c>
      <c r="O405" s="71"/>
      <c r="P405" s="200">
        <f>O405*H405</f>
        <v>0</v>
      </c>
      <c r="Q405" s="200">
        <v>0</v>
      </c>
      <c r="R405" s="200">
        <f>Q405*H405</f>
        <v>0</v>
      </c>
      <c r="S405" s="200">
        <v>0</v>
      </c>
      <c r="T405" s="201">
        <f>S405*H405</f>
        <v>0</v>
      </c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R405" s="202" t="s">
        <v>249</v>
      </c>
      <c r="AT405" s="202" t="s">
        <v>145</v>
      </c>
      <c r="AU405" s="202" t="s">
        <v>83</v>
      </c>
      <c r="AY405" s="17" t="s">
        <v>142</v>
      </c>
      <c r="BE405" s="203">
        <f>IF(N405="základní",J405,0)</f>
        <v>0</v>
      </c>
      <c r="BF405" s="203">
        <f>IF(N405="snížená",J405,0)</f>
        <v>0</v>
      </c>
      <c r="BG405" s="203">
        <f>IF(N405="zákl. přenesená",J405,0)</f>
        <v>0</v>
      </c>
      <c r="BH405" s="203">
        <f>IF(N405="sníž. přenesená",J405,0)</f>
        <v>0</v>
      </c>
      <c r="BI405" s="203">
        <f>IF(N405="nulová",J405,0)</f>
        <v>0</v>
      </c>
      <c r="BJ405" s="17" t="s">
        <v>81</v>
      </c>
      <c r="BK405" s="203">
        <f>ROUND(I405*H405,2)</f>
        <v>0</v>
      </c>
      <c r="BL405" s="17" t="s">
        <v>249</v>
      </c>
      <c r="BM405" s="202" t="s">
        <v>1987</v>
      </c>
    </row>
    <row r="406" spans="1:47" s="2" customFormat="1" ht="19.5">
      <c r="A406" s="34"/>
      <c r="B406" s="35"/>
      <c r="C406" s="36"/>
      <c r="D406" s="204" t="s">
        <v>152</v>
      </c>
      <c r="E406" s="36"/>
      <c r="F406" s="205" t="s">
        <v>1988</v>
      </c>
      <c r="G406" s="36"/>
      <c r="H406" s="36"/>
      <c r="I406" s="206"/>
      <c r="J406" s="36"/>
      <c r="K406" s="36"/>
      <c r="L406" s="39"/>
      <c r="M406" s="207"/>
      <c r="N406" s="208"/>
      <c r="O406" s="71"/>
      <c r="P406" s="71"/>
      <c r="Q406" s="71"/>
      <c r="R406" s="71"/>
      <c r="S406" s="71"/>
      <c r="T406" s="72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T406" s="17" t="s">
        <v>152</v>
      </c>
      <c r="AU406" s="17" t="s">
        <v>83</v>
      </c>
    </row>
    <row r="407" spans="1:47" s="2" customFormat="1" ht="11.25">
      <c r="A407" s="34"/>
      <c r="B407" s="35"/>
      <c r="C407" s="36"/>
      <c r="D407" s="209" t="s">
        <v>153</v>
      </c>
      <c r="E407" s="36"/>
      <c r="F407" s="210" t="s">
        <v>1989</v>
      </c>
      <c r="G407" s="36"/>
      <c r="H407" s="36"/>
      <c r="I407" s="206"/>
      <c r="J407" s="36"/>
      <c r="K407" s="36"/>
      <c r="L407" s="39"/>
      <c r="M407" s="207"/>
      <c r="N407" s="208"/>
      <c r="O407" s="71"/>
      <c r="P407" s="71"/>
      <c r="Q407" s="71"/>
      <c r="R407" s="71"/>
      <c r="S407" s="71"/>
      <c r="T407" s="72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T407" s="17" t="s">
        <v>153</v>
      </c>
      <c r="AU407" s="17" t="s">
        <v>83</v>
      </c>
    </row>
    <row r="408" spans="1:65" s="2" customFormat="1" ht="24.2" customHeight="1">
      <c r="A408" s="34"/>
      <c r="B408" s="35"/>
      <c r="C408" s="191" t="s">
        <v>701</v>
      </c>
      <c r="D408" s="191" t="s">
        <v>145</v>
      </c>
      <c r="E408" s="192" t="s">
        <v>1990</v>
      </c>
      <c r="F408" s="193" t="s">
        <v>1991</v>
      </c>
      <c r="G408" s="194" t="s">
        <v>379</v>
      </c>
      <c r="H408" s="195">
        <v>0.079</v>
      </c>
      <c r="I408" s="196"/>
      <c r="J408" s="197">
        <f>ROUND(I408*H408,2)</f>
        <v>0</v>
      </c>
      <c r="K408" s="193" t="s">
        <v>149</v>
      </c>
      <c r="L408" s="39"/>
      <c r="M408" s="198" t="s">
        <v>1</v>
      </c>
      <c r="N408" s="199" t="s">
        <v>38</v>
      </c>
      <c r="O408" s="71"/>
      <c r="P408" s="200">
        <f>O408*H408</f>
        <v>0</v>
      </c>
      <c r="Q408" s="200">
        <v>0</v>
      </c>
      <c r="R408" s="200">
        <f>Q408*H408</f>
        <v>0</v>
      </c>
      <c r="S408" s="200">
        <v>0</v>
      </c>
      <c r="T408" s="201">
        <f>S408*H408</f>
        <v>0</v>
      </c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R408" s="202" t="s">
        <v>249</v>
      </c>
      <c r="AT408" s="202" t="s">
        <v>145</v>
      </c>
      <c r="AU408" s="202" t="s">
        <v>83</v>
      </c>
      <c r="AY408" s="17" t="s">
        <v>142</v>
      </c>
      <c r="BE408" s="203">
        <f>IF(N408="základní",J408,0)</f>
        <v>0</v>
      </c>
      <c r="BF408" s="203">
        <f>IF(N408="snížená",J408,0)</f>
        <v>0</v>
      </c>
      <c r="BG408" s="203">
        <f>IF(N408="zákl. přenesená",J408,0)</f>
        <v>0</v>
      </c>
      <c r="BH408" s="203">
        <f>IF(N408="sníž. přenesená",J408,0)</f>
        <v>0</v>
      </c>
      <c r="BI408" s="203">
        <f>IF(N408="nulová",J408,0)</f>
        <v>0</v>
      </c>
      <c r="BJ408" s="17" t="s">
        <v>81</v>
      </c>
      <c r="BK408" s="203">
        <f>ROUND(I408*H408,2)</f>
        <v>0</v>
      </c>
      <c r="BL408" s="17" t="s">
        <v>249</v>
      </c>
      <c r="BM408" s="202" t="s">
        <v>1992</v>
      </c>
    </row>
    <row r="409" spans="1:47" s="2" customFormat="1" ht="29.25">
      <c r="A409" s="34"/>
      <c r="B409" s="35"/>
      <c r="C409" s="36"/>
      <c r="D409" s="204" t="s">
        <v>152</v>
      </c>
      <c r="E409" s="36"/>
      <c r="F409" s="205" t="s">
        <v>1993</v>
      </c>
      <c r="G409" s="36"/>
      <c r="H409" s="36"/>
      <c r="I409" s="206"/>
      <c r="J409" s="36"/>
      <c r="K409" s="36"/>
      <c r="L409" s="39"/>
      <c r="M409" s="207"/>
      <c r="N409" s="208"/>
      <c r="O409" s="71"/>
      <c r="P409" s="71"/>
      <c r="Q409" s="71"/>
      <c r="R409" s="71"/>
      <c r="S409" s="71"/>
      <c r="T409" s="72"/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T409" s="17" t="s">
        <v>152</v>
      </c>
      <c r="AU409" s="17" t="s">
        <v>83</v>
      </c>
    </row>
    <row r="410" spans="1:47" s="2" customFormat="1" ht="11.25">
      <c r="A410" s="34"/>
      <c r="B410" s="35"/>
      <c r="C410" s="36"/>
      <c r="D410" s="209" t="s">
        <v>153</v>
      </c>
      <c r="E410" s="36"/>
      <c r="F410" s="210" t="s">
        <v>1994</v>
      </c>
      <c r="G410" s="36"/>
      <c r="H410" s="36"/>
      <c r="I410" s="206"/>
      <c r="J410" s="36"/>
      <c r="K410" s="36"/>
      <c r="L410" s="39"/>
      <c r="M410" s="207"/>
      <c r="N410" s="208"/>
      <c r="O410" s="71"/>
      <c r="P410" s="71"/>
      <c r="Q410" s="71"/>
      <c r="R410" s="71"/>
      <c r="S410" s="71"/>
      <c r="T410" s="72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T410" s="17" t="s">
        <v>153</v>
      </c>
      <c r="AU410" s="17" t="s">
        <v>83</v>
      </c>
    </row>
    <row r="411" spans="1:65" s="2" customFormat="1" ht="24.2" customHeight="1">
      <c r="A411" s="34"/>
      <c r="B411" s="35"/>
      <c r="C411" s="191" t="s">
        <v>707</v>
      </c>
      <c r="D411" s="191" t="s">
        <v>145</v>
      </c>
      <c r="E411" s="192" t="s">
        <v>1995</v>
      </c>
      <c r="F411" s="193" t="s">
        <v>1996</v>
      </c>
      <c r="G411" s="194" t="s">
        <v>379</v>
      </c>
      <c r="H411" s="195">
        <v>0.079</v>
      </c>
      <c r="I411" s="196"/>
      <c r="J411" s="197">
        <f>ROUND(I411*H411,2)</f>
        <v>0</v>
      </c>
      <c r="K411" s="193" t="s">
        <v>149</v>
      </c>
      <c r="L411" s="39"/>
      <c r="M411" s="198" t="s">
        <v>1</v>
      </c>
      <c r="N411" s="199" t="s">
        <v>38</v>
      </c>
      <c r="O411" s="71"/>
      <c r="P411" s="200">
        <f>O411*H411</f>
        <v>0</v>
      </c>
      <c r="Q411" s="200">
        <v>0</v>
      </c>
      <c r="R411" s="200">
        <f>Q411*H411</f>
        <v>0</v>
      </c>
      <c r="S411" s="200">
        <v>0</v>
      </c>
      <c r="T411" s="201">
        <f>S411*H411</f>
        <v>0</v>
      </c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R411" s="202" t="s">
        <v>249</v>
      </c>
      <c r="AT411" s="202" t="s">
        <v>145</v>
      </c>
      <c r="AU411" s="202" t="s">
        <v>83</v>
      </c>
      <c r="AY411" s="17" t="s">
        <v>142</v>
      </c>
      <c r="BE411" s="203">
        <f>IF(N411="základní",J411,0)</f>
        <v>0</v>
      </c>
      <c r="BF411" s="203">
        <f>IF(N411="snížená",J411,0)</f>
        <v>0</v>
      </c>
      <c r="BG411" s="203">
        <f>IF(N411="zákl. přenesená",J411,0)</f>
        <v>0</v>
      </c>
      <c r="BH411" s="203">
        <f>IF(N411="sníž. přenesená",J411,0)</f>
        <v>0</v>
      </c>
      <c r="BI411" s="203">
        <f>IF(N411="nulová",J411,0)</f>
        <v>0</v>
      </c>
      <c r="BJ411" s="17" t="s">
        <v>81</v>
      </c>
      <c r="BK411" s="203">
        <f>ROUND(I411*H411,2)</f>
        <v>0</v>
      </c>
      <c r="BL411" s="17" t="s">
        <v>249</v>
      </c>
      <c r="BM411" s="202" t="s">
        <v>1997</v>
      </c>
    </row>
    <row r="412" spans="1:47" s="2" customFormat="1" ht="29.25">
      <c r="A412" s="34"/>
      <c r="B412" s="35"/>
      <c r="C412" s="36"/>
      <c r="D412" s="204" t="s">
        <v>152</v>
      </c>
      <c r="E412" s="36"/>
      <c r="F412" s="205" t="s">
        <v>1998</v>
      </c>
      <c r="G412" s="36"/>
      <c r="H412" s="36"/>
      <c r="I412" s="206"/>
      <c r="J412" s="36"/>
      <c r="K412" s="36"/>
      <c r="L412" s="39"/>
      <c r="M412" s="207"/>
      <c r="N412" s="208"/>
      <c r="O412" s="71"/>
      <c r="P412" s="71"/>
      <c r="Q412" s="71"/>
      <c r="R412" s="71"/>
      <c r="S412" s="71"/>
      <c r="T412" s="72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T412" s="17" t="s">
        <v>152</v>
      </c>
      <c r="AU412" s="17" t="s">
        <v>83</v>
      </c>
    </row>
    <row r="413" spans="1:47" s="2" customFormat="1" ht="11.25">
      <c r="A413" s="34"/>
      <c r="B413" s="35"/>
      <c r="C413" s="36"/>
      <c r="D413" s="209" t="s">
        <v>153</v>
      </c>
      <c r="E413" s="36"/>
      <c r="F413" s="210" t="s">
        <v>1999</v>
      </c>
      <c r="G413" s="36"/>
      <c r="H413" s="36"/>
      <c r="I413" s="206"/>
      <c r="J413" s="36"/>
      <c r="K413" s="36"/>
      <c r="L413" s="39"/>
      <c r="M413" s="207"/>
      <c r="N413" s="208"/>
      <c r="O413" s="71"/>
      <c r="P413" s="71"/>
      <c r="Q413" s="71"/>
      <c r="R413" s="71"/>
      <c r="S413" s="71"/>
      <c r="T413" s="72"/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T413" s="17" t="s">
        <v>153</v>
      </c>
      <c r="AU413" s="17" t="s">
        <v>83</v>
      </c>
    </row>
    <row r="414" spans="1:65" s="2" customFormat="1" ht="24.2" customHeight="1">
      <c r="A414" s="34"/>
      <c r="B414" s="35"/>
      <c r="C414" s="191" t="s">
        <v>715</v>
      </c>
      <c r="D414" s="191" t="s">
        <v>145</v>
      </c>
      <c r="E414" s="192" t="s">
        <v>496</v>
      </c>
      <c r="F414" s="193" t="s">
        <v>2000</v>
      </c>
      <c r="G414" s="194" t="s">
        <v>148</v>
      </c>
      <c r="H414" s="195">
        <v>1</v>
      </c>
      <c r="I414" s="196"/>
      <c r="J414" s="197">
        <f>ROUND(I414*H414,2)</f>
        <v>0</v>
      </c>
      <c r="K414" s="193" t="s">
        <v>1</v>
      </c>
      <c r="L414" s="39"/>
      <c r="M414" s="198" t="s">
        <v>1</v>
      </c>
      <c r="N414" s="199" t="s">
        <v>38</v>
      </c>
      <c r="O414" s="71"/>
      <c r="P414" s="200">
        <f>O414*H414</f>
        <v>0</v>
      </c>
      <c r="Q414" s="200">
        <v>0</v>
      </c>
      <c r="R414" s="200">
        <f>Q414*H414</f>
        <v>0</v>
      </c>
      <c r="S414" s="200">
        <v>0</v>
      </c>
      <c r="T414" s="201">
        <f>S414*H414</f>
        <v>0</v>
      </c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R414" s="202" t="s">
        <v>249</v>
      </c>
      <c r="AT414" s="202" t="s">
        <v>145</v>
      </c>
      <c r="AU414" s="202" t="s">
        <v>83</v>
      </c>
      <c r="AY414" s="17" t="s">
        <v>142</v>
      </c>
      <c r="BE414" s="203">
        <f>IF(N414="základní",J414,0)</f>
        <v>0</v>
      </c>
      <c r="BF414" s="203">
        <f>IF(N414="snížená",J414,0)</f>
        <v>0</v>
      </c>
      <c r="BG414" s="203">
        <f>IF(N414="zákl. přenesená",J414,0)</f>
        <v>0</v>
      </c>
      <c r="BH414" s="203">
        <f>IF(N414="sníž. přenesená",J414,0)</f>
        <v>0</v>
      </c>
      <c r="BI414" s="203">
        <f>IF(N414="nulová",J414,0)</f>
        <v>0</v>
      </c>
      <c r="BJ414" s="17" t="s">
        <v>81</v>
      </c>
      <c r="BK414" s="203">
        <f>ROUND(I414*H414,2)</f>
        <v>0</v>
      </c>
      <c r="BL414" s="17" t="s">
        <v>249</v>
      </c>
      <c r="BM414" s="202" t="s">
        <v>2001</v>
      </c>
    </row>
    <row r="415" spans="1:47" s="2" customFormat="1" ht="19.5">
      <c r="A415" s="34"/>
      <c r="B415" s="35"/>
      <c r="C415" s="36"/>
      <c r="D415" s="204" t="s">
        <v>152</v>
      </c>
      <c r="E415" s="36"/>
      <c r="F415" s="205" t="s">
        <v>2000</v>
      </c>
      <c r="G415" s="36"/>
      <c r="H415" s="36"/>
      <c r="I415" s="206"/>
      <c r="J415" s="36"/>
      <c r="K415" s="36"/>
      <c r="L415" s="39"/>
      <c r="M415" s="207"/>
      <c r="N415" s="208"/>
      <c r="O415" s="71"/>
      <c r="P415" s="71"/>
      <c r="Q415" s="71"/>
      <c r="R415" s="71"/>
      <c r="S415" s="71"/>
      <c r="T415" s="72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T415" s="17" t="s">
        <v>152</v>
      </c>
      <c r="AU415" s="17" t="s">
        <v>83</v>
      </c>
    </row>
    <row r="416" spans="1:65" s="2" customFormat="1" ht="16.5" customHeight="1">
      <c r="A416" s="34"/>
      <c r="B416" s="35"/>
      <c r="C416" s="191" t="s">
        <v>722</v>
      </c>
      <c r="D416" s="191" t="s">
        <v>145</v>
      </c>
      <c r="E416" s="192" t="s">
        <v>2002</v>
      </c>
      <c r="F416" s="193" t="s">
        <v>2003</v>
      </c>
      <c r="G416" s="194" t="s">
        <v>148</v>
      </c>
      <c r="H416" s="195">
        <v>1</v>
      </c>
      <c r="I416" s="196"/>
      <c r="J416" s="197">
        <f>ROUND(I416*H416,2)</f>
        <v>0</v>
      </c>
      <c r="K416" s="193" t="s">
        <v>1</v>
      </c>
      <c r="L416" s="39"/>
      <c r="M416" s="198" t="s">
        <v>1</v>
      </c>
      <c r="N416" s="199" t="s">
        <v>38</v>
      </c>
      <c r="O416" s="71"/>
      <c r="P416" s="200">
        <f>O416*H416</f>
        <v>0</v>
      </c>
      <c r="Q416" s="200">
        <v>0</v>
      </c>
      <c r="R416" s="200">
        <f>Q416*H416</f>
        <v>0</v>
      </c>
      <c r="S416" s="200">
        <v>0</v>
      </c>
      <c r="T416" s="201">
        <f>S416*H416</f>
        <v>0</v>
      </c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R416" s="202" t="s">
        <v>249</v>
      </c>
      <c r="AT416" s="202" t="s">
        <v>145</v>
      </c>
      <c r="AU416" s="202" t="s">
        <v>83</v>
      </c>
      <c r="AY416" s="17" t="s">
        <v>142</v>
      </c>
      <c r="BE416" s="203">
        <f>IF(N416="základní",J416,0)</f>
        <v>0</v>
      </c>
      <c r="BF416" s="203">
        <f>IF(N416="snížená",J416,0)</f>
        <v>0</v>
      </c>
      <c r="BG416" s="203">
        <f>IF(N416="zákl. přenesená",J416,0)</f>
        <v>0</v>
      </c>
      <c r="BH416" s="203">
        <f>IF(N416="sníž. přenesená",J416,0)</f>
        <v>0</v>
      </c>
      <c r="BI416" s="203">
        <f>IF(N416="nulová",J416,0)</f>
        <v>0</v>
      </c>
      <c r="BJ416" s="17" t="s">
        <v>81</v>
      </c>
      <c r="BK416" s="203">
        <f>ROUND(I416*H416,2)</f>
        <v>0</v>
      </c>
      <c r="BL416" s="17" t="s">
        <v>249</v>
      </c>
      <c r="BM416" s="202" t="s">
        <v>2004</v>
      </c>
    </row>
    <row r="417" spans="1:47" s="2" customFormat="1" ht="11.25">
      <c r="A417" s="34"/>
      <c r="B417" s="35"/>
      <c r="C417" s="36"/>
      <c r="D417" s="204" t="s">
        <v>152</v>
      </c>
      <c r="E417" s="36"/>
      <c r="F417" s="205" t="s">
        <v>2003</v>
      </c>
      <c r="G417" s="36"/>
      <c r="H417" s="36"/>
      <c r="I417" s="206"/>
      <c r="J417" s="36"/>
      <c r="K417" s="36"/>
      <c r="L417" s="39"/>
      <c r="M417" s="207"/>
      <c r="N417" s="208"/>
      <c r="O417" s="71"/>
      <c r="P417" s="71"/>
      <c r="Q417" s="71"/>
      <c r="R417" s="71"/>
      <c r="S417" s="71"/>
      <c r="T417" s="72"/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T417" s="17" t="s">
        <v>152</v>
      </c>
      <c r="AU417" s="17" t="s">
        <v>83</v>
      </c>
    </row>
    <row r="418" spans="1:65" s="2" customFormat="1" ht="16.5" customHeight="1">
      <c r="A418" s="34"/>
      <c r="B418" s="35"/>
      <c r="C418" s="191" t="s">
        <v>729</v>
      </c>
      <c r="D418" s="191" t="s">
        <v>145</v>
      </c>
      <c r="E418" s="192" t="s">
        <v>1180</v>
      </c>
      <c r="F418" s="193" t="s">
        <v>1181</v>
      </c>
      <c r="G418" s="194" t="s">
        <v>290</v>
      </c>
      <c r="H418" s="195">
        <v>1.6</v>
      </c>
      <c r="I418" s="196"/>
      <c r="J418" s="197">
        <f>ROUND(I418*H418,2)</f>
        <v>0</v>
      </c>
      <c r="K418" s="193" t="s">
        <v>1</v>
      </c>
      <c r="L418" s="39"/>
      <c r="M418" s="198" t="s">
        <v>1</v>
      </c>
      <c r="N418" s="199" t="s">
        <v>38</v>
      </c>
      <c r="O418" s="71"/>
      <c r="P418" s="200">
        <f>O418*H418</f>
        <v>0</v>
      </c>
      <c r="Q418" s="200">
        <v>0.03528</v>
      </c>
      <c r="R418" s="200">
        <f>Q418*H418</f>
        <v>0.056448</v>
      </c>
      <c r="S418" s="200">
        <v>0</v>
      </c>
      <c r="T418" s="201">
        <f>S418*H418</f>
        <v>0</v>
      </c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R418" s="202" t="s">
        <v>249</v>
      </c>
      <c r="AT418" s="202" t="s">
        <v>145</v>
      </c>
      <c r="AU418" s="202" t="s">
        <v>83</v>
      </c>
      <c r="AY418" s="17" t="s">
        <v>142</v>
      </c>
      <c r="BE418" s="203">
        <f>IF(N418="základní",J418,0)</f>
        <v>0</v>
      </c>
      <c r="BF418" s="203">
        <f>IF(N418="snížená",J418,0)</f>
        <v>0</v>
      </c>
      <c r="BG418" s="203">
        <f>IF(N418="zákl. přenesená",J418,0)</f>
        <v>0</v>
      </c>
      <c r="BH418" s="203">
        <f>IF(N418="sníž. přenesená",J418,0)</f>
        <v>0</v>
      </c>
      <c r="BI418" s="203">
        <f>IF(N418="nulová",J418,0)</f>
        <v>0</v>
      </c>
      <c r="BJ418" s="17" t="s">
        <v>81</v>
      </c>
      <c r="BK418" s="203">
        <f>ROUND(I418*H418,2)</f>
        <v>0</v>
      </c>
      <c r="BL418" s="17" t="s">
        <v>249</v>
      </c>
      <c r="BM418" s="202" t="s">
        <v>2005</v>
      </c>
    </row>
    <row r="419" spans="1:47" s="2" customFormat="1" ht="11.25">
      <c r="A419" s="34"/>
      <c r="B419" s="35"/>
      <c r="C419" s="36"/>
      <c r="D419" s="204" t="s">
        <v>152</v>
      </c>
      <c r="E419" s="36"/>
      <c r="F419" s="205" t="s">
        <v>1183</v>
      </c>
      <c r="G419" s="36"/>
      <c r="H419" s="36"/>
      <c r="I419" s="206"/>
      <c r="J419" s="36"/>
      <c r="K419" s="36"/>
      <c r="L419" s="39"/>
      <c r="M419" s="207"/>
      <c r="N419" s="208"/>
      <c r="O419" s="71"/>
      <c r="P419" s="71"/>
      <c r="Q419" s="71"/>
      <c r="R419" s="71"/>
      <c r="S419" s="71"/>
      <c r="T419" s="72"/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T419" s="17" t="s">
        <v>152</v>
      </c>
      <c r="AU419" s="17" t="s">
        <v>83</v>
      </c>
    </row>
    <row r="420" spans="2:51" s="13" customFormat="1" ht="11.25">
      <c r="B420" s="211"/>
      <c r="C420" s="212"/>
      <c r="D420" s="204" t="s">
        <v>159</v>
      </c>
      <c r="E420" s="213" t="s">
        <v>1</v>
      </c>
      <c r="F420" s="214" t="s">
        <v>1760</v>
      </c>
      <c r="G420" s="212"/>
      <c r="H420" s="213" t="s">
        <v>1</v>
      </c>
      <c r="I420" s="215"/>
      <c r="J420" s="212"/>
      <c r="K420" s="212"/>
      <c r="L420" s="216"/>
      <c r="M420" s="217"/>
      <c r="N420" s="218"/>
      <c r="O420" s="218"/>
      <c r="P420" s="218"/>
      <c r="Q420" s="218"/>
      <c r="R420" s="218"/>
      <c r="S420" s="218"/>
      <c r="T420" s="219"/>
      <c r="AT420" s="220" t="s">
        <v>159</v>
      </c>
      <c r="AU420" s="220" t="s">
        <v>83</v>
      </c>
      <c r="AV420" s="13" t="s">
        <v>81</v>
      </c>
      <c r="AW420" s="13" t="s">
        <v>30</v>
      </c>
      <c r="AX420" s="13" t="s">
        <v>73</v>
      </c>
      <c r="AY420" s="220" t="s">
        <v>142</v>
      </c>
    </row>
    <row r="421" spans="2:51" s="13" customFormat="1" ht="11.25">
      <c r="B421" s="211"/>
      <c r="C421" s="212"/>
      <c r="D421" s="204" t="s">
        <v>159</v>
      </c>
      <c r="E421" s="213" t="s">
        <v>1</v>
      </c>
      <c r="F421" s="214" t="s">
        <v>2006</v>
      </c>
      <c r="G421" s="212"/>
      <c r="H421" s="213" t="s">
        <v>1</v>
      </c>
      <c r="I421" s="215"/>
      <c r="J421" s="212"/>
      <c r="K421" s="212"/>
      <c r="L421" s="216"/>
      <c r="M421" s="217"/>
      <c r="N421" s="218"/>
      <c r="O421" s="218"/>
      <c r="P421" s="218"/>
      <c r="Q421" s="218"/>
      <c r="R421" s="218"/>
      <c r="S421" s="218"/>
      <c r="T421" s="219"/>
      <c r="AT421" s="220" t="s">
        <v>159</v>
      </c>
      <c r="AU421" s="220" t="s">
        <v>83</v>
      </c>
      <c r="AV421" s="13" t="s">
        <v>81</v>
      </c>
      <c r="AW421" s="13" t="s">
        <v>30</v>
      </c>
      <c r="AX421" s="13" t="s">
        <v>73</v>
      </c>
      <c r="AY421" s="220" t="s">
        <v>142</v>
      </c>
    </row>
    <row r="422" spans="2:51" s="14" customFormat="1" ht="11.25">
      <c r="B422" s="221"/>
      <c r="C422" s="222"/>
      <c r="D422" s="204" t="s">
        <v>159</v>
      </c>
      <c r="E422" s="223" t="s">
        <v>1</v>
      </c>
      <c r="F422" s="224" t="s">
        <v>2007</v>
      </c>
      <c r="G422" s="222"/>
      <c r="H422" s="225">
        <v>1.6</v>
      </c>
      <c r="I422" s="226"/>
      <c r="J422" s="222"/>
      <c r="K422" s="222"/>
      <c r="L422" s="227"/>
      <c r="M422" s="232"/>
      <c r="N422" s="233"/>
      <c r="O422" s="233"/>
      <c r="P422" s="233"/>
      <c r="Q422" s="233"/>
      <c r="R422" s="233"/>
      <c r="S422" s="233"/>
      <c r="T422" s="234"/>
      <c r="AT422" s="231" t="s">
        <v>159</v>
      </c>
      <c r="AU422" s="231" t="s">
        <v>83</v>
      </c>
      <c r="AV422" s="14" t="s">
        <v>83</v>
      </c>
      <c r="AW422" s="14" t="s">
        <v>30</v>
      </c>
      <c r="AX422" s="14" t="s">
        <v>81</v>
      </c>
      <c r="AY422" s="231" t="s">
        <v>142</v>
      </c>
    </row>
    <row r="423" spans="1:31" s="2" customFormat="1" ht="6.95" customHeight="1">
      <c r="A423" s="34"/>
      <c r="B423" s="54"/>
      <c r="C423" s="55"/>
      <c r="D423" s="55"/>
      <c r="E423" s="55"/>
      <c r="F423" s="55"/>
      <c r="G423" s="55"/>
      <c r="H423" s="55"/>
      <c r="I423" s="55"/>
      <c r="J423" s="55"/>
      <c r="K423" s="55"/>
      <c r="L423" s="39"/>
      <c r="M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</row>
  </sheetData>
  <sheetProtection algorithmName="SHA-512" hashValue="hTS0STo2OLEiBDqu2tTesslIUEXW0rK+cG8ewQTRBcr5XxuHDRF27eB6cP0jgrzkJKgcnfHRBasdSbE8SWflPg==" saltValue="KgOpXD839oIdFLp/ClgBTZrDkeU5J+k7qrtPfLi4CURqco1iYjfItFqx3WTJbue+2++g1jsgd9/oeksSXG/jJQ==" spinCount="100000" sheet="1" objects="1" scenarios="1" formatColumns="0" formatRows="0" autoFilter="0"/>
  <autoFilter ref="C128:K422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hyperlinks>
    <hyperlink ref="F134" r:id="rId1" display="https://podminky.urs.cz/item/CS_URS_2021_02/213311141"/>
    <hyperlink ref="F139" r:id="rId2" display="https://podminky.urs.cz/item/CS_URS_2021_02/273313511"/>
    <hyperlink ref="F144" r:id="rId3" display="https://podminky.urs.cz/item/CS_URS_2021_02/274313911"/>
    <hyperlink ref="F149" r:id="rId4" display="https://podminky.urs.cz/item/CS_URS_2021_02/279113145"/>
    <hyperlink ref="F154" r:id="rId5" display="https://podminky.urs.cz/item/CS_URS_2021_02/279361821"/>
    <hyperlink ref="F159" r:id="rId6" display="https://podminky.urs.cz/item/CS_URS_2021_02/279362021"/>
    <hyperlink ref="F165" r:id="rId7" display="https://podminky.urs.cz/item/CS_URS_2021_02/317321018"/>
    <hyperlink ref="F170" r:id="rId8" display="https://podminky.urs.cz/item/CS_URS_2021_02/317353111"/>
    <hyperlink ref="F175" r:id="rId9" display="https://podminky.urs.cz/item/CS_URS_2021_02/317353112"/>
    <hyperlink ref="F179" r:id="rId10" display="https://podminky.urs.cz/item/CS_URS_2021_02/334359112"/>
    <hyperlink ref="F184" r:id="rId11" display="https://podminky.urs.cz/item/CS_URS_2021_02/411125001"/>
    <hyperlink ref="F192" r:id="rId12" display="https://podminky.urs.cz/item/CS_URS_2021_02/421662113"/>
    <hyperlink ref="F198" r:id="rId13" display="https://podminky.urs.cz/item/CS_URS_2021_02/430321616"/>
    <hyperlink ref="F203" r:id="rId14" display="https://podminky.urs.cz/item/CS_URS_2021_02/434121426"/>
    <hyperlink ref="F211" r:id="rId15" display="https://podminky.urs.cz/item/CS_URS_2021_02/434351141"/>
    <hyperlink ref="F217" r:id="rId16" display="https://podminky.urs.cz/item/CS_URS_2021_02/434351142"/>
    <hyperlink ref="F221" r:id="rId17" display="https://podminky.urs.cz/item/CS_URS_2021_02/452471131"/>
    <hyperlink ref="F229" r:id="rId18" display="https://podminky.urs.cz/item/CS_URS_2021_02/628631111"/>
    <hyperlink ref="F236" r:id="rId19" display="https://podminky.urs.cz/item/CS_URS_2021_02/871228111"/>
    <hyperlink ref="F244" r:id="rId20" display="https://podminky.urs.cz/item/CS_URS_2021_02/919726123"/>
    <hyperlink ref="F251" r:id="rId21" display="https://podminky.urs.cz/item/CS_URS_2021_02/931992111"/>
    <hyperlink ref="F256" r:id="rId22" display="https://podminky.urs.cz/item/CS_URS_2021_02/931994142"/>
    <hyperlink ref="F261" r:id="rId23" display="https://podminky.urs.cz/item/CS_URS_2021_02/977211112"/>
    <hyperlink ref="F268" r:id="rId24" display="https://podminky.urs.cz/item/CS_URS_2021_02/998011001"/>
    <hyperlink ref="F273" r:id="rId25" display="https://podminky.urs.cz/item/CS_URS_2021_02/711472051"/>
    <hyperlink ref="F280" r:id="rId26" display="https://podminky.urs.cz/item/CS_URS_2021_02/711491177"/>
    <hyperlink ref="F287" r:id="rId27" display="https://podminky.urs.cz/item/CS_URS_2021_02/711541164"/>
    <hyperlink ref="F296" r:id="rId28" display="https://podminky.urs.cz/item/CS_URS_2021_02/711713116"/>
    <hyperlink ref="F303" r:id="rId29" display="https://podminky.urs.cz/item/CS_URS_2021_02/711792183"/>
    <hyperlink ref="F312" r:id="rId30" display="https://podminky.urs.cz/item/CS_URS_2021_02/721171809"/>
    <hyperlink ref="F317" r:id="rId31" display="https://podminky.urs.cz/item/CS_URS_2021_02/721173316"/>
    <hyperlink ref="F323" r:id="rId32" display="https://podminky.urs.cz/item/CS_URS_2021_02/721290111"/>
    <hyperlink ref="F326" r:id="rId33" display="https://podminky.urs.cz/item/CS_URS_2021_02/721290821"/>
    <hyperlink ref="F329" r:id="rId34" display="https://podminky.urs.cz/item/CS_URS_2021_02/998721101"/>
    <hyperlink ref="F333" r:id="rId35" display="https://podminky.urs.cz/item/CS_URS_2021_02/722170801"/>
    <hyperlink ref="F340" r:id="rId36" display="https://podminky.urs.cz/item/CS_URS_2021_02/722174003"/>
    <hyperlink ref="F346" r:id="rId37" display="https://podminky.urs.cz/item/CS_URS_2021_02/722262151"/>
    <hyperlink ref="F352" r:id="rId38" display="https://podminky.urs.cz/item/CS_URS_2021_02/722290226"/>
    <hyperlink ref="F355" r:id="rId39" display="https://podminky.urs.cz/item/CS_URS_2021_02/722290234"/>
    <hyperlink ref="F359" r:id="rId40" display="https://podminky.urs.cz/item/CS_URS_2021_02/723150367"/>
    <hyperlink ref="F368" r:id="rId41" display="https://podminky.urs.cz/item/CS_URS_2021_02/722260811"/>
    <hyperlink ref="F373" r:id="rId42" display="https://podminky.urs.cz/item/CS_URS_2021_02/722290821"/>
    <hyperlink ref="F376" r:id="rId43" display="https://podminky.urs.cz/item/CS_URS_2021_02/998722101"/>
    <hyperlink ref="F380" r:id="rId44" display="https://podminky.urs.cz/item/CS_URS_2021_02/723150304"/>
    <hyperlink ref="F386" r:id="rId45" display="https://podminky.urs.cz/item/CS_URS_2021_02/723150305"/>
    <hyperlink ref="F392" r:id="rId46" display="https://podminky.urs.cz/item/CS_URS_2021_02/723160805"/>
    <hyperlink ref="F397" r:id="rId47" display="https://podminky.urs.cz/item/CS_URS_2021_02/723160823"/>
    <hyperlink ref="F402" r:id="rId48" display="https://podminky.urs.cz/item/CS_URS_2021_02/723260801"/>
    <hyperlink ref="F407" r:id="rId49" display="https://podminky.urs.cz/item/CS_URS_2021_02/723290821"/>
    <hyperlink ref="F410" r:id="rId50" display="https://podminky.urs.cz/item/CS_URS_2021_02/998723101"/>
    <hyperlink ref="F413" r:id="rId51" display="https://podminky.urs.cz/item/CS_URS_2021_02/99872318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FRANTISEK\FRANTISEK</dc:creator>
  <cp:keywords/>
  <dc:description/>
  <cp:lastModifiedBy>Autor</cp:lastModifiedBy>
  <dcterms:created xsi:type="dcterms:W3CDTF">2022-05-13T09:17:02Z</dcterms:created>
  <dcterms:modified xsi:type="dcterms:W3CDTF">2022-05-18T05:02:33Z</dcterms:modified>
  <cp:category/>
  <cp:version/>
  <cp:contentType/>
  <cp:contentStatus/>
</cp:coreProperties>
</file>