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0 00.1. Naklady" sheetId="12" r:id="rId4"/>
    <sheet name="101 101.1 Pol" sheetId="13" r:id="rId5"/>
    <sheet name="G1 G1.1 Pol" sheetId="14" r:id="rId6"/>
    <sheet name="G2 G2.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00.1. Naklady'!$1:$7</definedName>
    <definedName name="_xlnm.Print_Titles" localSheetId="4">'101 101.1 Pol'!$1:$7</definedName>
    <definedName name="_xlnm.Print_Titles" localSheetId="5">'G1 G1.1 Pol'!$1:$7</definedName>
    <definedName name="_xlnm.Print_Titles" localSheetId="6">'G2 G2.1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00.1. Naklady'!$A$1:$W$43</definedName>
    <definedName name="_xlnm.Print_Area" localSheetId="4">'101 101.1 Pol'!$A$1:$W$654</definedName>
    <definedName name="_xlnm.Print_Area" localSheetId="5">'G1 G1.1 Pol'!$A$1:$W$127</definedName>
    <definedName name="_xlnm.Print_Area" localSheetId="6">'G2 G2.1 Pol'!$A$1:$W$91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16" i="1" s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85" i="15"/>
  <c r="BA45" i="15"/>
  <c r="BA37" i="15"/>
  <c r="BA33" i="15"/>
  <c r="BA29" i="15"/>
  <c r="BA24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4" i="15"/>
  <c r="I14" i="15"/>
  <c r="K14" i="15"/>
  <c r="M14" i="15"/>
  <c r="O14" i="15"/>
  <c r="Q14" i="15"/>
  <c r="V14" i="15"/>
  <c r="G16" i="15"/>
  <c r="M16" i="15" s="1"/>
  <c r="I16" i="15"/>
  <c r="K16" i="15"/>
  <c r="O16" i="15"/>
  <c r="O8" i="15" s="1"/>
  <c r="Q16" i="15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3" i="15"/>
  <c r="M23" i="15" s="1"/>
  <c r="I23" i="15"/>
  <c r="I22" i="15" s="1"/>
  <c r="K23" i="15"/>
  <c r="K22" i="15" s="1"/>
  <c r="O23" i="15"/>
  <c r="O22" i="15" s="1"/>
  <c r="Q23" i="15"/>
  <c r="Q22" i="15" s="1"/>
  <c r="V23" i="15"/>
  <c r="V22" i="15" s="1"/>
  <c r="G25" i="15"/>
  <c r="I25" i="15"/>
  <c r="K25" i="15"/>
  <c r="M25" i="15"/>
  <c r="O25" i="15"/>
  <c r="Q25" i="15"/>
  <c r="V25" i="15"/>
  <c r="G28" i="15"/>
  <c r="I28" i="15"/>
  <c r="K28" i="15"/>
  <c r="M28" i="15"/>
  <c r="O28" i="15"/>
  <c r="Q28" i="15"/>
  <c r="V28" i="15"/>
  <c r="G32" i="15"/>
  <c r="I32" i="15"/>
  <c r="K32" i="15"/>
  <c r="M32" i="15"/>
  <c r="O32" i="15"/>
  <c r="Q32" i="15"/>
  <c r="V32" i="15"/>
  <c r="G36" i="15"/>
  <c r="M36" i="15" s="1"/>
  <c r="I36" i="15"/>
  <c r="K36" i="15"/>
  <c r="O36" i="15"/>
  <c r="Q36" i="15"/>
  <c r="V36" i="15"/>
  <c r="G40" i="15"/>
  <c r="I40" i="15"/>
  <c r="K40" i="15"/>
  <c r="M40" i="15"/>
  <c r="O40" i="15"/>
  <c r="Q40" i="15"/>
  <c r="V40" i="15"/>
  <c r="G44" i="15"/>
  <c r="I44" i="15"/>
  <c r="K44" i="15"/>
  <c r="M44" i="15"/>
  <c r="O44" i="15"/>
  <c r="Q44" i="15"/>
  <c r="V44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I73" i="15"/>
  <c r="K73" i="15"/>
  <c r="M73" i="15"/>
  <c r="O73" i="15"/>
  <c r="Q73" i="15"/>
  <c r="V73" i="15"/>
  <c r="G75" i="15"/>
  <c r="I75" i="15"/>
  <c r="K75" i="15"/>
  <c r="M75" i="15"/>
  <c r="O75" i="15"/>
  <c r="Q75" i="15"/>
  <c r="V75" i="15"/>
  <c r="G77" i="15"/>
  <c r="I77" i="15"/>
  <c r="K77" i="15"/>
  <c r="M77" i="15"/>
  <c r="O77" i="15"/>
  <c r="Q77" i="15"/>
  <c r="V77" i="15"/>
  <c r="G78" i="15"/>
  <c r="O78" i="15"/>
  <c r="G79" i="15"/>
  <c r="M79" i="15" s="1"/>
  <c r="M78" i="15" s="1"/>
  <c r="I79" i="15"/>
  <c r="I78" i="15" s="1"/>
  <c r="K79" i="15"/>
  <c r="K78" i="15" s="1"/>
  <c r="O79" i="15"/>
  <c r="Q79" i="15"/>
  <c r="Q78" i="15" s="1"/>
  <c r="V79" i="15"/>
  <c r="V78" i="15" s="1"/>
  <c r="K82" i="15"/>
  <c r="V82" i="15"/>
  <c r="G83" i="15"/>
  <c r="G82" i="15" s="1"/>
  <c r="I83" i="15"/>
  <c r="I82" i="15" s="1"/>
  <c r="K83" i="15"/>
  <c r="M83" i="15"/>
  <c r="M82" i="15" s="1"/>
  <c r="O83" i="15"/>
  <c r="O82" i="15" s="1"/>
  <c r="Q83" i="15"/>
  <c r="Q82" i="15" s="1"/>
  <c r="V83" i="15"/>
  <c r="AE85" i="15"/>
  <c r="AF85" i="15"/>
  <c r="G121" i="14"/>
  <c r="BA70" i="14"/>
  <c r="BA57" i="14"/>
  <c r="BA53" i="14"/>
  <c r="BA49" i="14"/>
  <c r="BA39" i="14"/>
  <c r="BA33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O8" i="14" s="1"/>
  <c r="Q20" i="14"/>
  <c r="V20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6" i="14"/>
  <c r="I26" i="14"/>
  <c r="K26" i="14"/>
  <c r="M26" i="14"/>
  <c r="O26" i="14"/>
  <c r="Q26" i="14"/>
  <c r="V26" i="14"/>
  <c r="G28" i="14"/>
  <c r="M28" i="14" s="1"/>
  <c r="I28" i="14"/>
  <c r="K28" i="14"/>
  <c r="O28" i="14"/>
  <c r="Q28" i="14"/>
  <c r="V28" i="14"/>
  <c r="G30" i="14"/>
  <c r="I30" i="14"/>
  <c r="K30" i="14"/>
  <c r="K29" i="14" s="1"/>
  <c r="M30" i="14"/>
  <c r="O30" i="14"/>
  <c r="Q30" i="14"/>
  <c r="V30" i="14"/>
  <c r="V29" i="14" s="1"/>
  <c r="G32" i="14"/>
  <c r="I32" i="14"/>
  <c r="K32" i="14"/>
  <c r="M32" i="14"/>
  <c r="O32" i="14"/>
  <c r="Q32" i="14"/>
  <c r="V32" i="14"/>
  <c r="G35" i="14"/>
  <c r="G29" i="14" s="1"/>
  <c r="I35" i="14"/>
  <c r="K35" i="14"/>
  <c r="O35" i="14"/>
  <c r="O29" i="14" s="1"/>
  <c r="Q35" i="14"/>
  <c r="V35" i="14"/>
  <c r="G38" i="14"/>
  <c r="M38" i="14" s="1"/>
  <c r="I38" i="14"/>
  <c r="I29" i="14" s="1"/>
  <c r="K38" i="14"/>
  <c r="O38" i="14"/>
  <c r="Q38" i="14"/>
  <c r="Q29" i="14" s="1"/>
  <c r="V38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52" i="14"/>
  <c r="I52" i="14"/>
  <c r="K52" i="14"/>
  <c r="M52" i="14"/>
  <c r="O52" i="14"/>
  <c r="Q52" i="14"/>
  <c r="V52" i="14"/>
  <c r="G56" i="14"/>
  <c r="I56" i="14"/>
  <c r="K56" i="14"/>
  <c r="M56" i="14"/>
  <c r="O56" i="14"/>
  <c r="Q56" i="14"/>
  <c r="V56" i="14"/>
  <c r="G61" i="14"/>
  <c r="M61" i="14" s="1"/>
  <c r="I61" i="14"/>
  <c r="K61" i="14"/>
  <c r="O61" i="14"/>
  <c r="Q61" i="14"/>
  <c r="V61" i="14"/>
  <c r="G65" i="14"/>
  <c r="M65" i="14" s="1"/>
  <c r="I65" i="14"/>
  <c r="K65" i="14"/>
  <c r="O65" i="14"/>
  <c r="Q65" i="14"/>
  <c r="V65" i="14"/>
  <c r="G69" i="14"/>
  <c r="I69" i="14"/>
  <c r="K69" i="14"/>
  <c r="M69" i="14"/>
  <c r="O69" i="14"/>
  <c r="Q69" i="14"/>
  <c r="V69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I94" i="14"/>
  <c r="K94" i="14"/>
  <c r="M94" i="14"/>
  <c r="O94" i="14"/>
  <c r="Q94" i="14"/>
  <c r="V94" i="14"/>
  <c r="G95" i="14"/>
  <c r="M95" i="14" s="1"/>
  <c r="I95" i="14"/>
  <c r="K95" i="14"/>
  <c r="O95" i="14"/>
  <c r="Q95" i="14"/>
  <c r="V95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3" i="14"/>
  <c r="M103" i="14" s="1"/>
  <c r="I103" i="14"/>
  <c r="K103" i="14"/>
  <c r="O103" i="14"/>
  <c r="Q103" i="14"/>
  <c r="V103" i="14"/>
  <c r="G105" i="14"/>
  <c r="M105" i="14" s="1"/>
  <c r="I105" i="14"/>
  <c r="K105" i="14"/>
  <c r="O105" i="14"/>
  <c r="Q105" i="14"/>
  <c r="V105" i="14"/>
  <c r="G107" i="14"/>
  <c r="I107" i="14"/>
  <c r="K107" i="14"/>
  <c r="M107" i="14"/>
  <c r="O107" i="14"/>
  <c r="Q107" i="14"/>
  <c r="V107" i="14"/>
  <c r="G109" i="14"/>
  <c r="I109" i="14"/>
  <c r="K109" i="14"/>
  <c r="M109" i="14"/>
  <c r="O109" i="14"/>
  <c r="Q109" i="14"/>
  <c r="V109" i="14"/>
  <c r="G110" i="14"/>
  <c r="O110" i="14"/>
  <c r="G111" i="14"/>
  <c r="M111" i="14" s="1"/>
  <c r="M110" i="14" s="1"/>
  <c r="I111" i="14"/>
  <c r="I110" i="14" s="1"/>
  <c r="K111" i="14"/>
  <c r="K110" i="14" s="1"/>
  <c r="O111" i="14"/>
  <c r="Q111" i="14"/>
  <c r="Q110" i="14" s="1"/>
  <c r="V111" i="14"/>
  <c r="V110" i="14" s="1"/>
  <c r="G114" i="14"/>
  <c r="I114" i="14"/>
  <c r="K114" i="14"/>
  <c r="M114" i="14"/>
  <c r="O114" i="14"/>
  <c r="Q114" i="14"/>
  <c r="V114" i="14"/>
  <c r="G117" i="14"/>
  <c r="I117" i="14"/>
  <c r="K117" i="14"/>
  <c r="M117" i="14"/>
  <c r="O117" i="14"/>
  <c r="Q117" i="14"/>
  <c r="V117" i="14"/>
  <c r="G118" i="14"/>
  <c r="O118" i="14"/>
  <c r="G119" i="14"/>
  <c r="M119" i="14" s="1"/>
  <c r="M118" i="14" s="1"/>
  <c r="I119" i="14"/>
  <c r="I118" i="14" s="1"/>
  <c r="K119" i="14"/>
  <c r="K118" i="14" s="1"/>
  <c r="O119" i="14"/>
  <c r="Q119" i="14"/>
  <c r="Q118" i="14" s="1"/>
  <c r="V119" i="14"/>
  <c r="V118" i="14" s="1"/>
  <c r="AE121" i="14"/>
  <c r="AF121" i="14"/>
  <c r="G643" i="13"/>
  <c r="BA640" i="13"/>
  <c r="BA629" i="13"/>
  <c r="BA625" i="13"/>
  <c r="BA622" i="13"/>
  <c r="BA610" i="13"/>
  <c r="BA607" i="13"/>
  <c r="BA604" i="13"/>
  <c r="BA599" i="13"/>
  <c r="BA595" i="13"/>
  <c r="BA588" i="13"/>
  <c r="BA578" i="13"/>
  <c r="BA575" i="13"/>
  <c r="BA569" i="13"/>
  <c r="BA551" i="13"/>
  <c r="BA470" i="13"/>
  <c r="BA469" i="13"/>
  <c r="BA454" i="13"/>
  <c r="BA451" i="13"/>
  <c r="BA448" i="13"/>
  <c r="BA385" i="13"/>
  <c r="BA382" i="13"/>
  <c r="BA330" i="13"/>
  <c r="BA259" i="13"/>
  <c r="BA257" i="13"/>
  <c r="BA254" i="13"/>
  <c r="BA169" i="13"/>
  <c r="BA165" i="13"/>
  <c r="BA161" i="13"/>
  <c r="BA157" i="13"/>
  <c r="BA151" i="13"/>
  <c r="BA141" i="13"/>
  <c r="BA128" i="13"/>
  <c r="BA91" i="13"/>
  <c r="BA90" i="13"/>
  <c r="BA86" i="13"/>
  <c r="BA80" i="13"/>
  <c r="BA77" i="13"/>
  <c r="BA67" i="13"/>
  <c r="BA64" i="13"/>
  <c r="BA61" i="13"/>
  <c r="BA58" i="13"/>
  <c r="BA54" i="13"/>
  <c r="BA51" i="13"/>
  <c r="BA48" i="13"/>
  <c r="BA47" i="13"/>
  <c r="BA39" i="13"/>
  <c r="BA34" i="13"/>
  <c r="BA33" i="13"/>
  <c r="BA29" i="13"/>
  <c r="BA27" i="13"/>
  <c r="BA22" i="13"/>
  <c r="BA19" i="13"/>
  <c r="BA1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21" i="13"/>
  <c r="M21" i="13" s="1"/>
  <c r="I21" i="13"/>
  <c r="K21" i="13"/>
  <c r="O21" i="13"/>
  <c r="Q21" i="13"/>
  <c r="V21" i="13"/>
  <c r="G26" i="13"/>
  <c r="I26" i="13"/>
  <c r="K26" i="13"/>
  <c r="M26" i="13"/>
  <c r="O26" i="13"/>
  <c r="Q26" i="13"/>
  <c r="V26" i="13"/>
  <c r="G28" i="13"/>
  <c r="I28" i="13"/>
  <c r="K28" i="13"/>
  <c r="M28" i="13"/>
  <c r="O28" i="13"/>
  <c r="Q28" i="13"/>
  <c r="V28" i="13"/>
  <c r="G32" i="13"/>
  <c r="M32" i="13" s="1"/>
  <c r="I32" i="13"/>
  <c r="K32" i="13"/>
  <c r="O32" i="13"/>
  <c r="Q32" i="13"/>
  <c r="V32" i="13"/>
  <c r="G38" i="13"/>
  <c r="I38" i="13"/>
  <c r="K38" i="13"/>
  <c r="M38" i="13"/>
  <c r="O38" i="13"/>
  <c r="Q38" i="13"/>
  <c r="V38" i="13"/>
  <c r="G46" i="13"/>
  <c r="I46" i="13"/>
  <c r="K46" i="13"/>
  <c r="M46" i="13"/>
  <c r="O46" i="13"/>
  <c r="Q46" i="13"/>
  <c r="V46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7" i="13"/>
  <c r="I57" i="13"/>
  <c r="K57" i="13"/>
  <c r="M57" i="13"/>
  <c r="O57" i="13"/>
  <c r="Q57" i="13"/>
  <c r="V57" i="13"/>
  <c r="G60" i="13"/>
  <c r="I60" i="13"/>
  <c r="K60" i="13"/>
  <c r="M60" i="13"/>
  <c r="O60" i="13"/>
  <c r="Q60" i="13"/>
  <c r="V60" i="13"/>
  <c r="G63" i="13"/>
  <c r="I63" i="13"/>
  <c r="K63" i="13"/>
  <c r="M63" i="13"/>
  <c r="O63" i="13"/>
  <c r="Q63" i="13"/>
  <c r="V63" i="13"/>
  <c r="G66" i="13"/>
  <c r="M66" i="13" s="1"/>
  <c r="I66" i="13"/>
  <c r="K66" i="13"/>
  <c r="O66" i="13"/>
  <c r="Q66" i="13"/>
  <c r="V66" i="13"/>
  <c r="G69" i="13"/>
  <c r="I69" i="13"/>
  <c r="K69" i="13"/>
  <c r="M69" i="13"/>
  <c r="O69" i="13"/>
  <c r="Q69" i="13"/>
  <c r="V69" i="13"/>
  <c r="G76" i="13"/>
  <c r="I76" i="13"/>
  <c r="K76" i="13"/>
  <c r="M76" i="13"/>
  <c r="O76" i="13"/>
  <c r="Q76" i="13"/>
  <c r="V76" i="13"/>
  <c r="G79" i="13"/>
  <c r="I79" i="13"/>
  <c r="K79" i="13"/>
  <c r="M79" i="13"/>
  <c r="O79" i="13"/>
  <c r="Q79" i="13"/>
  <c r="V79" i="13"/>
  <c r="G85" i="13"/>
  <c r="M85" i="13" s="1"/>
  <c r="I85" i="13"/>
  <c r="K85" i="13"/>
  <c r="O85" i="13"/>
  <c r="Q85" i="13"/>
  <c r="V85" i="13"/>
  <c r="G89" i="13"/>
  <c r="I89" i="13"/>
  <c r="K89" i="13"/>
  <c r="M89" i="13"/>
  <c r="O89" i="13"/>
  <c r="Q89" i="13"/>
  <c r="V89" i="13"/>
  <c r="G93" i="13"/>
  <c r="I93" i="13"/>
  <c r="K93" i="13"/>
  <c r="M93" i="13"/>
  <c r="O93" i="13"/>
  <c r="Q93" i="13"/>
  <c r="V93" i="13"/>
  <c r="G97" i="13"/>
  <c r="I97" i="13"/>
  <c r="K97" i="13"/>
  <c r="M97" i="13"/>
  <c r="O97" i="13"/>
  <c r="Q97" i="13"/>
  <c r="V97" i="13"/>
  <c r="G100" i="13"/>
  <c r="M100" i="13" s="1"/>
  <c r="I100" i="13"/>
  <c r="K100" i="13"/>
  <c r="O100" i="13"/>
  <c r="Q100" i="13"/>
  <c r="V100" i="13"/>
  <c r="G103" i="13"/>
  <c r="I103" i="13"/>
  <c r="K103" i="13"/>
  <c r="M103" i="13"/>
  <c r="O103" i="13"/>
  <c r="Q103" i="13"/>
  <c r="V103" i="13"/>
  <c r="G106" i="13"/>
  <c r="M106" i="13" s="1"/>
  <c r="I106" i="13"/>
  <c r="K106" i="13"/>
  <c r="O106" i="13"/>
  <c r="Q106" i="13"/>
  <c r="V106" i="13"/>
  <c r="G111" i="13"/>
  <c r="I111" i="13"/>
  <c r="K111" i="13"/>
  <c r="M111" i="13"/>
  <c r="O111" i="13"/>
  <c r="Q111" i="13"/>
  <c r="V111" i="13"/>
  <c r="G120" i="13"/>
  <c r="M120" i="13" s="1"/>
  <c r="I120" i="13"/>
  <c r="K120" i="13"/>
  <c r="O120" i="13"/>
  <c r="Q120" i="13"/>
  <c r="V120" i="13"/>
  <c r="G124" i="13"/>
  <c r="I124" i="13"/>
  <c r="K124" i="13"/>
  <c r="M124" i="13"/>
  <c r="O124" i="13"/>
  <c r="Q124" i="13"/>
  <c r="V124" i="13"/>
  <c r="G127" i="13"/>
  <c r="I127" i="13"/>
  <c r="K127" i="13"/>
  <c r="M127" i="13"/>
  <c r="O127" i="13"/>
  <c r="Q127" i="13"/>
  <c r="V127" i="13"/>
  <c r="G139" i="13"/>
  <c r="I139" i="13"/>
  <c r="K139" i="13"/>
  <c r="M139" i="13"/>
  <c r="O139" i="13"/>
  <c r="Q139" i="13"/>
  <c r="V139" i="13"/>
  <c r="G143" i="13"/>
  <c r="M143" i="13" s="1"/>
  <c r="I143" i="13"/>
  <c r="K143" i="13"/>
  <c r="O143" i="13"/>
  <c r="Q143" i="13"/>
  <c r="V143" i="13"/>
  <c r="G146" i="13"/>
  <c r="I146" i="13"/>
  <c r="K146" i="13"/>
  <c r="M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3" i="13"/>
  <c r="M153" i="13" s="1"/>
  <c r="I153" i="13"/>
  <c r="K153" i="13"/>
  <c r="O153" i="13"/>
  <c r="Q153" i="13"/>
  <c r="V153" i="13"/>
  <c r="G156" i="13"/>
  <c r="M156" i="13" s="1"/>
  <c r="I156" i="13"/>
  <c r="K156" i="13"/>
  <c r="K155" i="13" s="1"/>
  <c r="O156" i="13"/>
  <c r="Q156" i="13"/>
  <c r="V156" i="13"/>
  <c r="V155" i="13" s="1"/>
  <c r="G160" i="13"/>
  <c r="I160" i="13"/>
  <c r="K160" i="13"/>
  <c r="M160" i="13"/>
  <c r="O160" i="13"/>
  <c r="Q160" i="13"/>
  <c r="V160" i="13"/>
  <c r="G164" i="13"/>
  <c r="G155" i="13" s="1"/>
  <c r="I164" i="13"/>
  <c r="K164" i="13"/>
  <c r="O164" i="13"/>
  <c r="O155" i="13" s="1"/>
  <c r="Q164" i="13"/>
  <c r="V164" i="13"/>
  <c r="G168" i="13"/>
  <c r="M168" i="13" s="1"/>
  <c r="I168" i="13"/>
  <c r="I155" i="13" s="1"/>
  <c r="K168" i="13"/>
  <c r="O168" i="13"/>
  <c r="Q168" i="13"/>
  <c r="Q155" i="13" s="1"/>
  <c r="V168" i="13"/>
  <c r="G172" i="13"/>
  <c r="I172" i="13"/>
  <c r="K172" i="13"/>
  <c r="M172" i="13"/>
  <c r="O172" i="13"/>
  <c r="Q172" i="13"/>
  <c r="V172" i="13"/>
  <c r="G176" i="13"/>
  <c r="I176" i="13"/>
  <c r="K176" i="13"/>
  <c r="M176" i="13"/>
  <c r="O176" i="13"/>
  <c r="Q176" i="13"/>
  <c r="V176" i="13"/>
  <c r="G181" i="13"/>
  <c r="M181" i="13" s="1"/>
  <c r="I181" i="13"/>
  <c r="K181" i="13"/>
  <c r="O181" i="13"/>
  <c r="Q181" i="13"/>
  <c r="V181" i="13"/>
  <c r="G184" i="13"/>
  <c r="M184" i="13" s="1"/>
  <c r="I184" i="13"/>
  <c r="K184" i="13"/>
  <c r="O184" i="13"/>
  <c r="Q184" i="13"/>
  <c r="V184" i="13"/>
  <c r="G187" i="13"/>
  <c r="I187" i="13"/>
  <c r="K187" i="13"/>
  <c r="M187" i="13"/>
  <c r="O187" i="13"/>
  <c r="Q187" i="13"/>
  <c r="V187" i="13"/>
  <c r="G191" i="13"/>
  <c r="I191" i="13"/>
  <c r="K191" i="13"/>
  <c r="M191" i="13"/>
  <c r="O191" i="13"/>
  <c r="Q191" i="13"/>
  <c r="V191" i="13"/>
  <c r="G195" i="13"/>
  <c r="M195" i="13" s="1"/>
  <c r="I195" i="13"/>
  <c r="K195" i="13"/>
  <c r="O195" i="13"/>
  <c r="Q195" i="13"/>
  <c r="V195" i="13"/>
  <c r="G199" i="13"/>
  <c r="M199" i="13" s="1"/>
  <c r="I199" i="13"/>
  <c r="K199" i="13"/>
  <c r="O199" i="13"/>
  <c r="Q199" i="13"/>
  <c r="V199" i="13"/>
  <c r="G203" i="13"/>
  <c r="I203" i="13"/>
  <c r="K203" i="13"/>
  <c r="M203" i="13"/>
  <c r="O203" i="13"/>
  <c r="Q203" i="13"/>
  <c r="V203" i="13"/>
  <c r="G209" i="13"/>
  <c r="I209" i="13"/>
  <c r="K209" i="13"/>
  <c r="M209" i="13"/>
  <c r="O209" i="13"/>
  <c r="Q209" i="13"/>
  <c r="V209" i="13"/>
  <c r="G213" i="13"/>
  <c r="M213" i="13" s="1"/>
  <c r="I213" i="13"/>
  <c r="K213" i="13"/>
  <c r="O213" i="13"/>
  <c r="Q213" i="13"/>
  <c r="V213" i="13"/>
  <c r="G217" i="13"/>
  <c r="M217" i="13" s="1"/>
  <c r="I217" i="13"/>
  <c r="K217" i="13"/>
  <c r="O217" i="13"/>
  <c r="Q217" i="13"/>
  <c r="V217" i="13"/>
  <c r="G221" i="13"/>
  <c r="I221" i="13"/>
  <c r="K221" i="13"/>
  <c r="M221" i="13"/>
  <c r="O221" i="13"/>
  <c r="Q221" i="13"/>
  <c r="V221" i="13"/>
  <c r="G234" i="13"/>
  <c r="I234" i="13"/>
  <c r="K234" i="13"/>
  <c r="M234" i="13"/>
  <c r="O234" i="13"/>
  <c r="Q234" i="13"/>
  <c r="V234" i="13"/>
  <c r="G237" i="13"/>
  <c r="M237" i="13" s="1"/>
  <c r="I237" i="13"/>
  <c r="K237" i="13"/>
  <c r="O237" i="13"/>
  <c r="Q237" i="13"/>
  <c r="V237" i="13"/>
  <c r="G241" i="13"/>
  <c r="M241" i="13" s="1"/>
  <c r="I241" i="13"/>
  <c r="K241" i="13"/>
  <c r="O241" i="13"/>
  <c r="Q241" i="13"/>
  <c r="V241" i="13"/>
  <c r="G245" i="13"/>
  <c r="I245" i="13"/>
  <c r="K245" i="13"/>
  <c r="M245" i="13"/>
  <c r="O245" i="13"/>
  <c r="Q245" i="13"/>
  <c r="V245" i="13"/>
  <c r="G248" i="13"/>
  <c r="I248" i="13"/>
  <c r="K248" i="13"/>
  <c r="M248" i="13"/>
  <c r="O248" i="13"/>
  <c r="Q248" i="13"/>
  <c r="V248" i="13"/>
  <c r="G252" i="13"/>
  <c r="M252" i="13" s="1"/>
  <c r="I252" i="13"/>
  <c r="K252" i="13"/>
  <c r="O252" i="13"/>
  <c r="Q252" i="13"/>
  <c r="V252" i="13"/>
  <c r="G256" i="13"/>
  <c r="M256" i="13" s="1"/>
  <c r="I256" i="13"/>
  <c r="K256" i="13"/>
  <c r="O256" i="13"/>
  <c r="Q256" i="13"/>
  <c r="V256" i="13"/>
  <c r="G261" i="13"/>
  <c r="I261" i="13"/>
  <c r="K261" i="13"/>
  <c r="M261" i="13"/>
  <c r="O261" i="13"/>
  <c r="Q261" i="13"/>
  <c r="V261" i="13"/>
  <c r="G264" i="13"/>
  <c r="I264" i="13"/>
  <c r="K264" i="13"/>
  <c r="M264" i="13"/>
  <c r="O264" i="13"/>
  <c r="Q264" i="13"/>
  <c r="V264" i="13"/>
  <c r="G267" i="13"/>
  <c r="M267" i="13" s="1"/>
  <c r="I267" i="13"/>
  <c r="K267" i="13"/>
  <c r="O267" i="13"/>
  <c r="Q267" i="13"/>
  <c r="V267" i="13"/>
  <c r="G271" i="13"/>
  <c r="M271" i="13" s="1"/>
  <c r="I271" i="13"/>
  <c r="K271" i="13"/>
  <c r="O271" i="13"/>
  <c r="Q271" i="13"/>
  <c r="V271" i="13"/>
  <c r="G274" i="13"/>
  <c r="I274" i="13"/>
  <c r="K274" i="13"/>
  <c r="M274" i="13"/>
  <c r="O274" i="13"/>
  <c r="Q274" i="13"/>
  <c r="V274" i="13"/>
  <c r="G276" i="13"/>
  <c r="I276" i="13"/>
  <c r="K276" i="13"/>
  <c r="M276" i="13"/>
  <c r="O276" i="13"/>
  <c r="Q276" i="13"/>
  <c r="V276" i="13"/>
  <c r="G278" i="13"/>
  <c r="M278" i="13" s="1"/>
  <c r="I278" i="13"/>
  <c r="K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I282" i="13"/>
  <c r="K282" i="13"/>
  <c r="M282" i="13"/>
  <c r="O282" i="13"/>
  <c r="Q282" i="13"/>
  <c r="V282" i="13"/>
  <c r="G284" i="13"/>
  <c r="I284" i="13"/>
  <c r="K284" i="13"/>
  <c r="M284" i="13"/>
  <c r="O284" i="13"/>
  <c r="Q284" i="13"/>
  <c r="V284" i="13"/>
  <c r="G286" i="13"/>
  <c r="M286" i="13" s="1"/>
  <c r="I286" i="13"/>
  <c r="K286" i="13"/>
  <c r="O286" i="13"/>
  <c r="Q286" i="13"/>
  <c r="V286" i="13"/>
  <c r="G288" i="13"/>
  <c r="M288" i="13" s="1"/>
  <c r="I288" i="13"/>
  <c r="K288" i="13"/>
  <c r="O288" i="13"/>
  <c r="Q288" i="13"/>
  <c r="V288" i="13"/>
  <c r="G290" i="13"/>
  <c r="I290" i="13"/>
  <c r="K290" i="13"/>
  <c r="M290" i="13"/>
  <c r="O290" i="13"/>
  <c r="Q290" i="13"/>
  <c r="V290" i="13"/>
  <c r="G292" i="13"/>
  <c r="I292" i="13"/>
  <c r="K292" i="13"/>
  <c r="M292" i="13"/>
  <c r="O292" i="13"/>
  <c r="Q292" i="13"/>
  <c r="V292" i="13"/>
  <c r="G294" i="13"/>
  <c r="M294" i="13" s="1"/>
  <c r="I294" i="13"/>
  <c r="K294" i="13"/>
  <c r="O294" i="13"/>
  <c r="Q294" i="13"/>
  <c r="V294" i="13"/>
  <c r="G297" i="13"/>
  <c r="I297" i="13"/>
  <c r="O297" i="13"/>
  <c r="Q297" i="13"/>
  <c r="G298" i="13"/>
  <c r="I298" i="13"/>
  <c r="K298" i="13"/>
  <c r="K297" i="13" s="1"/>
  <c r="M298" i="13"/>
  <c r="M297" i="13" s="1"/>
  <c r="O298" i="13"/>
  <c r="Q298" i="13"/>
  <c r="V298" i="13"/>
  <c r="V297" i="13" s="1"/>
  <c r="G302" i="13"/>
  <c r="M302" i="13" s="1"/>
  <c r="I302" i="13"/>
  <c r="I301" i="13" s="1"/>
  <c r="K302" i="13"/>
  <c r="O302" i="13"/>
  <c r="O301" i="13" s="1"/>
  <c r="Q302" i="13"/>
  <c r="Q301" i="13" s="1"/>
  <c r="V302" i="13"/>
  <c r="G305" i="13"/>
  <c r="M305" i="13" s="1"/>
  <c r="I305" i="13"/>
  <c r="K305" i="13"/>
  <c r="K301" i="13" s="1"/>
  <c r="O305" i="13"/>
  <c r="Q305" i="13"/>
  <c r="V305" i="13"/>
  <c r="V301" i="13" s="1"/>
  <c r="G309" i="13"/>
  <c r="I309" i="13"/>
  <c r="K309" i="13"/>
  <c r="M309" i="13"/>
  <c r="O309" i="13"/>
  <c r="Q309" i="13"/>
  <c r="V309" i="13"/>
  <c r="G312" i="13"/>
  <c r="M312" i="13" s="1"/>
  <c r="I312" i="13"/>
  <c r="I311" i="13" s="1"/>
  <c r="K312" i="13"/>
  <c r="O312" i="13"/>
  <c r="O311" i="13" s="1"/>
  <c r="Q312" i="13"/>
  <c r="Q311" i="13" s="1"/>
  <c r="V312" i="13"/>
  <c r="G314" i="13"/>
  <c r="M314" i="13" s="1"/>
  <c r="I314" i="13"/>
  <c r="K314" i="13"/>
  <c r="K311" i="13" s="1"/>
  <c r="O314" i="13"/>
  <c r="Q314" i="13"/>
  <c r="V314" i="13"/>
  <c r="V311" i="13" s="1"/>
  <c r="G323" i="13"/>
  <c r="I323" i="13"/>
  <c r="K323" i="13"/>
  <c r="M323" i="13"/>
  <c r="O323" i="13"/>
  <c r="Q323" i="13"/>
  <c r="V323" i="13"/>
  <c r="G326" i="13"/>
  <c r="I326" i="13"/>
  <c r="K326" i="13"/>
  <c r="M326" i="13"/>
  <c r="O326" i="13"/>
  <c r="Q326" i="13"/>
  <c r="V326" i="13"/>
  <c r="G329" i="13"/>
  <c r="M329" i="13" s="1"/>
  <c r="I329" i="13"/>
  <c r="K329" i="13"/>
  <c r="O329" i="13"/>
  <c r="Q329" i="13"/>
  <c r="V329" i="13"/>
  <c r="G332" i="13"/>
  <c r="M332" i="13" s="1"/>
  <c r="I332" i="13"/>
  <c r="K332" i="13"/>
  <c r="O332" i="13"/>
  <c r="Q332" i="13"/>
  <c r="V332" i="13"/>
  <c r="G334" i="13"/>
  <c r="I334" i="13"/>
  <c r="K334" i="13"/>
  <c r="M334" i="13"/>
  <c r="O334" i="13"/>
  <c r="Q334" i="13"/>
  <c r="V334" i="13"/>
  <c r="G338" i="13"/>
  <c r="M338" i="13" s="1"/>
  <c r="I338" i="13"/>
  <c r="I337" i="13" s="1"/>
  <c r="K338" i="13"/>
  <c r="O338" i="13"/>
  <c r="O337" i="13" s="1"/>
  <c r="Q338" i="13"/>
  <c r="Q337" i="13" s="1"/>
  <c r="V338" i="13"/>
  <c r="G341" i="13"/>
  <c r="M341" i="13" s="1"/>
  <c r="I341" i="13"/>
  <c r="K341" i="13"/>
  <c r="K337" i="13" s="1"/>
  <c r="O341" i="13"/>
  <c r="Q341" i="13"/>
  <c r="V341" i="13"/>
  <c r="V337" i="13" s="1"/>
  <c r="G346" i="13"/>
  <c r="G345" i="13" s="1"/>
  <c r="I346" i="13"/>
  <c r="K346" i="13"/>
  <c r="M346" i="13"/>
  <c r="O346" i="13"/>
  <c r="O345" i="13" s="1"/>
  <c r="Q346" i="13"/>
  <c r="V346" i="13"/>
  <c r="G348" i="13"/>
  <c r="M348" i="13" s="1"/>
  <c r="I348" i="13"/>
  <c r="I345" i="13" s="1"/>
  <c r="K348" i="13"/>
  <c r="O348" i="13"/>
  <c r="Q348" i="13"/>
  <c r="Q345" i="13" s="1"/>
  <c r="V348" i="13"/>
  <c r="G350" i="13"/>
  <c r="M350" i="13" s="1"/>
  <c r="I350" i="13"/>
  <c r="K350" i="13"/>
  <c r="O350" i="13"/>
  <c r="Q350" i="13"/>
  <c r="V350" i="13"/>
  <c r="G353" i="13"/>
  <c r="I353" i="13"/>
  <c r="K353" i="13"/>
  <c r="K345" i="13" s="1"/>
  <c r="M353" i="13"/>
  <c r="O353" i="13"/>
  <c r="Q353" i="13"/>
  <c r="V353" i="13"/>
  <c r="V345" i="13" s="1"/>
  <c r="G358" i="13"/>
  <c r="I358" i="13"/>
  <c r="K358" i="13"/>
  <c r="M358" i="13"/>
  <c r="O358" i="13"/>
  <c r="Q358" i="13"/>
  <c r="V358" i="13"/>
  <c r="G362" i="13"/>
  <c r="M362" i="13" s="1"/>
  <c r="I362" i="13"/>
  <c r="K362" i="13"/>
  <c r="O362" i="13"/>
  <c r="Q362" i="13"/>
  <c r="V362" i="13"/>
  <c r="G367" i="13"/>
  <c r="M367" i="13" s="1"/>
  <c r="I367" i="13"/>
  <c r="K367" i="13"/>
  <c r="O367" i="13"/>
  <c r="Q367" i="13"/>
  <c r="V367" i="13"/>
  <c r="G370" i="13"/>
  <c r="I370" i="13"/>
  <c r="K370" i="13"/>
  <c r="M370" i="13"/>
  <c r="O370" i="13"/>
  <c r="Q370" i="13"/>
  <c r="V370" i="13"/>
  <c r="G372" i="13"/>
  <c r="I372" i="13"/>
  <c r="K372" i="13"/>
  <c r="M372" i="13"/>
  <c r="O372" i="13"/>
  <c r="Q372" i="13"/>
  <c r="V372" i="13"/>
  <c r="G374" i="13"/>
  <c r="M374" i="13" s="1"/>
  <c r="I374" i="13"/>
  <c r="K374" i="13"/>
  <c r="O374" i="13"/>
  <c r="Q374" i="13"/>
  <c r="V374" i="13"/>
  <c r="G378" i="13"/>
  <c r="M378" i="13" s="1"/>
  <c r="I378" i="13"/>
  <c r="K378" i="13"/>
  <c r="O378" i="13"/>
  <c r="Q378" i="13"/>
  <c r="V378" i="13"/>
  <c r="G381" i="13"/>
  <c r="G380" i="13" s="1"/>
  <c r="I381" i="13"/>
  <c r="I380" i="13" s="1"/>
  <c r="K381" i="13"/>
  <c r="M381" i="13"/>
  <c r="O381" i="13"/>
  <c r="O380" i="13" s="1"/>
  <c r="Q381" i="13"/>
  <c r="Q380" i="13" s="1"/>
  <c r="V381" i="13"/>
  <c r="G384" i="13"/>
  <c r="M384" i="13" s="1"/>
  <c r="I384" i="13"/>
  <c r="K384" i="13"/>
  <c r="O384" i="13"/>
  <c r="Q384" i="13"/>
  <c r="V384" i="13"/>
  <c r="G387" i="13"/>
  <c r="I387" i="13"/>
  <c r="K387" i="13"/>
  <c r="M387" i="13"/>
  <c r="O387" i="13"/>
  <c r="Q387" i="13"/>
  <c r="V387" i="13"/>
  <c r="G389" i="13"/>
  <c r="I389" i="13"/>
  <c r="K389" i="13"/>
  <c r="K380" i="13" s="1"/>
  <c r="M389" i="13"/>
  <c r="O389" i="13"/>
  <c r="Q389" i="13"/>
  <c r="V389" i="13"/>
  <c r="V380" i="13" s="1"/>
  <c r="G391" i="13"/>
  <c r="I391" i="13"/>
  <c r="K391" i="13"/>
  <c r="M391" i="13"/>
  <c r="O391" i="13"/>
  <c r="Q391" i="13"/>
  <c r="V391" i="13"/>
  <c r="G393" i="13"/>
  <c r="M393" i="13" s="1"/>
  <c r="I393" i="13"/>
  <c r="K393" i="13"/>
  <c r="O393" i="13"/>
  <c r="Q393" i="13"/>
  <c r="V393" i="13"/>
  <c r="G395" i="13"/>
  <c r="I395" i="13"/>
  <c r="K395" i="13"/>
  <c r="M395" i="13"/>
  <c r="O395" i="13"/>
  <c r="Q395" i="13"/>
  <c r="V395" i="13"/>
  <c r="G397" i="13"/>
  <c r="I397" i="13"/>
  <c r="K397" i="13"/>
  <c r="M397" i="13"/>
  <c r="O397" i="13"/>
  <c r="Q397" i="13"/>
  <c r="V397" i="13"/>
  <c r="G399" i="13"/>
  <c r="I399" i="13"/>
  <c r="K399" i="13"/>
  <c r="M399" i="13"/>
  <c r="O399" i="13"/>
  <c r="Q399" i="13"/>
  <c r="V399" i="13"/>
  <c r="G401" i="13"/>
  <c r="M401" i="13" s="1"/>
  <c r="I401" i="13"/>
  <c r="K401" i="13"/>
  <c r="O401" i="13"/>
  <c r="Q401" i="13"/>
  <c r="V401" i="13"/>
  <c r="G404" i="13"/>
  <c r="I404" i="13"/>
  <c r="O404" i="13"/>
  <c r="Q404" i="13"/>
  <c r="G405" i="13"/>
  <c r="I405" i="13"/>
  <c r="K405" i="13"/>
  <c r="K404" i="13" s="1"/>
  <c r="M405" i="13"/>
  <c r="M404" i="13" s="1"/>
  <c r="O405" i="13"/>
  <c r="Q405" i="13"/>
  <c r="V405" i="13"/>
  <c r="V404" i="13" s="1"/>
  <c r="G409" i="13"/>
  <c r="M409" i="13" s="1"/>
  <c r="I409" i="13"/>
  <c r="I408" i="13" s="1"/>
  <c r="K409" i="13"/>
  <c r="O409" i="13"/>
  <c r="O408" i="13" s="1"/>
  <c r="Q409" i="13"/>
  <c r="Q408" i="13" s="1"/>
  <c r="V409" i="13"/>
  <c r="G413" i="13"/>
  <c r="M413" i="13" s="1"/>
  <c r="I413" i="13"/>
  <c r="K413" i="13"/>
  <c r="K408" i="13" s="1"/>
  <c r="O413" i="13"/>
  <c r="Q413" i="13"/>
  <c r="V413" i="13"/>
  <c r="V408" i="13" s="1"/>
  <c r="G416" i="13"/>
  <c r="I416" i="13"/>
  <c r="K416" i="13"/>
  <c r="M416" i="13"/>
  <c r="O416" i="13"/>
  <c r="Q416" i="13"/>
  <c r="V416" i="13"/>
  <c r="G421" i="13"/>
  <c r="I421" i="13"/>
  <c r="K421" i="13"/>
  <c r="M421" i="13"/>
  <c r="O421" i="13"/>
  <c r="Q421" i="13"/>
  <c r="V421" i="13"/>
  <c r="G424" i="13"/>
  <c r="M424" i="13" s="1"/>
  <c r="I424" i="13"/>
  <c r="K424" i="13"/>
  <c r="O424" i="13"/>
  <c r="Q424" i="13"/>
  <c r="V424" i="13"/>
  <c r="G426" i="13"/>
  <c r="M426" i="13" s="1"/>
  <c r="I426" i="13"/>
  <c r="K426" i="13"/>
  <c r="O426" i="13"/>
  <c r="Q426" i="13"/>
  <c r="V426" i="13"/>
  <c r="G429" i="13"/>
  <c r="I429" i="13"/>
  <c r="K429" i="13"/>
  <c r="M429" i="13"/>
  <c r="O429" i="13"/>
  <c r="Q429" i="13"/>
  <c r="V429" i="13"/>
  <c r="G432" i="13"/>
  <c r="I432" i="13"/>
  <c r="K432" i="13"/>
  <c r="M432" i="13"/>
  <c r="O432" i="13"/>
  <c r="Q432" i="13"/>
  <c r="V432" i="13"/>
  <c r="G445" i="13"/>
  <c r="M445" i="13" s="1"/>
  <c r="I445" i="13"/>
  <c r="K445" i="13"/>
  <c r="O445" i="13"/>
  <c r="Q445" i="13"/>
  <c r="V445" i="13"/>
  <c r="G447" i="13"/>
  <c r="M447" i="13" s="1"/>
  <c r="I447" i="13"/>
  <c r="K447" i="13"/>
  <c r="O447" i="13"/>
  <c r="Q447" i="13"/>
  <c r="V447" i="13"/>
  <c r="G450" i="13"/>
  <c r="I450" i="13"/>
  <c r="K450" i="13"/>
  <c r="M450" i="13"/>
  <c r="O450" i="13"/>
  <c r="Q450" i="13"/>
  <c r="V450" i="13"/>
  <c r="G453" i="13"/>
  <c r="I453" i="13"/>
  <c r="K453" i="13"/>
  <c r="M453" i="13"/>
  <c r="O453" i="13"/>
  <c r="Q453" i="13"/>
  <c r="V453" i="13"/>
  <c r="G458" i="13"/>
  <c r="M458" i="13" s="1"/>
  <c r="I458" i="13"/>
  <c r="K458" i="13"/>
  <c r="O458" i="13"/>
  <c r="Q458" i="13"/>
  <c r="V458" i="13"/>
  <c r="G461" i="13"/>
  <c r="M461" i="13" s="1"/>
  <c r="I461" i="13"/>
  <c r="K461" i="13"/>
  <c r="O461" i="13"/>
  <c r="Q461" i="13"/>
  <c r="V461" i="13"/>
  <c r="G466" i="13"/>
  <c r="I466" i="13"/>
  <c r="K466" i="13"/>
  <c r="M466" i="13"/>
  <c r="O466" i="13"/>
  <c r="Q466" i="13"/>
  <c r="V466" i="13"/>
  <c r="G468" i="13"/>
  <c r="I468" i="13"/>
  <c r="K468" i="13"/>
  <c r="M468" i="13"/>
  <c r="O468" i="13"/>
  <c r="Q468" i="13"/>
  <c r="V468" i="13"/>
  <c r="G472" i="13"/>
  <c r="M472" i="13" s="1"/>
  <c r="I472" i="13"/>
  <c r="K472" i="13"/>
  <c r="O472" i="13"/>
  <c r="Q472" i="13"/>
  <c r="V472" i="13"/>
  <c r="G474" i="13"/>
  <c r="M474" i="13" s="1"/>
  <c r="I474" i="13"/>
  <c r="K474" i="13"/>
  <c r="O474" i="13"/>
  <c r="Q474" i="13"/>
  <c r="V474" i="13"/>
  <c r="G475" i="13"/>
  <c r="I475" i="13"/>
  <c r="K475" i="13"/>
  <c r="M475" i="13"/>
  <c r="O475" i="13"/>
  <c r="Q475" i="13"/>
  <c r="V475" i="13"/>
  <c r="G477" i="13"/>
  <c r="I477" i="13"/>
  <c r="K477" i="13"/>
  <c r="M477" i="13"/>
  <c r="O477" i="13"/>
  <c r="Q477" i="13"/>
  <c r="V477" i="13"/>
  <c r="G479" i="13"/>
  <c r="M479" i="13" s="1"/>
  <c r="I479" i="13"/>
  <c r="K479" i="13"/>
  <c r="O479" i="13"/>
  <c r="Q479" i="13"/>
  <c r="V479" i="13"/>
  <c r="G481" i="13"/>
  <c r="M481" i="13" s="1"/>
  <c r="I481" i="13"/>
  <c r="K481" i="13"/>
  <c r="O481" i="13"/>
  <c r="Q481" i="13"/>
  <c r="V481" i="13"/>
  <c r="G483" i="13"/>
  <c r="I483" i="13"/>
  <c r="K483" i="13"/>
  <c r="M483" i="13"/>
  <c r="O483" i="13"/>
  <c r="Q483" i="13"/>
  <c r="V483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I489" i="13"/>
  <c r="K489" i="13"/>
  <c r="M489" i="13"/>
  <c r="O489" i="13"/>
  <c r="Q489" i="13"/>
  <c r="V489" i="13"/>
  <c r="G491" i="13"/>
  <c r="I491" i="13"/>
  <c r="K491" i="13"/>
  <c r="M491" i="13"/>
  <c r="O491" i="13"/>
  <c r="Q491" i="13"/>
  <c r="V491" i="13"/>
  <c r="G493" i="13"/>
  <c r="I493" i="13"/>
  <c r="K493" i="13"/>
  <c r="M493" i="13"/>
  <c r="O493" i="13"/>
  <c r="Q493" i="13"/>
  <c r="V493" i="13"/>
  <c r="G494" i="13"/>
  <c r="M494" i="13" s="1"/>
  <c r="I494" i="13"/>
  <c r="K494" i="13"/>
  <c r="O494" i="13"/>
  <c r="Q494" i="13"/>
  <c r="V494" i="13"/>
  <c r="G495" i="13"/>
  <c r="I495" i="13"/>
  <c r="K495" i="13"/>
  <c r="M495" i="13"/>
  <c r="O495" i="13"/>
  <c r="Q495" i="13"/>
  <c r="V495" i="13"/>
  <c r="G498" i="13"/>
  <c r="I498" i="13"/>
  <c r="K498" i="13"/>
  <c r="M498" i="13"/>
  <c r="O498" i="13"/>
  <c r="Q498" i="13"/>
  <c r="V498" i="13"/>
  <c r="G500" i="13"/>
  <c r="I500" i="13"/>
  <c r="K500" i="13"/>
  <c r="M500" i="13"/>
  <c r="O500" i="13"/>
  <c r="Q500" i="13"/>
  <c r="V500" i="13"/>
  <c r="G503" i="13"/>
  <c r="M503" i="13" s="1"/>
  <c r="I503" i="13"/>
  <c r="K503" i="13"/>
  <c r="O503" i="13"/>
  <c r="Q503" i="13"/>
  <c r="V503" i="13"/>
  <c r="G506" i="13"/>
  <c r="I506" i="13"/>
  <c r="K506" i="13"/>
  <c r="K505" i="13" s="1"/>
  <c r="M506" i="13"/>
  <c r="O506" i="13"/>
  <c r="Q506" i="13"/>
  <c r="V506" i="13"/>
  <c r="V505" i="13" s="1"/>
  <c r="G507" i="13"/>
  <c r="G505" i="13" s="1"/>
  <c r="I507" i="13"/>
  <c r="K507" i="13"/>
  <c r="M507" i="13"/>
  <c r="O507" i="13"/>
  <c r="O505" i="13" s="1"/>
  <c r="Q507" i="13"/>
  <c r="V507" i="13"/>
  <c r="G508" i="13"/>
  <c r="M508" i="13" s="1"/>
  <c r="I508" i="13"/>
  <c r="K508" i="13"/>
  <c r="O508" i="13"/>
  <c r="Q508" i="13"/>
  <c r="V508" i="13"/>
  <c r="G509" i="13"/>
  <c r="M509" i="13" s="1"/>
  <c r="I509" i="13"/>
  <c r="I505" i="13" s="1"/>
  <c r="K509" i="13"/>
  <c r="O509" i="13"/>
  <c r="Q509" i="13"/>
  <c r="Q505" i="13" s="1"/>
  <c r="V509" i="13"/>
  <c r="G511" i="13"/>
  <c r="I511" i="13"/>
  <c r="K511" i="13"/>
  <c r="M511" i="13"/>
  <c r="O511" i="13"/>
  <c r="Q511" i="13"/>
  <c r="V511" i="13"/>
  <c r="G513" i="13"/>
  <c r="I513" i="13"/>
  <c r="K513" i="13"/>
  <c r="M513" i="13"/>
  <c r="O513" i="13"/>
  <c r="Q513" i="13"/>
  <c r="V513" i="13"/>
  <c r="G517" i="13"/>
  <c r="M517" i="13" s="1"/>
  <c r="I517" i="13"/>
  <c r="K517" i="13"/>
  <c r="O517" i="13"/>
  <c r="Q517" i="13"/>
  <c r="V517" i="13"/>
  <c r="G523" i="13"/>
  <c r="M523" i="13" s="1"/>
  <c r="I523" i="13"/>
  <c r="K523" i="13"/>
  <c r="O523" i="13"/>
  <c r="Q523" i="13"/>
  <c r="V523" i="13"/>
  <c r="G529" i="13"/>
  <c r="I529" i="13"/>
  <c r="K529" i="13"/>
  <c r="M529" i="13"/>
  <c r="O529" i="13"/>
  <c r="Q529" i="13"/>
  <c r="V529" i="13"/>
  <c r="G532" i="13"/>
  <c r="I532" i="13"/>
  <c r="K532" i="13"/>
  <c r="M532" i="13"/>
  <c r="O532" i="13"/>
  <c r="Q532" i="13"/>
  <c r="V532" i="13"/>
  <c r="G535" i="13"/>
  <c r="M535" i="13" s="1"/>
  <c r="I535" i="13"/>
  <c r="K535" i="13"/>
  <c r="O535" i="13"/>
  <c r="Q535" i="13"/>
  <c r="V535" i="13"/>
  <c r="G538" i="13"/>
  <c r="M538" i="13" s="1"/>
  <c r="I538" i="13"/>
  <c r="K538" i="13"/>
  <c r="O538" i="13"/>
  <c r="Q538" i="13"/>
  <c r="V538" i="13"/>
  <c r="G541" i="13"/>
  <c r="I541" i="13"/>
  <c r="K541" i="13"/>
  <c r="M541" i="13"/>
  <c r="O541" i="13"/>
  <c r="Q541" i="13"/>
  <c r="V541" i="13"/>
  <c r="G544" i="13"/>
  <c r="I544" i="13"/>
  <c r="K544" i="13"/>
  <c r="M544" i="13"/>
  <c r="O544" i="13"/>
  <c r="Q544" i="13"/>
  <c r="V544" i="13"/>
  <c r="G547" i="13"/>
  <c r="M547" i="13" s="1"/>
  <c r="I547" i="13"/>
  <c r="K547" i="13"/>
  <c r="O547" i="13"/>
  <c r="Q547" i="13"/>
  <c r="V547" i="13"/>
  <c r="G550" i="13"/>
  <c r="M550" i="13" s="1"/>
  <c r="I550" i="13"/>
  <c r="K550" i="13"/>
  <c r="O550" i="13"/>
  <c r="Q550" i="13"/>
  <c r="V550" i="13"/>
  <c r="G553" i="13"/>
  <c r="I553" i="13"/>
  <c r="K553" i="13"/>
  <c r="M553" i="13"/>
  <c r="O553" i="13"/>
  <c r="Q553" i="13"/>
  <c r="V553" i="13"/>
  <c r="G558" i="13"/>
  <c r="I558" i="13"/>
  <c r="K558" i="13"/>
  <c r="M558" i="13"/>
  <c r="O558" i="13"/>
  <c r="Q558" i="13"/>
  <c r="V558" i="13"/>
  <c r="G560" i="13"/>
  <c r="M560" i="13" s="1"/>
  <c r="I560" i="13"/>
  <c r="K560" i="13"/>
  <c r="O560" i="13"/>
  <c r="Q560" i="13"/>
  <c r="V560" i="13"/>
  <c r="G562" i="13"/>
  <c r="M562" i="13" s="1"/>
  <c r="I562" i="13"/>
  <c r="K562" i="13"/>
  <c r="O562" i="13"/>
  <c r="Q562" i="13"/>
  <c r="V562" i="13"/>
  <c r="G564" i="13"/>
  <c r="I564" i="13"/>
  <c r="K564" i="13"/>
  <c r="M564" i="13"/>
  <c r="O564" i="13"/>
  <c r="Q564" i="13"/>
  <c r="V564" i="13"/>
  <c r="G565" i="13"/>
  <c r="I565" i="13"/>
  <c r="K565" i="13"/>
  <c r="M565" i="13"/>
  <c r="O565" i="13"/>
  <c r="Q565" i="13"/>
  <c r="V565" i="13"/>
  <c r="G566" i="13"/>
  <c r="M566" i="13" s="1"/>
  <c r="I566" i="13"/>
  <c r="K566" i="13"/>
  <c r="O566" i="13"/>
  <c r="Q566" i="13"/>
  <c r="V566" i="13"/>
  <c r="I567" i="13"/>
  <c r="Q567" i="13"/>
  <c r="G568" i="13"/>
  <c r="I568" i="13"/>
  <c r="K568" i="13"/>
  <c r="K567" i="13" s="1"/>
  <c r="M568" i="13"/>
  <c r="M567" i="13" s="1"/>
  <c r="O568" i="13"/>
  <c r="Q568" i="13"/>
  <c r="V568" i="13"/>
  <c r="V567" i="13" s="1"/>
  <c r="G571" i="13"/>
  <c r="G567" i="13" s="1"/>
  <c r="I571" i="13"/>
  <c r="K571" i="13"/>
  <c r="M571" i="13"/>
  <c r="O571" i="13"/>
  <c r="O567" i="13" s="1"/>
  <c r="Q571" i="13"/>
  <c r="V571" i="13"/>
  <c r="G574" i="13"/>
  <c r="M574" i="13" s="1"/>
  <c r="I574" i="13"/>
  <c r="K574" i="13"/>
  <c r="O574" i="13"/>
  <c r="Q574" i="13"/>
  <c r="V574" i="13"/>
  <c r="I576" i="13"/>
  <c r="Q576" i="13"/>
  <c r="G577" i="13"/>
  <c r="I577" i="13"/>
  <c r="K577" i="13"/>
  <c r="K576" i="13" s="1"/>
  <c r="M577" i="13"/>
  <c r="M576" i="13" s="1"/>
  <c r="O577" i="13"/>
  <c r="Q577" i="13"/>
  <c r="V577" i="13"/>
  <c r="V576" i="13" s="1"/>
  <c r="G579" i="13"/>
  <c r="G576" i="13" s="1"/>
  <c r="I579" i="13"/>
  <c r="K579" i="13"/>
  <c r="M579" i="13"/>
  <c r="O579" i="13"/>
  <c r="O576" i="13" s="1"/>
  <c r="Q579" i="13"/>
  <c r="V579" i="13"/>
  <c r="G582" i="13"/>
  <c r="M582" i="13" s="1"/>
  <c r="I582" i="13"/>
  <c r="I581" i="13" s="1"/>
  <c r="K582" i="13"/>
  <c r="K581" i="13" s="1"/>
  <c r="O582" i="13"/>
  <c r="Q582" i="13"/>
  <c r="Q581" i="13" s="1"/>
  <c r="V582" i="13"/>
  <c r="V581" i="13" s="1"/>
  <c r="G584" i="13"/>
  <c r="I584" i="13"/>
  <c r="K584" i="13"/>
  <c r="M584" i="13"/>
  <c r="O584" i="13"/>
  <c r="Q584" i="13"/>
  <c r="V584" i="13"/>
  <c r="G587" i="13"/>
  <c r="I587" i="13"/>
  <c r="K587" i="13"/>
  <c r="M587" i="13"/>
  <c r="O587" i="13"/>
  <c r="Q587" i="13"/>
  <c r="V587" i="13"/>
  <c r="G590" i="13"/>
  <c r="M590" i="13" s="1"/>
  <c r="I590" i="13"/>
  <c r="K590" i="13"/>
  <c r="O590" i="13"/>
  <c r="O581" i="13" s="1"/>
  <c r="Q590" i="13"/>
  <c r="V590" i="13"/>
  <c r="G594" i="13"/>
  <c r="I594" i="13"/>
  <c r="K594" i="13"/>
  <c r="K593" i="13" s="1"/>
  <c r="M594" i="13"/>
  <c r="O594" i="13"/>
  <c r="Q594" i="13"/>
  <c r="V594" i="13"/>
  <c r="V593" i="13" s="1"/>
  <c r="G598" i="13"/>
  <c r="I598" i="13"/>
  <c r="K598" i="13"/>
  <c r="M598" i="13"/>
  <c r="O598" i="13"/>
  <c r="Q598" i="13"/>
  <c r="V598" i="13"/>
  <c r="G603" i="13"/>
  <c r="G593" i="13" s="1"/>
  <c r="I603" i="13"/>
  <c r="K603" i="13"/>
  <c r="O603" i="13"/>
  <c r="O593" i="13" s="1"/>
  <c r="Q603" i="13"/>
  <c r="V603" i="13"/>
  <c r="G606" i="13"/>
  <c r="M606" i="13" s="1"/>
  <c r="I606" i="13"/>
  <c r="I593" i="13" s="1"/>
  <c r="K606" i="13"/>
  <c r="O606" i="13"/>
  <c r="Q606" i="13"/>
  <c r="Q593" i="13" s="1"/>
  <c r="V606" i="13"/>
  <c r="G609" i="13"/>
  <c r="I609" i="13"/>
  <c r="K609" i="13"/>
  <c r="M609" i="13"/>
  <c r="O609" i="13"/>
  <c r="Q609" i="13"/>
  <c r="V609" i="13"/>
  <c r="G613" i="13"/>
  <c r="M613" i="13" s="1"/>
  <c r="M612" i="13" s="1"/>
  <c r="I613" i="13"/>
  <c r="I612" i="13" s="1"/>
  <c r="K613" i="13"/>
  <c r="O613" i="13"/>
  <c r="O612" i="13" s="1"/>
  <c r="Q613" i="13"/>
  <c r="Q612" i="13" s="1"/>
  <c r="V613" i="13"/>
  <c r="G617" i="13"/>
  <c r="M617" i="13" s="1"/>
  <c r="I617" i="13"/>
  <c r="K617" i="13"/>
  <c r="K612" i="13" s="1"/>
  <c r="O617" i="13"/>
  <c r="Q617" i="13"/>
  <c r="V617" i="13"/>
  <c r="V612" i="13" s="1"/>
  <c r="K620" i="13"/>
  <c r="V620" i="13"/>
  <c r="G621" i="13"/>
  <c r="G620" i="13" s="1"/>
  <c r="I621" i="13"/>
  <c r="K621" i="13"/>
  <c r="M621" i="13"/>
  <c r="O621" i="13"/>
  <c r="O620" i="13" s="1"/>
  <c r="Q621" i="13"/>
  <c r="V621" i="13"/>
  <c r="G624" i="13"/>
  <c r="M624" i="13" s="1"/>
  <c r="I624" i="13"/>
  <c r="I620" i="13" s="1"/>
  <c r="K624" i="13"/>
  <c r="O624" i="13"/>
  <c r="Q624" i="13"/>
  <c r="Q620" i="13" s="1"/>
  <c r="V624" i="13"/>
  <c r="G627" i="13"/>
  <c r="I627" i="13"/>
  <c r="O627" i="13"/>
  <c r="Q627" i="13"/>
  <c r="G628" i="13"/>
  <c r="I628" i="13"/>
  <c r="K628" i="13"/>
  <c r="K627" i="13" s="1"/>
  <c r="M628" i="13"/>
  <c r="M627" i="13" s="1"/>
  <c r="O628" i="13"/>
  <c r="Q628" i="13"/>
  <c r="V628" i="13"/>
  <c r="V627" i="13" s="1"/>
  <c r="G632" i="13"/>
  <c r="M632" i="13" s="1"/>
  <c r="I632" i="13"/>
  <c r="I631" i="13" s="1"/>
  <c r="K632" i="13"/>
  <c r="O632" i="13"/>
  <c r="O631" i="13" s="1"/>
  <c r="Q632" i="13"/>
  <c r="Q631" i="13" s="1"/>
  <c r="V632" i="13"/>
  <c r="G637" i="13"/>
  <c r="M637" i="13" s="1"/>
  <c r="I637" i="13"/>
  <c r="K637" i="13"/>
  <c r="K631" i="13" s="1"/>
  <c r="O637" i="13"/>
  <c r="Q637" i="13"/>
  <c r="V637" i="13"/>
  <c r="V631" i="13" s="1"/>
  <c r="G639" i="13"/>
  <c r="I639" i="13"/>
  <c r="K639" i="13"/>
  <c r="M639" i="13"/>
  <c r="O639" i="13"/>
  <c r="Q639" i="13"/>
  <c r="V639" i="13"/>
  <c r="AE643" i="13"/>
  <c r="AF643" i="13"/>
  <c r="G42" i="12"/>
  <c r="BA34" i="12"/>
  <c r="BA32" i="12"/>
  <c r="BA30" i="12"/>
  <c r="BA28" i="12"/>
  <c r="BA26" i="12"/>
  <c r="BA24" i="12"/>
  <c r="BA21" i="12"/>
  <c r="BA20" i="12"/>
  <c r="BA19" i="12"/>
  <c r="BA16" i="12"/>
  <c r="BA15" i="12"/>
  <c r="BA12" i="12"/>
  <c r="BA10" i="12"/>
  <c r="G9" i="12"/>
  <c r="M9" i="12" s="1"/>
  <c r="I9" i="12"/>
  <c r="K9" i="12"/>
  <c r="K8" i="12" s="1"/>
  <c r="O9" i="12"/>
  <c r="Q9" i="12"/>
  <c r="V9" i="12"/>
  <c r="V8" i="12" s="1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O8" i="12" s="1"/>
  <c r="Q13" i="12"/>
  <c r="V13" i="12"/>
  <c r="G17" i="12"/>
  <c r="M17" i="12" s="1"/>
  <c r="I17" i="12"/>
  <c r="I8" i="12" s="1"/>
  <c r="K17" i="12"/>
  <c r="O17" i="12"/>
  <c r="Q17" i="12"/>
  <c r="Q8" i="12" s="1"/>
  <c r="V17" i="12"/>
  <c r="G23" i="12"/>
  <c r="I23" i="12"/>
  <c r="K23" i="12"/>
  <c r="M23" i="12"/>
  <c r="O23" i="12"/>
  <c r="Q23" i="12"/>
  <c r="V23" i="12"/>
  <c r="G25" i="12"/>
  <c r="G22" i="12" s="1"/>
  <c r="I25" i="12"/>
  <c r="K25" i="12"/>
  <c r="O25" i="12"/>
  <c r="O22" i="12" s="1"/>
  <c r="Q25" i="12"/>
  <c r="V25" i="12"/>
  <c r="G27" i="12"/>
  <c r="M27" i="12" s="1"/>
  <c r="I27" i="12"/>
  <c r="I22" i="12" s="1"/>
  <c r="K27" i="12"/>
  <c r="O27" i="12"/>
  <c r="Q27" i="12"/>
  <c r="Q22" i="12" s="1"/>
  <c r="V27" i="12"/>
  <c r="G29" i="12"/>
  <c r="M29" i="12" s="1"/>
  <c r="I29" i="12"/>
  <c r="K29" i="12"/>
  <c r="K22" i="12" s="1"/>
  <c r="O29" i="12"/>
  <c r="Q29" i="12"/>
  <c r="V29" i="12"/>
  <c r="V22" i="12" s="1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AE42" i="12"/>
  <c r="I20" i="1"/>
  <c r="I19" i="1"/>
  <c r="I18" i="1"/>
  <c r="I17" i="1"/>
  <c r="F48" i="1"/>
  <c r="G23" i="1" s="1"/>
  <c r="G48" i="1"/>
  <c r="G25" i="1" s="1"/>
  <c r="H48" i="1"/>
  <c r="I47" i="1"/>
  <c r="I46" i="1"/>
  <c r="I45" i="1"/>
  <c r="I44" i="1"/>
  <c r="I43" i="1"/>
  <c r="I42" i="1"/>
  <c r="I41" i="1"/>
  <c r="I40" i="1"/>
  <c r="I39" i="1"/>
  <c r="I48" i="1" s="1"/>
  <c r="I76" i="1" l="1"/>
  <c r="J75" i="1" s="1"/>
  <c r="A27" i="1"/>
  <c r="A28" i="1" s="1"/>
  <c r="G28" i="1" s="1"/>
  <c r="G27" i="1" s="1"/>
  <c r="G29" i="1" s="1"/>
  <c r="M8" i="15"/>
  <c r="M22" i="15"/>
  <c r="G22" i="15"/>
  <c r="G8" i="15"/>
  <c r="M8" i="14"/>
  <c r="G8" i="14"/>
  <c r="M35" i="14"/>
  <c r="M29" i="14" s="1"/>
  <c r="M408" i="13"/>
  <c r="M345" i="13"/>
  <c r="M311" i="13"/>
  <c r="M620" i="13"/>
  <c r="M581" i="13"/>
  <c r="M631" i="13"/>
  <c r="M380" i="13"/>
  <c r="M8" i="13"/>
  <c r="M505" i="13"/>
  <c r="M337" i="13"/>
  <c r="M301" i="13"/>
  <c r="G631" i="13"/>
  <c r="G612" i="13"/>
  <c r="G408" i="13"/>
  <c r="G337" i="13"/>
  <c r="G311" i="13"/>
  <c r="G301" i="13"/>
  <c r="G581" i="13"/>
  <c r="G8" i="13"/>
  <c r="M603" i="13"/>
  <c r="M593" i="13" s="1"/>
  <c r="M164" i="13"/>
  <c r="M155" i="13" s="1"/>
  <c r="M8" i="12"/>
  <c r="G8" i="12"/>
  <c r="AF42" i="12"/>
  <c r="M25" i="12"/>
  <c r="M22" i="12" s="1"/>
  <c r="J45" i="1"/>
  <c r="J39" i="1"/>
  <c r="J48" i="1" s="1"/>
  <c r="J47" i="1"/>
  <c r="J43" i="1"/>
  <c r="J46" i="1"/>
  <c r="J44" i="1"/>
  <c r="J42" i="1"/>
  <c r="J40" i="1"/>
  <c r="J41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73" i="1" l="1"/>
  <c r="J58" i="1"/>
  <c r="J64" i="1"/>
  <c r="J71" i="1"/>
  <c r="J55" i="1"/>
  <c r="J67" i="1"/>
  <c r="J72" i="1"/>
  <c r="J70" i="1"/>
  <c r="J62" i="1"/>
  <c r="J63" i="1"/>
  <c r="J74" i="1"/>
  <c r="J68" i="1"/>
  <c r="J60" i="1"/>
  <c r="J56" i="1"/>
  <c r="J69" i="1"/>
  <c r="J57" i="1"/>
  <c r="J66" i="1"/>
  <c r="J59" i="1"/>
  <c r="J65" i="1"/>
  <c r="J61" i="1"/>
  <c r="J76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Horák Tomáš, Ing.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Horák Tomáš, Ing.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Horák Tomáš, Ing.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Horák Tomáš, Ing.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<sst xmlns="http://schemas.openxmlformats.org/spreadsheetml/2006/main" count="3454" uniqueCount="1012">
  <si>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</si>
  <si>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</si>
  <si>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</si>
  <si>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</si>
  <si>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</si>
  <si>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</si>
  <si>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</si>
  <si>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</si>
  <si>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</si>
  <si>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</si>
  <si>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</si>
  <si>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</si>
  <si>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</si>
  <si>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</si>
  <si>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</si>
  <si>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</si>
  <si>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</si>
  <si>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</si>
  <si>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</si>
  <si>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</si>
  <si>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</si>
  <si>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</si>
  <si>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</si>
  <si>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</si>
  <si>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</si>
  <si>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</si>
  <si>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</si>
  <si>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</si>
  <si>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</si>
  <si>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</si>
  <si>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</si>
  <si>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</si>
  <si>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</si>
  <si>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</si>
  <si>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</si>
  <si>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</si>
  <si>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</si>
  <si>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</si>
  <si>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</si>
  <si>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</si>
  <si>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</si>
  <si>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</si>
  <si>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</si>
  <si>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723</t>
  </si>
  <si>
    <t>Ulice Pflegrova - Oprava komunikace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</si>
  <si>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</si>
  <si>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</si>
  <si>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</si>
  <si>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</si>
  <si>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</si>
  <si>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</si>
  <si>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</si>
  <si>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63900</t>
  </si>
  <si>
    <t>60733098</t>
  </si>
  <si>
    <t>CZ60733098</t>
  </si>
  <si>
    <t>Stavba</t>
  </si>
  <si>
    <t>00</t>
  </si>
  <si>
    <t>Vedlejší a ostatní náklady</t>
  </si>
  <si>
    <t>00.1.</t>
  </si>
  <si>
    <t>101</t>
  </si>
  <si>
    <t>Komunikace</t>
  </si>
  <si>
    <t>101.1</t>
  </si>
  <si>
    <t>G1</t>
  </si>
  <si>
    <t>Náhradní výsadba - ulice Pflegrova</t>
  </si>
  <si>
    <t>G1.1</t>
  </si>
  <si>
    <t>G2</t>
  </si>
  <si>
    <t>Náhradní výsadba - okolní ulice</t>
  </si>
  <si>
    <t>G2.1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</si>
  <si>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</si>
  <si>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</si>
  <si>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</si>
  <si>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</si>
  <si>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</si>
  <si>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</si>
  <si>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</si>
  <si>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</si>
  <si>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</si>
  <si>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</si>
  <si>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</si>
  <si>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</si>
  <si>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2</t>
  </si>
  <si>
    <t>Základy a zvláštní zakládání</t>
  </si>
  <si>
    <t>4</t>
  </si>
  <si>
    <t>Vodorovné konstrukce</t>
  </si>
  <si>
    <t>5</t>
  </si>
  <si>
    <t>59</t>
  </si>
  <si>
    <t>Dlažby a předlažby komunikací</t>
  </si>
  <si>
    <t>62</t>
  </si>
  <si>
    <t>Úpravy povrchů vnější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</si>
  <si>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</si>
  <si>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</si>
  <si>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</si>
  <si>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</si>
  <si>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</si>
  <si>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</si>
  <si>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</si>
  <si>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</si>
  <si>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962</t>
  </si>
  <si>
    <t>Bourání - asfalt</t>
  </si>
  <si>
    <t>97</t>
  </si>
  <si>
    <t>Přesuny suti a vybouraných hmot</t>
  </si>
  <si>
    <t>99</t>
  </si>
  <si>
    <t>Staveništní přesun hmot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</si>
  <si>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</si>
  <si>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</si>
  <si>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</si>
  <si>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</si>
  <si>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</si>
  <si>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</si>
  <si>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</si>
  <si>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</si>
  <si>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</si>
  <si>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</si>
  <si>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</si>
  <si>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</si>
  <si>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</si>
  <si>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</si>
  <si>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</si>
  <si>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</si>
  <si>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</si>
  <si>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</si>
  <si>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</si>
  <si>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</si>
  <si>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</si>
  <si>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</si>
  <si>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</si>
  <si>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</si>
  <si>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</si>
  <si>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</si>
  <si>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</si>
  <si>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</si>
  <si>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</si>
  <si>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</si>
  <si>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</si>
  <si>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</si>
  <si>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</si>
  <si>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</si>
  <si>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</si>
  <si>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</si>
  <si>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004111010R</t>
  </si>
  <si>
    <t xml:space="preserve">Průzkumné práce </t>
  </si>
  <si>
    <t>Soubor</t>
  </si>
  <si>
    <t>RTS 18/ II</t>
  </si>
  <si>
    <t>Indiv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</si>
  <si>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</si>
  <si>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</si>
  <si>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</si>
  <si>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</si>
  <si>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</si>
  <si>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</si>
  <si>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</si>
  <si>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</si>
  <si>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</si>
  <si>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</si>
  <si>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</si>
  <si>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</si>
  <si>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</si>
  <si>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</si>
  <si>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</si>
  <si>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</si>
  <si>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</si>
  <si>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</si>
  <si>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</si>
  <si>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</si>
  <si>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</si>
  <si>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005241010R</t>
  </si>
  <si>
    <t xml:space="preserve">Dokumentace skutečného provedení </t>
  </si>
  <si>
    <t>Náklady na zajištění autorského dozoru 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</si>
  <si>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</si>
  <si>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</si>
  <si>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</si>
  <si>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</si>
  <si>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</si>
  <si>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</si>
  <si>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00523  R</t>
  </si>
  <si>
    <t>Zkoušky a revize</t>
  </si>
  <si>
    <t>Náklady zhotovitele, související s prováděním zkoušek a revizí, jako např. kamerová zkouška napojení a průtočnosti nových dešťových vpustí, vyčištění tlakosacím vozem a zkoušky nad rámec KZP.</t>
  </si>
  <si>
    <t>00526b</t>
  </si>
  <si>
    <t>Finanční náklady</t>
  </si>
  <si>
    <t>Vlastní</t>
  </si>
  <si>
    <t>Náklady zhotovitele, které vznikají v souvislosti se zajištěním záchranného archeologického dohledu.</t>
  </si>
  <si>
    <t>00526c</t>
  </si>
  <si>
    <t>Náklady zhotovitele, které vznikají v souvislosti se zajištěním stavebně-geotechnického dohledu.</t>
  </si>
  <si>
    <t>00526d</t>
  </si>
  <si>
    <t>soubor</t>
  </si>
  <si>
    <t>Náklady zhotovitele, které vznikají v souvislosti se zajištěním pasportizace přilehlých objektů.</t>
  </si>
  <si>
    <t>SUM</t>
  </si>
  <si>
    <t>Geodetické zaměření rohů stavby, stabilizace bodů a sestavení laviček.</t>
  </si>
  <si>
    <t>Veškeré náklady spojené s vybudováním, provozem a odstraněním zařízení staveniště.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</si>
  <si>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</si>
  <si>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</si>
  <si>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</si>
  <si>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</si>
  <si>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</si>
  <si>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</si>
  <si>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POL1_</t>
  </si>
  <si>
    <t>s přemístěním hmot na skládku na vzdálenost do 3 m nebo s naložením na dopravní prostředek</t>
  </si>
  <si>
    <t>SPI</t>
  </si>
  <si>
    <t>dlaždice 30x30 cm : 780,15</t>
  </si>
  <si>
    <t>VV</t>
  </si>
  <si>
    <t>113106231R00</t>
  </si>
  <si>
    <t>Rozebrání vozovek a ploch s jakoukoliv výplní spár _x000D_
 v jakékoliv ploše, ze zámkové dlažky, kladených do lože z kameniva</t>
  </si>
  <si>
    <t>zámková nebo skladebná dl. : 141,80</t>
  </si>
  <si>
    <t>113109311R00</t>
  </si>
  <si>
    <t>Odstranění podkladů nebo krytů z betonu prostého, v ploše jednotlivě do 50 m2, tloušťka vrstvy 110 mm</t>
  </si>
  <si>
    <t>Rozebrání mozaikové dlažební kostky uložené do betonového lože s naložením na dopravní prostředek. Bourání dlažební kostky včetně lože.</t>
  </si>
  <si>
    <t>Dlažební kostka tl. 6 cm, lože tl. 5 cm.</t>
  </si>
  <si>
    <t>113109320R00</t>
  </si>
  <si>
    <t>Odstranění podkladů nebo krytů z betonu prostého, v ploše jednotlivě do 50 m2, tloušťka vrstvy 200 mm</t>
  </si>
  <si>
    <t>Rozebrání velké žulové dlažební kostky uložené do betonového lože s naložením na dopravní prostředek. Bourání dlažební kostky včetně lože.</t>
  </si>
  <si>
    <t>Dlažební kostka tl. 15 cm, lože tl. 5 cm.</t>
  </si>
  <si>
    <t>113109415R00</t>
  </si>
  <si>
    <t>Odstranění podkladů nebo krytů z betonu prostého, v ploše jednotlivě nad 50 m2, tloušťka vrstvy 150 mm</t>
  </si>
  <si>
    <t>Rozebrání drobné žulové dlažební kostky uložené do betonového lože s naložením na dopravní prostředek. Bourání dlažební kostky včetně lože.</t>
  </si>
  <si>
    <t>Dlažební kostka tl. 10 cm, lože tl. 5 cm.</t>
  </si>
  <si>
    <t>dlažební kostka : 139,50</t>
  </si>
  <si>
    <t>beton : 4,40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</si>
  <si>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</si>
  <si>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</si>
  <si>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</si>
  <si>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</si>
  <si>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113202111R00</t>
  </si>
  <si>
    <t>Vytrhání obrub z krajníků nebo obrubníků stojatých</t>
  </si>
  <si>
    <t>silniční ob. : 199,0</t>
  </si>
  <si>
    <t>krajníky kamenné : 402,0</t>
  </si>
  <si>
    <t>113203111R00</t>
  </si>
  <si>
    <t>Vytrhání obrub z dlažebních kostek</t>
  </si>
  <si>
    <t>Potřebné množství rozebrané dlažební kostky se použije na znovuosazení, odvezena a uložena na meziskládku. Nezapočteno do odvozu a uložení na skládku.</t>
  </si>
  <si>
    <t>drobná kostka : 3,0+37,3*2+20,5*3</t>
  </si>
  <si>
    <t>velká kostka : 14,0+21,2*2</t>
  </si>
  <si>
    <t>skladebná dlažba : 24,8*4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</si>
  <si>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</si>
  <si>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</si>
  <si>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</si>
  <si>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</si>
  <si>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</si>
  <si>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Položka pořadí 11 : 56,96000*0,1</t>
  </si>
  <si>
    <t>Položka pořadí 12 : 243,72000*0,1</t>
  </si>
  <si>
    <t>Položka pořadí 14 : 243,72000*0,1</t>
  </si>
  <si>
    <t>Položka pořadí 18 : 43,80000*0,1</t>
  </si>
  <si>
    <t>Položka pořadí 19 : 95,10480*0,1</t>
  </si>
  <si>
    <t>Položka pořadí 21 : 7,48800*0,1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</si>
  <si>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</si>
  <si>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</si>
  <si>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</si>
  <si>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Potřebné množství vybrané ornice se použije na znovuohumusování, odvezena a uložena na meziskládku. Nezapočteno do odvozu a uložení na skládku.</t>
  </si>
  <si>
    <t>tl. 10 cm : 475,35*0,1</t>
  </si>
  <si>
    <t>122102201R00</t>
  </si>
  <si>
    <t>Odkopávky a prokopávky pro silnice v horninách 1 a 2 _x000D_
 do 100 m3</t>
  </si>
  <si>
    <t>s přemístěním výkopku v příčných profilech na vzdálenost do 15 m nebo s naložením na dopravní prostředek.</t>
  </si>
  <si>
    <t>zemina : 56,960</t>
  </si>
  <si>
    <t>122202202R00</t>
  </si>
  <si>
    <t>Odkopávky a prokopávky pro silnice v hornině 3 přes 100 do 1 000 m3</t>
  </si>
  <si>
    <t>drť pod stáv. dlažbou, tl. 4 cm (50% hor. 3) : 36,810*0,5</t>
  </si>
  <si>
    <t>ŠD pod stáv. zpev. plochami (50% hor. 3) : 450,630*0,5</t>
  </si>
  <si>
    <t>122202209R00</t>
  </si>
  <si>
    <t>Odkopávky a prokopávky pro silnice v hornině 3 příplatek za lepivost horniny</t>
  </si>
  <si>
    <t>Položka pořadí 12 : 243,72000*0,2</t>
  </si>
  <si>
    <t>122302202R00</t>
  </si>
  <si>
    <t>Odkopávky a prokopávky pro silnice v hornině 4 přes 100 do 1 000 m3</t>
  </si>
  <si>
    <t>Položka pořadí 12 : 243,72000</t>
  </si>
  <si>
    <t>122302209R00</t>
  </si>
  <si>
    <t>Odkopávky a prokopávky pro silnice v hornině 4 příplatek za lepivost horniny</t>
  </si>
  <si>
    <t>Položka pořadí 14 : 243,72000*0,2</t>
  </si>
  <si>
    <t>122402202R00</t>
  </si>
  <si>
    <t>Odkopávky a prokopávky pro silnice v hornině 5 přes 100 do 1 000 m3</t>
  </si>
  <si>
    <t>SC pod stáv. zpev. plochami : 475,320</t>
  </si>
  <si>
    <t>122101401R00</t>
  </si>
  <si>
    <t>Vykopávky v zemnících na suchu v horninách 1 a 2_x000D_
 do 100 m3</t>
  </si>
  <si>
    <t>s přehozením výkopku na vzdálenost do 3 m nebo s naložením na dopravní prostředek,</t>
  </si>
  <si>
    <t>Naložení ornice z dočasné skládky.</t>
  </si>
  <si>
    <t>37,025</t>
  </si>
  <si>
    <t>Začátek provozního součtu</t>
  </si>
  <si>
    <t xml:space="preserve">  zeleň-kačírek : 394,25-24,00</t>
  </si>
  <si>
    <t>Konec provozního součtu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</si>
  <si>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</si>
  <si>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</si>
  <si>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</si>
  <si>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trativody : 292,0*(0,4*(0,5+0,25)/2)</t>
  </si>
  <si>
    <t>133301101R00</t>
  </si>
  <si>
    <t>Hloubení šachet v hornině 4_x000D_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</si>
  <si>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</si>
  <si>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S naložením na dopravní prostředek, vč. svislého přemístění výkopku.</t>
  </si>
  <si>
    <t>UV 1-3, ve voz. : 3*(1,2*1,8*(3,0-0,80))</t>
  </si>
  <si>
    <t>UV 5-10, 12-16, ve voz. : 11*(1,2*1,8*(4,0-0,80))</t>
  </si>
  <si>
    <t>UV 4, v park. : 1*(1,2*1,8*(3,0-0,77))</t>
  </si>
  <si>
    <t>133301109R00</t>
  </si>
  <si>
    <t>Hloubení šachet v hornině 4_x000D_
 příplatek za lepivost horniny</t>
  </si>
  <si>
    <t>Položka pořadí 18 : 43,80000*0,2</t>
  </si>
  <si>
    <t>Položka pořadí 19 : 95,10480*0,2</t>
  </si>
  <si>
    <t>133501101R00</t>
  </si>
  <si>
    <t>Hloubení šachet v hornině 6 pro jakýkoliv objem výkopu</t>
  </si>
  <si>
    <t>Odstranění horních dílů šachty do úrovně zemní pláně. Hloubení s případným nutným přemístěním výkopku ve výkopišti, s přehozením výkopku na přilehlém terénu na vzd. do 5 m od hrany šachty nebo s naložením na dopravní prostředek. V položce je kalkulováno i svislé přemístění výkopku.</t>
  </si>
  <si>
    <t>stávající UV : 13*(0,6*1,2*0,80)</t>
  </si>
  <si>
    <t>151101201R00</t>
  </si>
  <si>
    <t>Zřízení pažení stěn výkopu bez rozepření, vzepření příložné, hloubky do 4 m</t>
  </si>
  <si>
    <t>UV 1-3, ve voz. : 3*(2*(1,2+1,8)*(3,0-0,80)-(1,0*(2,5-0,80)))</t>
  </si>
  <si>
    <t>UV 5-10, 12-16, ve voz. : 11*(2*(1,2+1,8)*(4,0-0,80)-(1,0*(2,5-0,80)))</t>
  </si>
  <si>
    <t>UV 4, v park. : 1*(2*(1,2+1,8)*(3,0-0,77)-(1,0*(2,5-0,80)))</t>
  </si>
  <si>
    <t>151101211R00</t>
  </si>
  <si>
    <t>Odstranění pažení stěn výkopu příložné, hloubky do 4 m</t>
  </si>
  <si>
    <t>s uložením pažin na vzdálenost do 3 m od okraje výkopu,</t>
  </si>
  <si>
    <t>Položka pořadí 22 : 238,68000</t>
  </si>
  <si>
    <t>151101301R00</t>
  </si>
  <si>
    <t>Zřízení rozepření zapažených stěn výkopů při roubení příložném, hloubky do 4 m</t>
  </si>
  <si>
    <t>s potřebným přepažováním,</t>
  </si>
  <si>
    <t>Položka pořadí 19 : 95,10480</t>
  </si>
  <si>
    <t>151101311R00</t>
  </si>
  <si>
    <t>Odstranění rozepření stěn výkopů při roubení příložném, hloubky do 4 m</t>
  </si>
  <si>
    <t>s uložením materiálu na vzdálenost do 3 m od okraje výkopu,</t>
  </si>
  <si>
    <t>Položka pořadí 24 : 95,10480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</si>
  <si>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</si>
  <si>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</si>
  <si>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</si>
  <si>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Přemístění ornice na dočasnou skládku a zpět na místo upotřebení.</t>
  </si>
  <si>
    <t>Položka pořadí 17 : 37,02500</t>
  </si>
  <si>
    <t>162701105R00</t>
  </si>
  <si>
    <t>Vodorovné přemístění výkopku z horniny 1 až 4, na vzdálenost přes 9 000  do 10 000 m</t>
  </si>
  <si>
    <t>Položka pořadí 10 : 47,53500</t>
  </si>
  <si>
    <t>Položka pořadí 11 : 56,96000</t>
  </si>
  <si>
    <t>Položka pořadí 14 : 243,72000</t>
  </si>
  <si>
    <t>Položka pořadí 17 : 37,02500*-1</t>
  </si>
  <si>
    <t>Položka pořadí 18 : 43,80000</t>
  </si>
  <si>
    <t>162701155R00</t>
  </si>
  <si>
    <t>Vodorovné přemístění výkopku z horniny 5 až 7, na vzdálenost přes 9 000  do 10 000 m</t>
  </si>
  <si>
    <t>Položka pořadí 16 : 475,32000</t>
  </si>
  <si>
    <t>Položka pořadí 21 : 7,48800</t>
  </si>
  <si>
    <t>171201201R00</t>
  </si>
  <si>
    <t>Uložení sypaniny na dočasnou skládku tak, že na 1 m2 plochy připadá přes 2 m3 výkopku nebo ornice</t>
  </si>
  <si>
    <t>Uložení ornice na dočasnou skládku.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</si>
  <si>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</si>
  <si>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</si>
  <si>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</si>
  <si>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Položka pořadí 87 : 3,24000*-1</t>
  </si>
  <si>
    <t>Položka pořadí 124 : 15,85080*-1</t>
  </si>
  <si>
    <t>Položka pořadí 88 : 3,24000*-1</t>
  </si>
  <si>
    <t>UV 1-3, ve voz. : -3*(0,6^2*(3,0-0,80))</t>
  </si>
  <si>
    <t>UV 5-10, 12-16, ve voz. : -11*(0,6^2*(4,0-0,80))</t>
  </si>
  <si>
    <t>UV 4, v park. : -1*(0,6^2*(3,0-0,77))</t>
  </si>
  <si>
    <t xml:space="preserve">  Hloubení-lože pod potrubí (ŠP+bet.)-obetonování-UV : </t>
  </si>
  <si>
    <t>184807111R00</t>
  </si>
  <si>
    <t>Ochrana stromu bedněním zřízení bednění</t>
  </si>
  <si>
    <t>823-1</t>
  </si>
  <si>
    <t>RTS 18/ I</t>
  </si>
  <si>
    <t>před poškozením stavebním provozem,</t>
  </si>
  <si>
    <t>Včetně řeziva a jeho dopravného. Výška min. 2,0 m, nebo do výšky spodního kosterního větvení stromu. Provedení dle ČSN 83 9061.</t>
  </si>
  <si>
    <t>6 stromů : 6*(0,8*2,0*4)</t>
  </si>
  <si>
    <t>184807112R00</t>
  </si>
  <si>
    <t>Ochrana stromu bedněním odstranění bednění</t>
  </si>
  <si>
    <t>Položka pořadí 31 : 38,40000</t>
  </si>
  <si>
    <t>199000002R00</t>
  </si>
  <si>
    <t>Poplatky za skládku horniny 1- 4</t>
  </si>
  <si>
    <t>Položka pořadí 27 : 693,81480</t>
  </si>
  <si>
    <t>199000003R00</t>
  </si>
  <si>
    <t>Poplatky za skládku horniny 5 - 7</t>
  </si>
  <si>
    <t>Položka pořadí 28 : 482,80800</t>
  </si>
  <si>
    <t>112100001RAA</t>
  </si>
  <si>
    <t>Odstranění stromů kácení stromů o průměru kmene do 500 mm, odstranění pařezů včetně odvozu, spálení větví</t>
  </si>
  <si>
    <t>kus</t>
  </si>
  <si>
    <t>AP-HSV</t>
  </si>
  <si>
    <t>POL2_</t>
  </si>
  <si>
    <t>Kácení stromů s odřezáním kmene a s odvětvením, odstranění pařezů s přesekáním kořenů, naložení kmenů a pařezů na dopravní prostředek a vodorovné přemístění, spálení větví.</t>
  </si>
  <si>
    <t>Včetně vodorovného přemístění do 1 km.</t>
  </si>
  <si>
    <t>18580T00</t>
  </si>
  <si>
    <t>Likvidace dřevní hmoty</t>
  </si>
  <si>
    <t>soub</t>
  </si>
  <si>
    <t>Odvoz vykácených stromů nad 1 km. Celkem 11 stromů.</t>
  </si>
  <si>
    <t>122202201R00</t>
  </si>
  <si>
    <t>Odkopávky a prokopávky pro silnice v hornině 3 do 100 m3</t>
  </si>
  <si>
    <t>Zlepšení podloží v případě neúnosnosti zemní pláně. Provedení dle PD.</t>
  </si>
  <si>
    <t>sanace podloží (50% hor. tř. 3) : 613,08*0,5</t>
  </si>
  <si>
    <t>Položka pořadí 37 : 306,54000*0,2</t>
  </si>
  <si>
    <t>122302201R00</t>
  </si>
  <si>
    <t>Odkopávky a prokopávky pro silnice v hornině 4 do 100 m3</t>
  </si>
  <si>
    <t>Položka pořadí 37 : 306,54000</t>
  </si>
  <si>
    <t>Položka pořadí 39 : 306,54000*0,2</t>
  </si>
  <si>
    <t>Položka pořadí 39 : 306,54000</t>
  </si>
  <si>
    <t>171101111R00</t>
  </si>
  <si>
    <t>Uložení sypaniny do násypů zhutněných z hornin nesoudržných sypkých_x000D_
 s relativní ulehlostí l(d) 0,9 nebo v aktivní zóně</t>
  </si>
  <si>
    <t>s rozprostřením sypaniny ve vrstvách a s hrubým urovnáním,</t>
  </si>
  <si>
    <t>Položka pořadí 41 : 613,08000</t>
  </si>
  <si>
    <t>275313511R00</t>
  </si>
  <si>
    <t>Beton základových patek prostý třídy C 12/15</t>
  </si>
  <si>
    <t>801-1</t>
  </si>
  <si>
    <t>bet. blok přípojky</t>
  </si>
  <si>
    <t>bet. blok : 1*(1,0*1,0*1,0)</t>
  </si>
  <si>
    <t>451573111R00</t>
  </si>
  <si>
    <t>Lože pod potrubí, stoky a drobné objekty z písku a štěrkopísku  do 65 mm</t>
  </si>
  <si>
    <t>827-1</t>
  </si>
  <si>
    <t>v otevřeném výkopu,</t>
  </si>
  <si>
    <t>Kompletní výměna uliční vpusti č. 11 v případě špatného technického stavu.</t>
  </si>
  <si>
    <t>UV, tl. 10 cm : 1*(1,2*1,8*0,1)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</si>
  <si>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</si>
  <si>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</si>
  <si>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</si>
  <si>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Podkladní prstenec UV, vč. nákladů na bednění, odbedněné a nátěr bednění proti přilnavosti betonu.</t>
  </si>
  <si>
    <t>Položka pořadí 45 : 0,21600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</si>
  <si>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</si>
  <si>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</si>
  <si>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</si>
  <si>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Utěsnění napojení kanalizační přípojky v případě provedení pomocí jádrového vrtu.</t>
  </si>
  <si>
    <t>837311221R00</t>
  </si>
  <si>
    <t>Montáž kameninových tvarovek těsněných pryžovými kroužky odbočných DN 150 mm</t>
  </si>
  <si>
    <t>na potrubí z trub kameninových pro splaškovou kanalizaci v otevřeném výkopu,</t>
  </si>
  <si>
    <t>Položka pořadí 75 : 1,00000</t>
  </si>
  <si>
    <t>837312221R00</t>
  </si>
  <si>
    <t>Montáž kameninových tvarovek těsněných pryžovými kroužky jednoosých DN 150 mm</t>
  </si>
  <si>
    <t>Položka pořadí 72 : 5,00000</t>
  </si>
  <si>
    <t>Položka pořadí 73 : 1,00000</t>
  </si>
  <si>
    <t>Položka pořadí 74 : 1,00000</t>
  </si>
  <si>
    <t>837314111.RT00</t>
  </si>
  <si>
    <t>Navrtávka na stávající stoku - KT DN 150</t>
  </si>
  <si>
    <t>Vlastní CÚ</t>
  </si>
  <si>
    <t>Napojení přípojky na kanal. jádrovým vývrtem, kompletní konstrukce.</t>
  </si>
  <si>
    <t>Položka pořadí 47 : 1,00000</t>
  </si>
  <si>
    <t>892571111R00</t>
  </si>
  <si>
    <t>Zkoušky těsnosti kanalizačního potrubí zkouška těsnosti kanalizačního potrubí vodou_x000D_
 do DN 200 mm</t>
  </si>
  <si>
    <t>vodou nebo vzduchem,</t>
  </si>
  <si>
    <t>délka přípojky - odhad : 6,0</t>
  </si>
  <si>
    <t>892916111R00</t>
  </si>
  <si>
    <t>Zkoušky těsnosti kanalizačního potrubí utěsnění přípojek při zkoušce kanalizačního potrubí_x000D_
 DN přípojek do 200 mm</t>
  </si>
  <si>
    <t>sada</t>
  </si>
  <si>
    <t>894416121R00</t>
  </si>
  <si>
    <t>Osazení každého dalšího dílu vpustí</t>
  </si>
  <si>
    <t>Včetně:</t>
  </si>
  <si>
    <t>- prostého betonu dna šachtice tloušťky 150 mm s cementovým potěrem tl. 20 mm,</t>
  </si>
  <si>
    <t>- osazení betonových dílců,</t>
  </si>
  <si>
    <t>- nadbetonování prstence pod poklopy.</t>
  </si>
  <si>
    <t>Položka pořadí 64 : 1,00000</t>
  </si>
  <si>
    <t>Položka pořadí 65 : 1,00000</t>
  </si>
  <si>
    <t>Položka pořadí 66 : 1,00000</t>
  </si>
  <si>
    <t>Položka pořadí 67 : 1,00000</t>
  </si>
  <si>
    <t>Položka pořadí 68 : 1,00000</t>
  </si>
  <si>
    <t>Položka pořadí 69 : 1,00000</t>
  </si>
  <si>
    <t>Položka pořadí 70 : 1,00000</t>
  </si>
  <si>
    <t>895941311R00</t>
  </si>
  <si>
    <t>Zřízení vpusti kanalizační uliční z betonových dílců_x000D_
 typ UVB - 50</t>
  </si>
  <si>
    <t>včetně zřízení lože ze štěrkopísku,</t>
  </si>
  <si>
    <t>899202111R00</t>
  </si>
  <si>
    <t>Osazení mříží litinových o hmotnost jednotlivě přes 50  do 100 kg</t>
  </si>
  <si>
    <t>včetně rámů a košů na bahno,</t>
  </si>
  <si>
    <t>Nebo plastových, vč. osazení košů na bahno.</t>
  </si>
  <si>
    <t>899623121R00</t>
  </si>
  <si>
    <t>Obetonování potrubí nebo zdiva stok betonem prostým třídy C -/7,5</t>
  </si>
  <si>
    <t>UV 11 : 1*(0,6^2*(4,0-0,80))</t>
  </si>
  <si>
    <t>899202211T00</t>
  </si>
  <si>
    <t>Dmtž mříž litina+rám -100kg</t>
  </si>
  <si>
    <t>Dmtž vč. vyrovnávacího prstence</t>
  </si>
  <si>
    <t>133736   OA0</t>
  </si>
  <si>
    <t>HLOUBENÍ ŠACHET ZAPAŽ I NEPAŽ TŘ I S ODVOZEM DO 12KM</t>
  </si>
  <si>
    <t>UV 11, ve voz. : 1*(1,2*1,8*(4,0-0,80))</t>
  </si>
  <si>
    <t>133936   OA0</t>
  </si>
  <si>
    <t>HLOUBENÍ ŠACHET ZAPAŽ I NEPAŽ TŘ III S ODVOZEM DO 12KM</t>
  </si>
  <si>
    <t>stávající UV : 1*(0,6*1,2*0,80)</t>
  </si>
  <si>
    <t>831260014RAE</t>
  </si>
  <si>
    <t>Kanalizace z trub kameninových DN 150, hloubka 3,0 m</t>
  </si>
  <si>
    <t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t>
  </si>
  <si>
    <t>- hloubení rýh, pažení a rozepření rýh včetně přepažování, svislé přemístění výkopku, naložení přebytku po zásypu (0,18 m3/m rýhy), odvoz do 15 km a uložení na skládku, lože pod potrubí ze štěrkopísku, dodávka a osazení půlených obrubníků pod potrubí, dodávka a montáž potrubí z trub kameninových světlosti dle popisu, zřízení kanalizační přípojky (1 kus/20 m potrubí), dodávka a montáž kameninových tvarovek odbočných (1 kus/ 20 m potrubí), dodávka a montáž kameninových tvarovek jednoosých (1 kus/ 20 m potrubí), obetonování potrubí betonem prostým C 8/10 včetně bednění, obsyp potrubí prohozenou sypaninou, zásyp rýhy sypaninou, se zhutněním.</t>
  </si>
  <si>
    <t>kolmý průmět přípojky - odhad : 3,0</t>
  </si>
  <si>
    <t>28661105R</t>
  </si>
  <si>
    <t>mříž vtoková; plast; rozměr 500x500 mm; únosnost D 400 kN; únosnost 40 000 kg</t>
  </si>
  <si>
    <t>SPCM</t>
  </si>
  <si>
    <t>POL3_</t>
  </si>
  <si>
    <t>Mříž M508D</t>
  </si>
  <si>
    <t>55343920R</t>
  </si>
  <si>
    <t>koš kalový; pozink; kruhový; d = 385 mm; h = 600 mm</t>
  </si>
  <si>
    <t>Položka pořadí 61 : 1,00000</t>
  </si>
  <si>
    <t>58344209R</t>
  </si>
  <si>
    <t>štěrkodrť frakce 0,0 až 125,0 mm; třída B</t>
  </si>
  <si>
    <t>t</t>
  </si>
  <si>
    <t>Položka pořadí 39 : 306,54000*2,2</t>
  </si>
  <si>
    <t>Položka pořadí 37 : 306,54000*2,2</t>
  </si>
  <si>
    <t>592238740R</t>
  </si>
  <si>
    <t>horní díl vpusti dešťové; pro čtvercový poklop; DN 500 mm; síla stěny 65 mm; h = 190 mm; beton; C 40/50; XA1</t>
  </si>
  <si>
    <t>592238741T</t>
  </si>
  <si>
    <t>TBV-Q 50/10/5 skruž dešťové vpusti DN 500, Kruhový prstenec uliční vpusti TBV 500-100</t>
  </si>
  <si>
    <t>Včetně dodávky. Kompletní výměna uliční vpusti č. 11 v případě špatného technického stavu.</t>
  </si>
  <si>
    <t>592238744T</t>
  </si>
  <si>
    <t>TBV-Q 50/22,5/5 skruž dešťové vpusti DN 500, Průběžný dílec uliční vpusti TBV 500-225</t>
  </si>
  <si>
    <t>592238745T</t>
  </si>
  <si>
    <t>TBV-Q 50/32,5/5 skruž dešťové vpusti DN 500, Průběžný dílec uliční vpusti TBV 500-325</t>
  </si>
  <si>
    <t>592238746T</t>
  </si>
  <si>
    <t>TBV-Q 50/65/5 skruž dešťové vpusti DN 500, Průběžný dílec uliční vpusti TBV 500-650</t>
  </si>
  <si>
    <t>592238747T</t>
  </si>
  <si>
    <t>TBV-Q 50/71/5 skruž dešťové vpusti DN 500Průběžný dílec uliční vpusti s odtokem TBV 500-710 K</t>
  </si>
  <si>
    <t>592238748T</t>
  </si>
  <si>
    <t>TBV-Q 50/71/5 skruž dešťové vpusti DN 500, Spodní dílec uliční vpusti bez odtoku TBV 500-710 PK-1</t>
  </si>
  <si>
    <t>59710632R</t>
  </si>
  <si>
    <t>trouba kameninová DN 150,0 mm; l = 1000,0 mm; spoj F; FN 34 kN/m</t>
  </si>
  <si>
    <t>597109450R</t>
  </si>
  <si>
    <t>oblouk kameninový 30,0 °; DN 150,0 mm; spoj F; FN 34 kN/m</t>
  </si>
  <si>
    <t>597109451R</t>
  </si>
  <si>
    <t>oblouk kameninový 45,0 °; DN 150,0 mm; spoj F; FN 34 kN/m</t>
  </si>
  <si>
    <t>59710956R</t>
  </si>
  <si>
    <t>oblouk kameninový 90,0 °; DN 150,0 mm; spoj F; FN 34 kN/m</t>
  </si>
  <si>
    <t>59711538R</t>
  </si>
  <si>
    <t>odbočka kameninová hrdlová šikmá; 45,0 °; DN 150,0 mm; DN2 100 mm; spoj F/F; FN 34 kN/m; FN2 34 kN/m</t>
  </si>
  <si>
    <t>napojení trativod/přípojka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</si>
  <si>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</si>
  <si>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</si>
  <si>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35,040</t>
  </si>
  <si>
    <t>181101101R00</t>
  </si>
  <si>
    <t>Úprava pláně v zářezech v hornině 1 až 4, bez zhutnění</t>
  </si>
  <si>
    <t>vyrovnáním výškových rozdílů, ploch vodorovných a ploch do sklonu 1 : 5.</t>
  </si>
  <si>
    <t>394,30</t>
  </si>
  <si>
    <t>181101102R00</t>
  </si>
  <si>
    <t>Úprava pláně v zářezech v hornině 1 až 4, se zhutněním</t>
  </si>
  <si>
    <t>Položka pořadí 89 : 1505,33000</t>
  </si>
  <si>
    <t>Položka pořadí 90 : 1803,55000</t>
  </si>
  <si>
    <t>59691018.AR</t>
  </si>
  <si>
    <t>zemina stabilizační</t>
  </si>
  <si>
    <t>Položka pořadí 76 : 35,04000*2</t>
  </si>
  <si>
    <t>212572111R00</t>
  </si>
  <si>
    <t>Lože pro trativody ze štěrkopísku tříděného</t>
  </si>
  <si>
    <t>800-2</t>
  </si>
  <si>
    <t>tl. 10 cm, š. 25 cm : 292,0*0,25*0,1</t>
  </si>
  <si>
    <t>212561111RK1</t>
  </si>
  <si>
    <t>Výplň trativodů kamenivem hrubým drceným, frakce 4-16 mm</t>
  </si>
  <si>
    <t>do rýh bez zhutnění s úpravou povrchu výplně,</t>
  </si>
  <si>
    <t>Obsyp trativodu.</t>
  </si>
  <si>
    <t>obsyp trativodu : (0,4*(0,45+0,25)/2-(0,25*0,1+pi*0,05*0,05))*292,0</t>
  </si>
  <si>
    <t xml:space="preserve">  drť : 0,4*(0,45+0,25)/2</t>
  </si>
  <si>
    <t xml:space="preserve">  podsyp : 0,25*0,1</t>
  </si>
  <si>
    <t xml:space="preserve">  trativod : pi*0,05*0,05</t>
  </si>
  <si>
    <t>212971110R00</t>
  </si>
  <si>
    <t xml:space="preserve">Zřízení opláštění odvod. trativodů z geotextilie o sklonu do 2,5,  </t>
  </si>
  <si>
    <t>v rýze nebo v zářezu se stěnami,</t>
  </si>
  <si>
    <t>((0,4+0,45+0,25+0,4)*292,0)</t>
  </si>
  <si>
    <t>bet. blok : 4*(1,0*1,0*1,0)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</si>
  <si>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</si>
  <si>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</si>
  <si>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</si>
  <si>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4*(1,0*4,0)</t>
  </si>
  <si>
    <t>28611223.AR</t>
  </si>
  <si>
    <t>trubka plastová drenážní PVC; ohebná; perforovaná po celém obvodu; DN 100,0 mm</t>
  </si>
  <si>
    <t>ztratné 1% : 292,0*1,01</t>
  </si>
  <si>
    <t>67352003R</t>
  </si>
  <si>
    <t>geotextilie PET; funkce drenážní, separační, ochranná, filtrační; plošná hmotnost 250 g/m2</t>
  </si>
  <si>
    <t>Geotextílie pro trativod. Provedení dle TP 97.</t>
  </si>
  <si>
    <t>vč. přesahů cca 30 cm a ztratného 2 % : ((0,4+0,45+0,25+0,4+0,3)*292,0)*1,02</t>
  </si>
  <si>
    <t>UV, tl. 10 cm : 15*(1,2*1,8*0,1)</t>
  </si>
  <si>
    <t>Položka pořadí 87 : 3,24000</t>
  </si>
  <si>
    <t>564851111R00</t>
  </si>
  <si>
    <t>Podklad ze štěrkodrti s rozprostřením a zhutněním frakce 0-63 mm, tloušťka po zhutnění 150 mm</t>
  </si>
  <si>
    <t>chodník, vjezdy : 1505,33</t>
  </si>
  <si>
    <t>564861111R00</t>
  </si>
  <si>
    <t>Podklad ze štěrkodrti s rozprostřením a zhutněním frakce 0-63 mm, tloušťka po zhutnění 200 mm</t>
  </si>
  <si>
    <t>vozovka, práh, park : 1803,55</t>
  </si>
  <si>
    <t>565161211R00</t>
  </si>
  <si>
    <t>Podklad z kameniva obaleného asfaltem ACP 16+ až ACP 22+, v pruhu šířky přes 3 m, třídy 1, tloušťka po zhutnění 80 mm</t>
  </si>
  <si>
    <t>s rozprostřením a zhutněním</t>
  </si>
  <si>
    <t>vozovka : 1290,00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</si>
  <si>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</si>
  <si>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</si>
  <si>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</si>
  <si>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Včetně provedení opatření proti vývoji reflexních trhlin do asfaltových vrstev. Provedení dle PD.</t>
  </si>
  <si>
    <t>parkování, vjezd : 1152,13</t>
  </si>
  <si>
    <t>567132112R00</t>
  </si>
  <si>
    <t>Podklad z kameniva zpevněného cementem SC C8/10, tloušťka po zhutnění 170 mm</t>
  </si>
  <si>
    <t>vozovka : 1235,29</t>
  </si>
  <si>
    <t>567142113R00</t>
  </si>
  <si>
    <t>Podklad z kameniva zpevněného cementem SC C8/10, tloušťka po zhutnění 230 mm</t>
  </si>
  <si>
    <t>práh - rampa : 20,60</t>
  </si>
  <si>
    <t>573111112R00</t>
  </si>
  <si>
    <t>Postřik živičný infiltrační s posypem kamenivem v množství 1 kg/m2</t>
  </si>
  <si>
    <t>z asfaltu silničního</t>
  </si>
  <si>
    <t>Položka pořadí 91 : 1290,00000</t>
  </si>
  <si>
    <t>573231110R00</t>
  </si>
  <si>
    <t>Postřik živičný spojovací bez posypu kamenivem z emulze, v množství od 0,3 do 0,5 kg/m2</t>
  </si>
  <si>
    <t>577142112R00</t>
  </si>
  <si>
    <t>Beton asfaltový s rozprostřením a zhutněním v pruhu šířky přes 3 m, ACO 11+ nebo ACO 16+, tloušťky 50 mm, plochy přes 1000 m2</t>
  </si>
  <si>
    <t>567142113T00</t>
  </si>
  <si>
    <t>Podklad z kameniva zpev.cementem SC C8/10 tl.28 cm</t>
  </si>
  <si>
    <t>práh - horní plocha : 22,50</t>
  </si>
  <si>
    <t>583312004R</t>
  </si>
  <si>
    <t>kamenivo přírodní těžené frakce 0,0 až 4,0 mm; třída B; Jihomoravský kraj</t>
  </si>
  <si>
    <t>Položka pořadí 30 : 56,92320*2,2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</si>
  <si>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</si>
  <si>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</si>
  <si>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</si>
  <si>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(833,54+54,76)*"ztratnéDLAŽBA"</t>
  </si>
  <si>
    <t>596215040R00</t>
  </si>
  <si>
    <t>Kladení zámkové dlažby do drtě tloušťka dlažby 80 mm, tloušťka lože 40 mm</t>
  </si>
  <si>
    <t>(95,34+65,68+531,30+21,63+575,03)*"ztratnéDLAŽBA"</t>
  </si>
  <si>
    <t>592452590R</t>
  </si>
  <si>
    <t>tvárnice vegetační beton; l = 600,0 mm; š = 400 mm; h = 80,0 mm; 90x90 mm; podíl otevřené plochy 37,0 %; šedá</t>
  </si>
  <si>
    <t>výstupní chodníček - 90,80 m2; 4,17 ks/m2; ztratné 5% : 90,80*4,17*1,05</t>
  </si>
  <si>
    <t>592452630R</t>
  </si>
  <si>
    <t>dlažba betonová dvouvrstvá; čtverec; šedá; l = 200 mm; š = 200 mm; tl. 60,0 mm</t>
  </si>
  <si>
    <t>chodník - ztratné 5% : 793,85*1,05</t>
  </si>
  <si>
    <t>59245264R</t>
  </si>
  <si>
    <t>dlažba betonová dvouvrstvá; obdélník; dlaždice pro nevidomé; červená; l = 200 mm; š = 100 mm; tl. 80,0 mm</t>
  </si>
  <si>
    <t>ztratné 5% : 62,55*1,05</t>
  </si>
  <si>
    <t>592452655R</t>
  </si>
  <si>
    <t>dlažba betonová dvouvrstvá; obdélník; šedá; l = 200 mm; š = 100 mm; tl. 80,0 mm</t>
  </si>
  <si>
    <t>přídlažba - dvojřádek - ztratné 5% : 158,0*2*1,05</t>
  </si>
  <si>
    <t>59245266R</t>
  </si>
  <si>
    <t>dlažba betonová dvouvrstvá; obdélník; červená; l = 200 mm; š = 100 mm; tl. 80,0 mm</t>
  </si>
  <si>
    <t>vjezdy - ztratné 5% : 506,0*1,05</t>
  </si>
  <si>
    <t>59245267R</t>
  </si>
  <si>
    <t>dlažba betonová dvouvrstvá; obdélník; dlaždice pro nevidomé; červená; l = 200 mm; š = 100 mm; tl. 60,0 mm</t>
  </si>
  <si>
    <t>ztratné 5% : 52,15*1,05</t>
  </si>
  <si>
    <t>59245283R</t>
  </si>
  <si>
    <t>dlažba betonová zámková, dvouvrstvá; kost; červená; l = 200 mm; š = 165 mm; tl. 80,0 mm</t>
  </si>
  <si>
    <t>práh - ztratné 5% : 20,60*1,05</t>
  </si>
  <si>
    <t>59245300R</t>
  </si>
  <si>
    <t>dlažba betonová zámková, dvouvrstvá; kost; šedá; l = 200 mm; š = 165 mm; tl. 80,0 mm</t>
  </si>
  <si>
    <t>park - ztratné 5% : 525,15*1,05</t>
  </si>
  <si>
    <t>práh - ztratné 5% : 22,50*1,05</t>
  </si>
  <si>
    <t>622490000R0P</t>
  </si>
  <si>
    <t>Ev. oprava vnější omítky nebo zapravení zídky</t>
  </si>
  <si>
    <t>Zapravení přilehlých omítek, zídek - 30 %. Provedení dle PD.</t>
  </si>
  <si>
    <t>30% : 300,0*2*0,3</t>
  </si>
  <si>
    <t>15</t>
  </si>
  <si>
    <t>Položka pořadí 143 : 15,00000</t>
  </si>
  <si>
    <t>Položka pořadí 140 : 42,00000</t>
  </si>
  <si>
    <t>Položka pořadí 141 : 4,00000</t>
  </si>
  <si>
    <t>Položka pořadí 142 : 15,00000</t>
  </si>
  <si>
    <t>Položka pořadí 111 : 15,00000</t>
  </si>
  <si>
    <t>871228111R00</t>
  </si>
  <si>
    <t>Kladení dren. potrubí do rýhy, tvr. PVC, do 150 mm</t>
  </si>
  <si>
    <t>Položka pořadí 85 : 294,92000</t>
  </si>
  <si>
    <t>délka přípojky : 42,8</t>
  </si>
  <si>
    <t>Položka pořadí 131 : 11,00000</t>
  </si>
  <si>
    <t>Položka pořadí 132 : 15,00000</t>
  </si>
  <si>
    <t>Položka pořadí 133 : 15,00000</t>
  </si>
  <si>
    <t>Položka pořadí 134 : 4,00000</t>
  </si>
  <si>
    <t>Položka pořadí 135 : 33,00000</t>
  </si>
  <si>
    <t>Položka pořadí 136 : 15,00000</t>
  </si>
  <si>
    <t>Položka pořadí 137 : 15,00000</t>
  </si>
  <si>
    <t>Položka pořadí 138 : 4,00000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</si>
  <si>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</si>
  <si>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</si>
  <si>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</si>
  <si>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I snížení. Uliční vpust "11".</t>
  </si>
  <si>
    <t>899331111R00</t>
  </si>
  <si>
    <t>Výšková úprava uličního vstupu nebo vpustě do 20 cm zvýšením poklopu</t>
  </si>
  <si>
    <t>I snížení.</t>
  </si>
  <si>
    <t>899431111R00</t>
  </si>
  <si>
    <t>Výšková úprava uličního vstupu nebo vpustě do 20 cm zvýšením krytu šoupěte</t>
  </si>
  <si>
    <t>šoupě : 22</t>
  </si>
  <si>
    <t>hydrant : 3</t>
  </si>
  <si>
    <t>UV 1-3, ve voz. : 3*(0,6^2*(3,0-0,80))</t>
  </si>
  <si>
    <t>UV 5-10, 12-16, ve voz. : 11*(0,6^2*(4,0-0,80))</t>
  </si>
  <si>
    <t>UV 4, v park. : 1*(0,6^2*(3,0-0,77))</t>
  </si>
  <si>
    <t>hloubení rýh, pažení a rozepření rýh včetně přepažování, svislé přemístění výkopku, naložení přebytku po zásypu (0,18 m3/m rýhy), odvoz do 15 km a uložení na skládku, lože pod potrubí ze štěrkopísku, dodávka a osazení půlených obrubníků pod potrubí, dodávka a montáž potrubí z trub kameninových světlosti dle popisu, zřízení kanalizační přípojky (1 kus/20 m potrubí), dodávka a montáž kameninových tvarovek odbočných (1 kus/ 20 m potrubí), dodávka a montáž kameninových tvarovek jednoosých (1 kus/ 20 m potrubí), obetonování potrubí betonem prostým C 8/10 včetně bednění, obsyp potrubí prohozenou sypaninou, zásyp rýhy sypaninou, se zhutněním.</t>
  </si>
  <si>
    <t>kolmý průmět přípojky : 34,3</t>
  </si>
  <si>
    <t>55340396R</t>
  </si>
  <si>
    <t>rám s mříží uliční vpusti; rozměr 500/300 mm; únosnost D 400 kN</t>
  </si>
  <si>
    <t>Položka pořadí 127 : 11,00000</t>
  </si>
  <si>
    <t>55343922R</t>
  </si>
  <si>
    <t>koš kalový; pozink; oválný; l = 395 mm; š = 255 mm; h = 575 mm</t>
  </si>
  <si>
    <t>Položka pořadí 128 : 4,00000</t>
  </si>
  <si>
    <t>Včetně dodávky</t>
  </si>
  <si>
    <t>592239033R</t>
  </si>
  <si>
    <t>konus uliční vpusti; beton; TBV; l = 550 mm; l 2 = 295 mm; š = 450 mm; š 2 = 270 mm; h = 325 mm</t>
  </si>
  <si>
    <t>UV 1-4 : 20</t>
  </si>
  <si>
    <t>UV 1-10, 12-16 : 22</t>
  </si>
  <si>
    <t>UV 1-4 : 4</t>
  </si>
  <si>
    <t>UV 1-10, 12-16 : 11</t>
  </si>
  <si>
    <t>914001121R00</t>
  </si>
  <si>
    <t xml:space="preserve">Osazení a montáž svislých dopravních značek sloupek, do betonového základu a AL patky,  </t>
  </si>
  <si>
    <t>914001125R00</t>
  </si>
  <si>
    <t xml:space="preserve">Osazení a montáž svislých dopravních značek značka, na sloupek,sloup, konzolu nebo objekt,  </t>
  </si>
  <si>
    <t>914001127R00</t>
  </si>
  <si>
    <t xml:space="preserve">Osazení a montáž svislých dopravních značek značka, na sloup VOS,  </t>
  </si>
  <si>
    <t>915711111R00</t>
  </si>
  <si>
    <t>Vodorovné značení krytů stříkané barvou, dělicích čar šířky 120 mm</t>
  </si>
  <si>
    <t>Položka pořadí 149 : 12,00000</t>
  </si>
  <si>
    <t>915721111R00</t>
  </si>
  <si>
    <t>Vodorovné značení krytů stříkané barvou, stopčar, zeber, stínů, šipek, nápisů, přechodů apod.</t>
  </si>
  <si>
    <t>V 10f - symbol : 1,00</t>
  </si>
  <si>
    <t>915791111R00</t>
  </si>
  <si>
    <t>Předznačení pro vodorovné značení pro dělící čáry, vodící proužky</t>
  </si>
  <si>
    <t>stříkané barvou nebo prováděné z nátěrových hmot</t>
  </si>
  <si>
    <t>vč. odstranění nánosu z povrchu</t>
  </si>
  <si>
    <t>V 10f : 12,0</t>
  </si>
  <si>
    <t>916231111R00</t>
  </si>
  <si>
    <t>Osazení silniční obruby z dlažebních kostek z kostek drobných, bez boční opěry, do lože z betonu prostého C 12/15</t>
  </si>
  <si>
    <t>v jedné řadě, se zřízením lože tl. 5 až 10 cm, s vyplněním a zatřením spár cementovou maltou</t>
  </si>
  <si>
    <t>Znovuosazení vybourané dlažební kostky - nájezd - trojřádek.</t>
  </si>
  <si>
    <t>Osazení přídlažby z bet. dl. 20x10x8 cm.</t>
  </si>
  <si>
    <t>drobná kostka : 16,0</t>
  </si>
  <si>
    <t>přídlažba - dl. 20x10x8 cm : 158,0</t>
  </si>
  <si>
    <t>916261111R00</t>
  </si>
  <si>
    <t>Osazení silniční obruby z dlažebních kostek z kostek drobných, s boční opěrou z betonu prostého, do lože z betonu prostého C 12/15</t>
  </si>
  <si>
    <t>drobná kostka : 16,0*2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</si>
  <si>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</si>
  <si>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</si>
  <si>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</si>
  <si>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vč. bet. lože C 20/25, XF3 a ztratného ve výši 1%</t>
  </si>
  <si>
    <t>917862111RT7</t>
  </si>
  <si>
    <t>Osazení silničního nebo chodníkového obrubníku včetně dodávky betonovéího obrubníku_x000D_
 rozměru 1000/150/250 mm, stojatého, s boční opěrou z betonu prostého, do lože z betonu prostého C 12/15</t>
  </si>
  <si>
    <t>917862111RV3</t>
  </si>
  <si>
    <t>Osazení silničního nebo chodníkového obrubníku včetně dodávky betonovéího obrubníku_x000D_
 nájezdového 1000/150/150 mm, stojatého, s boční opěrou z betonu prostého, do lože z betonu prostého C 12/15</t>
  </si>
  <si>
    <t>917862111RV4</t>
  </si>
  <si>
    <t>Osazení silničního nebo chodníkového obrubníku včetně dodávky betonovéího obrubníku_x000D_
 nájezdového náběhového 1000/150/150-250, stojatého, s boční opěrou z betonu prostého, do lože z betonu prostého C 12/15</t>
  </si>
  <si>
    <t>919731123R00</t>
  </si>
  <si>
    <t>Zarovnání styčné plochy podkladu nebo krytu živičné, tloušťky přes 100 do 200 mm</t>
  </si>
  <si>
    <t>podél vybourané části komunikace nebo zpevněné plochy</t>
  </si>
  <si>
    <t>48,0</t>
  </si>
  <si>
    <t>919735111R00</t>
  </si>
  <si>
    <t>Řezání stávajících krytů nebo podkladů živičných, hloubky do  50 mm</t>
  </si>
  <si>
    <t>včetně spotřeby vody</t>
  </si>
  <si>
    <t>pro zalití asf. zálivkou : 48,0</t>
  </si>
  <si>
    <t>919735114R00</t>
  </si>
  <si>
    <t>Řezání stávajících krytů nebo podkladů živičných, hloubky přes 150 do 200 mm</t>
  </si>
  <si>
    <t>stávající asf. : 48,0</t>
  </si>
  <si>
    <t>919141110T00</t>
  </si>
  <si>
    <t>Zalití spáry asfalt. modifikovanou zálivkou za horka</t>
  </si>
  <si>
    <t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t>
  </si>
  <si>
    <t>Položka pořadí 157 : 48,00000</t>
  </si>
  <si>
    <t>40445024.AR</t>
  </si>
  <si>
    <t>značka dopravní silniční svislá; zákazová B1-B34; tvar kruh; 700 mm; štít z pozink.plechu s dvoj.ohybem,retroref.folie II.tř.; záruka 10 let</t>
  </si>
  <si>
    <t>B 20a-30 : 6</t>
  </si>
  <si>
    <t>B 24b : 1</t>
  </si>
  <si>
    <t>B 24a : 1</t>
  </si>
  <si>
    <t>B 2 : 2</t>
  </si>
  <si>
    <t>40445033.AR</t>
  </si>
  <si>
    <t>značka dopravní silniční svislá; příkazová C1-C14; tvar kruh; 700 mm; štít z pozink.plechu s dvoj.ohybem,retroref.folie II.tř.; záruka 10 let</t>
  </si>
  <si>
    <t>C2b : 1</t>
  </si>
  <si>
    <t>40445045.AR</t>
  </si>
  <si>
    <t>značka dopravní silniční svislá; informativní provozní IP4-IP7,IP10; tvar čtverec; 500 mm; štít z pozink.plechu s dvoj.ohybem,retroref.folie II.tř.; záruka 10 let</t>
  </si>
  <si>
    <t>IP 4b : 2</t>
  </si>
  <si>
    <t>40445050.AR</t>
  </si>
  <si>
    <t>značka dopravní silniční svislá; informativní provozní IP11-IP13; tvar obdélník svislý; 500x700 mm; štít z pozink.plechu s dvoj.ohybem,retroref.folie I.tř.; záruka 7 let</t>
  </si>
  <si>
    <t>IP 12 : 1</t>
  </si>
  <si>
    <t>40445159.AT</t>
  </si>
  <si>
    <t>Značka dopr dodat E 13 500/150 fól 1, EG 7 letá</t>
  </si>
  <si>
    <t>404459509R</t>
  </si>
  <si>
    <t>příslušenství k dopr.značení sloupek Fe 70 pozinkovaný, délka 350 mm</t>
  </si>
  <si>
    <t>404459510R</t>
  </si>
  <si>
    <t>příslušenství k dopr.značení sloupek Fe 70 pozinkovaný, délka 4000 mm</t>
  </si>
  <si>
    <t>936451111R00</t>
  </si>
  <si>
    <t>Výplň cementopopílkovou suspenzí  dutin 1,0 MPa</t>
  </si>
  <si>
    <t>Výplň šachty suspenzí, případně zásyp vhodným kamenivem se zhutněním (Edef=45 Mpa) po úroveň zemní pláně.</t>
  </si>
  <si>
    <t>stávající UV : 13*(0,5^2*(3,5-0,80))</t>
  </si>
  <si>
    <t>936452112R00</t>
  </si>
  <si>
    <t>Výplň cementopopílkovou suspenzí  potrubí 1,0 MPa, DN 150</t>
  </si>
  <si>
    <t xml:space="preserve">m     </t>
  </si>
  <si>
    <t>Výplň potrubí stávajících přípojek pro zamezení odtoku.</t>
  </si>
  <si>
    <t>odhad : 50,0</t>
  </si>
  <si>
    <t>936124121T00</t>
  </si>
  <si>
    <t>Dmtž+Mtž stávajícího odpadkového koše vč. zemních prací</t>
  </si>
  <si>
    <t>Odpadkový koš odvezen a uložen na meziskládku a dovezen zpět na místo upotřebení. Nezapočteno do odvozu a uložení na skládku.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</si>
  <si>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</si>
  <si>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</si>
  <si>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</si>
  <si>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</si>
  <si>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</si>
  <si>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</si>
  <si>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113108405R00</t>
  </si>
  <si>
    <t>Odstranění podkladů nebo krytů živičných, v ploše jednotlivě nad 50 m2, tloušťka vrstvy 50 mm</t>
  </si>
  <si>
    <t>ACO - vozovka : 2131,30</t>
  </si>
  <si>
    <t>113108410R00</t>
  </si>
  <si>
    <t>Odstranění podkladů nebo krytů živičných, v ploše jednotlivě nad 50 m2, tloušťka vrstvy 100 mm</t>
  </si>
  <si>
    <t>ACP - vozovka : 2131,30</t>
  </si>
  <si>
    <t>ACP - chodník : 45,90</t>
  </si>
  <si>
    <t>113151312R00</t>
  </si>
  <si>
    <t>Odstranění podkladu, krytu frézováním povrch živičný, plochy přes 500 m2 na jednom objektu nebo při provádění pruhu šířky přes  750 mm s překážkami v trase, tloušťky 30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</si>
  <si>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</si>
  <si>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LA - chodník : 45,90+5,00</t>
  </si>
  <si>
    <t>979990022R00</t>
  </si>
  <si>
    <t>Poplatek za skládku - živice (k recyklaci) vč. odvozu na skládku</t>
  </si>
  <si>
    <t>Uložení a poplatek na nejbližší řízené skládce.</t>
  </si>
  <si>
    <t>716,786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</si>
  <si>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</si>
  <si>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</si>
  <si>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</si>
  <si>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Položka pořadí 6 : 19,00000</t>
  </si>
  <si>
    <t>Položka pořadí 7 : 601,00000</t>
  </si>
  <si>
    <t>979054441R00</t>
  </si>
  <si>
    <t xml:space="preserve">Očištění vybouraných obrubníků, dlaždic dlaždic, desek nebo tvarovek s původním vyplněním spár kamenivem těženým </t>
  </si>
  <si>
    <t>Položka pořadí 1 : 780,15000</t>
  </si>
  <si>
    <t>Položka pořadí 2 : 141,80000</t>
  </si>
  <si>
    <t>99,2*0,1</t>
  </si>
  <si>
    <t>979071112R00</t>
  </si>
  <si>
    <t>Očištění vybouraných dlažebních kostek velkých, s původním vyplněním spár živicí nebo cementovou maltou</t>
  </si>
  <si>
    <t>od spojovacího materiálu, s uložením očištěných kostek na skládku, s odklizením odpadových hmot na hromady a s odklizením vybouraných kostek na vzdálenost do 3 m</t>
  </si>
  <si>
    <t>3,40+56,4*0,15</t>
  </si>
  <si>
    <t>979071122R00</t>
  </si>
  <si>
    <t>Očištění vybouraných dlažebních kostek drobných, s původním vyplněním spár živicí nebo cementovou maltou</t>
  </si>
  <si>
    <t>139,50+139,1*0,1</t>
  </si>
  <si>
    <t>979071131R00</t>
  </si>
  <si>
    <t xml:space="preserve">Očištění vybouraných dlažebních kostek mozaikových,  s původním vyplněním spár kamenivem těženým nebo vápennou maltou  </t>
  </si>
  <si>
    <t>Hodnota z bývalého odkazu. : 13,7</t>
  </si>
  <si>
    <t>998225311R00</t>
  </si>
  <si>
    <t>Přesun hmot pro opravy a údržbu komunikací jakékoliv délky objektu</t>
  </si>
  <si>
    <t>a letišť s krytem živičným nebo betonovým</t>
  </si>
  <si>
    <t>3,521+77,194+14,226+2935,084+3,060+88,481+334,507+17,462</t>
  </si>
  <si>
    <t>sanace : 1357,850</t>
  </si>
  <si>
    <t>998223011R00</t>
  </si>
  <si>
    <t>Přesun hmot pozemních komunikací, kryt dlážděný jakékoliv délky objektu</t>
  </si>
  <si>
    <t>vodorovně do 200 m</t>
  </si>
  <si>
    <t>534,101</t>
  </si>
  <si>
    <t>230200010RAT</t>
  </si>
  <si>
    <t>Uložení chráničky ve výkopu, vč. zemních prací a odvozu</t>
  </si>
  <si>
    <t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+ rezerva KOPOFLEX 160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</si>
  <si>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e.on : 134,0</t>
  </si>
  <si>
    <t>230210010RAT</t>
  </si>
  <si>
    <t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</si>
  <si>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CETIN : 222,0</t>
  </si>
  <si>
    <t>460510201TT1</t>
  </si>
  <si>
    <t>Žlab kabelový prefabrikovaný TK 1, neasfaltovaný, včetně dodávky žlabu a poklopu</t>
  </si>
  <si>
    <t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žlab kabelový - TK 1 vč. poklopu žlabu.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</si>
  <si>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UPC : 42,0</t>
  </si>
  <si>
    <t>979082213R00</t>
  </si>
  <si>
    <t>Vodorovná doprava suti po suchu bez naložení, ale se složením a hrubým urovnáním na vzdálenost do 1 km</t>
  </si>
  <si>
    <t>Vodorovná doprava suti a vybouraných hmot s vyložením.</t>
  </si>
  <si>
    <t>396,959+1,300+0,270</t>
  </si>
  <si>
    <t>sanace : 0,100</t>
  </si>
  <si>
    <t>dlažební kostky - znovuosazení : -(48,0*0,115)</t>
  </si>
  <si>
    <t>979082219R00</t>
  </si>
  <si>
    <t>Vodorovná doprava suti po suchu příplatek k ceně za každý další i započatý 1 km přes 1 km</t>
  </si>
  <si>
    <t>celkem 10 km : 9*393,109</t>
  </si>
  <si>
    <t>979990101T00</t>
  </si>
  <si>
    <t>Poplatek za skládku suti</t>
  </si>
  <si>
    <t>Uložení na skládce vytěženého materiálu BKOM a.s. předepsaným způsobem nebo uložení a poplatek na nejbližší řízené skládce.</t>
  </si>
  <si>
    <t>Položka pořadí 183 : 393,10900</t>
  </si>
  <si>
    <t>Proměnné:</t>
  </si>
  <si>
    <t>"ztratnéDLAŽBA"</t>
  </si>
  <si>
    <t>odečtení ztratného (5%) při kladení dlažby</t>
  </si>
  <si>
    <t>VAR</t>
  </si>
  <si>
    <t>100/105</t>
  </si>
  <si>
    <t>JKSO:</t>
  </si>
  <si>
    <t>928</t>
  </si>
  <si>
    <t>Opravy a údržba</t>
  </si>
  <si>
    <t>JKSO</t>
  </si>
  <si>
    <t xml:space="preserve"> m3</t>
  </si>
  <si>
    <t/>
  </si>
  <si>
    <t>JKSOChar</t>
  </si>
  <si>
    <t>rekonstrukce a modernizace objektu s opravou</t>
  </si>
  <si>
    <t>JKSOAkce</t>
  </si>
  <si>
    <t>Včetně provedení odvodňovacího žebra. Žebra budou umístěny v nejnižším místě. Provedení dle PD.</t>
  </si>
  <si>
    <t>111104211R00</t>
  </si>
  <si>
    <t>Pokosení trávníku trávník parkový, v rovině nebo na svahu do 1:5, odvoz do 20 km se složením</t>
  </si>
  <si>
    <t>s případným naložením shrabků na dopravní prostředek, odvozem do 20 km a se složením,</t>
  </si>
  <si>
    <t>370,25 m2, 5x/1 rok, 5 roků</t>
  </si>
  <si>
    <t>370,25*5*5</t>
  </si>
  <si>
    <t>zahradnický substrát doplnění - stromy (50% výměna v jamkách) - 0,375m3/1 strom x 32 : 0,375*30</t>
  </si>
  <si>
    <t>zahradnický substrát - trávníkové plochy - 352m2 x 0,1m : 370,25*0,1</t>
  </si>
  <si>
    <t>kačírek fce 18/22 - 24 m2 x 0,1m : 24,00*0,1</t>
  </si>
  <si>
    <t>167101101R00</t>
  </si>
  <si>
    <t>Nakládání, skládání, překládání neulehlého výkopku nakládání výkopku_x000D_
 do 100 m3, z horniny 1 až 4</t>
  </si>
  <si>
    <t>Položka pořadí 2 : 50,67500</t>
  </si>
  <si>
    <t>167101103R00</t>
  </si>
  <si>
    <t>Nakládání, skládání, překládání neulehlého výkopku skládání nebo překládání výkopku_x000D_
 z horniny 1 až 4</t>
  </si>
  <si>
    <t>283245531R</t>
  </si>
  <si>
    <t>kůl plastový d = 50 mm; l = 1 300,0 mm; šedý</t>
  </si>
  <si>
    <t>30*3</t>
  </si>
  <si>
    <t>283245532R</t>
  </si>
  <si>
    <t>kůl plastový d = 50 mm; l = 1 300,0 mm; hnědý</t>
  </si>
  <si>
    <t>Položka pořadí 6 : 90,00000</t>
  </si>
  <si>
    <t>58333670R</t>
  </si>
  <si>
    <t>kamenivo přírodní těžené frakce 16,0 až 22,0 mm; třída prané, kačírek</t>
  </si>
  <si>
    <t>kg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</si>
  <si>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</si>
  <si>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</si>
  <si>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</si>
  <si>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</si>
  <si>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</si>
  <si>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</si>
  <si>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Položka pořadí 9 : 370,25000</t>
  </si>
  <si>
    <t>182001121R00</t>
  </si>
  <si>
    <t>Plošná úprava terénu při nerovnostech terénu přes 100 do 150 mm, v rovině nebo na svahu do 1:5</t>
  </si>
  <si>
    <t>s urovnáním povrchu, bez doplnění ornice, v hornině 1 až 4,</t>
  </si>
  <si>
    <t>183101221R00</t>
  </si>
  <si>
    <t>Hloubení jamek s výměnou půdy na 50 % v rovině objem přes 0,4 do 1 m3</t>
  </si>
  <si>
    <t>pro vysazování rostlin v hornině 1 až 4 s výměnou půdy na 50%, s případným naložením přebytečných výkopků na dopravní prostředek, s odvozem na vzdálenost do 20 km a se složením,</t>
  </si>
  <si>
    <t>183402111R00</t>
  </si>
  <si>
    <t>Rozrušení půdy na hloubku přes 5 do 15 cm v rovině nebo na svahu do 1:5</t>
  </si>
  <si>
    <t>183403153R00</t>
  </si>
  <si>
    <t>Obdělávání půdy hrabáním, v rovině nebo na svahu 1:5</t>
  </si>
  <si>
    <t>2x hrabání</t>
  </si>
  <si>
    <t>Položka pořadí 9 : 370,25000*2</t>
  </si>
  <si>
    <t>184102116R00</t>
  </si>
  <si>
    <t xml:space="preserve">Výsadba dřevin s balem průměr přes 600 do 800 mm, v rovině nebo na svahu do 1:5,  </t>
  </si>
  <si>
    <t>do předem vyhloubené jamky se zalitím,</t>
  </si>
  <si>
    <t>Položka pořadí 12 : 30,00000</t>
  </si>
  <si>
    <t>184202112R00</t>
  </si>
  <si>
    <t>Ukotvení dřevin průměr do 100 mm, délka do 3 m</t>
  </si>
  <si>
    <t>třemi a více kůly, s ochranou proti poškození v místě vzepření, (příloha č. 8) při  průměru kůlů do 10 cm,</t>
  </si>
  <si>
    <t>Ukotvení stromu třemi kůly (2-3m), třemi příčkami a úvazky.</t>
  </si>
  <si>
    <t>184801121R00</t>
  </si>
  <si>
    <t>Ošetření dřevin solitérní dřeviny, v rovině nebo na svahu 1:5</t>
  </si>
  <si>
    <t>t.j. odplevelení s nakypřením nebo vypletí, odstranění poškozených částí dřeviny s případným složením odpadu na hromady, naložením na dopravní prostředek, odvozem do 20 km a se složením,</t>
  </si>
  <si>
    <t>30 ks, 2x/1 rok, 5 roků</t>
  </si>
  <si>
    <t>30*2*5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</si>
  <si>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</si>
  <si>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</si>
  <si>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</si>
  <si>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Mulčování drcenou borkou tl. 10 cm v ploše 1 m2/1 strom a záhonu kačírkem tl. do 10 cm.</t>
  </si>
  <si>
    <t>mulčování borkou - strom : 25,00</t>
  </si>
  <si>
    <t>mulčování kačírkem - záhon : 24,00</t>
  </si>
  <si>
    <t>185802113R00</t>
  </si>
  <si>
    <t>Hnojení umělým hnojivem naširoko, v rovině nebo na svahu do 1:5</t>
  </si>
  <si>
    <t>půdy nebo trávníku s rozprostřením nebo s rozdělením hnojiva,</t>
  </si>
  <si>
    <t>Trávník</t>
  </si>
  <si>
    <t>Položka pořadí 39 : 7,04000*0,001</t>
  </si>
  <si>
    <t>185802114R00</t>
  </si>
  <si>
    <t>Hnojení umělým hnojivem s rozdělením k jednotlivým rostlinám, v rovině nebo na svahu do 1:5</t>
  </si>
  <si>
    <t>Ke stromům tabletovým hnojivem.</t>
  </si>
  <si>
    <t>30*0,012*0,01</t>
  </si>
  <si>
    <t>185804311R00</t>
  </si>
  <si>
    <t xml:space="preserve">Zalití rostlin vodou plocha do 20 m2,  </t>
  </si>
  <si>
    <t>Po dobu tří vegetačních období - stromy (první 2 roky 15x/1 rok, 3. rok 10x/1 rok, 80 l, 30 ks, 3 roky)</t>
  </si>
  <si>
    <t>první 2 roky : 15*0,08*30*2</t>
  </si>
  <si>
    <t>3. rok : 10*0,08*30*1</t>
  </si>
  <si>
    <t>185851111R00</t>
  </si>
  <si>
    <t>Dovoz vody pro zálivku rostlin dovoz vody pro zálivku rostlin na vzdálenost do 6000 m</t>
  </si>
  <si>
    <t>Položka pořadí 21 : 96,00000</t>
  </si>
  <si>
    <t>185851119R00</t>
  </si>
  <si>
    <t>Dovoz vody pro zálivku rostlin příplatek za každých dalších i započatých 1000 m</t>
  </si>
  <si>
    <t>celkem 10 km</t>
  </si>
  <si>
    <t>Položka pořadí 22 : 96,00000*4</t>
  </si>
  <si>
    <t>184211111T00</t>
  </si>
  <si>
    <t>Zhotovení závlahové mísy u soliterních dřevin o průměru mísy přes 0,5 do 1 m</t>
  </si>
  <si>
    <t>184501111T00</t>
  </si>
  <si>
    <t>Zhotovení obalu kmene z rákosové nebo kokosové rohože v rovině a svahu do 1:5</t>
  </si>
  <si>
    <t>Položka pořadí 41 : 10,80000</t>
  </si>
  <si>
    <t>184804112T00</t>
  </si>
  <si>
    <t>Instalace ochrany kmene</t>
  </si>
  <si>
    <t>184804116T00</t>
  </si>
  <si>
    <t>Odstranění ukotvení dřeviny třemi kůly přes 2 do 3m</t>
  </si>
  <si>
    <t>184804117T00</t>
  </si>
  <si>
    <t>Odstranění obalu kmene z rákosové rohože</t>
  </si>
  <si>
    <t>184805312T00</t>
  </si>
  <si>
    <t>Výchovný řez alejové stromy 1x/1rok (po dobu pěti vegetačních období) - 30 ks x 5</t>
  </si>
  <si>
    <t>30*5</t>
  </si>
  <si>
    <t>185802113T00</t>
  </si>
  <si>
    <t>Aplikace půdního kondicioneru do kořenového prostoru stromu (1 kg/1 strom)</t>
  </si>
  <si>
    <t xml:space="preserve">ks    </t>
  </si>
  <si>
    <t>00572400R</t>
  </si>
  <si>
    <t>směs travní parková, pro běžnou zátěž</t>
  </si>
  <si>
    <t>3 dkg/m2</t>
  </si>
  <si>
    <t>370,25*0,03</t>
  </si>
  <si>
    <t>00580042T</t>
  </si>
  <si>
    <t>Crataegus laevigata "Paulś Scarlet", obv.km. 14 - 16 cm</t>
  </si>
  <si>
    <t>00580043T</t>
  </si>
  <si>
    <t>Acer campestre "Elsrijk", obv.km. 14 - 16 cm,</t>
  </si>
  <si>
    <t>00580044T</t>
  </si>
  <si>
    <t>Prunus serrulata "Amanogawa" (třešeň pilovitá kult.), obv. km. 14 - 16 cm, výška kmene 220 cm, s bal</t>
  </si>
  <si>
    <t>10371500R</t>
  </si>
  <si>
    <t>substrát zahradnický B; balení volně loženo</t>
  </si>
  <si>
    <t>0,375 m3/1 strom</t>
  </si>
  <si>
    <t>trávník : 35,200</t>
  </si>
  <si>
    <t>stromy : 11,250</t>
  </si>
  <si>
    <t>10391100T</t>
  </si>
  <si>
    <t>Borka (1 m3/0,2 t)</t>
  </si>
  <si>
    <t>10391505.AT</t>
  </si>
  <si>
    <t>Půdní kondicionér 1 kg/1 strom</t>
  </si>
  <si>
    <t>184804112T01</t>
  </si>
  <si>
    <t>Ochrana kmene, typu GEFA PLANTA SAFE XL</t>
  </si>
  <si>
    <t>Položka pořadí 26 : 25,00000</t>
  </si>
  <si>
    <t>25191158R</t>
  </si>
  <si>
    <t>hnojivo dusíkaté</t>
  </si>
  <si>
    <t>Kg</t>
  </si>
  <si>
    <t>352,00*0,02</t>
  </si>
  <si>
    <t>25191158t</t>
  </si>
  <si>
    <t>Minerální hnojivo tabl., typu SILVAMIX 12 ks x 30 (a 10g tabl.)</t>
  </si>
  <si>
    <t>12*30*0,01</t>
  </si>
  <si>
    <t>673131291T</t>
  </si>
  <si>
    <t>Rákosová rohož - 1,8m x 0,2m x 30 ks</t>
  </si>
  <si>
    <t>1,8*0,2*30</t>
  </si>
  <si>
    <t>673909991020H</t>
  </si>
  <si>
    <t>Protikořenová textilie (Rootcontrol), vč. dodávky</t>
  </si>
  <si>
    <t>289971211R00</t>
  </si>
  <si>
    <t>Zřízení vrstvy z geotextilie na upraveném povrchu sklon do 1:5, šířka od 0 do 3 m</t>
  </si>
  <si>
    <t>Položení mulčovací geotextilie.</t>
  </si>
  <si>
    <t>Položka pořadí 45 : 35,00000</t>
  </si>
  <si>
    <t>213151121T00</t>
  </si>
  <si>
    <t>Instalace protikořenových barier v hloubce do 700 mm</t>
  </si>
  <si>
    <t>Montáž protikořenové textilie</t>
  </si>
  <si>
    <t>Položka pořadí 42 : 4,00000</t>
  </si>
  <si>
    <t>69381111T</t>
  </si>
  <si>
    <t>Geotextilie netkaná bílá zahradnická 50 g/m2, 1,6x100 m</t>
  </si>
  <si>
    <t>998231311R00</t>
  </si>
  <si>
    <t>Přesun hmot pro krajinářské a sadovnické úpravy přesun hmot pro sadovnické a krajinářské úpravy do 5000 m vodorovně, bez svislého přesunu</t>
  </si>
  <si>
    <t>POL7_</t>
  </si>
  <si>
    <t>926</t>
  </si>
  <si>
    <t>Rekonstrukce</t>
  </si>
  <si>
    <t xml:space="preserve"> m2</t>
  </si>
  <si>
    <t>zahradnický substrát doplnění - stromy (50% výměna v jamkách) - 0,375m3/1 strom x 34 : 0,375*34</t>
  </si>
  <si>
    <t>Položka pořadí 1 : 12,75000</t>
  </si>
  <si>
    <t>34*3</t>
  </si>
  <si>
    <t>Položka pořadí 5 : 102,00000</t>
  </si>
  <si>
    <t>Položka pořadí 7 : 34,00000</t>
  </si>
  <si>
    <t>Položka pořadí 8 : 34,00000</t>
  </si>
  <si>
    <t>34 ks, 2x/1 rok, 5 roků</t>
  </si>
  <si>
    <t>34*2*5</t>
  </si>
  <si>
    <t>mulčování borkou - strom : 34,00</t>
  </si>
  <si>
    <t>34*0,012*0,01</t>
  </si>
  <si>
    <t>Po dobu tří vegetačních období - stromy (první 2 roky 15x/1 rok, 3. rok 10x/1 ro, 80 l, 34 ks, 3 roky)</t>
  </si>
  <si>
    <t>první 2 roky : 15*0,08*34*2</t>
  </si>
  <si>
    <t>3. rok : 10*0,08*34*1</t>
  </si>
  <si>
    <t>Položka pořadí 13 : 108,80000</t>
  </si>
  <si>
    <t>Položka pořadí 14 : 108,80000*4</t>
  </si>
  <si>
    <t>Položka pořadí 33 : 12,24000</t>
  </si>
  <si>
    <t>Výchovný řez alejové stromy 1x/1rok (po dobu pěti vegetačních období) - 34 ks x 5</t>
  </si>
  <si>
    <t>34*5</t>
  </si>
  <si>
    <t>Crataegus monogyna "Stricta", obv.km. 14 - 16 cm</t>
  </si>
  <si>
    <t>Prunus hillieri "Spire" (třešeň Hillerova), obv. km. 14 - 16 cm, výška kmene 220 cm, s balem</t>
  </si>
  <si>
    <t>00580045T</t>
  </si>
  <si>
    <t>Prunus serrulata "Kanzan" (třešeň pilovitá kult.), obv. km. 14 - 16 cm, výška kmene 220 cm, s bal</t>
  </si>
  <si>
    <t>00580046T</t>
  </si>
  <si>
    <t>Sorbus x thuringiaca "Fastigiata" (jeřáb duryňský)</t>
  </si>
  <si>
    <t>stromy : 12,750</t>
  </si>
  <si>
    <t>Minerální hnojivo tabl., typu SILVAMIX 12 ks x 32 (a 10g tabl.)</t>
  </si>
  <si>
    <t>12*34*0,01</t>
  </si>
  <si>
    <t>Rákosová rohož - 1,8m x 0,2m x 34 ks</t>
  </si>
  <si>
    <t>1,8*0,2*34</t>
  </si>
  <si>
    <t>Položka pořadí 34 : 10,00000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</si>
</sst>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color indexed="12"/>
      <name val="Arial CE"/>
      <charset val="238"/>
    </font>
    <font>
      <b/>
      <sz val="10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8" fillId="3" borderId="0" xfId="0" applyFont="1" applyFill="1" applyBorder="1" applyAlignment="1">
      <alignment vertical="top"/>
    </xf>
    <xf numFmtId="49" fontId="8" fillId="3" borderId="0" xfId="0" applyNumberFormat="1" applyFont="1" applyFill="1" applyBorder="1" applyAlignment="1">
      <alignment vertical="top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vertical="top" wrapText="1"/>
    </xf>
    <xf numFmtId="164" fontId="22" fillId="0" borderId="0" xfId="0" applyNumberFormat="1" applyFont="1" applyBorder="1" applyAlignment="1">
      <alignment horizontal="center" vertical="top" wrapText="1"/>
    </xf>
    <xf numFmtId="164" fontId="23" fillId="3" borderId="0" xfId="0" applyNumberFormat="1" applyFont="1" applyFill="1" applyBorder="1" applyAlignment="1">
      <alignment vertical="top" wrapText="1"/>
    </xf>
    <xf numFmtId="164" fontId="23" fillId="3" borderId="0" xfId="0" applyNumberFormat="1" applyFont="1" applyFill="1" applyBorder="1" applyAlignment="1">
      <alignment horizontal="center"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3" fillId="3" borderId="0" xfId="0" applyNumberFormat="1" applyFont="1" applyFill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212" t="s">
        <v>39</v>
      </c>
      <c r="B2" s="212"/>
      <c r="C2" s="212"/>
      <c r="D2" s="212"/>
      <c r="E2" s="212"/>
      <c r="F2" s="212"/>
      <c r="G2" s="212"/>
    </row>
  </sheetData>
  <sheetProtection password="C68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73" t="s">
        <v>22</v>
      </c>
      <c r="C2" s="74"/>
      <c r="D2" s="75" t="s">
        <v>43</v>
      </c>
      <c r="E2" s="230" t="s">
        <v>44</v>
      </c>
      <c r="F2" s="231"/>
      <c r="G2" s="231"/>
      <c r="H2" s="231"/>
      <c r="I2" s="231"/>
      <c r="J2" s="232"/>
      <c r="O2" s="2"/>
    </row>
    <row r="3" spans="1:15" ht="27" hidden="1" customHeight="1" x14ac:dyDescent="0.2">
      <c r="A3" s="3"/>
      <c r="B3" s="76"/>
      <c r="C3" s="74"/>
      <c r="D3" s="77"/>
      <c r="E3" s="233"/>
      <c r="F3" s="234"/>
      <c r="G3" s="234"/>
      <c r="H3" s="234"/>
      <c r="I3" s="234"/>
      <c r="J3" s="235"/>
    </row>
    <row r="4" spans="1:15" ht="23.25" customHeight="1" x14ac:dyDescent="0.2">
      <c r="A4" s="3"/>
      <c r="B4" s="78"/>
      <c r="C4" s="79"/>
      <c r="D4" s="80"/>
      <c r="E4" s="243"/>
      <c r="F4" s="243"/>
      <c r="G4" s="243"/>
      <c r="H4" s="243"/>
      <c r="I4" s="243"/>
      <c r="J4" s="244"/>
    </row>
    <row r="5" spans="1:15" ht="24" customHeight="1" x14ac:dyDescent="0.2">
      <c r="A5" s="3"/>
      <c r="B5" s="41" t="s">
        <v>42</v>
      </c>
      <c r="C5" s="4"/>
      <c r="D5" s="81" t="s">
        <v>45</v>
      </c>
      <c r="E5" s="24"/>
      <c r="F5" s="24"/>
      <c r="G5" s="24"/>
      <c r="H5" s="26" t="s">
        <v>40</v>
      </c>
      <c r="I5" s="81" t="s">
        <v>49</v>
      </c>
      <c r="J5" s="10"/>
    </row>
    <row r="6" spans="1:15" ht="15.75" customHeight="1" x14ac:dyDescent="0.2">
      <c r="A6" s="3"/>
      <c r="B6" s="36"/>
      <c r="C6" s="24"/>
      <c r="D6" s="81" t="s">
        <v>46</v>
      </c>
      <c r="E6" s="24"/>
      <c r="F6" s="24"/>
      <c r="G6" s="24"/>
      <c r="H6" s="26" t="s">
        <v>34</v>
      </c>
      <c r="I6" s="81" t="s">
        <v>50</v>
      </c>
      <c r="J6" s="10"/>
    </row>
    <row r="7" spans="1:15" ht="15.75" customHeight="1" x14ac:dyDescent="0.2">
      <c r="A7" s="3"/>
      <c r="B7" s="37"/>
      <c r="C7" s="25"/>
      <c r="D7" s="83" t="s">
        <v>48</v>
      </c>
      <c r="E7" s="82" t="s">
        <v>47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84" t="s">
        <v>51</v>
      </c>
      <c r="E8" s="4"/>
      <c r="F8" s="4"/>
      <c r="G8" s="40"/>
      <c r="H8" s="26" t="s">
        <v>40</v>
      </c>
      <c r="I8" s="81" t="s">
        <v>53</v>
      </c>
      <c r="J8" s="10"/>
    </row>
    <row r="9" spans="1:15" ht="15.75" hidden="1" customHeight="1" x14ac:dyDescent="0.2">
      <c r="A9" s="3"/>
      <c r="B9" s="3"/>
      <c r="C9" s="4"/>
      <c r="D9" s="84"/>
      <c r="E9" s="4"/>
      <c r="F9" s="4"/>
      <c r="G9" s="40"/>
      <c r="H9" s="26" t="s">
        <v>34</v>
      </c>
      <c r="I9" s="81" t="s">
        <v>54</v>
      </c>
      <c r="J9" s="10"/>
    </row>
    <row r="10" spans="1:15" ht="15.75" hidden="1" customHeight="1" x14ac:dyDescent="0.2">
      <c r="A10" s="3"/>
      <c r="B10" s="46"/>
      <c r="C10" s="25"/>
      <c r="D10" s="86" t="s">
        <v>52</v>
      </c>
      <c r="E10" s="85"/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237"/>
      <c r="E11" s="237"/>
      <c r="F11" s="237"/>
      <c r="G11" s="237"/>
      <c r="H11" s="26" t="s">
        <v>40</v>
      </c>
      <c r="I11" s="88"/>
      <c r="J11" s="10"/>
    </row>
    <row r="12" spans="1:15" ht="15.75" customHeight="1" x14ac:dyDescent="0.2">
      <c r="A12" s="3"/>
      <c r="B12" s="36"/>
      <c r="C12" s="24"/>
      <c r="D12" s="242"/>
      <c r="E12" s="242"/>
      <c r="F12" s="242"/>
      <c r="G12" s="242"/>
      <c r="H12" s="26" t="s">
        <v>34</v>
      </c>
      <c r="I12" s="88"/>
      <c r="J12" s="10"/>
    </row>
    <row r="13" spans="1:15" ht="15.75" customHeight="1" x14ac:dyDescent="0.2">
      <c r="A13" s="3"/>
      <c r="B13" s="37"/>
      <c r="C13" s="25"/>
      <c r="D13" s="87"/>
      <c r="E13" s="245"/>
      <c r="F13" s="246"/>
      <c r="G13" s="246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44" t="s">
        <v>24</v>
      </c>
      <c r="B16" s="51" t="s">
        <v>24</v>
      </c>
      <c r="C16" s="52"/>
      <c r="D16" s="53"/>
      <c r="E16" s="227"/>
      <c r="F16" s="228"/>
      <c r="G16" s="227"/>
      <c r="H16" s="228"/>
      <c r="I16" s="227">
        <f>SUMIF(F55:F75,A16,I55:I75)+SUMIF(F55:F75,"PSU",I55:I75)</f>
        <v>0</v>
      </c>
      <c r="J16" s="229"/>
    </row>
    <row r="17" spans="1:10" ht="23.25" customHeight="1" x14ac:dyDescent="0.2">
      <c r="A17" s="144" t="s">
        <v>25</v>
      </c>
      <c r="B17" s="51" t="s">
        <v>25</v>
      </c>
      <c r="C17" s="52"/>
      <c r="D17" s="53"/>
      <c r="E17" s="227"/>
      <c r="F17" s="228"/>
      <c r="G17" s="227"/>
      <c r="H17" s="228"/>
      <c r="I17" s="227">
        <f>SUMIF(F55:F75,A17,I55:I75)</f>
        <v>0</v>
      </c>
      <c r="J17" s="229"/>
    </row>
    <row r="18" spans="1:10" ht="23.25" customHeight="1" x14ac:dyDescent="0.2">
      <c r="A18" s="144" t="s">
        <v>26</v>
      </c>
      <c r="B18" s="51" t="s">
        <v>26</v>
      </c>
      <c r="C18" s="52"/>
      <c r="D18" s="53"/>
      <c r="E18" s="227"/>
      <c r="F18" s="228"/>
      <c r="G18" s="227"/>
      <c r="H18" s="228"/>
      <c r="I18" s="227">
        <f>SUMIF(F55:F75,A18,I55:I75)</f>
        <v>0</v>
      </c>
      <c r="J18" s="229"/>
    </row>
    <row r="19" spans="1:10" ht="23.25" customHeight="1" x14ac:dyDescent="0.2">
      <c r="A19" s="144" t="s">
        <v>109</v>
      </c>
      <c r="B19" s="51" t="s">
        <v>27</v>
      </c>
      <c r="C19" s="52"/>
      <c r="D19" s="53"/>
      <c r="E19" s="227"/>
      <c r="F19" s="228"/>
      <c r="G19" s="227"/>
      <c r="H19" s="228"/>
      <c r="I19" s="227">
        <f>SUMIF(F55:F75,A19,I55:I75)</f>
        <v>0</v>
      </c>
      <c r="J19" s="229"/>
    </row>
    <row r="20" spans="1:10" ht="23.25" customHeight="1" x14ac:dyDescent="0.2">
      <c r="A20" s="144" t="s">
        <v>110</v>
      </c>
      <c r="B20" s="51" t="s">
        <v>28</v>
      </c>
      <c r="C20" s="52"/>
      <c r="D20" s="53"/>
      <c r="E20" s="227"/>
      <c r="F20" s="228"/>
      <c r="G20" s="227"/>
      <c r="H20" s="228"/>
      <c r="I20" s="227">
        <f>SUMIF(F55:F75,A20,I55:I75)</f>
        <v>0</v>
      </c>
      <c r="J20" s="229"/>
    </row>
    <row r="21" spans="1:10" ht="23.25" customHeight="1" x14ac:dyDescent="0.2">
      <c r="A21" s="3"/>
      <c r="B21" s="68" t="s">
        <v>29</v>
      </c>
      <c r="C21" s="69"/>
      <c r="D21" s="70"/>
      <c r="E21" s="240"/>
      <c r="F21" s="241"/>
      <c r="G21" s="240"/>
      <c r="H21" s="241"/>
      <c r="I21" s="240">
        <f>SUM(I16:J20)</f>
        <v>0</v>
      </c>
      <c r="J21" s="252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/>
      <c r="B23" s="51" t="s">
        <v>12</v>
      </c>
      <c r="C23" s="52"/>
      <c r="D23" s="53"/>
      <c r="E23" s="54">
        <v>15</v>
      </c>
      <c r="F23" s="55" t="s">
        <v>0</v>
      </c>
      <c r="G23" s="250">
        <f>ZakladDPHSniVypocet</f>
        <v>0</v>
      </c>
      <c r="H23" s="251"/>
      <c r="I23" s="251"/>
      <c r="J23" s="56" t="str">
        <f t="shared" ref="J23:J28" si="0">Mena</f>
        <v>CZK</v>
      </c>
    </row>
    <row r="24" spans="1:10" ht="23.25" hidden="1" customHeight="1" x14ac:dyDescent="0.2">
      <c r="A24" s="3"/>
      <c r="B24" s="51" t="s">
        <v>13</v>
      </c>
      <c r="C24" s="52"/>
      <c r="D24" s="53"/>
      <c r="E24" s="54">
        <f>SazbaDPH1</f>
        <v>15</v>
      </c>
      <c r="F24" s="55" t="s">
        <v>0</v>
      </c>
      <c r="G24" s="248">
        <f>I23*E23/100</f>
        <v>0</v>
      </c>
      <c r="H24" s="249"/>
      <c r="I24" s="249"/>
      <c r="J24" s="56" t="str">
        <f t="shared" si="0"/>
        <v>CZK</v>
      </c>
    </row>
    <row r="25" spans="1:10" ht="23.25" customHeight="1" x14ac:dyDescent="0.2">
      <c r="A25" s="3"/>
      <c r="B25" s="51" t="s">
        <v>14</v>
      </c>
      <c r="C25" s="52"/>
      <c r="D25" s="53"/>
      <c r="E25" s="54">
        <v>21</v>
      </c>
      <c r="F25" s="55" t="s">
        <v>0</v>
      </c>
      <c r="G25" s="250">
        <f>ZakladDPHZaklVypocet</f>
        <v>0</v>
      </c>
      <c r="H25" s="251"/>
      <c r="I25" s="251"/>
      <c r="J25" s="56" t="str">
        <f t="shared" si="0"/>
        <v>CZK</v>
      </c>
    </row>
    <row r="26" spans="1:10" ht="23.25" hidden="1" customHeight="1" x14ac:dyDescent="0.2">
      <c r="A26" s="3"/>
      <c r="B26" s="43" t="s">
        <v>15</v>
      </c>
      <c r="C26" s="21"/>
      <c r="D26" s="17"/>
      <c r="E26" s="38">
        <f>SazbaDPH2</f>
        <v>21</v>
      </c>
      <c r="F26" s="39" t="s">
        <v>0</v>
      </c>
      <c r="G26" s="224">
        <f>I25*E25/100</f>
        <v>0</v>
      </c>
      <c r="H26" s="225"/>
      <c r="I26" s="225"/>
      <c r="J26" s="50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2" t="s">
        <v>4</v>
      </c>
      <c r="C27" s="19"/>
      <c r="D27" s="22"/>
      <c r="E27" s="19"/>
      <c r="F27" s="20"/>
      <c r="G27" s="226">
        <f>CenaCelkemBezDPH-(ZakladDPHSni+ZakladDPHZakl)</f>
        <v>0</v>
      </c>
      <c r="H27" s="226"/>
      <c r="I27" s="226"/>
      <c r="J27" s="57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1" t="s">
        <v>23</v>
      </c>
      <c r="C28" s="122"/>
      <c r="D28" s="122"/>
      <c r="E28" s="123"/>
      <c r="F28" s="124"/>
      <c r="G28" s="254">
        <f>IF(A28&gt;50, ROUNDUP(A27, 0), ROUNDDOWN(A27, 0))</f>
        <v>0</v>
      </c>
      <c r="H28" s="254"/>
      <c r="I28" s="254"/>
      <c r="J28" s="125" t="str">
        <f t="shared" si="0"/>
        <v>CZK</v>
      </c>
    </row>
    <row r="29" spans="1:10" ht="27.75" hidden="1" customHeight="1" thickBot="1" x14ac:dyDescent="0.25">
      <c r="A29" s="3"/>
      <c r="B29" s="121" t="s">
        <v>35</v>
      </c>
      <c r="C29" s="126"/>
      <c r="D29" s="126"/>
      <c r="E29" s="126"/>
      <c r="F29" s="126"/>
      <c r="G29" s="253">
        <f>ZakladDPHSni+DPHSni+ZakladDPHZakl+DPHZakl+Zaokrouhleni</f>
        <v>0</v>
      </c>
      <c r="H29" s="253"/>
      <c r="I29" s="253"/>
      <c r="J29" s="127" t="s">
        <v>69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43452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255"/>
      <c r="E34" s="256"/>
      <c r="F34" s="29"/>
      <c r="G34" s="255"/>
      <c r="H34" s="256"/>
      <c r="I34" s="256"/>
      <c r="J34" s="33"/>
    </row>
    <row r="35" spans="1:10" ht="12.75" customHeight="1" x14ac:dyDescent="0.2">
      <c r="A35" s="3"/>
      <c r="B35" s="3"/>
      <c r="C35" s="4"/>
      <c r="D35" s="247" t="s">
        <v>2</v>
      </c>
      <c r="E35" s="247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3">
        <v>1</v>
      </c>
      <c r="B39" s="104" t="s">
        <v>55</v>
      </c>
      <c r="C39" s="217"/>
      <c r="D39" s="218"/>
      <c r="E39" s="218"/>
      <c r="F39" s="105">
        <f>'00 00.1. Naklady'!AE42+'101 101.1 Pol'!AE643+'G1 G1.1 Pol'!AE121+'G2 G2.1 Pol'!AE85</f>
        <v>0</v>
      </c>
      <c r="G39" s="106">
        <f>'00 00.1. Naklady'!AF42+'101 101.1 Pol'!AF643+'G1 G1.1 Pol'!AF121+'G2 G2.1 Pol'!AF85</f>
        <v>0</v>
      </c>
      <c r="H39" s="107"/>
      <c r="I39" s="108">
        <f t="shared" ref="I39:I47" si="1">F39+G39+H39</f>
        <v>0</v>
      </c>
      <c r="J39" s="109" t="str">
        <f t="shared" ref="J39:J47" si="2">IF(CenaCelkemVypocet=0,"",I39/CenaCelkemVypocet*100)</f>
        <v/>
      </c>
    </row>
    <row r="40" spans="1:10" ht="25.5" customHeight="1" x14ac:dyDescent="0.2">
      <c r="A40" s="93">
        <v>2</v>
      </c>
      <c r="B40" s="110" t="s">
        <v>56</v>
      </c>
      <c r="C40" s="215" t="s">
        <v>57</v>
      </c>
      <c r="D40" s="216"/>
      <c r="E40" s="216"/>
      <c r="F40" s="111">
        <f>'00 00.1. Naklady'!AE42</f>
        <v>0</v>
      </c>
      <c r="G40" s="112">
        <f>'00 00.1. Naklady'!AF42</f>
        <v>0</v>
      </c>
      <c r="H40" s="112"/>
      <c r="I40" s="113">
        <f t="shared" si="1"/>
        <v>0</v>
      </c>
      <c r="J40" s="114" t="str">
        <f t="shared" si="2"/>
        <v/>
      </c>
    </row>
    <row r="41" spans="1:10" ht="25.5" customHeight="1" x14ac:dyDescent="0.2">
      <c r="A41" s="93">
        <v>3</v>
      </c>
      <c r="B41" s="115" t="s">
        <v>58</v>
      </c>
      <c r="C41" s="217" t="s">
        <v>57</v>
      </c>
      <c r="D41" s="218"/>
      <c r="E41" s="218"/>
      <c r="F41" s="116">
        <f>'00 00.1. Naklady'!AE42</f>
        <v>0</v>
      </c>
      <c r="G41" s="107">
        <f>'00 00.1. Naklady'!AF42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">
      <c r="A42" s="93">
        <v>2</v>
      </c>
      <c r="B42" s="110" t="s">
        <v>59</v>
      </c>
      <c r="C42" s="215" t="s">
        <v>60</v>
      </c>
      <c r="D42" s="216"/>
      <c r="E42" s="216"/>
      <c r="F42" s="111">
        <f>'101 101.1 Pol'!AE643</f>
        <v>0</v>
      </c>
      <c r="G42" s="112">
        <f>'101 101.1 Pol'!AF643</f>
        <v>0</v>
      </c>
      <c r="H42" s="112"/>
      <c r="I42" s="113">
        <f t="shared" si="1"/>
        <v>0</v>
      </c>
      <c r="J42" s="114" t="str">
        <f t="shared" si="2"/>
        <v/>
      </c>
    </row>
    <row r="43" spans="1:10" ht="25.5" customHeight="1" x14ac:dyDescent="0.2">
      <c r="A43" s="93">
        <v>3</v>
      </c>
      <c r="B43" s="115" t="s">
        <v>61</v>
      </c>
      <c r="C43" s="217" t="s">
        <v>60</v>
      </c>
      <c r="D43" s="218"/>
      <c r="E43" s="218"/>
      <c r="F43" s="116">
        <f>'101 101.1 Pol'!AE643</f>
        <v>0</v>
      </c>
      <c r="G43" s="107">
        <f>'101 101.1 Pol'!AF643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">
      <c r="A44" s="93">
        <v>2</v>
      </c>
      <c r="B44" s="110" t="s">
        <v>62</v>
      </c>
      <c r="C44" s="215" t="s">
        <v>63</v>
      </c>
      <c r="D44" s="216"/>
      <c r="E44" s="216"/>
      <c r="F44" s="111">
        <f>'G1 G1.1 Pol'!AE121</f>
        <v>0</v>
      </c>
      <c r="G44" s="112">
        <f>'G1 G1.1 Pol'!AF121</f>
        <v>0</v>
      </c>
      <c r="H44" s="112"/>
      <c r="I44" s="113">
        <f t="shared" si="1"/>
        <v>0</v>
      </c>
      <c r="J44" s="114" t="str">
        <f t="shared" si="2"/>
        <v/>
      </c>
    </row>
    <row r="45" spans="1:10" ht="25.5" customHeight="1" x14ac:dyDescent="0.2">
      <c r="A45" s="93">
        <v>3</v>
      </c>
      <c r="B45" s="115" t="s">
        <v>64</v>
      </c>
      <c r="C45" s="217" t="s">
        <v>63</v>
      </c>
      <c r="D45" s="218"/>
      <c r="E45" s="218"/>
      <c r="F45" s="116">
        <f>'G1 G1.1 Pol'!AE121</f>
        <v>0</v>
      </c>
      <c r="G45" s="107">
        <f>'G1 G1.1 Pol'!AF121</f>
        <v>0</v>
      </c>
      <c r="H45" s="107"/>
      <c r="I45" s="108">
        <f t="shared" si="1"/>
        <v>0</v>
      </c>
      <c r="J45" s="109" t="str">
        <f t="shared" si="2"/>
        <v/>
      </c>
    </row>
    <row r="46" spans="1:10" ht="25.5" customHeight="1" x14ac:dyDescent="0.2">
      <c r="A46" s="93">
        <v>2</v>
      </c>
      <c r="B46" s="110" t="s">
        <v>65</v>
      </c>
      <c r="C46" s="215" t="s">
        <v>66</v>
      </c>
      <c r="D46" s="216"/>
      <c r="E46" s="216"/>
      <c r="F46" s="111">
        <f>'G2 G2.1 Pol'!AE85</f>
        <v>0</v>
      </c>
      <c r="G46" s="112">
        <f>'G2 G2.1 Pol'!AF85</f>
        <v>0</v>
      </c>
      <c r="H46" s="112"/>
      <c r="I46" s="113">
        <f t="shared" si="1"/>
        <v>0</v>
      </c>
      <c r="J46" s="114" t="str">
        <f t="shared" si="2"/>
        <v/>
      </c>
    </row>
    <row r="47" spans="1:10" ht="25.5" customHeight="1" x14ac:dyDescent="0.2">
      <c r="A47" s="93">
        <v>3</v>
      </c>
      <c r="B47" s="115" t="s">
        <v>67</v>
      </c>
      <c r="C47" s="217" t="s">
        <v>66</v>
      </c>
      <c r="D47" s="218"/>
      <c r="E47" s="218"/>
      <c r="F47" s="116">
        <f>'G2 G2.1 Pol'!AE85</f>
        <v>0</v>
      </c>
      <c r="G47" s="107">
        <f>'G2 G2.1 Pol'!AF85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93"/>
      <c r="B48" s="219" t="s">
        <v>68</v>
      </c>
      <c r="C48" s="220"/>
      <c r="D48" s="220"/>
      <c r="E48" s="220"/>
      <c r="F48" s="117">
        <f>SUMIF(A39:A47,"=1",F39:F47)</f>
        <v>0</v>
      </c>
      <c r="G48" s="118">
        <f>SUMIF(A39:A47,"=1",G39:G47)</f>
        <v>0</v>
      </c>
      <c r="H48" s="118">
        <f>SUMIF(A39:A47,"=1",H39:H47)</f>
        <v>0</v>
      </c>
      <c r="I48" s="119">
        <f>SUMIF(A39:A47,"=1",I39:I47)</f>
        <v>0</v>
      </c>
      <c r="J48" s="120">
        <f>SUMIF(A39:A47,"=1",J39:J47)</f>
        <v>0</v>
      </c>
    </row>
    <row r="52" spans="1:10" ht="15.75" x14ac:dyDescent="0.25">
      <c r="B52" s="128" t="s">
        <v>70</v>
      </c>
    </row>
    <row r="54" spans="1:10" ht="25.5" customHeight="1" x14ac:dyDescent="0.2">
      <c r="A54" s="129"/>
      <c r="B54" s="132" t="s">
        <v>17</v>
      </c>
      <c r="C54" s="132" t="s">
        <v>5</v>
      </c>
      <c r="D54" s="133"/>
      <c r="E54" s="133"/>
      <c r="F54" s="134" t="s">
        <v>71</v>
      </c>
      <c r="G54" s="134"/>
      <c r="H54" s="134"/>
      <c r="I54" s="134" t="s">
        <v>29</v>
      </c>
      <c r="J54" s="134" t="s">
        <v>0</v>
      </c>
    </row>
    <row r="55" spans="1:10" ht="25.5" customHeight="1" x14ac:dyDescent="0.2">
      <c r="A55" s="130"/>
      <c r="B55" s="135" t="s">
        <v>72</v>
      </c>
      <c r="C55" s="213" t="s">
        <v>73</v>
      </c>
      <c r="D55" s="214"/>
      <c r="E55" s="214"/>
      <c r="F55" s="140" t="s">
        <v>24</v>
      </c>
      <c r="G55" s="141"/>
      <c r="H55" s="141"/>
      <c r="I55" s="141">
        <f>'101 101.1 Pol'!G8+'G1 G1.1 Pol'!G8+'G2 G2.1 Pol'!G8</f>
        <v>0</v>
      </c>
      <c r="J55" s="138" t="str">
        <f>IF(I76=0,"",I55/I76*100)</f>
        <v/>
      </c>
    </row>
    <row r="56" spans="1:10" ht="25.5" customHeight="1" x14ac:dyDescent="0.2">
      <c r="A56" s="130"/>
      <c r="B56" s="135" t="s">
        <v>74</v>
      </c>
      <c r="C56" s="213" t="s">
        <v>75</v>
      </c>
      <c r="D56" s="214"/>
      <c r="E56" s="214"/>
      <c r="F56" s="140" t="s">
        <v>24</v>
      </c>
      <c r="G56" s="141"/>
      <c r="H56" s="141"/>
      <c r="I56" s="141">
        <f>'101 101.1 Pol'!G155</f>
        <v>0</v>
      </c>
      <c r="J56" s="138" t="str">
        <f>IF(I76=0,"",I56/I76*100)</f>
        <v/>
      </c>
    </row>
    <row r="57" spans="1:10" ht="25.5" customHeight="1" x14ac:dyDescent="0.2">
      <c r="A57" s="130"/>
      <c r="B57" s="135" t="s">
        <v>76</v>
      </c>
      <c r="C57" s="213" t="s">
        <v>77</v>
      </c>
      <c r="D57" s="214"/>
      <c r="E57" s="214"/>
      <c r="F57" s="140" t="s">
        <v>24</v>
      </c>
      <c r="G57" s="141"/>
      <c r="H57" s="141"/>
      <c r="I57" s="141">
        <f>'101 101.1 Pol'!G297</f>
        <v>0</v>
      </c>
      <c r="J57" s="138" t="str">
        <f>IF(I76=0,"",I57/I76*100)</f>
        <v/>
      </c>
    </row>
    <row r="58" spans="1:10" ht="25.5" customHeight="1" x14ac:dyDescent="0.2">
      <c r="A58" s="130"/>
      <c r="B58" s="135" t="s">
        <v>78</v>
      </c>
      <c r="C58" s="213" t="s">
        <v>79</v>
      </c>
      <c r="D58" s="214"/>
      <c r="E58" s="214"/>
      <c r="F58" s="140" t="s">
        <v>24</v>
      </c>
      <c r="G58" s="141"/>
      <c r="H58" s="141"/>
      <c r="I58" s="141">
        <f>'101 101.1 Pol'!G301+'G1 G1.1 Pol'!G29+'G2 G2.1 Pol'!G22</f>
        <v>0</v>
      </c>
      <c r="J58" s="138" t="str">
        <f>IF(I76=0,"",I58/I76*100)</f>
        <v/>
      </c>
    </row>
    <row r="59" spans="1:10" ht="25.5" customHeight="1" x14ac:dyDescent="0.2">
      <c r="A59" s="130"/>
      <c r="B59" s="135" t="s">
        <v>80</v>
      </c>
      <c r="C59" s="213" t="s">
        <v>81</v>
      </c>
      <c r="D59" s="214"/>
      <c r="E59" s="214"/>
      <c r="F59" s="140" t="s">
        <v>24</v>
      </c>
      <c r="G59" s="141"/>
      <c r="H59" s="141"/>
      <c r="I59" s="141">
        <f>'101 101.1 Pol'!G311+'G1 G1.1 Pol'!G110+'G2 G2.1 Pol'!G78</f>
        <v>0</v>
      </c>
      <c r="J59" s="138" t="str">
        <f>IF(I76=0,"",I59/I76*100)</f>
        <v/>
      </c>
    </row>
    <row r="60" spans="1:10" ht="25.5" customHeight="1" x14ac:dyDescent="0.2">
      <c r="A60" s="130"/>
      <c r="B60" s="135" t="s">
        <v>82</v>
      </c>
      <c r="C60" s="213" t="s">
        <v>83</v>
      </c>
      <c r="D60" s="214"/>
      <c r="E60" s="214"/>
      <c r="F60" s="140" t="s">
        <v>24</v>
      </c>
      <c r="G60" s="141"/>
      <c r="H60" s="141"/>
      <c r="I60" s="141">
        <f>'101 101.1 Pol'!G337</f>
        <v>0</v>
      </c>
      <c r="J60" s="138" t="str">
        <f>IF(I76=0,"",I60/I76*100)</f>
        <v/>
      </c>
    </row>
    <row r="61" spans="1:10" ht="25.5" customHeight="1" x14ac:dyDescent="0.2">
      <c r="A61" s="130"/>
      <c r="B61" s="135" t="s">
        <v>84</v>
      </c>
      <c r="C61" s="213" t="s">
        <v>60</v>
      </c>
      <c r="D61" s="214"/>
      <c r="E61" s="214"/>
      <c r="F61" s="140" t="s">
        <v>24</v>
      </c>
      <c r="G61" s="141"/>
      <c r="H61" s="141"/>
      <c r="I61" s="141">
        <f>'101 101.1 Pol'!G345</f>
        <v>0</v>
      </c>
      <c r="J61" s="138" t="str">
        <f>IF(I76=0,"",I61/I76*100)</f>
        <v/>
      </c>
    </row>
    <row r="62" spans="1:10" ht="25.5" customHeight="1" x14ac:dyDescent="0.2">
      <c r="A62" s="130"/>
      <c r="B62" s="135" t="s">
        <v>85</v>
      </c>
      <c r="C62" s="213" t="s">
        <v>86</v>
      </c>
      <c r="D62" s="214"/>
      <c r="E62" s="214"/>
      <c r="F62" s="140" t="s">
        <v>24</v>
      </c>
      <c r="G62" s="141"/>
      <c r="H62" s="141"/>
      <c r="I62" s="141">
        <f>'101 101.1 Pol'!G380</f>
        <v>0</v>
      </c>
      <c r="J62" s="138" t="str">
        <f>IF(I76=0,"",I62/I76*100)</f>
        <v/>
      </c>
    </row>
    <row r="63" spans="1:10" ht="25.5" customHeight="1" x14ac:dyDescent="0.2">
      <c r="A63" s="130"/>
      <c r="B63" s="135" t="s">
        <v>87</v>
      </c>
      <c r="C63" s="213" t="s">
        <v>88</v>
      </c>
      <c r="D63" s="214"/>
      <c r="E63" s="214"/>
      <c r="F63" s="140" t="s">
        <v>24</v>
      </c>
      <c r="G63" s="141"/>
      <c r="H63" s="141"/>
      <c r="I63" s="141">
        <f>'101 101.1 Pol'!G404</f>
        <v>0</v>
      </c>
      <c r="J63" s="138" t="str">
        <f>IF(I76=0,"",I63/I76*100)</f>
        <v/>
      </c>
    </row>
    <row r="64" spans="1:10" ht="25.5" customHeight="1" x14ac:dyDescent="0.2">
      <c r="A64" s="130"/>
      <c r="B64" s="135" t="s">
        <v>89</v>
      </c>
      <c r="C64" s="213" t="s">
        <v>90</v>
      </c>
      <c r="D64" s="214"/>
      <c r="E64" s="214"/>
      <c r="F64" s="140" t="s">
        <v>24</v>
      </c>
      <c r="G64" s="141"/>
      <c r="H64" s="141"/>
      <c r="I64" s="141">
        <f>'101 101.1 Pol'!G408</f>
        <v>0</v>
      </c>
      <c r="J64" s="138" t="str">
        <f>IF(I76=0,"",I64/I76*100)</f>
        <v/>
      </c>
    </row>
    <row r="65" spans="1:10" ht="25.5" customHeight="1" x14ac:dyDescent="0.2">
      <c r="A65" s="130"/>
      <c r="B65" s="135" t="s">
        <v>91</v>
      </c>
      <c r="C65" s="213" t="s">
        <v>92</v>
      </c>
      <c r="D65" s="214"/>
      <c r="E65" s="214"/>
      <c r="F65" s="140" t="s">
        <v>24</v>
      </c>
      <c r="G65" s="141"/>
      <c r="H65" s="141"/>
      <c r="I65" s="141">
        <f>'101 101.1 Pol'!G505</f>
        <v>0</v>
      </c>
      <c r="J65" s="138" t="str">
        <f>IF(I76=0,"",I65/I76*100)</f>
        <v/>
      </c>
    </row>
    <row r="66" spans="1:10" ht="25.5" customHeight="1" x14ac:dyDescent="0.2">
      <c r="A66" s="130"/>
      <c r="B66" s="135" t="s">
        <v>93</v>
      </c>
      <c r="C66" s="213" t="s">
        <v>94</v>
      </c>
      <c r="D66" s="214"/>
      <c r="E66" s="214"/>
      <c r="F66" s="140" t="s">
        <v>24</v>
      </c>
      <c r="G66" s="141"/>
      <c r="H66" s="141"/>
      <c r="I66" s="141">
        <f>'101 101.1 Pol'!G567</f>
        <v>0</v>
      </c>
      <c r="J66" s="138" t="str">
        <f>IF(I76=0,"",I66/I76*100)</f>
        <v/>
      </c>
    </row>
    <row r="67" spans="1:10" ht="25.5" customHeight="1" x14ac:dyDescent="0.2">
      <c r="A67" s="130"/>
      <c r="B67" s="135" t="s">
        <v>95</v>
      </c>
      <c r="C67" s="213" t="s">
        <v>96</v>
      </c>
      <c r="D67" s="214"/>
      <c r="E67" s="214"/>
      <c r="F67" s="140" t="s">
        <v>24</v>
      </c>
      <c r="G67" s="141"/>
      <c r="H67" s="141"/>
      <c r="I67" s="141">
        <f>'101 101.1 Pol'!G576</f>
        <v>0</v>
      </c>
      <c r="J67" s="138" t="str">
        <f>IF(I76=0,"",I67/I76*100)</f>
        <v/>
      </c>
    </row>
    <row r="68" spans="1:10" ht="25.5" customHeight="1" x14ac:dyDescent="0.2">
      <c r="A68" s="130"/>
      <c r="B68" s="135" t="s">
        <v>97</v>
      </c>
      <c r="C68" s="213" t="s">
        <v>98</v>
      </c>
      <c r="D68" s="214"/>
      <c r="E68" s="214"/>
      <c r="F68" s="140" t="s">
        <v>24</v>
      </c>
      <c r="G68" s="141"/>
      <c r="H68" s="141"/>
      <c r="I68" s="141">
        <f>'101 101.1 Pol'!G581</f>
        <v>0</v>
      </c>
      <c r="J68" s="138" t="str">
        <f>IF(I76=0,"",I68/I76*100)</f>
        <v/>
      </c>
    </row>
    <row r="69" spans="1:10" ht="25.5" customHeight="1" x14ac:dyDescent="0.2">
      <c r="A69" s="130"/>
      <c r="B69" s="135" t="s">
        <v>99</v>
      </c>
      <c r="C69" s="213" t="s">
        <v>100</v>
      </c>
      <c r="D69" s="214"/>
      <c r="E69" s="214"/>
      <c r="F69" s="140" t="s">
        <v>24</v>
      </c>
      <c r="G69" s="141"/>
      <c r="H69" s="141"/>
      <c r="I69" s="141">
        <f>'101 101.1 Pol'!G593</f>
        <v>0</v>
      </c>
      <c r="J69" s="138" t="str">
        <f>IF(I76=0,"",I69/I76*100)</f>
        <v/>
      </c>
    </row>
    <row r="70" spans="1:10" ht="25.5" customHeight="1" x14ac:dyDescent="0.2">
      <c r="A70" s="130"/>
      <c r="B70" s="135" t="s">
        <v>101</v>
      </c>
      <c r="C70" s="213" t="s">
        <v>102</v>
      </c>
      <c r="D70" s="214"/>
      <c r="E70" s="214"/>
      <c r="F70" s="140" t="s">
        <v>24</v>
      </c>
      <c r="G70" s="141"/>
      <c r="H70" s="141"/>
      <c r="I70" s="141">
        <f>'101 101.1 Pol'!G612+'G1 G1.1 Pol'!G118+'G2 G2.1 Pol'!G82</f>
        <v>0</v>
      </c>
      <c r="J70" s="138" t="str">
        <f>IF(I76=0,"",I70/I76*100)</f>
        <v/>
      </c>
    </row>
    <row r="71" spans="1:10" ht="25.5" customHeight="1" x14ac:dyDescent="0.2">
      <c r="A71" s="130"/>
      <c r="B71" s="135" t="s">
        <v>103</v>
      </c>
      <c r="C71" s="213" t="s">
        <v>104</v>
      </c>
      <c r="D71" s="214"/>
      <c r="E71" s="214"/>
      <c r="F71" s="140" t="s">
        <v>26</v>
      </c>
      <c r="G71" s="141"/>
      <c r="H71" s="141"/>
      <c r="I71" s="141">
        <f>'101 101.1 Pol'!G620</f>
        <v>0</v>
      </c>
      <c r="J71" s="138" t="str">
        <f>IF(I76=0,"",I71/I76*100)</f>
        <v/>
      </c>
    </row>
    <row r="72" spans="1:10" ht="25.5" customHeight="1" x14ac:dyDescent="0.2">
      <c r="A72" s="130"/>
      <c r="B72" s="135" t="s">
        <v>105</v>
      </c>
      <c r="C72" s="213" t="s">
        <v>106</v>
      </c>
      <c r="D72" s="214"/>
      <c r="E72" s="214"/>
      <c r="F72" s="140" t="s">
        <v>26</v>
      </c>
      <c r="G72" s="141"/>
      <c r="H72" s="141"/>
      <c r="I72" s="141">
        <f>'101 101.1 Pol'!G627</f>
        <v>0</v>
      </c>
      <c r="J72" s="138" t="str">
        <f>IF(I76=0,"",I72/I76*100)</f>
        <v/>
      </c>
    </row>
    <row r="73" spans="1:10" ht="25.5" customHeight="1" x14ac:dyDescent="0.2">
      <c r="A73" s="130"/>
      <c r="B73" s="135" t="s">
        <v>107</v>
      </c>
      <c r="C73" s="213" t="s">
        <v>100</v>
      </c>
      <c r="D73" s="214"/>
      <c r="E73" s="214"/>
      <c r="F73" s="140" t="s">
        <v>108</v>
      </c>
      <c r="G73" s="141"/>
      <c r="H73" s="141"/>
      <c r="I73" s="141">
        <f>'101 101.1 Pol'!G631</f>
        <v>0</v>
      </c>
      <c r="J73" s="138" t="str">
        <f>IF(I76=0,"",I73/I76*100)</f>
        <v/>
      </c>
    </row>
    <row r="74" spans="1:10" ht="25.5" customHeight="1" x14ac:dyDescent="0.2">
      <c r="A74" s="130"/>
      <c r="B74" s="135" t="s">
        <v>109</v>
      </c>
      <c r="C74" s="213" t="s">
        <v>27</v>
      </c>
      <c r="D74" s="214"/>
      <c r="E74" s="214"/>
      <c r="F74" s="140" t="s">
        <v>109</v>
      </c>
      <c r="G74" s="141"/>
      <c r="H74" s="141"/>
      <c r="I74" s="141">
        <f>'00 00.1. Naklady'!G8</f>
        <v>0</v>
      </c>
      <c r="J74" s="138" t="str">
        <f>IF(I76=0,"",I74/I76*100)</f>
        <v/>
      </c>
    </row>
    <row r="75" spans="1:10" ht="25.5" customHeight="1" x14ac:dyDescent="0.2">
      <c r="A75" s="130"/>
      <c r="B75" s="135" t="s">
        <v>110</v>
      </c>
      <c r="C75" s="213" t="s">
        <v>28</v>
      </c>
      <c r="D75" s="214"/>
      <c r="E75" s="214"/>
      <c r="F75" s="140" t="s">
        <v>110</v>
      </c>
      <c r="G75" s="141"/>
      <c r="H75" s="141"/>
      <c r="I75" s="141">
        <f>'00 00.1. Naklady'!G22</f>
        <v>0</v>
      </c>
      <c r="J75" s="138" t="str">
        <f>IF(I76=0,"",I75/I76*100)</f>
        <v/>
      </c>
    </row>
    <row r="76" spans="1:10" ht="25.5" customHeight="1" x14ac:dyDescent="0.2">
      <c r="A76" s="131"/>
      <c r="B76" s="136" t="s">
        <v>1</v>
      </c>
      <c r="C76" s="136"/>
      <c r="D76" s="137"/>
      <c r="E76" s="137"/>
      <c r="F76" s="142"/>
      <c r="G76" s="143"/>
      <c r="H76" s="143"/>
      <c r="I76" s="143">
        <f>SUM(I55:I75)</f>
        <v>0</v>
      </c>
      <c r="J76" s="139">
        <f>SUM(J55:J75)</f>
        <v>0</v>
      </c>
    </row>
    <row r="77" spans="1:10" x14ac:dyDescent="0.2">
      <c r="F77" s="91"/>
      <c r="G77" s="90"/>
      <c r="H77" s="91"/>
      <c r="I77" s="90"/>
      <c r="J77" s="92"/>
    </row>
    <row r="78" spans="1:10" x14ac:dyDescent="0.2">
      <c r="F78" s="91"/>
      <c r="G78" s="90"/>
      <c r="H78" s="91"/>
      <c r="I78" s="90"/>
      <c r="J78" s="92"/>
    </row>
    <row r="79" spans="1:10" x14ac:dyDescent="0.2">
      <c r="F79" s="91"/>
      <c r="G79" s="90"/>
      <c r="H79" s="91"/>
      <c r="I79" s="90"/>
      <c r="J79" s="92"/>
    </row>
  </sheetData>
  <sheetProtection password="C68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72" t="s">
        <v>7</v>
      </c>
      <c r="B2" s="71"/>
      <c r="C2" s="259"/>
      <c r="D2" s="259"/>
      <c r="E2" s="259"/>
      <c r="F2" s="259"/>
      <c r="G2" s="260"/>
    </row>
    <row r="3" spans="1:7" ht="24.95" customHeight="1" x14ac:dyDescent="0.2">
      <c r="A3" s="72" t="s">
        <v>8</v>
      </c>
      <c r="B3" s="71"/>
      <c r="C3" s="259"/>
      <c r="D3" s="259"/>
      <c r="E3" s="259"/>
      <c r="F3" s="259"/>
      <c r="G3" s="260"/>
    </row>
    <row r="4" spans="1:7" ht="24.95" customHeight="1" x14ac:dyDescent="0.2">
      <c r="A4" s="72" t="s">
        <v>9</v>
      </c>
      <c r="B4" s="71"/>
      <c r="C4" s="259"/>
      <c r="D4" s="259"/>
      <c r="E4" s="259"/>
      <c r="F4" s="259"/>
      <c r="G4" s="260"/>
    </row>
    <row r="5" spans="1:7" x14ac:dyDescent="0.2">
      <c r="B5" s="6"/>
      <c r="C5" s="7"/>
      <c r="D5" s="8"/>
    </row>
  </sheetData>
  <sheetProtection password="C6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111</v>
      </c>
      <c r="B1" s="265"/>
      <c r="C1" s="265"/>
      <c r="D1" s="265"/>
      <c r="E1" s="265"/>
      <c r="F1" s="265"/>
      <c r="G1" s="265"/>
      <c r="AG1" t="s">
        <v>112</v>
      </c>
    </row>
    <row r="2" spans="1:60" ht="24.95" customHeight="1" x14ac:dyDescent="0.2">
      <c r="A2" s="146" t="s">
        <v>7</v>
      </c>
      <c r="B2" s="71" t="s">
        <v>43</v>
      </c>
      <c r="C2" s="266" t="s">
        <v>44</v>
      </c>
      <c r="D2" s="267"/>
      <c r="E2" s="267"/>
      <c r="F2" s="267"/>
      <c r="G2" s="268"/>
      <c r="AG2" t="s">
        <v>113</v>
      </c>
    </row>
    <row r="3" spans="1:60" ht="24.95" customHeight="1" x14ac:dyDescent="0.2">
      <c r="A3" s="146" t="s">
        <v>8</v>
      </c>
      <c r="B3" s="71" t="s">
        <v>56</v>
      </c>
      <c r="C3" s="266" t="s">
        <v>57</v>
      </c>
      <c r="D3" s="267"/>
      <c r="E3" s="267"/>
      <c r="F3" s="267"/>
      <c r="G3" s="268"/>
      <c r="AC3" s="89" t="s">
        <v>114</v>
      </c>
      <c r="AG3" t="s">
        <v>115</v>
      </c>
    </row>
    <row r="4" spans="1:60" ht="24.95" customHeight="1" x14ac:dyDescent="0.2">
      <c r="A4" s="147" t="s">
        <v>9</v>
      </c>
      <c r="B4" s="148" t="s">
        <v>58</v>
      </c>
      <c r="C4" s="269" t="s">
        <v>57</v>
      </c>
      <c r="D4" s="270"/>
      <c r="E4" s="270"/>
      <c r="F4" s="270"/>
      <c r="G4" s="271"/>
      <c r="AG4" t="s">
        <v>116</v>
      </c>
    </row>
    <row r="5" spans="1:60" x14ac:dyDescent="0.2">
      <c r="D5" s="145"/>
    </row>
    <row r="6" spans="1:60" ht="38.25" x14ac:dyDescent="0.2">
      <c r="A6" s="150" t="s">
        <v>117</v>
      </c>
      <c r="B6" s="152" t="s">
        <v>118</v>
      </c>
      <c r="C6" s="152" t="s">
        <v>119</v>
      </c>
      <c r="D6" s="151" t="s">
        <v>120</v>
      </c>
      <c r="E6" s="150" t="s">
        <v>121</v>
      </c>
      <c r="F6" s="149" t="s">
        <v>122</v>
      </c>
      <c r="G6" s="150" t="s">
        <v>29</v>
      </c>
      <c r="H6" s="153" t="s">
        <v>30</v>
      </c>
      <c r="I6" s="153" t="s">
        <v>123</v>
      </c>
      <c r="J6" s="153" t="s">
        <v>31</v>
      </c>
      <c r="K6" s="153" t="s">
        <v>124</v>
      </c>
      <c r="L6" s="153" t="s">
        <v>125</v>
      </c>
      <c r="M6" s="153" t="s">
        <v>126</v>
      </c>
      <c r="N6" s="153" t="s">
        <v>127</v>
      </c>
      <c r="O6" s="153" t="s">
        <v>128</v>
      </c>
      <c r="P6" s="153" t="s">
        <v>129</v>
      </c>
      <c r="Q6" s="153" t="s">
        <v>130</v>
      </c>
      <c r="R6" s="153" t="s">
        <v>131</v>
      </c>
      <c r="S6" s="153" t="s">
        <v>132</v>
      </c>
      <c r="T6" s="153" t="s">
        <v>133</v>
      </c>
      <c r="U6" s="153" t="s">
        <v>134</v>
      </c>
      <c r="V6" s="153" t="s">
        <v>135</v>
      </c>
      <c r="W6" s="153" t="s">
        <v>136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9" t="s">
        <v>137</v>
      </c>
      <c r="B8" s="170" t="s">
        <v>109</v>
      </c>
      <c r="C8" s="184" t="s">
        <v>27</v>
      </c>
      <c r="D8" s="171"/>
      <c r="E8" s="172"/>
      <c r="F8" s="173"/>
      <c r="G8" s="173">
        <f>SUMIF(AG9:AG21,"&lt;&gt;NOR",G9:G21)</f>
        <v>0</v>
      </c>
      <c r="H8" s="173"/>
      <c r="I8" s="173">
        <f>SUM(I9:I21)</f>
        <v>0</v>
      </c>
      <c r="J8" s="173"/>
      <c r="K8" s="173">
        <f>SUM(K9:K21)</f>
        <v>0</v>
      </c>
      <c r="L8" s="173"/>
      <c r="M8" s="173">
        <f>SUM(M9:M21)</f>
        <v>0</v>
      </c>
      <c r="N8" s="173"/>
      <c r="O8" s="173">
        <f>SUM(O9:O21)</f>
        <v>0</v>
      </c>
      <c r="P8" s="173"/>
      <c r="Q8" s="173">
        <f>SUM(Q9:Q21)</f>
        <v>0</v>
      </c>
      <c r="R8" s="173"/>
      <c r="S8" s="173"/>
      <c r="T8" s="174"/>
      <c r="U8" s="168"/>
      <c r="V8" s="168">
        <f>SUM(V9:V21)</f>
        <v>0</v>
      </c>
      <c r="W8" s="168"/>
      <c r="AG8" t="s">
        <v>138</v>
      </c>
    </row>
    <row r="9" spans="1:60" outlineLevel="1" x14ac:dyDescent="0.2">
      <c r="A9" s="175">
        <v>1</v>
      </c>
      <c r="B9" s="176" t="s">
        <v>139</v>
      </c>
      <c r="C9" s="185" t="s">
        <v>140</v>
      </c>
      <c r="D9" s="177" t="s">
        <v>141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142</v>
      </c>
      <c r="T9" s="181" t="s">
        <v>143</v>
      </c>
      <c r="U9" s="165">
        <v>0</v>
      </c>
      <c r="V9" s="165">
        <f>ROUND(E9*U9,2)</f>
        <v>0</v>
      </c>
      <c r="W9" s="165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144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45" outlineLevel="1" x14ac:dyDescent="0.2">
      <c r="A10" s="163"/>
      <c r="B10" s="164"/>
      <c r="C10" s="261" t="s">
        <v>145</v>
      </c>
      <c r="D10" s="262"/>
      <c r="E10" s="262"/>
      <c r="F10" s="262"/>
      <c r="G10" s="262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146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82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5">
        <v>2</v>
      </c>
      <c r="B11" s="176" t="s">
        <v>147</v>
      </c>
      <c r="C11" s="185" t="s">
        <v>148</v>
      </c>
      <c r="D11" s="177" t="s">
        <v>141</v>
      </c>
      <c r="E11" s="178">
        <v>1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142</v>
      </c>
      <c r="T11" s="181" t="s">
        <v>143</v>
      </c>
      <c r="U11" s="165">
        <v>0</v>
      </c>
      <c r="V11" s="165">
        <f>ROUND(E11*U11,2)</f>
        <v>0</v>
      </c>
      <c r="W11" s="165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144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3"/>
      <c r="B12" s="164"/>
      <c r="C12" s="261" t="s">
        <v>149</v>
      </c>
      <c r="D12" s="262"/>
      <c r="E12" s="262"/>
      <c r="F12" s="262"/>
      <c r="G12" s="262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146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82" t="str">
        <f>C12</f>
        <v>Zaměření a vytýčení stávajících inženýrských sítí v místě stavby z hlediska jejich ochrany při provádění stavby.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5">
        <v>3</v>
      </c>
      <c r="B13" s="176" t="s">
        <v>150</v>
      </c>
      <c r="C13" s="185" t="s">
        <v>151</v>
      </c>
      <c r="D13" s="177" t="s">
        <v>141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142</v>
      </c>
      <c r="T13" s="181" t="s">
        <v>143</v>
      </c>
      <c r="U13" s="165">
        <v>0</v>
      </c>
      <c r="V13" s="165">
        <f>ROUND(E13*U13,2)</f>
        <v>0</v>
      </c>
      <c r="W13" s="165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144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3"/>
      <c r="B14" s="164"/>
      <c r="C14" s="261" t="s">
        <v>187</v>
      </c>
      <c r="D14" s="262"/>
      <c r="E14" s="262"/>
      <c r="F14" s="262"/>
      <c r="G14" s="262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146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63"/>
      <c r="B15" s="164"/>
      <c r="C15" s="263" t="s">
        <v>152</v>
      </c>
      <c r="D15" s="264"/>
      <c r="E15" s="264"/>
      <c r="F15" s="264"/>
      <c r="G15" s="2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146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82" t="str">
        <f>C15</f>
        <v>Vyhotovení protokolu o vytyčení stavby se seznamem souřadnic vytyčených bodů a jejich polohopisnými (S-JTSK) a výškopisnými (Bpv) hodnotami.</v>
      </c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63"/>
      <c r="B16" s="164"/>
      <c r="C16" s="263" t="s">
        <v>153</v>
      </c>
      <c r="D16" s="264"/>
      <c r="E16" s="264"/>
      <c r="F16" s="264"/>
      <c r="G16" s="264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146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82" t="str">
        <f>C16</f>
        <v>Náklady na provedení skutečného zaměření stavby v rozsahu nezbytném pro zápis změny do katastru nemovitostí včetně vyhotovení geometrického plánu.</v>
      </c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75">
        <v>4</v>
      </c>
      <c r="B17" s="176" t="s">
        <v>154</v>
      </c>
      <c r="C17" s="185" t="s">
        <v>155</v>
      </c>
      <c r="D17" s="177" t="s">
        <v>141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142</v>
      </c>
      <c r="T17" s="181" t="s">
        <v>143</v>
      </c>
      <c r="U17" s="165">
        <v>0</v>
      </c>
      <c r="V17" s="165">
        <f>ROUND(E17*U17,2)</f>
        <v>0</v>
      </c>
      <c r="W17" s="165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144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3"/>
      <c r="B18" s="164"/>
      <c r="C18" s="261" t="s">
        <v>188</v>
      </c>
      <c r="D18" s="262"/>
      <c r="E18" s="262"/>
      <c r="F18" s="262"/>
      <c r="G18" s="262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146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3"/>
      <c r="B19" s="164"/>
      <c r="C19" s="263" t="s">
        <v>156</v>
      </c>
      <c r="D19" s="264"/>
      <c r="E19" s="264"/>
      <c r="F19" s="264"/>
      <c r="G19" s="2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146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2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54"/>
      <c r="BC19" s="154"/>
      <c r="BD19" s="154"/>
      <c r="BE19" s="154"/>
      <c r="BF19" s="154"/>
      <c r="BG19" s="154"/>
      <c r="BH19" s="154"/>
    </row>
    <row r="20" spans="1:60" ht="33.75" outlineLevel="1" x14ac:dyDescent="0.2">
      <c r="A20" s="163"/>
      <c r="B20" s="164"/>
      <c r="C20" s="263" t="s">
        <v>157</v>
      </c>
      <c r="D20" s="264"/>
      <c r="E20" s="264"/>
      <c r="F20" s="264"/>
      <c r="G20" s="2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146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82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63"/>
      <c r="B21" s="164"/>
      <c r="C21" s="263" t="s">
        <v>158</v>
      </c>
      <c r="D21" s="264"/>
      <c r="E21" s="264"/>
      <c r="F21" s="264"/>
      <c r="G21" s="26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146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82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9" t="s">
        <v>137</v>
      </c>
      <c r="B22" s="170" t="s">
        <v>110</v>
      </c>
      <c r="C22" s="184" t="s">
        <v>28</v>
      </c>
      <c r="D22" s="171"/>
      <c r="E22" s="172"/>
      <c r="F22" s="173"/>
      <c r="G22" s="173">
        <f>SUMIF(AG23:AG40,"&lt;&gt;NOR",G23:G40)</f>
        <v>0</v>
      </c>
      <c r="H22" s="173"/>
      <c r="I22" s="173">
        <f>SUM(I23:I40)</f>
        <v>0</v>
      </c>
      <c r="J22" s="173"/>
      <c r="K22" s="173">
        <f>SUM(K23:K40)</f>
        <v>0</v>
      </c>
      <c r="L22" s="173"/>
      <c r="M22" s="173">
        <f>SUM(M23:M40)</f>
        <v>0</v>
      </c>
      <c r="N22" s="173"/>
      <c r="O22" s="173">
        <f>SUM(O23:O40)</f>
        <v>0</v>
      </c>
      <c r="P22" s="173"/>
      <c r="Q22" s="173">
        <f>SUM(Q23:Q40)</f>
        <v>0</v>
      </c>
      <c r="R22" s="173"/>
      <c r="S22" s="173"/>
      <c r="T22" s="174"/>
      <c r="U22" s="168"/>
      <c r="V22" s="168">
        <f>SUM(V23:V40)</f>
        <v>0</v>
      </c>
      <c r="W22" s="168"/>
      <c r="AG22" t="s">
        <v>138</v>
      </c>
    </row>
    <row r="23" spans="1:60" outlineLevel="1" x14ac:dyDescent="0.2">
      <c r="A23" s="175">
        <v>5</v>
      </c>
      <c r="B23" s="176" t="s">
        <v>159</v>
      </c>
      <c r="C23" s="185" t="s">
        <v>160</v>
      </c>
      <c r="D23" s="177" t="s">
        <v>141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142</v>
      </c>
      <c r="T23" s="181" t="s">
        <v>143</v>
      </c>
      <c r="U23" s="165">
        <v>0</v>
      </c>
      <c r="V23" s="165">
        <f>ROUND(E23*U23,2)</f>
        <v>0</v>
      </c>
      <c r="W23" s="165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144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33.75" outlineLevel="1" x14ac:dyDescent="0.2">
      <c r="A24" s="163"/>
      <c r="B24" s="164"/>
      <c r="C24" s="261" t="s">
        <v>161</v>
      </c>
      <c r="D24" s="262"/>
      <c r="E24" s="262"/>
      <c r="F24" s="262"/>
      <c r="G24" s="262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146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2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5">
        <v>6</v>
      </c>
      <c r="B25" s="176" t="s">
        <v>162</v>
      </c>
      <c r="C25" s="185" t="s">
        <v>163</v>
      </c>
      <c r="D25" s="177" t="s">
        <v>141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142</v>
      </c>
      <c r="T25" s="181" t="s">
        <v>143</v>
      </c>
      <c r="U25" s="165">
        <v>0</v>
      </c>
      <c r="V25" s="165">
        <f>ROUND(E25*U25,2)</f>
        <v>0</v>
      </c>
      <c r="W25" s="165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144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33.75" outlineLevel="1" x14ac:dyDescent="0.2">
      <c r="A26" s="163"/>
      <c r="B26" s="164"/>
      <c r="C26" s="261" t="s">
        <v>164</v>
      </c>
      <c r="D26" s="262"/>
      <c r="E26" s="262"/>
      <c r="F26" s="262"/>
      <c r="G26" s="262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146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82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75">
        <v>7</v>
      </c>
      <c r="B27" s="176" t="s">
        <v>165</v>
      </c>
      <c r="C27" s="185" t="s">
        <v>166</v>
      </c>
      <c r="D27" s="177" t="s">
        <v>141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142</v>
      </c>
      <c r="T27" s="181" t="s">
        <v>143</v>
      </c>
      <c r="U27" s="165">
        <v>0</v>
      </c>
      <c r="V27" s="165">
        <f>ROUND(E27*U27,2)</f>
        <v>0</v>
      </c>
      <c r="W27" s="165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144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2.5" outlineLevel="1" x14ac:dyDescent="0.2">
      <c r="A28" s="163"/>
      <c r="B28" s="164"/>
      <c r="C28" s="261" t="s">
        <v>167</v>
      </c>
      <c r="D28" s="262"/>
      <c r="E28" s="262"/>
      <c r="F28" s="262"/>
      <c r="G28" s="262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146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82" t="str">
        <f>C28</f>
        <v>Náklady na zajištění autorského dozoru a vyhotovení dokumentace skutečného provedení stavby a její předání objednateli v požadované formě a požadovaném počtu.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75">
        <v>8</v>
      </c>
      <c r="B29" s="176" t="s">
        <v>168</v>
      </c>
      <c r="C29" s="185" t="s">
        <v>169</v>
      </c>
      <c r="D29" s="177" t="s">
        <v>141</v>
      </c>
      <c r="E29" s="178">
        <v>1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142</v>
      </c>
      <c r="T29" s="181" t="s">
        <v>143</v>
      </c>
      <c r="U29" s="165">
        <v>0</v>
      </c>
      <c r="V29" s="165">
        <f>ROUND(E29*U29,2)</f>
        <v>0</v>
      </c>
      <c r="W29" s="165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144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22.5" outlineLevel="1" x14ac:dyDescent="0.2">
      <c r="A30" s="163"/>
      <c r="B30" s="164"/>
      <c r="C30" s="261" t="s">
        <v>170</v>
      </c>
      <c r="D30" s="262"/>
      <c r="E30" s="262"/>
      <c r="F30" s="262"/>
      <c r="G30" s="262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146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82" t="str">
        <f>C30</f>
        <v>Náklady spojené s povinným pojištěním dodavatele nebo stavebního díla či jeho části, pokud jej zadavatel požaduje v obchodních podmínkách.</v>
      </c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75">
        <v>9</v>
      </c>
      <c r="B31" s="176" t="s">
        <v>171</v>
      </c>
      <c r="C31" s="185" t="s">
        <v>172</v>
      </c>
      <c r="D31" s="177" t="s">
        <v>141</v>
      </c>
      <c r="E31" s="178">
        <v>1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142</v>
      </c>
      <c r="T31" s="181" t="s">
        <v>143</v>
      </c>
      <c r="U31" s="165">
        <v>0</v>
      </c>
      <c r="V31" s="165">
        <f>ROUND(E31*U31,2)</f>
        <v>0</v>
      </c>
      <c r="W31" s="165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144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63"/>
      <c r="B32" s="164"/>
      <c r="C32" s="261" t="s">
        <v>173</v>
      </c>
      <c r="D32" s="262"/>
      <c r="E32" s="262"/>
      <c r="F32" s="262"/>
      <c r="G32" s="262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146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82" t="str">
        <f>C32</f>
        <v>Náklady spojené s povinnou publicitou, pokud ji objednatel požaduje. Zahrnuje zejména náklady na propagační a informační billboardy, tabule, internetovou propagaci, tiskoviny apod.</v>
      </c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75">
        <v>10</v>
      </c>
      <c r="B33" s="176" t="s">
        <v>174</v>
      </c>
      <c r="C33" s="185" t="s">
        <v>175</v>
      </c>
      <c r="D33" s="177" t="s">
        <v>141</v>
      </c>
      <c r="E33" s="178">
        <v>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142</v>
      </c>
      <c r="T33" s="181" t="s">
        <v>143</v>
      </c>
      <c r="U33" s="165">
        <v>0</v>
      </c>
      <c r="V33" s="165">
        <f>ROUND(E33*U33,2)</f>
        <v>0</v>
      </c>
      <c r="W33" s="165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144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63"/>
      <c r="B34" s="164"/>
      <c r="C34" s="261" t="s">
        <v>176</v>
      </c>
      <c r="D34" s="262"/>
      <c r="E34" s="262"/>
      <c r="F34" s="262"/>
      <c r="G34" s="262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146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82" t="str">
        <f>C34</f>
        <v>Náklady zhotovitele, související s prováděním zkoušek a revizí, jako např. kamerová zkouška napojení a průtočnosti nových dešťových vpustí, vyčištění tlakosacím vozem a zkoušky nad rámec KZP.</v>
      </c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75">
        <v>11</v>
      </c>
      <c r="B35" s="176" t="s">
        <v>177</v>
      </c>
      <c r="C35" s="185" t="s">
        <v>178</v>
      </c>
      <c r="D35" s="177" t="s">
        <v>141</v>
      </c>
      <c r="E35" s="178">
        <v>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179</v>
      </c>
      <c r="T35" s="181" t="s">
        <v>143</v>
      </c>
      <c r="U35" s="165">
        <v>0</v>
      </c>
      <c r="V35" s="165">
        <f>ROUND(E35*U35,2)</f>
        <v>0</v>
      </c>
      <c r="W35" s="165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144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3"/>
      <c r="B36" s="164"/>
      <c r="C36" s="261" t="s">
        <v>180</v>
      </c>
      <c r="D36" s="262"/>
      <c r="E36" s="262"/>
      <c r="F36" s="262"/>
      <c r="G36" s="262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146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75">
        <v>12</v>
      </c>
      <c r="B37" s="176" t="s">
        <v>181</v>
      </c>
      <c r="C37" s="185" t="s">
        <v>178</v>
      </c>
      <c r="D37" s="177" t="s">
        <v>141</v>
      </c>
      <c r="E37" s="178">
        <v>1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179</v>
      </c>
      <c r="T37" s="181" t="s">
        <v>143</v>
      </c>
      <c r="U37" s="165">
        <v>0</v>
      </c>
      <c r="V37" s="165">
        <f>ROUND(E37*U37,2)</f>
        <v>0</v>
      </c>
      <c r="W37" s="165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144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3"/>
      <c r="B38" s="164"/>
      <c r="C38" s="261" t="s">
        <v>182</v>
      </c>
      <c r="D38" s="262"/>
      <c r="E38" s="262"/>
      <c r="F38" s="262"/>
      <c r="G38" s="262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146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75">
        <v>13</v>
      </c>
      <c r="B39" s="176" t="s">
        <v>183</v>
      </c>
      <c r="C39" s="185" t="s">
        <v>178</v>
      </c>
      <c r="D39" s="177" t="s">
        <v>184</v>
      </c>
      <c r="E39" s="178">
        <v>1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0"/>
      <c r="S39" s="180" t="s">
        <v>179</v>
      </c>
      <c r="T39" s="181" t="s">
        <v>143</v>
      </c>
      <c r="U39" s="165">
        <v>0</v>
      </c>
      <c r="V39" s="165">
        <f>ROUND(E39*U39,2)</f>
        <v>0</v>
      </c>
      <c r="W39" s="165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144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3"/>
      <c r="B40" s="164"/>
      <c r="C40" s="261" t="s">
        <v>185</v>
      </c>
      <c r="D40" s="262"/>
      <c r="E40" s="262"/>
      <c r="F40" s="262"/>
      <c r="G40" s="262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146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x14ac:dyDescent="0.2">
      <c r="A41" s="5"/>
      <c r="B41" s="6"/>
      <c r="C41" s="186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v>15</v>
      </c>
      <c r="AF41">
        <v>21</v>
      </c>
    </row>
    <row r="42" spans="1:60" x14ac:dyDescent="0.2">
      <c r="A42" s="157"/>
      <c r="B42" s="158" t="s">
        <v>29</v>
      </c>
      <c r="C42" s="187"/>
      <c r="D42" s="159"/>
      <c r="E42" s="160"/>
      <c r="F42" s="160"/>
      <c r="G42" s="183">
        <f>G8+G22</f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E42">
        <f>SUMIF(L7:L40,AE41,G7:G40)</f>
        <v>0</v>
      </c>
      <c r="AF42">
        <f>SUMIF(L7:L40,AF41,G7:G40)</f>
        <v>0</v>
      </c>
      <c r="AG42" t="s">
        <v>186</v>
      </c>
    </row>
    <row r="43" spans="1:60" x14ac:dyDescent="0.2">
      <c r="C43" s="188"/>
      <c r="D43" s="145"/>
      <c r="AG43" t="s">
        <v>189</v>
      </c>
    </row>
    <row r="44" spans="1:60" x14ac:dyDescent="0.2">
      <c r="D44" s="145"/>
    </row>
    <row r="45" spans="1:60" x14ac:dyDescent="0.2">
      <c r="D45" s="145"/>
    </row>
    <row r="46" spans="1:60" x14ac:dyDescent="0.2">
      <c r="D46" s="145"/>
    </row>
    <row r="47" spans="1:60" x14ac:dyDescent="0.2">
      <c r="D47" s="145"/>
    </row>
    <row r="48" spans="1:60" x14ac:dyDescent="0.2">
      <c r="D48" s="145"/>
    </row>
    <row r="49" spans="4:4" x14ac:dyDescent="0.2">
      <c r="D49" s="145"/>
    </row>
    <row r="50" spans="4:4" x14ac:dyDescent="0.2">
      <c r="D50" s="145"/>
    </row>
    <row r="51" spans="4:4" x14ac:dyDescent="0.2">
      <c r="D51" s="145"/>
    </row>
    <row r="52" spans="4:4" x14ac:dyDescent="0.2">
      <c r="D52" s="145"/>
    </row>
    <row r="53" spans="4:4" x14ac:dyDescent="0.2">
      <c r="D53" s="145"/>
    </row>
    <row r="54" spans="4:4" x14ac:dyDescent="0.2">
      <c r="D54" s="145"/>
    </row>
    <row r="55" spans="4:4" x14ac:dyDescent="0.2">
      <c r="D55" s="145"/>
    </row>
    <row r="56" spans="4:4" x14ac:dyDescent="0.2">
      <c r="D56" s="145"/>
    </row>
    <row r="57" spans="4:4" x14ac:dyDescent="0.2">
      <c r="D57" s="145"/>
    </row>
    <row r="58" spans="4:4" x14ac:dyDescent="0.2">
      <c r="D58" s="145"/>
    </row>
    <row r="59" spans="4:4" x14ac:dyDescent="0.2">
      <c r="D59" s="145"/>
    </row>
    <row r="60" spans="4:4" x14ac:dyDescent="0.2">
      <c r="D60" s="145"/>
    </row>
    <row r="61" spans="4:4" x14ac:dyDescent="0.2">
      <c r="D61" s="145"/>
    </row>
    <row r="62" spans="4:4" x14ac:dyDescent="0.2">
      <c r="D62" s="145"/>
    </row>
    <row r="63" spans="4:4" x14ac:dyDescent="0.2">
      <c r="D63" s="145"/>
    </row>
    <row r="64" spans="4:4" x14ac:dyDescent="0.2">
      <c r="D64" s="145"/>
    </row>
    <row r="65" spans="4:4" x14ac:dyDescent="0.2">
      <c r="D65" s="145"/>
    </row>
    <row r="66" spans="4:4" x14ac:dyDescent="0.2">
      <c r="D66" s="145"/>
    </row>
    <row r="67" spans="4:4" x14ac:dyDescent="0.2">
      <c r="D67" s="145"/>
    </row>
    <row r="68" spans="4:4" x14ac:dyDescent="0.2">
      <c r="D68" s="145"/>
    </row>
    <row r="69" spans="4:4" x14ac:dyDescent="0.2">
      <c r="D69" s="145"/>
    </row>
    <row r="70" spans="4:4" x14ac:dyDescent="0.2">
      <c r="D70" s="145"/>
    </row>
    <row r="71" spans="4:4" x14ac:dyDescent="0.2">
      <c r="D71" s="145"/>
    </row>
    <row r="72" spans="4:4" x14ac:dyDescent="0.2">
      <c r="D72" s="145"/>
    </row>
    <row r="73" spans="4:4" x14ac:dyDescent="0.2">
      <c r="D73" s="145"/>
    </row>
    <row r="74" spans="4:4" x14ac:dyDescent="0.2">
      <c r="D74" s="145"/>
    </row>
    <row r="75" spans="4:4" x14ac:dyDescent="0.2">
      <c r="D75" s="145"/>
    </row>
    <row r="76" spans="4:4" x14ac:dyDescent="0.2">
      <c r="D76" s="145"/>
    </row>
    <row r="77" spans="4:4" x14ac:dyDescent="0.2">
      <c r="D77" s="145"/>
    </row>
    <row r="78" spans="4:4" x14ac:dyDescent="0.2">
      <c r="D78" s="145"/>
    </row>
    <row r="79" spans="4:4" x14ac:dyDescent="0.2">
      <c r="D79" s="145"/>
    </row>
    <row r="80" spans="4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C683" sheet="1"/>
  <mergeCells count="22">
    <mergeCell ref="C20:G20"/>
    <mergeCell ref="A1:G1"/>
    <mergeCell ref="C2:G2"/>
    <mergeCell ref="C3:G3"/>
    <mergeCell ref="C4:G4"/>
    <mergeCell ref="C10:G10"/>
    <mergeCell ref="C12:G12"/>
    <mergeCell ref="C14:G14"/>
    <mergeCell ref="C15:G15"/>
    <mergeCell ref="C16:G16"/>
    <mergeCell ref="C18:G18"/>
    <mergeCell ref="C19:G19"/>
    <mergeCell ref="C34:G34"/>
    <mergeCell ref="C36:G36"/>
    <mergeCell ref="C38:G38"/>
    <mergeCell ref="C40:G40"/>
    <mergeCell ref="C21:G21"/>
    <mergeCell ref="C24:G24"/>
    <mergeCell ref="C26:G26"/>
    <mergeCell ref="C28:G28"/>
    <mergeCell ref="C30:G30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190</v>
      </c>
      <c r="B1" s="265"/>
      <c r="C1" s="265"/>
      <c r="D1" s="265"/>
      <c r="E1" s="265"/>
      <c r="F1" s="265"/>
      <c r="G1" s="265"/>
      <c r="AG1" t="s">
        <v>112</v>
      </c>
    </row>
    <row r="2" spans="1:60" ht="24.95" customHeight="1" x14ac:dyDescent="0.2">
      <c r="A2" s="146" t="s">
        <v>7</v>
      </c>
      <c r="B2" s="71" t="s">
        <v>43</v>
      </c>
      <c r="C2" s="266" t="s">
        <v>44</v>
      </c>
      <c r="D2" s="267"/>
      <c r="E2" s="267"/>
      <c r="F2" s="267"/>
      <c r="G2" s="268"/>
      <c r="AG2" t="s">
        <v>113</v>
      </c>
    </row>
    <row r="3" spans="1:60" ht="24.95" customHeight="1" x14ac:dyDescent="0.2">
      <c r="A3" s="146" t="s">
        <v>8</v>
      </c>
      <c r="B3" s="71" t="s">
        <v>59</v>
      </c>
      <c r="C3" s="266" t="s">
        <v>60</v>
      </c>
      <c r="D3" s="267"/>
      <c r="E3" s="267"/>
      <c r="F3" s="267"/>
      <c r="G3" s="268"/>
      <c r="AC3" s="89" t="s">
        <v>113</v>
      </c>
      <c r="AG3" t="s">
        <v>115</v>
      </c>
    </row>
    <row r="4" spans="1:60" ht="24.95" customHeight="1" x14ac:dyDescent="0.2">
      <c r="A4" s="147" t="s">
        <v>9</v>
      </c>
      <c r="B4" s="148" t="s">
        <v>61</v>
      </c>
      <c r="C4" s="269" t="s">
        <v>60</v>
      </c>
      <c r="D4" s="270"/>
      <c r="E4" s="270"/>
      <c r="F4" s="270"/>
      <c r="G4" s="271"/>
      <c r="AG4" t="s">
        <v>116</v>
      </c>
    </row>
    <row r="5" spans="1:60" x14ac:dyDescent="0.2">
      <c r="D5" s="145"/>
    </row>
    <row r="6" spans="1:60" ht="38.25" x14ac:dyDescent="0.2">
      <c r="A6" s="150" t="s">
        <v>117</v>
      </c>
      <c r="B6" s="152" t="s">
        <v>118</v>
      </c>
      <c r="C6" s="152" t="s">
        <v>119</v>
      </c>
      <c r="D6" s="151" t="s">
        <v>120</v>
      </c>
      <c r="E6" s="150" t="s">
        <v>121</v>
      </c>
      <c r="F6" s="149" t="s">
        <v>122</v>
      </c>
      <c r="G6" s="150" t="s">
        <v>29</v>
      </c>
      <c r="H6" s="153" t="s">
        <v>30</v>
      </c>
      <c r="I6" s="153" t="s">
        <v>123</v>
      </c>
      <c r="J6" s="153" t="s">
        <v>31</v>
      </c>
      <c r="K6" s="153" t="s">
        <v>124</v>
      </c>
      <c r="L6" s="153" t="s">
        <v>125</v>
      </c>
      <c r="M6" s="153" t="s">
        <v>126</v>
      </c>
      <c r="N6" s="153" t="s">
        <v>127</v>
      </c>
      <c r="O6" s="153" t="s">
        <v>128</v>
      </c>
      <c r="P6" s="153" t="s">
        <v>129</v>
      </c>
      <c r="Q6" s="153" t="s">
        <v>130</v>
      </c>
      <c r="R6" s="153" t="s">
        <v>131</v>
      </c>
      <c r="S6" s="153" t="s">
        <v>132</v>
      </c>
      <c r="T6" s="153" t="s">
        <v>133</v>
      </c>
      <c r="U6" s="153" t="s">
        <v>134</v>
      </c>
      <c r="V6" s="153" t="s">
        <v>135</v>
      </c>
      <c r="W6" s="153" t="s">
        <v>136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9" t="s">
        <v>137</v>
      </c>
      <c r="B8" s="170" t="s">
        <v>72</v>
      </c>
      <c r="C8" s="184" t="s">
        <v>73</v>
      </c>
      <c r="D8" s="171"/>
      <c r="E8" s="172"/>
      <c r="F8" s="173"/>
      <c r="G8" s="173">
        <f>SUMIF(AG9:AG154,"&lt;&gt;NOR",G9:G154)</f>
        <v>0</v>
      </c>
      <c r="H8" s="173"/>
      <c r="I8" s="173">
        <f>SUM(I9:I154)</f>
        <v>0</v>
      </c>
      <c r="J8" s="173"/>
      <c r="K8" s="173">
        <f>SUM(K9:K154)</f>
        <v>0</v>
      </c>
      <c r="L8" s="173"/>
      <c r="M8" s="173">
        <f>SUM(M9:M154)</f>
        <v>0</v>
      </c>
      <c r="N8" s="173"/>
      <c r="O8" s="173">
        <f>SUM(O9:O154)</f>
        <v>3.5199999999999996</v>
      </c>
      <c r="P8" s="173"/>
      <c r="Q8" s="173">
        <f>SUM(Q9:Q154)</f>
        <v>396.96000000000004</v>
      </c>
      <c r="R8" s="173"/>
      <c r="S8" s="173"/>
      <c r="T8" s="174"/>
      <c r="U8" s="168"/>
      <c r="V8" s="168">
        <f>SUM(V9:V154)</f>
        <v>1836.44</v>
      </c>
      <c r="W8" s="168"/>
      <c r="AG8" t="s">
        <v>138</v>
      </c>
    </row>
    <row r="9" spans="1:60" ht="22.5" outlineLevel="1" x14ac:dyDescent="0.2">
      <c r="A9" s="175">
        <v>1</v>
      </c>
      <c r="B9" s="176" t="s">
        <v>191</v>
      </c>
      <c r="C9" s="185" t="s">
        <v>192</v>
      </c>
      <c r="D9" s="177" t="s">
        <v>193</v>
      </c>
      <c r="E9" s="178">
        <v>780.15000000000009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0.13800000000000001</v>
      </c>
      <c r="Q9" s="180">
        <f>ROUND(E9*P9,2)</f>
        <v>107.66</v>
      </c>
      <c r="R9" s="180" t="s">
        <v>194</v>
      </c>
      <c r="S9" s="180" t="s">
        <v>142</v>
      </c>
      <c r="T9" s="181" t="s">
        <v>142</v>
      </c>
      <c r="U9" s="165">
        <v>0.16</v>
      </c>
      <c r="V9" s="165">
        <f>ROUND(E9*U9,2)</f>
        <v>124.82</v>
      </c>
      <c r="W9" s="165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195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3"/>
      <c r="B10" s="164"/>
      <c r="C10" s="272" t="s">
        <v>196</v>
      </c>
      <c r="D10" s="273"/>
      <c r="E10" s="273"/>
      <c r="F10" s="273"/>
      <c r="G10" s="273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197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3"/>
      <c r="B11" s="164"/>
      <c r="C11" s="205" t="s">
        <v>198</v>
      </c>
      <c r="D11" s="189"/>
      <c r="E11" s="190">
        <v>780.15000000000009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199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1" x14ac:dyDescent="0.2">
      <c r="A12" s="175">
        <v>2</v>
      </c>
      <c r="B12" s="176" t="s">
        <v>200</v>
      </c>
      <c r="C12" s="185" t="s">
        <v>201</v>
      </c>
      <c r="D12" s="177" t="s">
        <v>193</v>
      </c>
      <c r="E12" s="178">
        <v>141.80000000000001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0.22500000000000001</v>
      </c>
      <c r="Q12" s="180">
        <f>ROUND(E12*P12,2)</f>
        <v>31.91</v>
      </c>
      <c r="R12" s="180" t="s">
        <v>194</v>
      </c>
      <c r="S12" s="180" t="s">
        <v>142</v>
      </c>
      <c r="T12" s="181" t="s">
        <v>142</v>
      </c>
      <c r="U12" s="165">
        <v>0.14200000000000002</v>
      </c>
      <c r="V12" s="165">
        <f>ROUND(E12*U12,2)</f>
        <v>20.14</v>
      </c>
      <c r="W12" s="165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195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3"/>
      <c r="B13" s="164"/>
      <c r="C13" s="272" t="s">
        <v>196</v>
      </c>
      <c r="D13" s="273"/>
      <c r="E13" s="273"/>
      <c r="F13" s="273"/>
      <c r="G13" s="273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197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3"/>
      <c r="B14" s="164"/>
      <c r="C14" s="205" t="s">
        <v>202</v>
      </c>
      <c r="D14" s="189"/>
      <c r="E14" s="190">
        <v>141.80000000000001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199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75">
        <v>3</v>
      </c>
      <c r="B15" s="176" t="s">
        <v>203</v>
      </c>
      <c r="C15" s="185" t="s">
        <v>204</v>
      </c>
      <c r="D15" s="177" t="s">
        <v>193</v>
      </c>
      <c r="E15" s="178">
        <v>13.700000000000001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0.26400000000000001</v>
      </c>
      <c r="Q15" s="180">
        <f>ROUND(E15*P15,2)</f>
        <v>3.62</v>
      </c>
      <c r="R15" s="180" t="s">
        <v>194</v>
      </c>
      <c r="S15" s="180" t="s">
        <v>142</v>
      </c>
      <c r="T15" s="181" t="s">
        <v>142</v>
      </c>
      <c r="U15" s="165">
        <v>0.89462000000000008</v>
      </c>
      <c r="V15" s="165">
        <f>ROUND(E15*U15,2)</f>
        <v>12.26</v>
      </c>
      <c r="W15" s="165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195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63"/>
      <c r="B16" s="164"/>
      <c r="C16" s="261" t="s">
        <v>205</v>
      </c>
      <c r="D16" s="262"/>
      <c r="E16" s="262"/>
      <c r="F16" s="262"/>
      <c r="G16" s="262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146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82" t="str">
        <f>C16</f>
        <v>Rozebrání mozaikové dlažební kostky uložené do betonového lože s naložením na dopravní prostředek. Bourání dlažební kostky včetně lože.</v>
      </c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3"/>
      <c r="B17" s="164"/>
      <c r="C17" s="263" t="s">
        <v>206</v>
      </c>
      <c r="D17" s="264"/>
      <c r="E17" s="264"/>
      <c r="F17" s="264"/>
      <c r="G17" s="264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146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5">
        <v>4</v>
      </c>
      <c r="B18" s="176" t="s">
        <v>207</v>
      </c>
      <c r="C18" s="185" t="s">
        <v>208</v>
      </c>
      <c r="D18" s="177" t="s">
        <v>193</v>
      </c>
      <c r="E18" s="178">
        <v>3.4000000000000004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0.48000000000000004</v>
      </c>
      <c r="Q18" s="180">
        <f>ROUND(E18*P18,2)</f>
        <v>1.63</v>
      </c>
      <c r="R18" s="180" t="s">
        <v>194</v>
      </c>
      <c r="S18" s="180" t="s">
        <v>142</v>
      </c>
      <c r="T18" s="181" t="s">
        <v>142</v>
      </c>
      <c r="U18" s="165">
        <v>1.5070000000000001</v>
      </c>
      <c r="V18" s="165">
        <f>ROUND(E18*U18,2)</f>
        <v>5.12</v>
      </c>
      <c r="W18" s="165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195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3"/>
      <c r="B19" s="164"/>
      <c r="C19" s="261" t="s">
        <v>209</v>
      </c>
      <c r="D19" s="262"/>
      <c r="E19" s="262"/>
      <c r="F19" s="262"/>
      <c r="G19" s="262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146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2" t="str">
        <f>C19</f>
        <v>Rozebrání velké žulové dlažební kostky uložené do betonového lože s naložením na dopravní prostředek. Bourání dlažební kostky včetně lože.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63"/>
      <c r="B20" s="164"/>
      <c r="C20" s="263" t="s">
        <v>210</v>
      </c>
      <c r="D20" s="264"/>
      <c r="E20" s="264"/>
      <c r="F20" s="264"/>
      <c r="G20" s="2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146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75">
        <v>5</v>
      </c>
      <c r="B21" s="176" t="s">
        <v>211</v>
      </c>
      <c r="C21" s="185" t="s">
        <v>212</v>
      </c>
      <c r="D21" s="177" t="s">
        <v>193</v>
      </c>
      <c r="E21" s="178">
        <v>143.9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0.36000000000000004</v>
      </c>
      <c r="Q21" s="180">
        <f>ROUND(E21*P21,2)</f>
        <v>51.8</v>
      </c>
      <c r="R21" s="180" t="s">
        <v>194</v>
      </c>
      <c r="S21" s="180" t="s">
        <v>142</v>
      </c>
      <c r="T21" s="181" t="s">
        <v>142</v>
      </c>
      <c r="U21" s="165">
        <v>4.5000000000000005E-2</v>
      </c>
      <c r="V21" s="165">
        <f>ROUND(E21*U21,2)</f>
        <v>6.48</v>
      </c>
      <c r="W21" s="165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195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63"/>
      <c r="B22" s="164"/>
      <c r="C22" s="261" t="s">
        <v>213</v>
      </c>
      <c r="D22" s="262"/>
      <c r="E22" s="262"/>
      <c r="F22" s="262"/>
      <c r="G22" s="262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146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82" t="str">
        <f>C22</f>
        <v>Rozebrání drobné žulové dlažební kostky uložené do betonového lože s naložením na dopravní prostředek. Bourání dlažební kostky včetně lože.</v>
      </c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63"/>
      <c r="B23" s="164"/>
      <c r="C23" s="263" t="s">
        <v>214</v>
      </c>
      <c r="D23" s="264"/>
      <c r="E23" s="264"/>
      <c r="F23" s="264"/>
      <c r="G23" s="264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146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3"/>
      <c r="B24" s="164"/>
      <c r="C24" s="205" t="s">
        <v>215</v>
      </c>
      <c r="D24" s="189"/>
      <c r="E24" s="190">
        <v>139.5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199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3"/>
      <c r="B25" s="164"/>
      <c r="C25" s="205" t="s">
        <v>216</v>
      </c>
      <c r="D25" s="189"/>
      <c r="E25" s="190">
        <v>4.4000000000000004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199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75">
        <v>6</v>
      </c>
      <c r="B26" s="176" t="s">
        <v>217</v>
      </c>
      <c r="C26" s="185" t="s">
        <v>218</v>
      </c>
      <c r="D26" s="177" t="s">
        <v>219</v>
      </c>
      <c r="E26" s="178">
        <v>19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0</v>
      </c>
      <c r="O26" s="180">
        <f>ROUND(E26*N26,2)</f>
        <v>0</v>
      </c>
      <c r="P26" s="180">
        <v>0.22</v>
      </c>
      <c r="Q26" s="180">
        <f>ROUND(E26*P26,2)</f>
        <v>4.18</v>
      </c>
      <c r="R26" s="180" t="s">
        <v>194</v>
      </c>
      <c r="S26" s="180" t="s">
        <v>142</v>
      </c>
      <c r="T26" s="181" t="s">
        <v>142</v>
      </c>
      <c r="U26" s="165">
        <v>0.14300000000000002</v>
      </c>
      <c r="V26" s="165">
        <f>ROUND(E26*U26,2)</f>
        <v>2.72</v>
      </c>
      <c r="W26" s="165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195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3"/>
      <c r="B27" s="164"/>
      <c r="C27" s="272" t="s">
        <v>220</v>
      </c>
      <c r="D27" s="273"/>
      <c r="E27" s="273"/>
      <c r="F27" s="273"/>
      <c r="G27" s="273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197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82" t="str">
        <f>C27</f>
        <v>s vybouráním lože, s přemístěním hmot na skládku na vzdálenost do 3 m nebo naložením na dopravní prostředek</v>
      </c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75">
        <v>7</v>
      </c>
      <c r="B28" s="176" t="s">
        <v>221</v>
      </c>
      <c r="C28" s="185" t="s">
        <v>222</v>
      </c>
      <c r="D28" s="177" t="s">
        <v>219</v>
      </c>
      <c r="E28" s="178">
        <v>601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0</v>
      </c>
      <c r="O28" s="180">
        <f>ROUND(E28*N28,2)</f>
        <v>0</v>
      </c>
      <c r="P28" s="180">
        <v>0.27</v>
      </c>
      <c r="Q28" s="180">
        <f>ROUND(E28*P28,2)</f>
        <v>162.27000000000001</v>
      </c>
      <c r="R28" s="180" t="s">
        <v>194</v>
      </c>
      <c r="S28" s="180" t="s">
        <v>142</v>
      </c>
      <c r="T28" s="181" t="s">
        <v>142</v>
      </c>
      <c r="U28" s="165">
        <v>0.12300000000000001</v>
      </c>
      <c r="V28" s="165">
        <f>ROUND(E28*U28,2)</f>
        <v>73.92</v>
      </c>
      <c r="W28" s="165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195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3"/>
      <c r="B29" s="164"/>
      <c r="C29" s="272" t="s">
        <v>220</v>
      </c>
      <c r="D29" s="273"/>
      <c r="E29" s="273"/>
      <c r="F29" s="273"/>
      <c r="G29" s="273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197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82" t="str">
        <f>C29</f>
        <v>s vybouráním lože, s přemístěním hmot na skládku na vzdálenost do 3 m nebo naložením na dopravní prostředek</v>
      </c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3"/>
      <c r="B30" s="164"/>
      <c r="C30" s="205" t="s">
        <v>223</v>
      </c>
      <c r="D30" s="189"/>
      <c r="E30" s="190">
        <v>199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199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3"/>
      <c r="B31" s="164"/>
      <c r="C31" s="205" t="s">
        <v>224</v>
      </c>
      <c r="D31" s="189"/>
      <c r="E31" s="190">
        <v>402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199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75">
        <v>8</v>
      </c>
      <c r="B32" s="176" t="s">
        <v>225</v>
      </c>
      <c r="C32" s="185" t="s">
        <v>226</v>
      </c>
      <c r="D32" s="177" t="s">
        <v>219</v>
      </c>
      <c r="E32" s="178">
        <v>294.70000000000005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80">
        <v>0</v>
      </c>
      <c r="O32" s="180">
        <f>ROUND(E32*N32,2)</f>
        <v>0</v>
      </c>
      <c r="P32" s="180">
        <v>0.115</v>
      </c>
      <c r="Q32" s="180">
        <f>ROUND(E32*P32,2)</f>
        <v>33.89</v>
      </c>
      <c r="R32" s="180" t="s">
        <v>194</v>
      </c>
      <c r="S32" s="180" t="s">
        <v>142</v>
      </c>
      <c r="T32" s="181" t="s">
        <v>142</v>
      </c>
      <c r="U32" s="165">
        <v>0.13700000000000001</v>
      </c>
      <c r="V32" s="165">
        <f>ROUND(E32*U32,2)</f>
        <v>40.369999999999997</v>
      </c>
      <c r="W32" s="165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195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3"/>
      <c r="B33" s="164"/>
      <c r="C33" s="272" t="s">
        <v>220</v>
      </c>
      <c r="D33" s="273"/>
      <c r="E33" s="273"/>
      <c r="F33" s="273"/>
      <c r="G33" s="273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197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82" t="str">
        <f>C33</f>
        <v>s vybouráním lože, s přemístěním hmot na skládku na vzdálenost do 3 m nebo naložením na dopravní prostředek</v>
      </c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63"/>
      <c r="B34" s="164"/>
      <c r="C34" s="263" t="s">
        <v>227</v>
      </c>
      <c r="D34" s="264"/>
      <c r="E34" s="264"/>
      <c r="F34" s="264"/>
      <c r="G34" s="264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146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82" t="str">
        <f>C34</f>
        <v>Potřebné množství rozebrané dlažební kostky se použije na znovuosazení, odvezena a uložena na meziskládku. Nezapočteno do odvozu a uložení na skládku.</v>
      </c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3"/>
      <c r="B35" s="164"/>
      <c r="C35" s="205" t="s">
        <v>228</v>
      </c>
      <c r="D35" s="189"/>
      <c r="E35" s="190">
        <v>139.10000000000002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199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3"/>
      <c r="B36" s="164"/>
      <c r="C36" s="205" t="s">
        <v>229</v>
      </c>
      <c r="D36" s="189"/>
      <c r="E36" s="190">
        <v>56.400000000000006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199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3"/>
      <c r="B37" s="164"/>
      <c r="C37" s="205" t="s">
        <v>230</v>
      </c>
      <c r="D37" s="189"/>
      <c r="E37" s="190">
        <v>99.2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199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5">
        <v>9</v>
      </c>
      <c r="B38" s="176" t="s">
        <v>231</v>
      </c>
      <c r="C38" s="185" t="s">
        <v>232</v>
      </c>
      <c r="D38" s="177" t="s">
        <v>233</v>
      </c>
      <c r="E38" s="178">
        <v>69.079280000000011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 t="s">
        <v>234</v>
      </c>
      <c r="S38" s="180" t="s">
        <v>142</v>
      </c>
      <c r="T38" s="181" t="s">
        <v>142</v>
      </c>
      <c r="U38" s="165">
        <v>1.548</v>
      </c>
      <c r="V38" s="165">
        <f>ROUND(E38*U38,2)</f>
        <v>106.93</v>
      </c>
      <c r="W38" s="165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195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3"/>
      <c r="B39" s="164"/>
      <c r="C39" s="272" t="s">
        <v>235</v>
      </c>
      <c r="D39" s="273"/>
      <c r="E39" s="273"/>
      <c r="F39" s="273"/>
      <c r="G39" s="273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197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82" t="str">
        <f>C39</f>
        <v>příplatek k cenám vykopávek za ztížení vykopávky v blízkosti podzemního vedení nebo výbušnin v horninách jakékoliv třídy,</v>
      </c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3"/>
      <c r="B40" s="164"/>
      <c r="C40" s="205" t="s">
        <v>236</v>
      </c>
      <c r="D40" s="189"/>
      <c r="E40" s="190">
        <v>5.6960000000000006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199</v>
      </c>
      <c r="AH40" s="154">
        <v>5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3"/>
      <c r="B41" s="164"/>
      <c r="C41" s="205" t="s">
        <v>237</v>
      </c>
      <c r="D41" s="189"/>
      <c r="E41" s="190">
        <v>24.372000000000003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199</v>
      </c>
      <c r="AH41" s="154">
        <v>5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3"/>
      <c r="B42" s="164"/>
      <c r="C42" s="205" t="s">
        <v>238</v>
      </c>
      <c r="D42" s="189"/>
      <c r="E42" s="190">
        <v>24.372000000000003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199</v>
      </c>
      <c r="AH42" s="154">
        <v>5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3"/>
      <c r="B43" s="164"/>
      <c r="C43" s="205" t="s">
        <v>239</v>
      </c>
      <c r="D43" s="189"/>
      <c r="E43" s="190">
        <v>4.3800000000000008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199</v>
      </c>
      <c r="AH43" s="154">
        <v>5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3"/>
      <c r="B44" s="164"/>
      <c r="C44" s="205" t="s">
        <v>240</v>
      </c>
      <c r="D44" s="189"/>
      <c r="E44" s="190">
        <v>9.5104800000000012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199</v>
      </c>
      <c r="AH44" s="154">
        <v>5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3"/>
      <c r="B45" s="164"/>
      <c r="C45" s="205" t="s">
        <v>241</v>
      </c>
      <c r="D45" s="189"/>
      <c r="E45" s="190">
        <v>0.74880000000000002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199</v>
      </c>
      <c r="AH45" s="154">
        <v>5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75">
        <v>10</v>
      </c>
      <c r="B46" s="176" t="s">
        <v>242</v>
      </c>
      <c r="C46" s="185" t="s">
        <v>243</v>
      </c>
      <c r="D46" s="177" t="s">
        <v>233</v>
      </c>
      <c r="E46" s="178">
        <v>47.535000000000004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234</v>
      </c>
      <c r="S46" s="180" t="s">
        <v>142</v>
      </c>
      <c r="T46" s="181" t="s">
        <v>142</v>
      </c>
      <c r="U46" s="165">
        <v>9.7000000000000003E-2</v>
      </c>
      <c r="V46" s="165">
        <f>ROUND(E46*U46,2)</f>
        <v>4.6100000000000003</v>
      </c>
      <c r="W46" s="165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195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3"/>
      <c r="B47" s="164"/>
      <c r="C47" s="272" t="s">
        <v>244</v>
      </c>
      <c r="D47" s="273"/>
      <c r="E47" s="273"/>
      <c r="F47" s="273"/>
      <c r="G47" s="273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197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82" t="str">
        <f>C47</f>
        <v>nebo lesní půdy, s vodorovným přemístěním na hromady v místě upotřebení nebo na dočasné či trvalé skládky se složením</v>
      </c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63"/>
      <c r="B48" s="164"/>
      <c r="C48" s="263" t="s">
        <v>245</v>
      </c>
      <c r="D48" s="264"/>
      <c r="E48" s="264"/>
      <c r="F48" s="264"/>
      <c r="G48" s="264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146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82" t="str">
        <f>C48</f>
        <v>Potřebné množství vybrané ornice se použije na znovuohumusování, odvezena a uložena na meziskládku. Nezapočteno do odvozu a uložení na skládku.</v>
      </c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3"/>
      <c r="B49" s="164"/>
      <c r="C49" s="205" t="s">
        <v>246</v>
      </c>
      <c r="D49" s="189"/>
      <c r="E49" s="190">
        <v>47.535000000000004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199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2.5" outlineLevel="1" x14ac:dyDescent="0.2">
      <c r="A50" s="175">
        <v>11</v>
      </c>
      <c r="B50" s="176" t="s">
        <v>247</v>
      </c>
      <c r="C50" s="185" t="s">
        <v>248</v>
      </c>
      <c r="D50" s="177" t="s">
        <v>233</v>
      </c>
      <c r="E50" s="178">
        <v>56.96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 t="s">
        <v>234</v>
      </c>
      <c r="S50" s="180" t="s">
        <v>142</v>
      </c>
      <c r="T50" s="181" t="s">
        <v>142</v>
      </c>
      <c r="U50" s="165">
        <v>0.23600000000000002</v>
      </c>
      <c r="V50" s="165">
        <f>ROUND(E50*U50,2)</f>
        <v>13.44</v>
      </c>
      <c r="W50" s="165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195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3"/>
      <c r="B51" s="164"/>
      <c r="C51" s="272" t="s">
        <v>249</v>
      </c>
      <c r="D51" s="273"/>
      <c r="E51" s="273"/>
      <c r="F51" s="273"/>
      <c r="G51" s="273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197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82" t="str">
        <f>C51</f>
        <v>s přemístěním výkopku v příčných profilech na vzdálenost do 15 m nebo s naložením na dopravní prostředek.</v>
      </c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3"/>
      <c r="B52" s="164"/>
      <c r="C52" s="205" t="s">
        <v>250</v>
      </c>
      <c r="D52" s="189"/>
      <c r="E52" s="190">
        <v>56.96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199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75">
        <v>12</v>
      </c>
      <c r="B53" s="176" t="s">
        <v>251</v>
      </c>
      <c r="C53" s="185" t="s">
        <v>252</v>
      </c>
      <c r="D53" s="177" t="s">
        <v>233</v>
      </c>
      <c r="E53" s="178">
        <v>243.72000000000003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0" t="s">
        <v>234</v>
      </c>
      <c r="S53" s="180" t="s">
        <v>142</v>
      </c>
      <c r="T53" s="181" t="s">
        <v>142</v>
      </c>
      <c r="U53" s="165">
        <v>0.223</v>
      </c>
      <c r="V53" s="165">
        <f>ROUND(E53*U53,2)</f>
        <v>54.35</v>
      </c>
      <c r="W53" s="165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195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3"/>
      <c r="B54" s="164"/>
      <c r="C54" s="272" t="s">
        <v>249</v>
      </c>
      <c r="D54" s="273"/>
      <c r="E54" s="273"/>
      <c r="F54" s="273"/>
      <c r="G54" s="273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197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82" t="str">
        <f>C54</f>
        <v>s přemístěním výkopku v příčných profilech na vzdálenost do 15 m nebo s naložením na dopravní prostředek.</v>
      </c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3"/>
      <c r="B55" s="164"/>
      <c r="C55" s="205" t="s">
        <v>253</v>
      </c>
      <c r="D55" s="189"/>
      <c r="E55" s="190">
        <v>18.405000000000001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199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3"/>
      <c r="B56" s="164"/>
      <c r="C56" s="205" t="s">
        <v>254</v>
      </c>
      <c r="D56" s="189"/>
      <c r="E56" s="190">
        <v>225.31500000000003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199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75">
        <v>13</v>
      </c>
      <c r="B57" s="176" t="s">
        <v>255</v>
      </c>
      <c r="C57" s="185" t="s">
        <v>256</v>
      </c>
      <c r="D57" s="177" t="s">
        <v>233</v>
      </c>
      <c r="E57" s="178">
        <v>48.744000000000007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 t="s">
        <v>234</v>
      </c>
      <c r="S57" s="180" t="s">
        <v>142</v>
      </c>
      <c r="T57" s="181" t="s">
        <v>142</v>
      </c>
      <c r="U57" s="165">
        <v>8.8000000000000009E-2</v>
      </c>
      <c r="V57" s="165">
        <f>ROUND(E57*U57,2)</f>
        <v>4.29</v>
      </c>
      <c r="W57" s="165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195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3"/>
      <c r="B58" s="164"/>
      <c r="C58" s="272" t="s">
        <v>249</v>
      </c>
      <c r="D58" s="273"/>
      <c r="E58" s="273"/>
      <c r="F58" s="273"/>
      <c r="G58" s="273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197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82" t="str">
        <f>C58</f>
        <v>s přemístěním výkopku v příčných profilech na vzdálenost do 15 m nebo s naložením na dopravní prostředek.</v>
      </c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3"/>
      <c r="B59" s="164"/>
      <c r="C59" s="205" t="s">
        <v>257</v>
      </c>
      <c r="D59" s="189"/>
      <c r="E59" s="190">
        <v>48.744000000000007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199</v>
      </c>
      <c r="AH59" s="154">
        <v>5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75">
        <v>14</v>
      </c>
      <c r="B60" s="176" t="s">
        <v>258</v>
      </c>
      <c r="C60" s="185" t="s">
        <v>259</v>
      </c>
      <c r="D60" s="177" t="s">
        <v>233</v>
      </c>
      <c r="E60" s="178">
        <v>243.72000000000003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 t="s">
        <v>234</v>
      </c>
      <c r="S60" s="180" t="s">
        <v>142</v>
      </c>
      <c r="T60" s="181" t="s">
        <v>142</v>
      </c>
      <c r="U60" s="165">
        <v>0.43400000000000005</v>
      </c>
      <c r="V60" s="165">
        <f>ROUND(E60*U60,2)</f>
        <v>105.77</v>
      </c>
      <c r="W60" s="165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195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63"/>
      <c r="B61" s="164"/>
      <c r="C61" s="272" t="s">
        <v>249</v>
      </c>
      <c r="D61" s="273"/>
      <c r="E61" s="273"/>
      <c r="F61" s="273"/>
      <c r="G61" s="273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197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82" t="str">
        <f>C61</f>
        <v>s přemístěním výkopku v příčných profilech na vzdálenost do 15 m nebo s naložením na dopravní prostředek.</v>
      </c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3"/>
      <c r="B62" s="164"/>
      <c r="C62" s="205" t="s">
        <v>260</v>
      </c>
      <c r="D62" s="189"/>
      <c r="E62" s="190">
        <v>243.72000000000003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199</v>
      </c>
      <c r="AH62" s="154">
        <v>5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75">
        <v>15</v>
      </c>
      <c r="B63" s="176" t="s">
        <v>261</v>
      </c>
      <c r="C63" s="185" t="s">
        <v>262</v>
      </c>
      <c r="D63" s="177" t="s">
        <v>233</v>
      </c>
      <c r="E63" s="178">
        <v>48.744000000000007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0" t="s">
        <v>234</v>
      </c>
      <c r="S63" s="180" t="s">
        <v>142</v>
      </c>
      <c r="T63" s="181" t="s">
        <v>142</v>
      </c>
      <c r="U63" s="165">
        <v>0.11900000000000001</v>
      </c>
      <c r="V63" s="165">
        <f>ROUND(E63*U63,2)</f>
        <v>5.8</v>
      </c>
      <c r="W63" s="165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195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63"/>
      <c r="B64" s="164"/>
      <c r="C64" s="272" t="s">
        <v>249</v>
      </c>
      <c r="D64" s="273"/>
      <c r="E64" s="273"/>
      <c r="F64" s="273"/>
      <c r="G64" s="273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197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82" t="str">
        <f>C64</f>
        <v>s přemístěním výkopku v příčných profilech na vzdálenost do 15 m nebo s naložením na dopravní prostředek.</v>
      </c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3"/>
      <c r="B65" s="164"/>
      <c r="C65" s="205" t="s">
        <v>263</v>
      </c>
      <c r="D65" s="189"/>
      <c r="E65" s="190">
        <v>48.744000000000007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199</v>
      </c>
      <c r="AH65" s="154">
        <v>5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75">
        <v>16</v>
      </c>
      <c r="B66" s="176" t="s">
        <v>264</v>
      </c>
      <c r="C66" s="185" t="s">
        <v>265</v>
      </c>
      <c r="D66" s="177" t="s">
        <v>233</v>
      </c>
      <c r="E66" s="178">
        <v>475.32000000000005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80">
        <v>5.8900000000000003E-3</v>
      </c>
      <c r="O66" s="180">
        <f>ROUND(E66*N66,2)</f>
        <v>2.8</v>
      </c>
      <c r="P66" s="180">
        <v>0</v>
      </c>
      <c r="Q66" s="180">
        <f>ROUND(E66*P66,2)</f>
        <v>0</v>
      </c>
      <c r="R66" s="180" t="s">
        <v>234</v>
      </c>
      <c r="S66" s="180" t="s">
        <v>142</v>
      </c>
      <c r="T66" s="181" t="s">
        <v>142</v>
      </c>
      <c r="U66" s="165">
        <v>0.84300000000000008</v>
      </c>
      <c r="V66" s="165">
        <f>ROUND(E66*U66,2)</f>
        <v>400.69</v>
      </c>
      <c r="W66" s="165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195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3"/>
      <c r="B67" s="164"/>
      <c r="C67" s="272" t="s">
        <v>249</v>
      </c>
      <c r="D67" s="273"/>
      <c r="E67" s="273"/>
      <c r="F67" s="273"/>
      <c r="G67" s="273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197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82" t="str">
        <f>C67</f>
        <v>s přemístěním výkopku v příčných profilech na vzdálenost do 15 m nebo s naložením na dopravní prostředek.</v>
      </c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63"/>
      <c r="B68" s="164"/>
      <c r="C68" s="205" t="s">
        <v>266</v>
      </c>
      <c r="D68" s="189"/>
      <c r="E68" s="190">
        <v>475.32000000000005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199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75">
        <v>17</v>
      </c>
      <c r="B69" s="176" t="s">
        <v>267</v>
      </c>
      <c r="C69" s="185" t="s">
        <v>268</v>
      </c>
      <c r="D69" s="177" t="s">
        <v>233</v>
      </c>
      <c r="E69" s="178">
        <v>37.025000000000006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 t="s">
        <v>234</v>
      </c>
      <c r="S69" s="180" t="s">
        <v>142</v>
      </c>
      <c r="T69" s="181" t="s">
        <v>142</v>
      </c>
      <c r="U69" s="165">
        <v>0.20300000000000001</v>
      </c>
      <c r="V69" s="165">
        <f>ROUND(E69*U69,2)</f>
        <v>7.52</v>
      </c>
      <c r="W69" s="165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195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3"/>
      <c r="B70" s="164"/>
      <c r="C70" s="272" t="s">
        <v>269</v>
      </c>
      <c r="D70" s="273"/>
      <c r="E70" s="273"/>
      <c r="F70" s="273"/>
      <c r="G70" s="273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197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3"/>
      <c r="B71" s="164"/>
      <c r="C71" s="263" t="s">
        <v>270</v>
      </c>
      <c r="D71" s="264"/>
      <c r="E71" s="264"/>
      <c r="F71" s="264"/>
      <c r="G71" s="264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146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3"/>
      <c r="B72" s="164"/>
      <c r="C72" s="205" t="s">
        <v>271</v>
      </c>
      <c r="D72" s="189"/>
      <c r="E72" s="190">
        <v>37.025000000000006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199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63"/>
      <c r="B73" s="164"/>
      <c r="C73" s="206" t="s">
        <v>272</v>
      </c>
      <c r="D73" s="191"/>
      <c r="E73" s="192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199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3"/>
      <c r="B74" s="164"/>
      <c r="C74" s="207" t="s">
        <v>273</v>
      </c>
      <c r="D74" s="191"/>
      <c r="E74" s="192">
        <v>370.25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199</v>
      </c>
      <c r="AH74" s="154">
        <v>2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63"/>
      <c r="B75" s="164"/>
      <c r="C75" s="206" t="s">
        <v>274</v>
      </c>
      <c r="D75" s="191"/>
      <c r="E75" s="192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199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75">
        <v>18</v>
      </c>
      <c r="B76" s="176" t="s">
        <v>275</v>
      </c>
      <c r="C76" s="185" t="s">
        <v>276</v>
      </c>
      <c r="D76" s="177" t="s">
        <v>233</v>
      </c>
      <c r="E76" s="178">
        <v>43.800000000000004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0" t="s">
        <v>234</v>
      </c>
      <c r="S76" s="180" t="s">
        <v>142</v>
      </c>
      <c r="T76" s="181" t="s">
        <v>142</v>
      </c>
      <c r="U76" s="165">
        <v>0.49500000000000005</v>
      </c>
      <c r="V76" s="165">
        <f>ROUND(E76*U76,2)</f>
        <v>21.68</v>
      </c>
      <c r="W76" s="165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195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 x14ac:dyDescent="0.2">
      <c r="A77" s="163"/>
      <c r="B77" s="164"/>
      <c r="C77" s="272" t="s">
        <v>277</v>
      </c>
      <c r="D77" s="273"/>
      <c r="E77" s="273"/>
      <c r="F77" s="273"/>
      <c r="G77" s="273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197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82" t="str">
        <f>C77</f>
        <v>zapažených i nezapažených s urovnáním dna do předepsaného profilu a spádu, s přehozením výkopku na přilehlém terénu na vzdálenost do 3 m od podélné osy rýhy nebo s naložením výkopku na dopravní prostředek.</v>
      </c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63"/>
      <c r="B78" s="164"/>
      <c r="C78" s="205" t="s">
        <v>278</v>
      </c>
      <c r="D78" s="189"/>
      <c r="E78" s="190">
        <v>43.800000000000004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199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22.5" outlineLevel="1" x14ac:dyDescent="0.2">
      <c r="A79" s="175">
        <v>19</v>
      </c>
      <c r="B79" s="176" t="s">
        <v>279</v>
      </c>
      <c r="C79" s="185" t="s">
        <v>280</v>
      </c>
      <c r="D79" s="177" t="s">
        <v>233</v>
      </c>
      <c r="E79" s="178">
        <v>95.104800000000012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80">
        <v>0</v>
      </c>
      <c r="O79" s="180">
        <f>ROUND(E79*N79,2)</f>
        <v>0</v>
      </c>
      <c r="P79" s="180">
        <v>0</v>
      </c>
      <c r="Q79" s="180">
        <f>ROUND(E79*P79,2)</f>
        <v>0</v>
      </c>
      <c r="R79" s="180" t="s">
        <v>234</v>
      </c>
      <c r="S79" s="180" t="s">
        <v>142</v>
      </c>
      <c r="T79" s="181" t="s">
        <v>142</v>
      </c>
      <c r="U79" s="165">
        <v>4.6180000000000003</v>
      </c>
      <c r="V79" s="165">
        <f>ROUND(E79*U79,2)</f>
        <v>439.19</v>
      </c>
      <c r="W79" s="165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195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ht="33.75" outlineLevel="1" x14ac:dyDescent="0.2">
      <c r="A80" s="163"/>
      <c r="B80" s="164"/>
      <c r="C80" s="272" t="s">
        <v>281</v>
      </c>
      <c r="D80" s="273"/>
      <c r="E80" s="273"/>
      <c r="F80" s="273"/>
      <c r="G80" s="273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197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82" t="str">
        <f>C80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3"/>
      <c r="B81" s="164"/>
      <c r="C81" s="263" t="s">
        <v>282</v>
      </c>
      <c r="D81" s="264"/>
      <c r="E81" s="264"/>
      <c r="F81" s="264"/>
      <c r="G81" s="264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146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3"/>
      <c r="B82" s="164"/>
      <c r="C82" s="205" t="s">
        <v>283</v>
      </c>
      <c r="D82" s="189"/>
      <c r="E82" s="190">
        <v>14.256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199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63"/>
      <c r="B83" s="164"/>
      <c r="C83" s="205" t="s">
        <v>284</v>
      </c>
      <c r="D83" s="189"/>
      <c r="E83" s="190">
        <v>76.032000000000011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199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3"/>
      <c r="B84" s="164"/>
      <c r="C84" s="205" t="s">
        <v>285</v>
      </c>
      <c r="D84" s="189"/>
      <c r="E84" s="190">
        <v>4.8168000000000006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199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22.5" outlineLevel="1" x14ac:dyDescent="0.2">
      <c r="A85" s="175">
        <v>20</v>
      </c>
      <c r="B85" s="176" t="s">
        <v>286</v>
      </c>
      <c r="C85" s="185" t="s">
        <v>287</v>
      </c>
      <c r="D85" s="177" t="s">
        <v>233</v>
      </c>
      <c r="E85" s="178">
        <v>27.78096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234</v>
      </c>
      <c r="S85" s="180" t="s">
        <v>142</v>
      </c>
      <c r="T85" s="181" t="s">
        <v>142</v>
      </c>
      <c r="U85" s="165">
        <v>0.74700000000000011</v>
      </c>
      <c r="V85" s="165">
        <f>ROUND(E85*U85,2)</f>
        <v>20.75</v>
      </c>
      <c r="W85" s="165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195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33.75" outlineLevel="1" x14ac:dyDescent="0.2">
      <c r="A86" s="163"/>
      <c r="B86" s="164"/>
      <c r="C86" s="272" t="s">
        <v>281</v>
      </c>
      <c r="D86" s="273"/>
      <c r="E86" s="273"/>
      <c r="F86" s="273"/>
      <c r="G86" s="273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197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82" t="str">
        <f>C86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3"/>
      <c r="B87" s="164"/>
      <c r="C87" s="205" t="s">
        <v>288</v>
      </c>
      <c r="D87" s="189"/>
      <c r="E87" s="190">
        <v>8.7600000000000016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199</v>
      </c>
      <c r="AH87" s="154">
        <v>5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3"/>
      <c r="B88" s="164"/>
      <c r="C88" s="205" t="s">
        <v>289</v>
      </c>
      <c r="D88" s="189"/>
      <c r="E88" s="190">
        <v>19.020960000000002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199</v>
      </c>
      <c r="AH88" s="154">
        <v>5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75">
        <v>21</v>
      </c>
      <c r="B89" s="176" t="s">
        <v>290</v>
      </c>
      <c r="C89" s="185" t="s">
        <v>291</v>
      </c>
      <c r="D89" s="177" t="s">
        <v>233</v>
      </c>
      <c r="E89" s="178">
        <v>7.4880000000000004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1.5540000000000002E-2</v>
      </c>
      <c r="O89" s="180">
        <f>ROUND(E89*N89,2)</f>
        <v>0.12</v>
      </c>
      <c r="P89" s="180">
        <v>0</v>
      </c>
      <c r="Q89" s="180">
        <f>ROUND(E89*P89,2)</f>
        <v>0</v>
      </c>
      <c r="R89" s="180" t="s">
        <v>234</v>
      </c>
      <c r="S89" s="180" t="s">
        <v>142</v>
      </c>
      <c r="T89" s="181" t="s">
        <v>142</v>
      </c>
      <c r="U89" s="165">
        <v>2.6090000000000004</v>
      </c>
      <c r="V89" s="165">
        <f>ROUND(E89*U89,2)</f>
        <v>19.54</v>
      </c>
      <c r="W89" s="165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195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ht="33.75" outlineLevel="1" x14ac:dyDescent="0.2">
      <c r="A90" s="163"/>
      <c r="B90" s="164"/>
      <c r="C90" s="272" t="s">
        <v>281</v>
      </c>
      <c r="D90" s="273"/>
      <c r="E90" s="273"/>
      <c r="F90" s="273"/>
      <c r="G90" s="273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197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82" t="str">
        <f>C90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90" s="154"/>
      <c r="BC90" s="154"/>
      <c r="BD90" s="154"/>
      <c r="BE90" s="154"/>
      <c r="BF90" s="154"/>
      <c r="BG90" s="154"/>
      <c r="BH90" s="154"/>
    </row>
    <row r="91" spans="1:60" ht="33.75" outlineLevel="1" x14ac:dyDescent="0.2">
      <c r="A91" s="163"/>
      <c r="B91" s="164"/>
      <c r="C91" s="263" t="s">
        <v>292</v>
      </c>
      <c r="D91" s="264"/>
      <c r="E91" s="264"/>
      <c r="F91" s="264"/>
      <c r="G91" s="264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146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82" t="str">
        <f>C91</f>
        <v>Odstranění horních dílů šachty do úrovně zemní pláně. Hloubení s případným nutným přemístěním výkopku ve výkopišti, s přehozením výkopku na přilehlém terénu na vzd. do 5 m od hrany šachty nebo s naložením na dopravní prostředek. V položce je kalkulováno i svislé přemístění výkopku.</v>
      </c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3"/>
      <c r="B92" s="164"/>
      <c r="C92" s="205" t="s">
        <v>293</v>
      </c>
      <c r="D92" s="189"/>
      <c r="E92" s="190">
        <v>7.4880000000000004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199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75">
        <v>22</v>
      </c>
      <c r="B93" s="176" t="s">
        <v>294</v>
      </c>
      <c r="C93" s="185" t="s">
        <v>295</v>
      </c>
      <c r="D93" s="177" t="s">
        <v>193</v>
      </c>
      <c r="E93" s="178">
        <v>238.68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7.000000000000001E-4</v>
      </c>
      <c r="O93" s="180">
        <f>ROUND(E93*N93,2)</f>
        <v>0.17</v>
      </c>
      <c r="P93" s="180">
        <v>0</v>
      </c>
      <c r="Q93" s="180">
        <f>ROUND(E93*P93,2)</f>
        <v>0</v>
      </c>
      <c r="R93" s="180" t="s">
        <v>234</v>
      </c>
      <c r="S93" s="180" t="s">
        <v>142</v>
      </c>
      <c r="T93" s="181" t="s">
        <v>142</v>
      </c>
      <c r="U93" s="165">
        <v>0.15600000000000003</v>
      </c>
      <c r="V93" s="165">
        <f>ROUND(E93*U93,2)</f>
        <v>37.229999999999997</v>
      </c>
      <c r="W93" s="165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195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63"/>
      <c r="B94" s="164"/>
      <c r="C94" s="205" t="s">
        <v>296</v>
      </c>
      <c r="D94" s="189"/>
      <c r="E94" s="190">
        <v>34.5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199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63"/>
      <c r="B95" s="164"/>
      <c r="C95" s="205" t="s">
        <v>297</v>
      </c>
      <c r="D95" s="189"/>
      <c r="E95" s="190">
        <v>192.5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199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63"/>
      <c r="B96" s="164"/>
      <c r="C96" s="205" t="s">
        <v>298</v>
      </c>
      <c r="D96" s="189"/>
      <c r="E96" s="190">
        <v>11.680000000000001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199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75">
        <v>23</v>
      </c>
      <c r="B97" s="176" t="s">
        <v>299</v>
      </c>
      <c r="C97" s="185" t="s">
        <v>300</v>
      </c>
      <c r="D97" s="177" t="s">
        <v>193</v>
      </c>
      <c r="E97" s="178">
        <v>238.68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0</v>
      </c>
      <c r="O97" s="180">
        <f>ROUND(E97*N97,2)</f>
        <v>0</v>
      </c>
      <c r="P97" s="180">
        <v>0</v>
      </c>
      <c r="Q97" s="180">
        <f>ROUND(E97*P97,2)</f>
        <v>0</v>
      </c>
      <c r="R97" s="180" t="s">
        <v>234</v>
      </c>
      <c r="S97" s="180" t="s">
        <v>142</v>
      </c>
      <c r="T97" s="181" t="s">
        <v>142</v>
      </c>
      <c r="U97" s="165">
        <v>0.19</v>
      </c>
      <c r="V97" s="165">
        <f>ROUND(E97*U97,2)</f>
        <v>45.35</v>
      </c>
      <c r="W97" s="165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195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63"/>
      <c r="B98" s="164"/>
      <c r="C98" s="272" t="s">
        <v>301</v>
      </c>
      <c r="D98" s="273"/>
      <c r="E98" s="273"/>
      <c r="F98" s="273"/>
      <c r="G98" s="273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197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3"/>
      <c r="B99" s="164"/>
      <c r="C99" s="205" t="s">
        <v>302</v>
      </c>
      <c r="D99" s="189"/>
      <c r="E99" s="190">
        <v>238.68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199</v>
      </c>
      <c r="AH99" s="154">
        <v>5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75">
        <v>24</v>
      </c>
      <c r="B100" s="176" t="s">
        <v>303</v>
      </c>
      <c r="C100" s="185" t="s">
        <v>304</v>
      </c>
      <c r="D100" s="177" t="s">
        <v>233</v>
      </c>
      <c r="E100" s="178">
        <v>95.104800000000012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4.6000000000000001E-4</v>
      </c>
      <c r="O100" s="180">
        <f>ROUND(E100*N100,2)</f>
        <v>0.04</v>
      </c>
      <c r="P100" s="180">
        <v>0</v>
      </c>
      <c r="Q100" s="180">
        <f>ROUND(E100*P100,2)</f>
        <v>0</v>
      </c>
      <c r="R100" s="180" t="s">
        <v>234</v>
      </c>
      <c r="S100" s="180" t="s">
        <v>142</v>
      </c>
      <c r="T100" s="181" t="s">
        <v>142</v>
      </c>
      <c r="U100" s="165">
        <v>0.126</v>
      </c>
      <c r="V100" s="165">
        <f>ROUND(E100*U100,2)</f>
        <v>11.98</v>
      </c>
      <c r="W100" s="165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195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3"/>
      <c r="B101" s="164"/>
      <c r="C101" s="272" t="s">
        <v>305</v>
      </c>
      <c r="D101" s="273"/>
      <c r="E101" s="273"/>
      <c r="F101" s="273"/>
      <c r="G101" s="273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197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63"/>
      <c r="B102" s="164"/>
      <c r="C102" s="205" t="s">
        <v>306</v>
      </c>
      <c r="D102" s="189"/>
      <c r="E102" s="190">
        <v>95.104800000000012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199</v>
      </c>
      <c r="AH102" s="154">
        <v>5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75">
        <v>25</v>
      </c>
      <c r="B103" s="176" t="s">
        <v>307</v>
      </c>
      <c r="C103" s="185" t="s">
        <v>308</v>
      </c>
      <c r="D103" s="177" t="s">
        <v>233</v>
      </c>
      <c r="E103" s="178">
        <v>95.104800000000012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0</v>
      </c>
      <c r="O103" s="180">
        <f>ROUND(E103*N103,2)</f>
        <v>0</v>
      </c>
      <c r="P103" s="180">
        <v>0</v>
      </c>
      <c r="Q103" s="180">
        <f>ROUND(E103*P103,2)</f>
        <v>0</v>
      </c>
      <c r="R103" s="180" t="s">
        <v>234</v>
      </c>
      <c r="S103" s="180" t="s">
        <v>142</v>
      </c>
      <c r="T103" s="181" t="s">
        <v>142</v>
      </c>
      <c r="U103" s="165">
        <v>7.6000000000000012E-2</v>
      </c>
      <c r="V103" s="165">
        <f>ROUND(E103*U103,2)</f>
        <v>7.23</v>
      </c>
      <c r="W103" s="165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195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3"/>
      <c r="B104" s="164"/>
      <c r="C104" s="272" t="s">
        <v>309</v>
      </c>
      <c r="D104" s="273"/>
      <c r="E104" s="273"/>
      <c r="F104" s="273"/>
      <c r="G104" s="273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197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63"/>
      <c r="B105" s="164"/>
      <c r="C105" s="205" t="s">
        <v>310</v>
      </c>
      <c r="D105" s="189"/>
      <c r="E105" s="190">
        <v>95.104800000000012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199</v>
      </c>
      <c r="AH105" s="154">
        <v>5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75">
        <v>26</v>
      </c>
      <c r="B106" s="176" t="s">
        <v>311</v>
      </c>
      <c r="C106" s="185" t="s">
        <v>312</v>
      </c>
      <c r="D106" s="177" t="s">
        <v>233</v>
      </c>
      <c r="E106" s="178">
        <v>74.050000000000011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21</v>
      </c>
      <c r="M106" s="180">
        <f>G106*(1+L106/100)</f>
        <v>0</v>
      </c>
      <c r="N106" s="180">
        <v>0</v>
      </c>
      <c r="O106" s="180">
        <f>ROUND(E106*N106,2)</f>
        <v>0</v>
      </c>
      <c r="P106" s="180">
        <v>0</v>
      </c>
      <c r="Q106" s="180">
        <f>ROUND(E106*P106,2)</f>
        <v>0</v>
      </c>
      <c r="R106" s="180" t="s">
        <v>234</v>
      </c>
      <c r="S106" s="180" t="s">
        <v>142</v>
      </c>
      <c r="T106" s="181" t="s">
        <v>142</v>
      </c>
      <c r="U106" s="165">
        <v>1.1000000000000001E-2</v>
      </c>
      <c r="V106" s="165">
        <f>ROUND(E106*U106,2)</f>
        <v>0.81</v>
      </c>
      <c r="W106" s="165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195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63"/>
      <c r="B107" s="164"/>
      <c r="C107" s="272" t="s">
        <v>313</v>
      </c>
      <c r="D107" s="273"/>
      <c r="E107" s="273"/>
      <c r="F107" s="273"/>
      <c r="G107" s="273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197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3"/>
      <c r="B108" s="164"/>
      <c r="C108" s="263" t="s">
        <v>314</v>
      </c>
      <c r="D108" s="264"/>
      <c r="E108" s="264"/>
      <c r="F108" s="264"/>
      <c r="G108" s="264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146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63"/>
      <c r="B109" s="164"/>
      <c r="C109" s="205" t="s">
        <v>315</v>
      </c>
      <c r="D109" s="189"/>
      <c r="E109" s="190">
        <v>37.025000000000006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199</v>
      </c>
      <c r="AH109" s="154">
        <v>5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63"/>
      <c r="B110" s="164"/>
      <c r="C110" s="205" t="s">
        <v>315</v>
      </c>
      <c r="D110" s="189"/>
      <c r="E110" s="190">
        <v>37.025000000000006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199</v>
      </c>
      <c r="AH110" s="154">
        <v>5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ht="22.5" outlineLevel="1" x14ac:dyDescent="0.2">
      <c r="A111" s="175">
        <v>27</v>
      </c>
      <c r="B111" s="176" t="s">
        <v>316</v>
      </c>
      <c r="C111" s="185" t="s">
        <v>317</v>
      </c>
      <c r="D111" s="177" t="s">
        <v>233</v>
      </c>
      <c r="E111" s="178">
        <v>693.8148000000001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0" t="s">
        <v>234</v>
      </c>
      <c r="S111" s="180" t="s">
        <v>142</v>
      </c>
      <c r="T111" s="181" t="s">
        <v>142</v>
      </c>
      <c r="U111" s="165">
        <v>1.1000000000000001E-2</v>
      </c>
      <c r="V111" s="165">
        <f>ROUND(E111*U111,2)</f>
        <v>7.63</v>
      </c>
      <c r="W111" s="165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195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63"/>
      <c r="B112" s="164"/>
      <c r="C112" s="272" t="s">
        <v>313</v>
      </c>
      <c r="D112" s="273"/>
      <c r="E112" s="273"/>
      <c r="F112" s="273"/>
      <c r="G112" s="273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197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3"/>
      <c r="B113" s="164"/>
      <c r="C113" s="205" t="s">
        <v>318</v>
      </c>
      <c r="D113" s="189"/>
      <c r="E113" s="190">
        <v>47.535000000000004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199</v>
      </c>
      <c r="AH113" s="154">
        <v>5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63"/>
      <c r="B114" s="164"/>
      <c r="C114" s="205" t="s">
        <v>319</v>
      </c>
      <c r="D114" s="189"/>
      <c r="E114" s="190">
        <v>56.96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199</v>
      </c>
      <c r="AH114" s="154">
        <v>5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3"/>
      <c r="B115" s="164"/>
      <c r="C115" s="205" t="s">
        <v>260</v>
      </c>
      <c r="D115" s="189"/>
      <c r="E115" s="190">
        <v>243.72000000000003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199</v>
      </c>
      <c r="AH115" s="154">
        <v>5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3"/>
      <c r="B116" s="164"/>
      <c r="C116" s="205" t="s">
        <v>320</v>
      </c>
      <c r="D116" s="189"/>
      <c r="E116" s="190">
        <v>243.72000000000003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199</v>
      </c>
      <c r="AH116" s="154">
        <v>5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63"/>
      <c r="B117" s="164"/>
      <c r="C117" s="205" t="s">
        <v>321</v>
      </c>
      <c r="D117" s="189"/>
      <c r="E117" s="190">
        <v>-37.024999999999999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199</v>
      </c>
      <c r="AH117" s="154">
        <v>5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3"/>
      <c r="B118" s="164"/>
      <c r="C118" s="205" t="s">
        <v>322</v>
      </c>
      <c r="D118" s="189"/>
      <c r="E118" s="190">
        <v>43.800000000000004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199</v>
      </c>
      <c r="AH118" s="154">
        <v>5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63"/>
      <c r="B119" s="164"/>
      <c r="C119" s="205" t="s">
        <v>306</v>
      </c>
      <c r="D119" s="189"/>
      <c r="E119" s="190">
        <v>95.104800000000012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199</v>
      </c>
      <c r="AH119" s="154">
        <v>5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ht="22.5" outlineLevel="1" x14ac:dyDescent="0.2">
      <c r="A120" s="175">
        <v>28</v>
      </c>
      <c r="B120" s="176" t="s">
        <v>323</v>
      </c>
      <c r="C120" s="185" t="s">
        <v>324</v>
      </c>
      <c r="D120" s="177" t="s">
        <v>233</v>
      </c>
      <c r="E120" s="178">
        <v>482.80800000000005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80">
        <v>0</v>
      </c>
      <c r="O120" s="180">
        <f>ROUND(E120*N120,2)</f>
        <v>0</v>
      </c>
      <c r="P120" s="180">
        <v>0</v>
      </c>
      <c r="Q120" s="180">
        <f>ROUND(E120*P120,2)</f>
        <v>0</v>
      </c>
      <c r="R120" s="180" t="s">
        <v>234</v>
      </c>
      <c r="S120" s="180" t="s">
        <v>142</v>
      </c>
      <c r="T120" s="181" t="s">
        <v>142</v>
      </c>
      <c r="U120" s="165">
        <v>1.2E-2</v>
      </c>
      <c r="V120" s="165">
        <f>ROUND(E120*U120,2)</f>
        <v>5.79</v>
      </c>
      <c r="W120" s="165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195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63"/>
      <c r="B121" s="164"/>
      <c r="C121" s="272" t="s">
        <v>313</v>
      </c>
      <c r="D121" s="273"/>
      <c r="E121" s="273"/>
      <c r="F121" s="273"/>
      <c r="G121" s="273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197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63"/>
      <c r="B122" s="164"/>
      <c r="C122" s="205" t="s">
        <v>325</v>
      </c>
      <c r="D122" s="189"/>
      <c r="E122" s="190">
        <v>475.32000000000005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199</v>
      </c>
      <c r="AH122" s="154">
        <v>5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63"/>
      <c r="B123" s="164"/>
      <c r="C123" s="205" t="s">
        <v>326</v>
      </c>
      <c r="D123" s="189"/>
      <c r="E123" s="190">
        <v>7.4880000000000004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199</v>
      </c>
      <c r="AH123" s="154">
        <v>5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ht="22.5" outlineLevel="1" x14ac:dyDescent="0.2">
      <c r="A124" s="175">
        <v>29</v>
      </c>
      <c r="B124" s="176" t="s">
        <v>327</v>
      </c>
      <c r="C124" s="185" t="s">
        <v>328</v>
      </c>
      <c r="D124" s="177" t="s">
        <v>233</v>
      </c>
      <c r="E124" s="178">
        <v>37.025000000000006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0</v>
      </c>
      <c r="O124" s="180">
        <f>ROUND(E124*N124,2)</f>
        <v>0</v>
      </c>
      <c r="P124" s="180">
        <v>0</v>
      </c>
      <c r="Q124" s="180">
        <f>ROUND(E124*P124,2)</f>
        <v>0</v>
      </c>
      <c r="R124" s="180" t="s">
        <v>234</v>
      </c>
      <c r="S124" s="180" t="s">
        <v>142</v>
      </c>
      <c r="T124" s="181" t="s">
        <v>142</v>
      </c>
      <c r="U124" s="165">
        <v>1.8000000000000002E-2</v>
      </c>
      <c r="V124" s="165">
        <f>ROUND(E124*U124,2)</f>
        <v>0.67</v>
      </c>
      <c r="W124" s="165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195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63"/>
      <c r="B125" s="164"/>
      <c r="C125" s="261" t="s">
        <v>329</v>
      </c>
      <c r="D125" s="262"/>
      <c r="E125" s="262"/>
      <c r="F125" s="262"/>
      <c r="G125" s="262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146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63"/>
      <c r="B126" s="164"/>
      <c r="C126" s="205" t="s">
        <v>315</v>
      </c>
      <c r="D126" s="189"/>
      <c r="E126" s="190">
        <v>37.025000000000006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199</v>
      </c>
      <c r="AH126" s="154">
        <v>5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75">
        <v>30</v>
      </c>
      <c r="B127" s="176" t="s">
        <v>330</v>
      </c>
      <c r="C127" s="185" t="s">
        <v>331</v>
      </c>
      <c r="D127" s="177" t="s">
        <v>233</v>
      </c>
      <c r="E127" s="178">
        <v>56.923200000000001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80">
        <v>0</v>
      </c>
      <c r="O127" s="180">
        <f>ROUND(E127*N127,2)</f>
        <v>0</v>
      </c>
      <c r="P127" s="180">
        <v>0</v>
      </c>
      <c r="Q127" s="180">
        <f>ROUND(E127*P127,2)</f>
        <v>0</v>
      </c>
      <c r="R127" s="180" t="s">
        <v>234</v>
      </c>
      <c r="S127" s="180" t="s">
        <v>142</v>
      </c>
      <c r="T127" s="181" t="s">
        <v>142</v>
      </c>
      <c r="U127" s="165">
        <v>2.1950000000000003</v>
      </c>
      <c r="V127" s="165">
        <f>ROUND(E127*U127,2)</f>
        <v>124.95</v>
      </c>
      <c r="W127" s="165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195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ht="22.5" outlineLevel="1" x14ac:dyDescent="0.2">
      <c r="A128" s="163"/>
      <c r="B128" s="164"/>
      <c r="C128" s="272" t="s">
        <v>332</v>
      </c>
      <c r="D128" s="273"/>
      <c r="E128" s="273"/>
      <c r="F128" s="273"/>
      <c r="G128" s="273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197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82" t="str">
        <f>C128</f>
        <v>sypaninou z vhodných hornin tř. 1 - 4 nebo materiálem, uloženým ve vzdálenosti do 30 m od vnějšího kraje objektu, pro jakoukoliv míru zhutnění,</v>
      </c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63"/>
      <c r="B129" s="164"/>
      <c r="C129" s="205" t="s">
        <v>306</v>
      </c>
      <c r="D129" s="189"/>
      <c r="E129" s="190">
        <v>95.104800000000012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199</v>
      </c>
      <c r="AH129" s="154">
        <v>5</v>
      </c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63"/>
      <c r="B130" s="164"/>
      <c r="C130" s="205" t="s">
        <v>333</v>
      </c>
      <c r="D130" s="189"/>
      <c r="E130" s="190">
        <v>-3.2399999999999998</v>
      </c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199</v>
      </c>
      <c r="AH130" s="154">
        <v>5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63"/>
      <c r="B131" s="164"/>
      <c r="C131" s="205" t="s">
        <v>334</v>
      </c>
      <c r="D131" s="189"/>
      <c r="E131" s="190">
        <v>-15.8508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199</v>
      </c>
      <c r="AH131" s="154">
        <v>5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63"/>
      <c r="B132" s="164"/>
      <c r="C132" s="205" t="s">
        <v>335</v>
      </c>
      <c r="D132" s="189"/>
      <c r="E132" s="190">
        <v>-3.2399999999999998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199</v>
      </c>
      <c r="AH132" s="154">
        <v>5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63"/>
      <c r="B133" s="164"/>
      <c r="C133" s="205" t="s">
        <v>336</v>
      </c>
      <c r="D133" s="189"/>
      <c r="E133" s="190">
        <v>-2.3759999999999999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199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63"/>
      <c r="B134" s="164"/>
      <c r="C134" s="205" t="s">
        <v>337</v>
      </c>
      <c r="D134" s="189"/>
      <c r="E134" s="190">
        <v>-12.671999999999999</v>
      </c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199</v>
      </c>
      <c r="AH134" s="154">
        <v>0</v>
      </c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63"/>
      <c r="B135" s="164"/>
      <c r="C135" s="205" t="s">
        <v>338</v>
      </c>
      <c r="D135" s="189"/>
      <c r="E135" s="190">
        <v>-0.80279999999999996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199</v>
      </c>
      <c r="AH135" s="154">
        <v>0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63"/>
      <c r="B136" s="164"/>
      <c r="C136" s="206" t="s">
        <v>272</v>
      </c>
      <c r="D136" s="191"/>
      <c r="E136" s="192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199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63"/>
      <c r="B137" s="164"/>
      <c r="C137" s="207" t="s">
        <v>339</v>
      </c>
      <c r="D137" s="191"/>
      <c r="E137" s="192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199</v>
      </c>
      <c r="AH137" s="154">
        <v>2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63"/>
      <c r="B138" s="164"/>
      <c r="C138" s="206" t="s">
        <v>274</v>
      </c>
      <c r="D138" s="191"/>
      <c r="E138" s="192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199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75">
        <v>31</v>
      </c>
      <c r="B139" s="176" t="s">
        <v>340</v>
      </c>
      <c r="C139" s="185" t="s">
        <v>341</v>
      </c>
      <c r="D139" s="177" t="s">
        <v>193</v>
      </c>
      <c r="E139" s="178">
        <v>38.400000000000006</v>
      </c>
      <c r="F139" s="179"/>
      <c r="G139" s="180">
        <f>ROUND(E139*F139,2)</f>
        <v>0</v>
      </c>
      <c r="H139" s="179"/>
      <c r="I139" s="180">
        <f>ROUND(E139*H139,2)</f>
        <v>0</v>
      </c>
      <c r="J139" s="179"/>
      <c r="K139" s="180">
        <f>ROUND(E139*J139,2)</f>
        <v>0</v>
      </c>
      <c r="L139" s="180">
        <v>21</v>
      </c>
      <c r="M139" s="180">
        <f>G139*(1+L139/100)</f>
        <v>0</v>
      </c>
      <c r="N139" s="180">
        <v>9.4000000000000004E-3</v>
      </c>
      <c r="O139" s="180">
        <f>ROUND(E139*N139,2)</f>
        <v>0.36</v>
      </c>
      <c r="P139" s="180">
        <v>0</v>
      </c>
      <c r="Q139" s="180">
        <f>ROUND(E139*P139,2)</f>
        <v>0</v>
      </c>
      <c r="R139" s="180" t="s">
        <v>342</v>
      </c>
      <c r="S139" s="180" t="s">
        <v>142</v>
      </c>
      <c r="T139" s="181" t="s">
        <v>343</v>
      </c>
      <c r="U139" s="165">
        <v>0.8640000000000001</v>
      </c>
      <c r="V139" s="165">
        <f>ROUND(E139*U139,2)</f>
        <v>33.18</v>
      </c>
      <c r="W139" s="165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195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63"/>
      <c r="B140" s="164"/>
      <c r="C140" s="272" t="s">
        <v>344</v>
      </c>
      <c r="D140" s="273"/>
      <c r="E140" s="273"/>
      <c r="F140" s="273"/>
      <c r="G140" s="273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197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63"/>
      <c r="B141" s="164"/>
      <c r="C141" s="263" t="s">
        <v>345</v>
      </c>
      <c r="D141" s="264"/>
      <c r="E141" s="264"/>
      <c r="F141" s="264"/>
      <c r="G141" s="2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146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82" t="str">
        <f>C141</f>
        <v>Včetně řeziva a jeho dopravného. Výška min. 2,0 m, nebo do výšky spodního kosterního větvení stromu. Provedení dle ČSN 83 9061.</v>
      </c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63"/>
      <c r="B142" s="164"/>
      <c r="C142" s="205" t="s">
        <v>346</v>
      </c>
      <c r="D142" s="189"/>
      <c r="E142" s="190">
        <v>38.400000000000006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199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75">
        <v>32</v>
      </c>
      <c r="B143" s="176" t="s">
        <v>347</v>
      </c>
      <c r="C143" s="185" t="s">
        <v>348</v>
      </c>
      <c r="D143" s="177" t="s">
        <v>193</v>
      </c>
      <c r="E143" s="178">
        <v>38.400000000000006</v>
      </c>
      <c r="F143" s="179"/>
      <c r="G143" s="180">
        <f>ROUND(E143*F143,2)</f>
        <v>0</v>
      </c>
      <c r="H143" s="179"/>
      <c r="I143" s="180">
        <f>ROUND(E143*H143,2)</f>
        <v>0</v>
      </c>
      <c r="J143" s="179"/>
      <c r="K143" s="180">
        <f>ROUND(E143*J143,2)</f>
        <v>0</v>
      </c>
      <c r="L143" s="180">
        <v>21</v>
      </c>
      <c r="M143" s="180">
        <f>G143*(1+L143/100)</f>
        <v>0</v>
      </c>
      <c r="N143" s="180">
        <v>0</v>
      </c>
      <c r="O143" s="180">
        <f>ROUND(E143*N143,2)</f>
        <v>0</v>
      </c>
      <c r="P143" s="180">
        <v>0</v>
      </c>
      <c r="Q143" s="180">
        <f>ROUND(E143*P143,2)</f>
        <v>0</v>
      </c>
      <c r="R143" s="180" t="s">
        <v>342</v>
      </c>
      <c r="S143" s="180" t="s">
        <v>142</v>
      </c>
      <c r="T143" s="181" t="s">
        <v>343</v>
      </c>
      <c r="U143" s="165">
        <v>0.37100000000000005</v>
      </c>
      <c r="V143" s="165">
        <f>ROUND(E143*U143,2)</f>
        <v>14.25</v>
      </c>
      <c r="W143" s="165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195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63"/>
      <c r="B144" s="164"/>
      <c r="C144" s="272" t="s">
        <v>344</v>
      </c>
      <c r="D144" s="273"/>
      <c r="E144" s="273"/>
      <c r="F144" s="273"/>
      <c r="G144" s="273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197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63"/>
      <c r="B145" s="164"/>
      <c r="C145" s="205" t="s">
        <v>349</v>
      </c>
      <c r="D145" s="189"/>
      <c r="E145" s="190">
        <v>38.400000000000006</v>
      </c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199</v>
      </c>
      <c r="AH145" s="154">
        <v>5</v>
      </c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75">
        <v>33</v>
      </c>
      <c r="B146" s="176" t="s">
        <v>350</v>
      </c>
      <c r="C146" s="185" t="s">
        <v>351</v>
      </c>
      <c r="D146" s="177" t="s">
        <v>233</v>
      </c>
      <c r="E146" s="178">
        <v>693.8148000000001</v>
      </c>
      <c r="F146" s="179"/>
      <c r="G146" s="180">
        <f>ROUND(E146*F146,2)</f>
        <v>0</v>
      </c>
      <c r="H146" s="179"/>
      <c r="I146" s="180">
        <f>ROUND(E146*H146,2)</f>
        <v>0</v>
      </c>
      <c r="J146" s="179"/>
      <c r="K146" s="180">
        <f>ROUND(E146*J146,2)</f>
        <v>0</v>
      </c>
      <c r="L146" s="180">
        <v>21</v>
      </c>
      <c r="M146" s="180">
        <f>G146*(1+L146/100)</f>
        <v>0</v>
      </c>
      <c r="N146" s="180">
        <v>0</v>
      </c>
      <c r="O146" s="180">
        <f>ROUND(E146*N146,2)</f>
        <v>0</v>
      </c>
      <c r="P146" s="180">
        <v>0</v>
      </c>
      <c r="Q146" s="180">
        <f>ROUND(E146*P146,2)</f>
        <v>0</v>
      </c>
      <c r="R146" s="180" t="s">
        <v>234</v>
      </c>
      <c r="S146" s="180" t="s">
        <v>142</v>
      </c>
      <c r="T146" s="181" t="s">
        <v>142</v>
      </c>
      <c r="U146" s="165">
        <v>0</v>
      </c>
      <c r="V146" s="165">
        <f>ROUND(E146*U146,2)</f>
        <v>0</v>
      </c>
      <c r="W146" s="165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195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63"/>
      <c r="B147" s="164"/>
      <c r="C147" s="205" t="s">
        <v>352</v>
      </c>
      <c r="D147" s="189"/>
      <c r="E147" s="190">
        <v>693.8148000000001</v>
      </c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199</v>
      </c>
      <c r="AH147" s="154">
        <v>5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75">
        <v>34</v>
      </c>
      <c r="B148" s="176" t="s">
        <v>353</v>
      </c>
      <c r="C148" s="185" t="s">
        <v>354</v>
      </c>
      <c r="D148" s="177" t="s">
        <v>233</v>
      </c>
      <c r="E148" s="178">
        <v>482.80800000000005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80">
        <v>0</v>
      </c>
      <c r="O148" s="180">
        <f>ROUND(E148*N148,2)</f>
        <v>0</v>
      </c>
      <c r="P148" s="180">
        <v>0</v>
      </c>
      <c r="Q148" s="180">
        <f>ROUND(E148*P148,2)</f>
        <v>0</v>
      </c>
      <c r="R148" s="180" t="s">
        <v>234</v>
      </c>
      <c r="S148" s="180" t="s">
        <v>142</v>
      </c>
      <c r="T148" s="181" t="s">
        <v>142</v>
      </c>
      <c r="U148" s="165">
        <v>0</v>
      </c>
      <c r="V148" s="165">
        <f>ROUND(E148*U148,2)</f>
        <v>0</v>
      </c>
      <c r="W148" s="165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195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63"/>
      <c r="B149" s="164"/>
      <c r="C149" s="205" t="s">
        <v>355</v>
      </c>
      <c r="D149" s="189"/>
      <c r="E149" s="190">
        <v>482.80800000000005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199</v>
      </c>
      <c r="AH149" s="154">
        <v>5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ht="22.5" outlineLevel="1" x14ac:dyDescent="0.2">
      <c r="A150" s="175">
        <v>35</v>
      </c>
      <c r="B150" s="176" t="s">
        <v>356</v>
      </c>
      <c r="C150" s="185" t="s">
        <v>357</v>
      </c>
      <c r="D150" s="177" t="s">
        <v>358</v>
      </c>
      <c r="E150" s="178">
        <v>11</v>
      </c>
      <c r="F150" s="179"/>
      <c r="G150" s="180">
        <f>ROUND(E150*F150,2)</f>
        <v>0</v>
      </c>
      <c r="H150" s="179"/>
      <c r="I150" s="180">
        <f>ROUND(E150*H150,2)</f>
        <v>0</v>
      </c>
      <c r="J150" s="179"/>
      <c r="K150" s="180">
        <f>ROUND(E150*J150,2)</f>
        <v>0</v>
      </c>
      <c r="L150" s="180">
        <v>21</v>
      </c>
      <c r="M150" s="180">
        <f>G150*(1+L150/100)</f>
        <v>0</v>
      </c>
      <c r="N150" s="180">
        <v>3.0400000000000002E-3</v>
      </c>
      <c r="O150" s="180">
        <f>ROUND(E150*N150,2)</f>
        <v>0.03</v>
      </c>
      <c r="P150" s="180">
        <v>0</v>
      </c>
      <c r="Q150" s="180">
        <f>ROUND(E150*P150,2)</f>
        <v>0</v>
      </c>
      <c r="R150" s="180" t="s">
        <v>359</v>
      </c>
      <c r="S150" s="180" t="s">
        <v>142</v>
      </c>
      <c r="T150" s="181" t="s">
        <v>343</v>
      </c>
      <c r="U150" s="165">
        <v>5.1800000000000006</v>
      </c>
      <c r="V150" s="165">
        <f>ROUND(E150*U150,2)</f>
        <v>56.98</v>
      </c>
      <c r="W150" s="165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360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ht="22.5" outlineLevel="1" x14ac:dyDescent="0.2">
      <c r="A151" s="163"/>
      <c r="B151" s="164"/>
      <c r="C151" s="272" t="s">
        <v>361</v>
      </c>
      <c r="D151" s="273"/>
      <c r="E151" s="273"/>
      <c r="F151" s="273"/>
      <c r="G151" s="273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197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82" t="str">
        <f>C151</f>
        <v>Kácení stromů s odřezáním kmene a s odvětvením, odstranění pařezů s přesekáním kořenů, naložení kmenů a pařezů na dopravní prostředek a vodorovné přemístění, spálení větví.</v>
      </c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163"/>
      <c r="B152" s="164"/>
      <c r="C152" s="263" t="s">
        <v>362</v>
      </c>
      <c r="D152" s="264"/>
      <c r="E152" s="264"/>
      <c r="F152" s="264"/>
      <c r="G152" s="264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146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75">
        <v>36</v>
      </c>
      <c r="B153" s="176" t="s">
        <v>363</v>
      </c>
      <c r="C153" s="185" t="s">
        <v>364</v>
      </c>
      <c r="D153" s="177" t="s">
        <v>365</v>
      </c>
      <c r="E153" s="178">
        <v>1</v>
      </c>
      <c r="F153" s="179"/>
      <c r="G153" s="180">
        <f>ROUND(E153*F153,2)</f>
        <v>0</v>
      </c>
      <c r="H153" s="179"/>
      <c r="I153" s="180">
        <f>ROUND(E153*H153,2)</f>
        <v>0</v>
      </c>
      <c r="J153" s="179"/>
      <c r="K153" s="180">
        <f>ROUND(E153*J153,2)</f>
        <v>0</v>
      </c>
      <c r="L153" s="180">
        <v>21</v>
      </c>
      <c r="M153" s="180">
        <f>G153*(1+L153/100)</f>
        <v>0</v>
      </c>
      <c r="N153" s="180">
        <v>0</v>
      </c>
      <c r="O153" s="180">
        <f>ROUND(E153*N153,2)</f>
        <v>0</v>
      </c>
      <c r="P153" s="180">
        <v>0</v>
      </c>
      <c r="Q153" s="180">
        <f>ROUND(E153*P153,2)</f>
        <v>0</v>
      </c>
      <c r="R153" s="180"/>
      <c r="S153" s="180" t="s">
        <v>179</v>
      </c>
      <c r="T153" s="181" t="s">
        <v>143</v>
      </c>
      <c r="U153" s="165">
        <v>0</v>
      </c>
      <c r="V153" s="165">
        <f>ROUND(E153*U153,2)</f>
        <v>0</v>
      </c>
      <c r="W153" s="165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360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63"/>
      <c r="B154" s="164"/>
      <c r="C154" s="261" t="s">
        <v>366</v>
      </c>
      <c r="D154" s="262"/>
      <c r="E154" s="262"/>
      <c r="F154" s="262"/>
      <c r="G154" s="262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146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x14ac:dyDescent="0.2">
      <c r="A155" s="169" t="s">
        <v>137</v>
      </c>
      <c r="B155" s="170" t="s">
        <v>74</v>
      </c>
      <c r="C155" s="184" t="s">
        <v>75</v>
      </c>
      <c r="D155" s="171"/>
      <c r="E155" s="172"/>
      <c r="F155" s="173"/>
      <c r="G155" s="173">
        <f>SUMIF(AG156:AG296,"&lt;&gt;NOR",G156:G296)</f>
        <v>0</v>
      </c>
      <c r="H155" s="173"/>
      <c r="I155" s="173">
        <f>SUM(I156:I296)</f>
        <v>0</v>
      </c>
      <c r="J155" s="173"/>
      <c r="K155" s="173">
        <f>SUM(K156:K296)</f>
        <v>0</v>
      </c>
      <c r="L155" s="173"/>
      <c r="M155" s="173">
        <f>SUM(M156:M296)</f>
        <v>0</v>
      </c>
      <c r="N155" s="173"/>
      <c r="O155" s="173">
        <f>SUM(O156:O296)</f>
        <v>1357.8799999999999</v>
      </c>
      <c r="P155" s="173"/>
      <c r="Q155" s="173">
        <f>SUM(Q156:Q296)</f>
        <v>0.1</v>
      </c>
      <c r="R155" s="173"/>
      <c r="S155" s="173"/>
      <c r="T155" s="174"/>
      <c r="U155" s="168"/>
      <c r="V155" s="168">
        <f>SUM(V156:V296)</f>
        <v>618.32999999999993</v>
      </c>
      <c r="W155" s="168"/>
      <c r="AG155" t="s">
        <v>138</v>
      </c>
    </row>
    <row r="156" spans="1:60" outlineLevel="1" x14ac:dyDescent="0.2">
      <c r="A156" s="175">
        <v>37</v>
      </c>
      <c r="B156" s="176" t="s">
        <v>367</v>
      </c>
      <c r="C156" s="185" t="s">
        <v>368</v>
      </c>
      <c r="D156" s="177" t="s">
        <v>233</v>
      </c>
      <c r="E156" s="178">
        <v>306.54000000000002</v>
      </c>
      <c r="F156" s="179"/>
      <c r="G156" s="180">
        <f>ROUND(E156*F156,2)</f>
        <v>0</v>
      </c>
      <c r="H156" s="179"/>
      <c r="I156" s="180">
        <f>ROUND(E156*H156,2)</f>
        <v>0</v>
      </c>
      <c r="J156" s="179"/>
      <c r="K156" s="180">
        <f>ROUND(E156*J156,2)</f>
        <v>0</v>
      </c>
      <c r="L156" s="180">
        <v>21</v>
      </c>
      <c r="M156" s="180">
        <f>G156*(1+L156/100)</f>
        <v>0</v>
      </c>
      <c r="N156" s="180">
        <v>0</v>
      </c>
      <c r="O156" s="180">
        <f>ROUND(E156*N156,2)</f>
        <v>0</v>
      </c>
      <c r="P156" s="180">
        <v>0</v>
      </c>
      <c r="Q156" s="180">
        <f>ROUND(E156*P156,2)</f>
        <v>0</v>
      </c>
      <c r="R156" s="180" t="s">
        <v>234</v>
      </c>
      <c r="S156" s="180" t="s">
        <v>142</v>
      </c>
      <c r="T156" s="181" t="s">
        <v>142</v>
      </c>
      <c r="U156" s="165">
        <v>0.42200000000000004</v>
      </c>
      <c r="V156" s="165">
        <f>ROUND(E156*U156,2)</f>
        <v>129.36000000000001</v>
      </c>
      <c r="W156" s="165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195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63"/>
      <c r="B157" s="164"/>
      <c r="C157" s="272" t="s">
        <v>249</v>
      </c>
      <c r="D157" s="273"/>
      <c r="E157" s="273"/>
      <c r="F157" s="273"/>
      <c r="G157" s="273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197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82" t="str">
        <f>C157</f>
        <v>s přemístěním výkopku v příčných profilech na vzdálenost do 15 m nebo s naložením na dopravní prostředek.</v>
      </c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63"/>
      <c r="B158" s="164"/>
      <c r="C158" s="263" t="s">
        <v>369</v>
      </c>
      <c r="D158" s="264"/>
      <c r="E158" s="264"/>
      <c r="F158" s="264"/>
      <c r="G158" s="264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146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63"/>
      <c r="B159" s="164"/>
      <c r="C159" s="205" t="s">
        <v>370</v>
      </c>
      <c r="D159" s="189"/>
      <c r="E159" s="190">
        <v>306.54000000000002</v>
      </c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199</v>
      </c>
      <c r="AH159" s="154">
        <v>0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75">
        <v>38</v>
      </c>
      <c r="B160" s="176" t="s">
        <v>255</v>
      </c>
      <c r="C160" s="185" t="s">
        <v>256</v>
      </c>
      <c r="D160" s="177" t="s">
        <v>233</v>
      </c>
      <c r="E160" s="178">
        <v>61.308000000000007</v>
      </c>
      <c r="F160" s="179"/>
      <c r="G160" s="180">
        <f>ROUND(E160*F160,2)</f>
        <v>0</v>
      </c>
      <c r="H160" s="179"/>
      <c r="I160" s="180">
        <f>ROUND(E160*H160,2)</f>
        <v>0</v>
      </c>
      <c r="J160" s="179"/>
      <c r="K160" s="180">
        <f>ROUND(E160*J160,2)</f>
        <v>0</v>
      </c>
      <c r="L160" s="180">
        <v>21</v>
      </c>
      <c r="M160" s="180">
        <f>G160*(1+L160/100)</f>
        <v>0</v>
      </c>
      <c r="N160" s="180">
        <v>0</v>
      </c>
      <c r="O160" s="180">
        <f>ROUND(E160*N160,2)</f>
        <v>0</v>
      </c>
      <c r="P160" s="180">
        <v>0</v>
      </c>
      <c r="Q160" s="180">
        <f>ROUND(E160*P160,2)</f>
        <v>0</v>
      </c>
      <c r="R160" s="180" t="s">
        <v>234</v>
      </c>
      <c r="S160" s="180" t="s">
        <v>142</v>
      </c>
      <c r="T160" s="181" t="s">
        <v>142</v>
      </c>
      <c r="U160" s="165">
        <v>8.8000000000000009E-2</v>
      </c>
      <c r="V160" s="165">
        <f>ROUND(E160*U160,2)</f>
        <v>5.4</v>
      </c>
      <c r="W160" s="165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195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63"/>
      <c r="B161" s="164"/>
      <c r="C161" s="272" t="s">
        <v>249</v>
      </c>
      <c r="D161" s="273"/>
      <c r="E161" s="273"/>
      <c r="F161" s="273"/>
      <c r="G161" s="273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197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82" t="str">
        <f>C161</f>
        <v>s přemístěním výkopku v příčných profilech na vzdálenost do 15 m nebo s naložením na dopravní prostředek.</v>
      </c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63"/>
      <c r="B162" s="164"/>
      <c r="C162" s="263" t="s">
        <v>369</v>
      </c>
      <c r="D162" s="264"/>
      <c r="E162" s="264"/>
      <c r="F162" s="264"/>
      <c r="G162" s="264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146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63"/>
      <c r="B163" s="164"/>
      <c r="C163" s="205" t="s">
        <v>371</v>
      </c>
      <c r="D163" s="189"/>
      <c r="E163" s="190">
        <v>61.308000000000007</v>
      </c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199</v>
      </c>
      <c r="AH163" s="154">
        <v>5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75">
        <v>39</v>
      </c>
      <c r="B164" s="176" t="s">
        <v>372</v>
      </c>
      <c r="C164" s="185" t="s">
        <v>373</v>
      </c>
      <c r="D164" s="177" t="s">
        <v>233</v>
      </c>
      <c r="E164" s="178">
        <v>306.54000000000002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80">
        <v>0</v>
      </c>
      <c r="O164" s="180">
        <f>ROUND(E164*N164,2)</f>
        <v>0</v>
      </c>
      <c r="P164" s="180">
        <v>0</v>
      </c>
      <c r="Q164" s="180">
        <f>ROUND(E164*P164,2)</f>
        <v>0</v>
      </c>
      <c r="R164" s="180" t="s">
        <v>234</v>
      </c>
      <c r="S164" s="180" t="s">
        <v>142</v>
      </c>
      <c r="T164" s="181" t="s">
        <v>142</v>
      </c>
      <c r="U164" s="165">
        <v>0.81800000000000006</v>
      </c>
      <c r="V164" s="165">
        <f>ROUND(E164*U164,2)</f>
        <v>250.75</v>
      </c>
      <c r="W164" s="165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195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63"/>
      <c r="B165" s="164"/>
      <c r="C165" s="272" t="s">
        <v>249</v>
      </c>
      <c r="D165" s="273"/>
      <c r="E165" s="273"/>
      <c r="F165" s="273"/>
      <c r="G165" s="273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197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82" t="str">
        <f>C165</f>
        <v>s přemístěním výkopku v příčných profilech na vzdálenost do 15 m nebo s naložením na dopravní prostředek.</v>
      </c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63"/>
      <c r="B166" s="164"/>
      <c r="C166" s="263" t="s">
        <v>369</v>
      </c>
      <c r="D166" s="264"/>
      <c r="E166" s="264"/>
      <c r="F166" s="264"/>
      <c r="G166" s="264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146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63"/>
      <c r="B167" s="164"/>
      <c r="C167" s="205" t="s">
        <v>374</v>
      </c>
      <c r="D167" s="189"/>
      <c r="E167" s="190">
        <v>306.54000000000002</v>
      </c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199</v>
      </c>
      <c r="AH167" s="154">
        <v>5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75">
        <v>40</v>
      </c>
      <c r="B168" s="176" t="s">
        <v>261</v>
      </c>
      <c r="C168" s="185" t="s">
        <v>262</v>
      </c>
      <c r="D168" s="177" t="s">
        <v>233</v>
      </c>
      <c r="E168" s="178">
        <v>61.308000000000007</v>
      </c>
      <c r="F168" s="179"/>
      <c r="G168" s="180">
        <f>ROUND(E168*F168,2)</f>
        <v>0</v>
      </c>
      <c r="H168" s="179"/>
      <c r="I168" s="180">
        <f>ROUND(E168*H168,2)</f>
        <v>0</v>
      </c>
      <c r="J168" s="179"/>
      <c r="K168" s="180">
        <f>ROUND(E168*J168,2)</f>
        <v>0</v>
      </c>
      <c r="L168" s="180">
        <v>21</v>
      </c>
      <c r="M168" s="180">
        <f>G168*(1+L168/100)</f>
        <v>0</v>
      </c>
      <c r="N168" s="180">
        <v>0</v>
      </c>
      <c r="O168" s="180">
        <f>ROUND(E168*N168,2)</f>
        <v>0</v>
      </c>
      <c r="P168" s="180">
        <v>0</v>
      </c>
      <c r="Q168" s="180">
        <f>ROUND(E168*P168,2)</f>
        <v>0</v>
      </c>
      <c r="R168" s="180" t="s">
        <v>234</v>
      </c>
      <c r="S168" s="180" t="s">
        <v>142</v>
      </c>
      <c r="T168" s="181" t="s">
        <v>142</v>
      </c>
      <c r="U168" s="165">
        <v>0.11900000000000001</v>
      </c>
      <c r="V168" s="165">
        <f>ROUND(E168*U168,2)</f>
        <v>7.3</v>
      </c>
      <c r="W168" s="165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195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63"/>
      <c r="B169" s="164"/>
      <c r="C169" s="272" t="s">
        <v>249</v>
      </c>
      <c r="D169" s="273"/>
      <c r="E169" s="273"/>
      <c r="F169" s="273"/>
      <c r="G169" s="273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197</v>
      </c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82" t="str">
        <f>C169</f>
        <v>s přemístěním výkopku v příčných profilech na vzdálenost do 15 m nebo s naložením na dopravní prostředek.</v>
      </c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63"/>
      <c r="B170" s="164"/>
      <c r="C170" s="263" t="s">
        <v>369</v>
      </c>
      <c r="D170" s="264"/>
      <c r="E170" s="264"/>
      <c r="F170" s="264"/>
      <c r="G170" s="264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146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63"/>
      <c r="B171" s="164"/>
      <c r="C171" s="205" t="s">
        <v>375</v>
      </c>
      <c r="D171" s="189"/>
      <c r="E171" s="190">
        <v>61.308000000000007</v>
      </c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199</v>
      </c>
      <c r="AH171" s="154">
        <v>5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ht="22.5" outlineLevel="1" x14ac:dyDescent="0.2">
      <c r="A172" s="175">
        <v>41</v>
      </c>
      <c r="B172" s="176" t="s">
        <v>316</v>
      </c>
      <c r="C172" s="185" t="s">
        <v>317</v>
      </c>
      <c r="D172" s="177" t="s">
        <v>233</v>
      </c>
      <c r="E172" s="178">
        <v>613.08000000000004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80">
        <v>0</v>
      </c>
      <c r="O172" s="180">
        <f>ROUND(E172*N172,2)</f>
        <v>0</v>
      </c>
      <c r="P172" s="180">
        <v>0</v>
      </c>
      <c r="Q172" s="180">
        <f>ROUND(E172*P172,2)</f>
        <v>0</v>
      </c>
      <c r="R172" s="180" t="s">
        <v>234</v>
      </c>
      <c r="S172" s="180" t="s">
        <v>142</v>
      </c>
      <c r="T172" s="181" t="s">
        <v>142</v>
      </c>
      <c r="U172" s="165">
        <v>1.1000000000000001E-2</v>
      </c>
      <c r="V172" s="165">
        <f>ROUND(E172*U172,2)</f>
        <v>6.74</v>
      </c>
      <c r="W172" s="165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195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63"/>
      <c r="B173" s="164"/>
      <c r="C173" s="272" t="s">
        <v>313</v>
      </c>
      <c r="D173" s="273"/>
      <c r="E173" s="273"/>
      <c r="F173" s="273"/>
      <c r="G173" s="273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197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">
      <c r="A174" s="163"/>
      <c r="B174" s="164"/>
      <c r="C174" s="205" t="s">
        <v>376</v>
      </c>
      <c r="D174" s="189"/>
      <c r="E174" s="190">
        <v>306.54000000000002</v>
      </c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199</v>
      </c>
      <c r="AH174" s="154">
        <v>5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63"/>
      <c r="B175" s="164"/>
      <c r="C175" s="205" t="s">
        <v>374</v>
      </c>
      <c r="D175" s="189"/>
      <c r="E175" s="190">
        <v>306.54000000000002</v>
      </c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199</v>
      </c>
      <c r="AH175" s="154">
        <v>5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ht="22.5" outlineLevel="1" x14ac:dyDescent="0.2">
      <c r="A176" s="175">
        <v>42</v>
      </c>
      <c r="B176" s="176" t="s">
        <v>377</v>
      </c>
      <c r="C176" s="185" t="s">
        <v>378</v>
      </c>
      <c r="D176" s="177" t="s">
        <v>233</v>
      </c>
      <c r="E176" s="178">
        <v>613.08000000000004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80">
        <v>0</v>
      </c>
      <c r="O176" s="180">
        <f>ROUND(E176*N176,2)</f>
        <v>0</v>
      </c>
      <c r="P176" s="180">
        <v>0</v>
      </c>
      <c r="Q176" s="180">
        <f>ROUND(E176*P176,2)</f>
        <v>0</v>
      </c>
      <c r="R176" s="180" t="s">
        <v>234</v>
      </c>
      <c r="S176" s="180" t="s">
        <v>142</v>
      </c>
      <c r="T176" s="181" t="s">
        <v>142</v>
      </c>
      <c r="U176" s="165">
        <v>0.12100000000000001</v>
      </c>
      <c r="V176" s="165">
        <f>ROUND(E176*U176,2)</f>
        <v>74.180000000000007</v>
      </c>
      <c r="W176" s="165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195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63"/>
      <c r="B177" s="164"/>
      <c r="C177" s="272" t="s">
        <v>379</v>
      </c>
      <c r="D177" s="273"/>
      <c r="E177" s="273"/>
      <c r="F177" s="273"/>
      <c r="G177" s="273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197</v>
      </c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">
      <c r="A178" s="163"/>
      <c r="B178" s="164"/>
      <c r="C178" s="263" t="s">
        <v>369</v>
      </c>
      <c r="D178" s="264"/>
      <c r="E178" s="264"/>
      <c r="F178" s="264"/>
      <c r="G178" s="264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146</v>
      </c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63"/>
      <c r="B179" s="164"/>
      <c r="C179" s="205" t="s">
        <v>374</v>
      </c>
      <c r="D179" s="189"/>
      <c r="E179" s="190">
        <v>306.54000000000002</v>
      </c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199</v>
      </c>
      <c r="AH179" s="154">
        <v>5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63"/>
      <c r="B180" s="164"/>
      <c r="C180" s="205" t="s">
        <v>376</v>
      </c>
      <c r="D180" s="189"/>
      <c r="E180" s="190">
        <v>306.54000000000002</v>
      </c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199</v>
      </c>
      <c r="AH180" s="154">
        <v>5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75">
        <v>43</v>
      </c>
      <c r="B181" s="176" t="s">
        <v>350</v>
      </c>
      <c r="C181" s="185" t="s">
        <v>351</v>
      </c>
      <c r="D181" s="177" t="s">
        <v>233</v>
      </c>
      <c r="E181" s="178">
        <v>613.08000000000004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0" t="s">
        <v>234</v>
      </c>
      <c r="S181" s="180" t="s">
        <v>142</v>
      </c>
      <c r="T181" s="181" t="s">
        <v>142</v>
      </c>
      <c r="U181" s="165">
        <v>0</v>
      </c>
      <c r="V181" s="165">
        <f>ROUND(E181*U181,2)</f>
        <v>0</v>
      </c>
      <c r="W181" s="165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195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63"/>
      <c r="B182" s="164"/>
      <c r="C182" s="261" t="s">
        <v>369</v>
      </c>
      <c r="D182" s="262"/>
      <c r="E182" s="262"/>
      <c r="F182" s="262"/>
      <c r="G182" s="262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146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63"/>
      <c r="B183" s="164"/>
      <c r="C183" s="205" t="s">
        <v>380</v>
      </c>
      <c r="D183" s="189"/>
      <c r="E183" s="190">
        <v>613.08000000000004</v>
      </c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199</v>
      </c>
      <c r="AH183" s="154">
        <v>5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">
      <c r="A184" s="175">
        <v>44</v>
      </c>
      <c r="B184" s="176" t="s">
        <v>381</v>
      </c>
      <c r="C184" s="185" t="s">
        <v>382</v>
      </c>
      <c r="D184" s="177" t="s">
        <v>233</v>
      </c>
      <c r="E184" s="178">
        <v>1</v>
      </c>
      <c r="F184" s="179"/>
      <c r="G184" s="180">
        <f>ROUND(E184*F184,2)</f>
        <v>0</v>
      </c>
      <c r="H184" s="179"/>
      <c r="I184" s="180">
        <f>ROUND(E184*H184,2)</f>
        <v>0</v>
      </c>
      <c r="J184" s="179"/>
      <c r="K184" s="180">
        <f>ROUND(E184*J184,2)</f>
        <v>0</v>
      </c>
      <c r="L184" s="180">
        <v>21</v>
      </c>
      <c r="M184" s="180">
        <f>G184*(1+L184/100)</f>
        <v>0</v>
      </c>
      <c r="N184" s="180">
        <v>2.5250000000000004</v>
      </c>
      <c r="O184" s="180">
        <f>ROUND(E184*N184,2)</f>
        <v>2.5299999999999998</v>
      </c>
      <c r="P184" s="180">
        <v>0</v>
      </c>
      <c r="Q184" s="180">
        <f>ROUND(E184*P184,2)</f>
        <v>0</v>
      </c>
      <c r="R184" s="180" t="s">
        <v>383</v>
      </c>
      <c r="S184" s="180" t="s">
        <v>142</v>
      </c>
      <c r="T184" s="181" t="s">
        <v>343</v>
      </c>
      <c r="U184" s="165">
        <v>0.47700000000000004</v>
      </c>
      <c r="V184" s="165">
        <f>ROUND(E184*U184,2)</f>
        <v>0.48</v>
      </c>
      <c r="W184" s="165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195</v>
      </c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63"/>
      <c r="B185" s="164"/>
      <c r="C185" s="261" t="s">
        <v>384</v>
      </c>
      <c r="D185" s="262"/>
      <c r="E185" s="262"/>
      <c r="F185" s="262"/>
      <c r="G185" s="262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146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63"/>
      <c r="B186" s="164"/>
      <c r="C186" s="205" t="s">
        <v>385</v>
      </c>
      <c r="D186" s="189"/>
      <c r="E186" s="190">
        <v>1</v>
      </c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199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75">
        <v>45</v>
      </c>
      <c r="B187" s="176" t="s">
        <v>386</v>
      </c>
      <c r="C187" s="185" t="s">
        <v>387</v>
      </c>
      <c r="D187" s="177" t="s">
        <v>233</v>
      </c>
      <c r="E187" s="178">
        <v>0.21600000000000003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80">
        <v>1.8907700000000001</v>
      </c>
      <c r="O187" s="180">
        <f>ROUND(E187*N187,2)</f>
        <v>0.41</v>
      </c>
      <c r="P187" s="180">
        <v>0</v>
      </c>
      <c r="Q187" s="180">
        <f>ROUND(E187*P187,2)</f>
        <v>0</v>
      </c>
      <c r="R187" s="180" t="s">
        <v>388</v>
      </c>
      <c r="S187" s="180" t="s">
        <v>142</v>
      </c>
      <c r="T187" s="181" t="s">
        <v>142</v>
      </c>
      <c r="U187" s="165">
        <v>2.6340000000000003</v>
      </c>
      <c r="V187" s="165">
        <f>ROUND(E187*U187,2)</f>
        <v>0.56999999999999995</v>
      </c>
      <c r="W187" s="165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195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63"/>
      <c r="B188" s="164"/>
      <c r="C188" s="272" t="s">
        <v>389</v>
      </c>
      <c r="D188" s="273"/>
      <c r="E188" s="273"/>
      <c r="F188" s="273"/>
      <c r="G188" s="273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197</v>
      </c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63"/>
      <c r="B189" s="164"/>
      <c r="C189" s="263" t="s">
        <v>390</v>
      </c>
      <c r="D189" s="264"/>
      <c r="E189" s="264"/>
      <c r="F189" s="264"/>
      <c r="G189" s="264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146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63"/>
      <c r="B190" s="164"/>
      <c r="C190" s="205" t="s">
        <v>391</v>
      </c>
      <c r="D190" s="189"/>
      <c r="E190" s="190">
        <v>0.21600000000000003</v>
      </c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199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ht="22.5" outlineLevel="1" x14ac:dyDescent="0.2">
      <c r="A191" s="175">
        <v>46</v>
      </c>
      <c r="B191" s="176" t="s">
        <v>392</v>
      </c>
      <c r="C191" s="185" t="s">
        <v>393</v>
      </c>
      <c r="D191" s="177" t="s">
        <v>233</v>
      </c>
      <c r="E191" s="178">
        <v>0.21600000000000003</v>
      </c>
      <c r="F191" s="179"/>
      <c r="G191" s="180">
        <f>ROUND(E191*F191,2)</f>
        <v>0</v>
      </c>
      <c r="H191" s="179"/>
      <c r="I191" s="180">
        <f>ROUND(E191*H191,2)</f>
        <v>0</v>
      </c>
      <c r="J191" s="179"/>
      <c r="K191" s="180">
        <f>ROUND(E191*J191,2)</f>
        <v>0</v>
      </c>
      <c r="L191" s="180">
        <v>21</v>
      </c>
      <c r="M191" s="180">
        <f>G191*(1+L191/100)</f>
        <v>0</v>
      </c>
      <c r="N191" s="180">
        <v>2.5</v>
      </c>
      <c r="O191" s="180">
        <f>ROUND(E191*N191,2)</f>
        <v>0.54</v>
      </c>
      <c r="P191" s="180">
        <v>0</v>
      </c>
      <c r="Q191" s="180">
        <f>ROUND(E191*P191,2)</f>
        <v>0</v>
      </c>
      <c r="R191" s="180" t="s">
        <v>388</v>
      </c>
      <c r="S191" s="180" t="s">
        <v>142</v>
      </c>
      <c r="T191" s="181" t="s">
        <v>142</v>
      </c>
      <c r="U191" s="165">
        <v>1.4490000000000001</v>
      </c>
      <c r="V191" s="165">
        <f>ROUND(E191*U191,2)</f>
        <v>0.31</v>
      </c>
      <c r="W191" s="165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195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">
      <c r="A192" s="163"/>
      <c r="B192" s="164"/>
      <c r="C192" s="272" t="s">
        <v>394</v>
      </c>
      <c r="D192" s="273"/>
      <c r="E192" s="273"/>
      <c r="F192" s="273"/>
      <c r="G192" s="273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197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63"/>
      <c r="B193" s="164"/>
      <c r="C193" s="263" t="s">
        <v>395</v>
      </c>
      <c r="D193" s="264"/>
      <c r="E193" s="264"/>
      <c r="F193" s="264"/>
      <c r="G193" s="264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146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63"/>
      <c r="B194" s="164"/>
      <c r="C194" s="205" t="s">
        <v>396</v>
      </c>
      <c r="D194" s="189"/>
      <c r="E194" s="190">
        <v>0.21600000000000003</v>
      </c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199</v>
      </c>
      <c r="AH194" s="154">
        <v>5</v>
      </c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ht="22.5" outlineLevel="1" x14ac:dyDescent="0.2">
      <c r="A195" s="175">
        <v>47</v>
      </c>
      <c r="B195" s="176" t="s">
        <v>397</v>
      </c>
      <c r="C195" s="185" t="s">
        <v>398</v>
      </c>
      <c r="D195" s="177" t="s">
        <v>358</v>
      </c>
      <c r="E195" s="178">
        <v>1</v>
      </c>
      <c r="F195" s="179"/>
      <c r="G195" s="180">
        <f>ROUND(E195*F195,2)</f>
        <v>0</v>
      </c>
      <c r="H195" s="179"/>
      <c r="I195" s="180">
        <f>ROUND(E195*H195,2)</f>
        <v>0</v>
      </c>
      <c r="J195" s="179"/>
      <c r="K195" s="180">
        <f>ROUND(E195*J195,2)</f>
        <v>0</v>
      </c>
      <c r="L195" s="180">
        <v>21</v>
      </c>
      <c r="M195" s="180">
        <f>G195*(1+L195/100)</f>
        <v>0</v>
      </c>
      <c r="N195" s="180">
        <v>7.3350000000000012E-2</v>
      </c>
      <c r="O195" s="180">
        <f>ROUND(E195*N195,2)</f>
        <v>7.0000000000000007E-2</v>
      </c>
      <c r="P195" s="180">
        <v>0</v>
      </c>
      <c r="Q195" s="180">
        <f>ROUND(E195*P195,2)</f>
        <v>0</v>
      </c>
      <c r="R195" s="180" t="s">
        <v>388</v>
      </c>
      <c r="S195" s="180" t="s">
        <v>142</v>
      </c>
      <c r="T195" s="181" t="s">
        <v>142</v>
      </c>
      <c r="U195" s="165">
        <v>24.96</v>
      </c>
      <c r="V195" s="165">
        <f>ROUND(E195*U195,2)</f>
        <v>24.96</v>
      </c>
      <c r="W195" s="165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195</v>
      </c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63"/>
      <c r="B196" s="164"/>
      <c r="C196" s="272" t="s">
        <v>399</v>
      </c>
      <c r="D196" s="273"/>
      <c r="E196" s="273"/>
      <c r="F196" s="273"/>
      <c r="G196" s="273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197</v>
      </c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63"/>
      <c r="B197" s="164"/>
      <c r="C197" s="263" t="s">
        <v>390</v>
      </c>
      <c r="D197" s="264"/>
      <c r="E197" s="264"/>
      <c r="F197" s="264"/>
      <c r="G197" s="264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146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63"/>
      <c r="B198" s="164"/>
      <c r="C198" s="263" t="s">
        <v>400</v>
      </c>
      <c r="D198" s="264"/>
      <c r="E198" s="264"/>
      <c r="F198" s="264"/>
      <c r="G198" s="264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146</v>
      </c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75">
        <v>48</v>
      </c>
      <c r="B199" s="176" t="s">
        <v>401</v>
      </c>
      <c r="C199" s="185" t="s">
        <v>402</v>
      </c>
      <c r="D199" s="177" t="s">
        <v>358</v>
      </c>
      <c r="E199" s="178">
        <v>1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80">
        <v>5.0000000000000002E-5</v>
      </c>
      <c r="O199" s="180">
        <f>ROUND(E199*N199,2)</f>
        <v>0</v>
      </c>
      <c r="P199" s="180">
        <v>0</v>
      </c>
      <c r="Q199" s="180">
        <f>ROUND(E199*P199,2)</f>
        <v>0</v>
      </c>
      <c r="R199" s="180" t="s">
        <v>388</v>
      </c>
      <c r="S199" s="180" t="s">
        <v>142</v>
      </c>
      <c r="T199" s="181" t="s">
        <v>142</v>
      </c>
      <c r="U199" s="165">
        <v>0.23600000000000002</v>
      </c>
      <c r="V199" s="165">
        <f>ROUND(E199*U199,2)</f>
        <v>0.24</v>
      </c>
      <c r="W199" s="165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195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63"/>
      <c r="B200" s="164"/>
      <c r="C200" s="272" t="s">
        <v>403</v>
      </c>
      <c r="D200" s="273"/>
      <c r="E200" s="273"/>
      <c r="F200" s="273"/>
      <c r="G200" s="273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197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">
      <c r="A201" s="163"/>
      <c r="B201" s="164"/>
      <c r="C201" s="263" t="s">
        <v>390</v>
      </c>
      <c r="D201" s="264"/>
      <c r="E201" s="264"/>
      <c r="F201" s="264"/>
      <c r="G201" s="264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146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">
      <c r="A202" s="163"/>
      <c r="B202" s="164"/>
      <c r="C202" s="205" t="s">
        <v>404</v>
      </c>
      <c r="D202" s="189"/>
      <c r="E202" s="190">
        <v>1</v>
      </c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199</v>
      </c>
      <c r="AH202" s="154">
        <v>5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75">
        <v>49</v>
      </c>
      <c r="B203" s="176" t="s">
        <v>405</v>
      </c>
      <c r="C203" s="185" t="s">
        <v>406</v>
      </c>
      <c r="D203" s="177" t="s">
        <v>358</v>
      </c>
      <c r="E203" s="178">
        <v>7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2.0000000000000002E-5</v>
      </c>
      <c r="O203" s="180">
        <f>ROUND(E203*N203,2)</f>
        <v>0</v>
      </c>
      <c r="P203" s="180">
        <v>0</v>
      </c>
      <c r="Q203" s="180">
        <f>ROUND(E203*P203,2)</f>
        <v>0</v>
      </c>
      <c r="R203" s="180" t="s">
        <v>388</v>
      </c>
      <c r="S203" s="180" t="s">
        <v>142</v>
      </c>
      <c r="T203" s="181" t="s">
        <v>142</v>
      </c>
      <c r="U203" s="165">
        <v>3.7760000000000002</v>
      </c>
      <c r="V203" s="165">
        <f>ROUND(E203*U203,2)</f>
        <v>26.43</v>
      </c>
      <c r="W203" s="165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 t="s">
        <v>195</v>
      </c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63"/>
      <c r="B204" s="164"/>
      <c r="C204" s="272" t="s">
        <v>403</v>
      </c>
      <c r="D204" s="273"/>
      <c r="E204" s="273"/>
      <c r="F204" s="273"/>
      <c r="G204" s="273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197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63"/>
      <c r="B205" s="164"/>
      <c r="C205" s="263" t="s">
        <v>390</v>
      </c>
      <c r="D205" s="264"/>
      <c r="E205" s="264"/>
      <c r="F205" s="264"/>
      <c r="G205" s="264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146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">
      <c r="A206" s="163"/>
      <c r="B206" s="164"/>
      <c r="C206" s="205" t="s">
        <v>407</v>
      </c>
      <c r="D206" s="189"/>
      <c r="E206" s="190">
        <v>5</v>
      </c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199</v>
      </c>
      <c r="AH206" s="154">
        <v>5</v>
      </c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">
      <c r="A207" s="163"/>
      <c r="B207" s="164"/>
      <c r="C207" s="205" t="s">
        <v>408</v>
      </c>
      <c r="D207" s="189"/>
      <c r="E207" s="190">
        <v>1</v>
      </c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199</v>
      </c>
      <c r="AH207" s="154">
        <v>5</v>
      </c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">
      <c r="A208" s="163"/>
      <c r="B208" s="164"/>
      <c r="C208" s="205" t="s">
        <v>409</v>
      </c>
      <c r="D208" s="189"/>
      <c r="E208" s="190">
        <v>1</v>
      </c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199</v>
      </c>
      <c r="AH208" s="154">
        <v>5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">
      <c r="A209" s="175">
        <v>50</v>
      </c>
      <c r="B209" s="176" t="s">
        <v>410</v>
      </c>
      <c r="C209" s="185" t="s">
        <v>411</v>
      </c>
      <c r="D209" s="177" t="s">
        <v>358</v>
      </c>
      <c r="E209" s="178">
        <v>1</v>
      </c>
      <c r="F209" s="179"/>
      <c r="G209" s="180">
        <f>ROUND(E209*F209,2)</f>
        <v>0</v>
      </c>
      <c r="H209" s="179"/>
      <c r="I209" s="180">
        <f>ROUND(E209*H209,2)</f>
        <v>0</v>
      </c>
      <c r="J209" s="179"/>
      <c r="K209" s="180">
        <f>ROUND(E209*J209,2)</f>
        <v>0</v>
      </c>
      <c r="L209" s="180">
        <v>21</v>
      </c>
      <c r="M209" s="180">
        <f>G209*(1+L209/100)</f>
        <v>0</v>
      </c>
      <c r="N209" s="180">
        <v>0</v>
      </c>
      <c r="O209" s="180">
        <f>ROUND(E209*N209,2)</f>
        <v>0</v>
      </c>
      <c r="P209" s="180">
        <v>0</v>
      </c>
      <c r="Q209" s="180">
        <f>ROUND(E209*P209,2)</f>
        <v>0</v>
      </c>
      <c r="R209" s="180"/>
      <c r="S209" s="180" t="s">
        <v>179</v>
      </c>
      <c r="T209" s="181" t="s">
        <v>412</v>
      </c>
      <c r="U209" s="165">
        <v>0</v>
      </c>
      <c r="V209" s="165">
        <f>ROUND(E209*U209,2)</f>
        <v>0</v>
      </c>
      <c r="W209" s="165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195</v>
      </c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">
      <c r="A210" s="163"/>
      <c r="B210" s="164"/>
      <c r="C210" s="261" t="s">
        <v>390</v>
      </c>
      <c r="D210" s="262"/>
      <c r="E210" s="262"/>
      <c r="F210" s="262"/>
      <c r="G210" s="262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146</v>
      </c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">
      <c r="A211" s="163"/>
      <c r="B211" s="164"/>
      <c r="C211" s="263" t="s">
        <v>413</v>
      </c>
      <c r="D211" s="264"/>
      <c r="E211" s="264"/>
      <c r="F211" s="264"/>
      <c r="G211" s="264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146</v>
      </c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63"/>
      <c r="B212" s="164"/>
      <c r="C212" s="205" t="s">
        <v>414</v>
      </c>
      <c r="D212" s="189"/>
      <c r="E212" s="190">
        <v>1</v>
      </c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199</v>
      </c>
      <c r="AH212" s="154">
        <v>5</v>
      </c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ht="22.5" outlineLevel="1" x14ac:dyDescent="0.2">
      <c r="A213" s="175">
        <v>51</v>
      </c>
      <c r="B213" s="176" t="s">
        <v>415</v>
      </c>
      <c r="C213" s="185" t="s">
        <v>416</v>
      </c>
      <c r="D213" s="177" t="s">
        <v>219</v>
      </c>
      <c r="E213" s="178">
        <v>6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0" t="s">
        <v>388</v>
      </c>
      <c r="S213" s="180" t="s">
        <v>142</v>
      </c>
      <c r="T213" s="181" t="s">
        <v>142</v>
      </c>
      <c r="U213" s="165">
        <v>5.9000000000000004E-2</v>
      </c>
      <c r="V213" s="165">
        <f>ROUND(E213*U213,2)</f>
        <v>0.35</v>
      </c>
      <c r="W213" s="165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195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">
      <c r="A214" s="163"/>
      <c r="B214" s="164"/>
      <c r="C214" s="272" t="s">
        <v>417</v>
      </c>
      <c r="D214" s="273"/>
      <c r="E214" s="273"/>
      <c r="F214" s="273"/>
      <c r="G214" s="273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197</v>
      </c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63"/>
      <c r="B215" s="164"/>
      <c r="C215" s="263" t="s">
        <v>390</v>
      </c>
      <c r="D215" s="264"/>
      <c r="E215" s="264"/>
      <c r="F215" s="264"/>
      <c r="G215" s="264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146</v>
      </c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">
      <c r="A216" s="163"/>
      <c r="B216" s="164"/>
      <c r="C216" s="205" t="s">
        <v>418</v>
      </c>
      <c r="D216" s="189"/>
      <c r="E216" s="190">
        <v>6</v>
      </c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199</v>
      </c>
      <c r="AH216" s="154">
        <v>0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ht="33.75" outlineLevel="1" x14ac:dyDescent="0.2">
      <c r="A217" s="175">
        <v>52</v>
      </c>
      <c r="B217" s="176" t="s">
        <v>419</v>
      </c>
      <c r="C217" s="185" t="s">
        <v>420</v>
      </c>
      <c r="D217" s="177" t="s">
        <v>421</v>
      </c>
      <c r="E217" s="178">
        <v>1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80">
        <v>2.0000000000000002E-5</v>
      </c>
      <c r="O217" s="180">
        <f>ROUND(E217*N217,2)</f>
        <v>0</v>
      </c>
      <c r="P217" s="180">
        <v>0</v>
      </c>
      <c r="Q217" s="180">
        <f>ROUND(E217*P217,2)</f>
        <v>0</v>
      </c>
      <c r="R217" s="180" t="s">
        <v>388</v>
      </c>
      <c r="S217" s="180" t="s">
        <v>142</v>
      </c>
      <c r="T217" s="181" t="s">
        <v>142</v>
      </c>
      <c r="U217" s="165">
        <v>0.31000000000000005</v>
      </c>
      <c r="V217" s="165">
        <f>ROUND(E217*U217,2)</f>
        <v>0.31</v>
      </c>
      <c r="W217" s="165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195</v>
      </c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">
      <c r="A218" s="163"/>
      <c r="B218" s="164"/>
      <c r="C218" s="272" t="s">
        <v>417</v>
      </c>
      <c r="D218" s="273"/>
      <c r="E218" s="273"/>
      <c r="F218" s="273"/>
      <c r="G218" s="273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197</v>
      </c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">
      <c r="A219" s="163"/>
      <c r="B219" s="164"/>
      <c r="C219" s="263" t="s">
        <v>390</v>
      </c>
      <c r="D219" s="264"/>
      <c r="E219" s="264"/>
      <c r="F219" s="264"/>
      <c r="G219" s="264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146</v>
      </c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">
      <c r="A220" s="163"/>
      <c r="B220" s="164"/>
      <c r="C220" s="205" t="s">
        <v>414</v>
      </c>
      <c r="D220" s="189"/>
      <c r="E220" s="190">
        <v>1</v>
      </c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199</v>
      </c>
      <c r="AH220" s="154">
        <v>5</v>
      </c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">
      <c r="A221" s="175">
        <v>53</v>
      </c>
      <c r="B221" s="176" t="s">
        <v>422</v>
      </c>
      <c r="C221" s="185" t="s">
        <v>423</v>
      </c>
      <c r="D221" s="177" t="s">
        <v>358</v>
      </c>
      <c r="E221" s="178">
        <v>7</v>
      </c>
      <c r="F221" s="179"/>
      <c r="G221" s="180">
        <f>ROUND(E221*F221,2)</f>
        <v>0</v>
      </c>
      <c r="H221" s="179"/>
      <c r="I221" s="180">
        <f>ROUND(E221*H221,2)</f>
        <v>0</v>
      </c>
      <c r="J221" s="179"/>
      <c r="K221" s="180">
        <f>ROUND(E221*J221,2)</f>
        <v>0</v>
      </c>
      <c r="L221" s="180">
        <v>21</v>
      </c>
      <c r="M221" s="180">
        <f>G221*(1+L221/100)</f>
        <v>0</v>
      </c>
      <c r="N221" s="180">
        <v>1.17E-2</v>
      </c>
      <c r="O221" s="180">
        <f>ROUND(E221*N221,2)</f>
        <v>0.08</v>
      </c>
      <c r="P221" s="180">
        <v>0</v>
      </c>
      <c r="Q221" s="180">
        <f>ROUND(E221*P221,2)</f>
        <v>0</v>
      </c>
      <c r="R221" s="180"/>
      <c r="S221" s="180" t="s">
        <v>142</v>
      </c>
      <c r="T221" s="181" t="s">
        <v>142</v>
      </c>
      <c r="U221" s="165">
        <v>1.4100000000000001</v>
      </c>
      <c r="V221" s="165">
        <f>ROUND(E221*U221,2)</f>
        <v>9.8699999999999992</v>
      </c>
      <c r="W221" s="165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 t="s">
        <v>195</v>
      </c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">
      <c r="A222" s="163"/>
      <c r="B222" s="164"/>
      <c r="C222" s="261" t="s">
        <v>390</v>
      </c>
      <c r="D222" s="262"/>
      <c r="E222" s="262"/>
      <c r="F222" s="262"/>
      <c r="G222" s="262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146</v>
      </c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">
      <c r="A223" s="163"/>
      <c r="B223" s="164"/>
      <c r="C223" s="263" t="s">
        <v>424</v>
      </c>
      <c r="D223" s="264"/>
      <c r="E223" s="264"/>
      <c r="F223" s="264"/>
      <c r="G223" s="264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146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">
      <c r="A224" s="163"/>
      <c r="B224" s="164"/>
      <c r="C224" s="263" t="s">
        <v>425</v>
      </c>
      <c r="D224" s="264"/>
      <c r="E224" s="264"/>
      <c r="F224" s="264"/>
      <c r="G224" s="264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146</v>
      </c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">
      <c r="A225" s="163"/>
      <c r="B225" s="164"/>
      <c r="C225" s="263" t="s">
        <v>426</v>
      </c>
      <c r="D225" s="264"/>
      <c r="E225" s="264"/>
      <c r="F225" s="264"/>
      <c r="G225" s="264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146</v>
      </c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">
      <c r="A226" s="163"/>
      <c r="B226" s="164"/>
      <c r="C226" s="263" t="s">
        <v>427</v>
      </c>
      <c r="D226" s="264"/>
      <c r="E226" s="264"/>
      <c r="F226" s="264"/>
      <c r="G226" s="264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146</v>
      </c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">
      <c r="A227" s="163"/>
      <c r="B227" s="164"/>
      <c r="C227" s="205" t="s">
        <v>428</v>
      </c>
      <c r="D227" s="189"/>
      <c r="E227" s="190">
        <v>1</v>
      </c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199</v>
      </c>
      <c r="AH227" s="154">
        <v>5</v>
      </c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">
      <c r="A228" s="163"/>
      <c r="B228" s="164"/>
      <c r="C228" s="205" t="s">
        <v>429</v>
      </c>
      <c r="D228" s="189"/>
      <c r="E228" s="190">
        <v>1</v>
      </c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199</v>
      </c>
      <c r="AH228" s="154">
        <v>5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">
      <c r="A229" s="163"/>
      <c r="B229" s="164"/>
      <c r="C229" s="205" t="s">
        <v>430</v>
      </c>
      <c r="D229" s="189"/>
      <c r="E229" s="190">
        <v>1</v>
      </c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199</v>
      </c>
      <c r="AH229" s="154">
        <v>5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63"/>
      <c r="B230" s="164"/>
      <c r="C230" s="205" t="s">
        <v>431</v>
      </c>
      <c r="D230" s="189"/>
      <c r="E230" s="190">
        <v>1</v>
      </c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199</v>
      </c>
      <c r="AH230" s="154">
        <v>5</v>
      </c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">
      <c r="A231" s="163"/>
      <c r="B231" s="164"/>
      <c r="C231" s="205" t="s">
        <v>432</v>
      </c>
      <c r="D231" s="189"/>
      <c r="E231" s="190">
        <v>1</v>
      </c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199</v>
      </c>
      <c r="AH231" s="154">
        <v>5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">
      <c r="A232" s="163"/>
      <c r="B232" s="164"/>
      <c r="C232" s="205" t="s">
        <v>433</v>
      </c>
      <c r="D232" s="189"/>
      <c r="E232" s="190">
        <v>1</v>
      </c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199</v>
      </c>
      <c r="AH232" s="154">
        <v>5</v>
      </c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">
      <c r="A233" s="163"/>
      <c r="B233" s="164"/>
      <c r="C233" s="205" t="s">
        <v>434</v>
      </c>
      <c r="D233" s="189"/>
      <c r="E233" s="190">
        <v>1</v>
      </c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199</v>
      </c>
      <c r="AH233" s="154">
        <v>5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ht="22.5" outlineLevel="1" x14ac:dyDescent="0.2">
      <c r="A234" s="175">
        <v>54</v>
      </c>
      <c r="B234" s="176" t="s">
        <v>435</v>
      </c>
      <c r="C234" s="185" t="s">
        <v>436</v>
      </c>
      <c r="D234" s="177" t="s">
        <v>358</v>
      </c>
      <c r="E234" s="178">
        <v>1</v>
      </c>
      <c r="F234" s="179"/>
      <c r="G234" s="180">
        <f>ROUND(E234*F234,2)</f>
        <v>0</v>
      </c>
      <c r="H234" s="179"/>
      <c r="I234" s="180">
        <f>ROUND(E234*H234,2)</f>
        <v>0</v>
      </c>
      <c r="J234" s="179"/>
      <c r="K234" s="180">
        <f>ROUND(E234*J234,2)</f>
        <v>0</v>
      </c>
      <c r="L234" s="180">
        <v>21</v>
      </c>
      <c r="M234" s="180">
        <f>G234*(1+L234/100)</f>
        <v>0</v>
      </c>
      <c r="N234" s="180">
        <v>0.14494000000000001</v>
      </c>
      <c r="O234" s="180">
        <f>ROUND(E234*N234,2)</f>
        <v>0.14000000000000001</v>
      </c>
      <c r="P234" s="180">
        <v>0</v>
      </c>
      <c r="Q234" s="180">
        <f>ROUND(E234*P234,2)</f>
        <v>0</v>
      </c>
      <c r="R234" s="180" t="s">
        <v>388</v>
      </c>
      <c r="S234" s="180" t="s">
        <v>142</v>
      </c>
      <c r="T234" s="181" t="s">
        <v>142</v>
      </c>
      <c r="U234" s="165">
        <v>5.024</v>
      </c>
      <c r="V234" s="165">
        <f>ROUND(E234*U234,2)</f>
        <v>5.0199999999999996</v>
      </c>
      <c r="W234" s="165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195</v>
      </c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">
      <c r="A235" s="163"/>
      <c r="B235" s="164"/>
      <c r="C235" s="272" t="s">
        <v>437</v>
      </c>
      <c r="D235" s="273"/>
      <c r="E235" s="273"/>
      <c r="F235" s="273"/>
      <c r="G235" s="273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197</v>
      </c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">
      <c r="A236" s="163"/>
      <c r="B236" s="164"/>
      <c r="C236" s="263" t="s">
        <v>390</v>
      </c>
      <c r="D236" s="264"/>
      <c r="E236" s="264"/>
      <c r="F236" s="264"/>
      <c r="G236" s="264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146</v>
      </c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">
      <c r="A237" s="175">
        <v>55</v>
      </c>
      <c r="B237" s="176" t="s">
        <v>438</v>
      </c>
      <c r="C237" s="185" t="s">
        <v>439</v>
      </c>
      <c r="D237" s="177" t="s">
        <v>358</v>
      </c>
      <c r="E237" s="178">
        <v>1</v>
      </c>
      <c r="F237" s="179"/>
      <c r="G237" s="180">
        <f>ROUND(E237*F237,2)</f>
        <v>0</v>
      </c>
      <c r="H237" s="179"/>
      <c r="I237" s="180">
        <f>ROUND(E237*H237,2)</f>
        <v>0</v>
      </c>
      <c r="J237" s="179"/>
      <c r="K237" s="180">
        <f>ROUND(E237*J237,2)</f>
        <v>0</v>
      </c>
      <c r="L237" s="180">
        <v>21</v>
      </c>
      <c r="M237" s="180">
        <f>G237*(1+L237/100)</f>
        <v>0</v>
      </c>
      <c r="N237" s="180">
        <v>9.3600000000000003E-3</v>
      </c>
      <c r="O237" s="180">
        <f>ROUND(E237*N237,2)</f>
        <v>0.01</v>
      </c>
      <c r="P237" s="180">
        <v>0</v>
      </c>
      <c r="Q237" s="180">
        <f>ROUND(E237*P237,2)</f>
        <v>0</v>
      </c>
      <c r="R237" s="180" t="s">
        <v>388</v>
      </c>
      <c r="S237" s="180" t="s">
        <v>142</v>
      </c>
      <c r="T237" s="181" t="s">
        <v>142</v>
      </c>
      <c r="U237" s="165">
        <v>1.3140000000000001</v>
      </c>
      <c r="V237" s="165">
        <f>ROUND(E237*U237,2)</f>
        <v>1.31</v>
      </c>
      <c r="W237" s="165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195</v>
      </c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63"/>
      <c r="B238" s="164"/>
      <c r="C238" s="272" t="s">
        <v>440</v>
      </c>
      <c r="D238" s="273"/>
      <c r="E238" s="273"/>
      <c r="F238" s="273"/>
      <c r="G238" s="273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197</v>
      </c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">
      <c r="A239" s="163"/>
      <c r="B239" s="164"/>
      <c r="C239" s="263" t="s">
        <v>390</v>
      </c>
      <c r="D239" s="264"/>
      <c r="E239" s="264"/>
      <c r="F239" s="264"/>
      <c r="G239" s="264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146</v>
      </c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">
      <c r="A240" s="163"/>
      <c r="B240" s="164"/>
      <c r="C240" s="263" t="s">
        <v>441</v>
      </c>
      <c r="D240" s="264"/>
      <c r="E240" s="264"/>
      <c r="F240" s="264"/>
      <c r="G240" s="264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146</v>
      </c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">
      <c r="A241" s="175">
        <v>56</v>
      </c>
      <c r="B241" s="176" t="s">
        <v>442</v>
      </c>
      <c r="C241" s="185" t="s">
        <v>443</v>
      </c>
      <c r="D241" s="177" t="s">
        <v>233</v>
      </c>
      <c r="E241" s="178">
        <v>1.1520000000000001</v>
      </c>
      <c r="F241" s="179"/>
      <c r="G241" s="180">
        <f>ROUND(E241*F241,2)</f>
        <v>0</v>
      </c>
      <c r="H241" s="179"/>
      <c r="I241" s="180">
        <f>ROUND(E241*H241,2)</f>
        <v>0</v>
      </c>
      <c r="J241" s="179"/>
      <c r="K241" s="180">
        <f>ROUND(E241*J241,2)</f>
        <v>0</v>
      </c>
      <c r="L241" s="180">
        <v>21</v>
      </c>
      <c r="M241" s="180">
        <f>G241*(1+L241/100)</f>
        <v>0</v>
      </c>
      <c r="N241" s="180">
        <v>2.5250000000000004</v>
      </c>
      <c r="O241" s="180">
        <f>ROUND(E241*N241,2)</f>
        <v>2.91</v>
      </c>
      <c r="P241" s="180">
        <v>0</v>
      </c>
      <c r="Q241" s="180">
        <f>ROUND(E241*P241,2)</f>
        <v>0</v>
      </c>
      <c r="R241" s="180" t="s">
        <v>388</v>
      </c>
      <c r="S241" s="180" t="s">
        <v>142</v>
      </c>
      <c r="T241" s="181" t="s">
        <v>142</v>
      </c>
      <c r="U241" s="165">
        <v>10.424000000000001</v>
      </c>
      <c r="V241" s="165">
        <f>ROUND(E241*U241,2)</f>
        <v>12.01</v>
      </c>
      <c r="W241" s="165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195</v>
      </c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">
      <c r="A242" s="163"/>
      <c r="B242" s="164"/>
      <c r="C242" s="272" t="s">
        <v>394</v>
      </c>
      <c r="D242" s="273"/>
      <c r="E242" s="273"/>
      <c r="F242" s="273"/>
      <c r="G242" s="273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197</v>
      </c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">
      <c r="A243" s="163"/>
      <c r="B243" s="164"/>
      <c r="C243" s="263" t="s">
        <v>390</v>
      </c>
      <c r="D243" s="264"/>
      <c r="E243" s="264"/>
      <c r="F243" s="264"/>
      <c r="G243" s="264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146</v>
      </c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">
      <c r="A244" s="163"/>
      <c r="B244" s="164"/>
      <c r="C244" s="205" t="s">
        <v>444</v>
      </c>
      <c r="D244" s="189"/>
      <c r="E244" s="190">
        <v>1.1520000000000001</v>
      </c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199</v>
      </c>
      <c r="AH244" s="154">
        <v>0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75">
        <v>57</v>
      </c>
      <c r="B245" s="176" t="s">
        <v>445</v>
      </c>
      <c r="C245" s="185" t="s">
        <v>446</v>
      </c>
      <c r="D245" s="177" t="s">
        <v>358</v>
      </c>
      <c r="E245" s="178">
        <v>1</v>
      </c>
      <c r="F245" s="179"/>
      <c r="G245" s="180">
        <f>ROUND(E245*F245,2)</f>
        <v>0</v>
      </c>
      <c r="H245" s="179"/>
      <c r="I245" s="180">
        <f>ROUND(E245*H245,2)</f>
        <v>0</v>
      </c>
      <c r="J245" s="179"/>
      <c r="K245" s="180">
        <f>ROUND(E245*J245,2)</f>
        <v>0</v>
      </c>
      <c r="L245" s="180">
        <v>21</v>
      </c>
      <c r="M245" s="180">
        <f>G245*(1+L245/100)</f>
        <v>0</v>
      </c>
      <c r="N245" s="180">
        <v>0</v>
      </c>
      <c r="O245" s="180">
        <f>ROUND(E245*N245,2)</f>
        <v>0</v>
      </c>
      <c r="P245" s="180">
        <v>0.1</v>
      </c>
      <c r="Q245" s="180">
        <f>ROUND(E245*P245,2)</f>
        <v>0.1</v>
      </c>
      <c r="R245" s="180"/>
      <c r="S245" s="180" t="s">
        <v>179</v>
      </c>
      <c r="T245" s="181" t="s">
        <v>143</v>
      </c>
      <c r="U245" s="165">
        <v>0</v>
      </c>
      <c r="V245" s="165">
        <f>ROUND(E245*U245,2)</f>
        <v>0</v>
      </c>
      <c r="W245" s="165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195</v>
      </c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">
      <c r="A246" s="163"/>
      <c r="B246" s="164"/>
      <c r="C246" s="261" t="s">
        <v>390</v>
      </c>
      <c r="D246" s="262"/>
      <c r="E246" s="262"/>
      <c r="F246" s="262"/>
      <c r="G246" s="262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 t="s">
        <v>146</v>
      </c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">
      <c r="A247" s="163"/>
      <c r="B247" s="164"/>
      <c r="C247" s="263" t="s">
        <v>447</v>
      </c>
      <c r="D247" s="264"/>
      <c r="E247" s="264"/>
      <c r="F247" s="264"/>
      <c r="G247" s="264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146</v>
      </c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">
      <c r="A248" s="175">
        <v>58</v>
      </c>
      <c r="B248" s="176" t="s">
        <v>448</v>
      </c>
      <c r="C248" s="185" t="s">
        <v>449</v>
      </c>
      <c r="D248" s="177" t="s">
        <v>233</v>
      </c>
      <c r="E248" s="178">
        <v>6.9120000000000008</v>
      </c>
      <c r="F248" s="179"/>
      <c r="G248" s="180">
        <f>ROUND(E248*F248,2)</f>
        <v>0</v>
      </c>
      <c r="H248" s="179"/>
      <c r="I248" s="180">
        <f>ROUND(E248*H248,2)</f>
        <v>0</v>
      </c>
      <c r="J248" s="179"/>
      <c r="K248" s="180">
        <f>ROUND(E248*J248,2)</f>
        <v>0</v>
      </c>
      <c r="L248" s="180">
        <v>21</v>
      </c>
      <c r="M248" s="180">
        <f>G248*(1+L248/100)</f>
        <v>0</v>
      </c>
      <c r="N248" s="180">
        <v>1.6300000000000002E-3</v>
      </c>
      <c r="O248" s="180">
        <f>ROUND(E248*N248,2)</f>
        <v>0.01</v>
      </c>
      <c r="P248" s="180">
        <v>0</v>
      </c>
      <c r="Q248" s="180">
        <f>ROUND(E248*P248,2)</f>
        <v>0</v>
      </c>
      <c r="R248" s="180"/>
      <c r="S248" s="180" t="s">
        <v>142</v>
      </c>
      <c r="T248" s="181" t="s">
        <v>343</v>
      </c>
      <c r="U248" s="165">
        <v>4.1964500000000005</v>
      </c>
      <c r="V248" s="165">
        <f>ROUND(E248*U248,2)</f>
        <v>29.01</v>
      </c>
      <c r="W248" s="165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360</v>
      </c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">
      <c r="A249" s="163"/>
      <c r="B249" s="164"/>
      <c r="C249" s="261" t="s">
        <v>390</v>
      </c>
      <c r="D249" s="262"/>
      <c r="E249" s="262"/>
      <c r="F249" s="262"/>
      <c r="G249" s="262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146</v>
      </c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">
      <c r="A250" s="163"/>
      <c r="B250" s="164"/>
      <c r="C250" s="263" t="s">
        <v>282</v>
      </c>
      <c r="D250" s="264"/>
      <c r="E250" s="264"/>
      <c r="F250" s="264"/>
      <c r="G250" s="264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146</v>
      </c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">
      <c r="A251" s="163"/>
      <c r="B251" s="164"/>
      <c r="C251" s="205" t="s">
        <v>450</v>
      </c>
      <c r="D251" s="189"/>
      <c r="E251" s="190">
        <v>6.9120000000000008</v>
      </c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199</v>
      </c>
      <c r="AH251" s="154">
        <v>0</v>
      </c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">
      <c r="A252" s="175">
        <v>59</v>
      </c>
      <c r="B252" s="176" t="s">
        <v>451</v>
      </c>
      <c r="C252" s="185" t="s">
        <v>452</v>
      </c>
      <c r="D252" s="177" t="s">
        <v>233</v>
      </c>
      <c r="E252" s="178">
        <v>0.57600000000000007</v>
      </c>
      <c r="F252" s="179"/>
      <c r="G252" s="180">
        <f>ROUND(E252*F252,2)</f>
        <v>0</v>
      </c>
      <c r="H252" s="179"/>
      <c r="I252" s="180">
        <f>ROUND(E252*H252,2)</f>
        <v>0</v>
      </c>
      <c r="J252" s="179"/>
      <c r="K252" s="180">
        <f>ROUND(E252*J252,2)</f>
        <v>0</v>
      </c>
      <c r="L252" s="180">
        <v>21</v>
      </c>
      <c r="M252" s="180">
        <f>G252*(1+L252/100)</f>
        <v>0</v>
      </c>
      <c r="N252" s="180">
        <v>1.6520000000000003E-2</v>
      </c>
      <c r="O252" s="180">
        <f>ROUND(E252*N252,2)</f>
        <v>0.01</v>
      </c>
      <c r="P252" s="180">
        <v>0</v>
      </c>
      <c r="Q252" s="180">
        <f>ROUND(E252*P252,2)</f>
        <v>0</v>
      </c>
      <c r="R252" s="180"/>
      <c r="S252" s="180" t="s">
        <v>142</v>
      </c>
      <c r="T252" s="181" t="s">
        <v>343</v>
      </c>
      <c r="U252" s="165">
        <v>2.9465000000000003</v>
      </c>
      <c r="V252" s="165">
        <f>ROUND(E252*U252,2)</f>
        <v>1.7</v>
      </c>
      <c r="W252" s="165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360</v>
      </c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">
      <c r="A253" s="163"/>
      <c r="B253" s="164"/>
      <c r="C253" s="261" t="s">
        <v>390</v>
      </c>
      <c r="D253" s="262"/>
      <c r="E253" s="262"/>
      <c r="F253" s="262"/>
      <c r="G253" s="262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146</v>
      </c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ht="33.75" outlineLevel="1" x14ac:dyDescent="0.2">
      <c r="A254" s="163"/>
      <c r="B254" s="164"/>
      <c r="C254" s="263" t="s">
        <v>292</v>
      </c>
      <c r="D254" s="264"/>
      <c r="E254" s="264"/>
      <c r="F254" s="264"/>
      <c r="G254" s="264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146</v>
      </c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82" t="str">
        <f>C254</f>
        <v>Odstranění horních dílů šachty do úrovně zemní pláně. Hloubení s případným nutným přemístěním výkopku ve výkopišti, s přehozením výkopku na přilehlém terénu na vzd. do 5 m od hrany šachty nebo s naložením na dopravní prostředek. V položce je kalkulováno i svislé přemístění výkopku.</v>
      </c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">
      <c r="A255" s="163"/>
      <c r="B255" s="164"/>
      <c r="C255" s="205" t="s">
        <v>453</v>
      </c>
      <c r="D255" s="189"/>
      <c r="E255" s="190">
        <v>0.57600000000000007</v>
      </c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199</v>
      </c>
      <c r="AH255" s="154">
        <v>0</v>
      </c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">
      <c r="A256" s="175">
        <v>60</v>
      </c>
      <c r="B256" s="176" t="s">
        <v>454</v>
      </c>
      <c r="C256" s="185" t="s">
        <v>455</v>
      </c>
      <c r="D256" s="177" t="s">
        <v>219</v>
      </c>
      <c r="E256" s="178">
        <v>3</v>
      </c>
      <c r="F256" s="179"/>
      <c r="G256" s="180">
        <f>ROUND(E256*F256,2)</f>
        <v>0</v>
      </c>
      <c r="H256" s="179"/>
      <c r="I256" s="180">
        <f>ROUND(E256*H256,2)</f>
        <v>0</v>
      </c>
      <c r="J256" s="179"/>
      <c r="K256" s="180">
        <f>ROUND(E256*J256,2)</f>
        <v>0</v>
      </c>
      <c r="L256" s="180">
        <v>21</v>
      </c>
      <c r="M256" s="180">
        <f>G256*(1+L256/100)</f>
        <v>0</v>
      </c>
      <c r="N256" s="180">
        <v>0.48873000000000005</v>
      </c>
      <c r="O256" s="180">
        <f>ROUND(E256*N256,2)</f>
        <v>1.47</v>
      </c>
      <c r="P256" s="180">
        <v>0</v>
      </c>
      <c r="Q256" s="180">
        <f>ROUND(E256*P256,2)</f>
        <v>0</v>
      </c>
      <c r="R256" s="180" t="s">
        <v>359</v>
      </c>
      <c r="S256" s="180" t="s">
        <v>142</v>
      </c>
      <c r="T256" s="181" t="s">
        <v>142</v>
      </c>
      <c r="U256" s="165">
        <v>10.67666</v>
      </c>
      <c r="V256" s="165">
        <f>ROUND(E256*U256,2)</f>
        <v>32.03</v>
      </c>
      <c r="W256" s="165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360</v>
      </c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ht="78.75" outlineLevel="1" x14ac:dyDescent="0.2">
      <c r="A257" s="163"/>
      <c r="B257" s="164"/>
      <c r="C257" s="272" t="s">
        <v>456</v>
      </c>
      <c r="D257" s="273"/>
      <c r="E257" s="273"/>
      <c r="F257" s="273"/>
      <c r="G257" s="273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197</v>
      </c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82" t="str">
        <f>C257</f>
        <v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v>
      </c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">
      <c r="A258" s="163"/>
      <c r="B258" s="164"/>
      <c r="C258" s="263" t="s">
        <v>390</v>
      </c>
      <c r="D258" s="264"/>
      <c r="E258" s="264"/>
      <c r="F258" s="264"/>
      <c r="G258" s="264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146</v>
      </c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ht="67.5" outlineLevel="1" x14ac:dyDescent="0.2">
      <c r="A259" s="163"/>
      <c r="B259" s="164"/>
      <c r="C259" s="263" t="s">
        <v>457</v>
      </c>
      <c r="D259" s="264"/>
      <c r="E259" s="264"/>
      <c r="F259" s="264"/>
      <c r="G259" s="264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146</v>
      </c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82" t="str">
        <f>C259</f>
        <v>- hloubení rýh, pažení a rozepření rýh včetně přepažování, svislé přemístění výkopku, naložení přebytku po zásypu (0,18 m3/m rýhy), odvoz do 15 km a uložení na skládku, lože pod potrubí ze štěrkopísku, dodávka a osazení půlených obrubníků pod potrubí, dodávka a montáž potrubí z trub kameninových světlosti dle popisu, zřízení kanalizační přípojky (1 kus/20 m potrubí), dodávka a montáž kameninových tvarovek odbočných (1 kus/ 20 m potrubí), dodávka a montáž kameninových tvarovek jednoosých (1 kus/ 20 m potrubí), obetonování potrubí betonem prostým C 8/10 včetně bednění, obsyp potrubí prohozenou sypaninou, zásyp rýhy sypaninou, se zhutněním.</v>
      </c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">
      <c r="A260" s="163"/>
      <c r="B260" s="164"/>
      <c r="C260" s="205" t="s">
        <v>458</v>
      </c>
      <c r="D260" s="189"/>
      <c r="E260" s="190">
        <v>3</v>
      </c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199</v>
      </c>
      <c r="AH260" s="154">
        <v>0</v>
      </c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">
      <c r="A261" s="175">
        <v>61</v>
      </c>
      <c r="B261" s="176" t="s">
        <v>459</v>
      </c>
      <c r="C261" s="185" t="s">
        <v>460</v>
      </c>
      <c r="D261" s="177" t="s">
        <v>358</v>
      </c>
      <c r="E261" s="178">
        <v>1</v>
      </c>
      <c r="F261" s="179"/>
      <c r="G261" s="180">
        <f>ROUND(E261*F261,2)</f>
        <v>0</v>
      </c>
      <c r="H261" s="179"/>
      <c r="I261" s="180">
        <f>ROUND(E261*H261,2)</f>
        <v>0</v>
      </c>
      <c r="J261" s="179"/>
      <c r="K261" s="180">
        <f>ROUND(E261*J261,2)</f>
        <v>0</v>
      </c>
      <c r="L261" s="180">
        <v>21</v>
      </c>
      <c r="M261" s="180">
        <f>G261*(1+L261/100)</f>
        <v>0</v>
      </c>
      <c r="N261" s="180">
        <v>3.8000000000000006E-2</v>
      </c>
      <c r="O261" s="180">
        <f>ROUND(E261*N261,2)</f>
        <v>0.04</v>
      </c>
      <c r="P261" s="180">
        <v>0</v>
      </c>
      <c r="Q261" s="180">
        <f>ROUND(E261*P261,2)</f>
        <v>0</v>
      </c>
      <c r="R261" s="180" t="s">
        <v>461</v>
      </c>
      <c r="S261" s="180" t="s">
        <v>142</v>
      </c>
      <c r="T261" s="181" t="s">
        <v>142</v>
      </c>
      <c r="U261" s="165">
        <v>0</v>
      </c>
      <c r="V261" s="165">
        <f>ROUND(E261*U261,2)</f>
        <v>0</v>
      </c>
      <c r="W261" s="165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462</v>
      </c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">
      <c r="A262" s="163"/>
      <c r="B262" s="164"/>
      <c r="C262" s="261" t="s">
        <v>390</v>
      </c>
      <c r="D262" s="262"/>
      <c r="E262" s="262"/>
      <c r="F262" s="262"/>
      <c r="G262" s="262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146</v>
      </c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">
      <c r="A263" s="163"/>
      <c r="B263" s="164"/>
      <c r="C263" s="263" t="s">
        <v>463</v>
      </c>
      <c r="D263" s="264"/>
      <c r="E263" s="264"/>
      <c r="F263" s="264"/>
      <c r="G263" s="264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146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">
      <c r="A264" s="175">
        <v>62</v>
      </c>
      <c r="B264" s="176" t="s">
        <v>464</v>
      </c>
      <c r="C264" s="185" t="s">
        <v>465</v>
      </c>
      <c r="D264" s="177" t="s">
        <v>358</v>
      </c>
      <c r="E264" s="178">
        <v>1</v>
      </c>
      <c r="F264" s="179"/>
      <c r="G264" s="180">
        <f>ROUND(E264*F264,2)</f>
        <v>0</v>
      </c>
      <c r="H264" s="179"/>
      <c r="I264" s="180">
        <f>ROUND(E264*H264,2)</f>
        <v>0</v>
      </c>
      <c r="J264" s="179"/>
      <c r="K264" s="180">
        <f>ROUND(E264*J264,2)</f>
        <v>0</v>
      </c>
      <c r="L264" s="180">
        <v>21</v>
      </c>
      <c r="M264" s="180">
        <f>G264*(1+L264/100)</f>
        <v>0</v>
      </c>
      <c r="N264" s="180">
        <v>6.5000000000000006E-3</v>
      </c>
      <c r="O264" s="180">
        <f>ROUND(E264*N264,2)</f>
        <v>0.01</v>
      </c>
      <c r="P264" s="180">
        <v>0</v>
      </c>
      <c r="Q264" s="180">
        <f>ROUND(E264*P264,2)</f>
        <v>0</v>
      </c>
      <c r="R264" s="180" t="s">
        <v>461</v>
      </c>
      <c r="S264" s="180" t="s">
        <v>142</v>
      </c>
      <c r="T264" s="181" t="s">
        <v>142</v>
      </c>
      <c r="U264" s="165">
        <v>0</v>
      </c>
      <c r="V264" s="165">
        <f>ROUND(E264*U264,2)</f>
        <v>0</v>
      </c>
      <c r="W264" s="165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462</v>
      </c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">
      <c r="A265" s="163"/>
      <c r="B265" s="164"/>
      <c r="C265" s="261" t="s">
        <v>390</v>
      </c>
      <c r="D265" s="262"/>
      <c r="E265" s="262"/>
      <c r="F265" s="262"/>
      <c r="G265" s="262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 t="s">
        <v>146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">
      <c r="A266" s="163"/>
      <c r="B266" s="164"/>
      <c r="C266" s="205" t="s">
        <v>466</v>
      </c>
      <c r="D266" s="189"/>
      <c r="E266" s="190">
        <v>1</v>
      </c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199</v>
      </c>
      <c r="AH266" s="154">
        <v>5</v>
      </c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">
      <c r="A267" s="175">
        <v>63</v>
      </c>
      <c r="B267" s="176" t="s">
        <v>467</v>
      </c>
      <c r="C267" s="185" t="s">
        <v>468</v>
      </c>
      <c r="D267" s="177" t="s">
        <v>469</v>
      </c>
      <c r="E267" s="178">
        <v>1348.7760000000001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80">
        <v>1</v>
      </c>
      <c r="O267" s="180">
        <f>ROUND(E267*N267,2)</f>
        <v>1348.78</v>
      </c>
      <c r="P267" s="180">
        <v>0</v>
      </c>
      <c r="Q267" s="180">
        <f>ROUND(E267*P267,2)</f>
        <v>0</v>
      </c>
      <c r="R267" s="180" t="s">
        <v>461</v>
      </c>
      <c r="S267" s="180" t="s">
        <v>142</v>
      </c>
      <c r="T267" s="181" t="s">
        <v>142</v>
      </c>
      <c r="U267" s="165">
        <v>0</v>
      </c>
      <c r="V267" s="165">
        <f>ROUND(E267*U267,2)</f>
        <v>0</v>
      </c>
      <c r="W267" s="165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462</v>
      </c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">
      <c r="A268" s="163"/>
      <c r="B268" s="164"/>
      <c r="C268" s="261" t="s">
        <v>369</v>
      </c>
      <c r="D268" s="262"/>
      <c r="E268" s="262"/>
      <c r="F268" s="262"/>
      <c r="G268" s="262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146</v>
      </c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">
      <c r="A269" s="163"/>
      <c r="B269" s="164"/>
      <c r="C269" s="205" t="s">
        <v>470</v>
      </c>
      <c r="D269" s="189"/>
      <c r="E269" s="190">
        <v>674.38800000000003</v>
      </c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199</v>
      </c>
      <c r="AH269" s="154">
        <v>5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">
      <c r="A270" s="163"/>
      <c r="B270" s="164"/>
      <c r="C270" s="205" t="s">
        <v>471</v>
      </c>
      <c r="D270" s="189"/>
      <c r="E270" s="190">
        <v>674.38800000000003</v>
      </c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199</v>
      </c>
      <c r="AH270" s="154">
        <v>5</v>
      </c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ht="22.5" outlineLevel="1" x14ac:dyDescent="0.2">
      <c r="A271" s="175">
        <v>64</v>
      </c>
      <c r="B271" s="176" t="s">
        <v>472</v>
      </c>
      <c r="C271" s="185" t="s">
        <v>473</v>
      </c>
      <c r="D271" s="177" t="s">
        <v>358</v>
      </c>
      <c r="E271" s="178">
        <v>1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80">
        <v>7.0000000000000007E-2</v>
      </c>
      <c r="O271" s="180">
        <f>ROUND(E271*N271,2)</f>
        <v>7.0000000000000007E-2</v>
      </c>
      <c r="P271" s="180">
        <v>0</v>
      </c>
      <c r="Q271" s="180">
        <f>ROUND(E271*P271,2)</f>
        <v>0</v>
      </c>
      <c r="R271" s="180" t="s">
        <v>461</v>
      </c>
      <c r="S271" s="180" t="s">
        <v>142</v>
      </c>
      <c r="T271" s="181" t="s">
        <v>142</v>
      </c>
      <c r="U271" s="165">
        <v>0</v>
      </c>
      <c r="V271" s="165">
        <f>ROUND(E271*U271,2)</f>
        <v>0</v>
      </c>
      <c r="W271" s="165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462</v>
      </c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">
      <c r="A272" s="163"/>
      <c r="B272" s="164"/>
      <c r="C272" s="261" t="s">
        <v>390</v>
      </c>
      <c r="D272" s="262"/>
      <c r="E272" s="262"/>
      <c r="F272" s="262"/>
      <c r="G272" s="262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146</v>
      </c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">
      <c r="A273" s="163"/>
      <c r="B273" s="164"/>
      <c r="C273" s="205" t="s">
        <v>466</v>
      </c>
      <c r="D273" s="189"/>
      <c r="E273" s="190">
        <v>1</v>
      </c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 t="s">
        <v>199</v>
      </c>
      <c r="AH273" s="154">
        <v>5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ht="22.5" outlineLevel="1" x14ac:dyDescent="0.2">
      <c r="A274" s="175">
        <v>65</v>
      </c>
      <c r="B274" s="176" t="s">
        <v>474</v>
      </c>
      <c r="C274" s="185" t="s">
        <v>475</v>
      </c>
      <c r="D274" s="177" t="s">
        <v>358</v>
      </c>
      <c r="E274" s="178">
        <v>1</v>
      </c>
      <c r="F274" s="179"/>
      <c r="G274" s="180">
        <f>ROUND(E274*F274,2)</f>
        <v>0</v>
      </c>
      <c r="H274" s="179"/>
      <c r="I274" s="180">
        <f>ROUND(E274*H274,2)</f>
        <v>0</v>
      </c>
      <c r="J274" s="179"/>
      <c r="K274" s="180">
        <f>ROUND(E274*J274,2)</f>
        <v>0</v>
      </c>
      <c r="L274" s="180">
        <v>21</v>
      </c>
      <c r="M274" s="180">
        <f>G274*(1+L274/100)</f>
        <v>0</v>
      </c>
      <c r="N274" s="180">
        <v>0.04</v>
      </c>
      <c r="O274" s="180">
        <f>ROUND(E274*N274,2)</f>
        <v>0.04</v>
      </c>
      <c r="P274" s="180">
        <v>0</v>
      </c>
      <c r="Q274" s="180">
        <f>ROUND(E274*P274,2)</f>
        <v>0</v>
      </c>
      <c r="R274" s="180"/>
      <c r="S274" s="180" t="s">
        <v>179</v>
      </c>
      <c r="T274" s="181" t="s">
        <v>143</v>
      </c>
      <c r="U274" s="165">
        <v>0</v>
      </c>
      <c r="V274" s="165">
        <f>ROUND(E274*U274,2)</f>
        <v>0</v>
      </c>
      <c r="W274" s="165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462</v>
      </c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">
      <c r="A275" s="163"/>
      <c r="B275" s="164"/>
      <c r="C275" s="261" t="s">
        <v>476</v>
      </c>
      <c r="D275" s="262"/>
      <c r="E275" s="262"/>
      <c r="F275" s="262"/>
      <c r="G275" s="262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146</v>
      </c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ht="22.5" outlineLevel="1" x14ac:dyDescent="0.2">
      <c r="A276" s="175">
        <v>66</v>
      </c>
      <c r="B276" s="176" t="s">
        <v>477</v>
      </c>
      <c r="C276" s="185" t="s">
        <v>478</v>
      </c>
      <c r="D276" s="177" t="s">
        <v>358</v>
      </c>
      <c r="E276" s="178">
        <v>1</v>
      </c>
      <c r="F276" s="179"/>
      <c r="G276" s="180">
        <f>ROUND(E276*F276,2)</f>
        <v>0</v>
      </c>
      <c r="H276" s="179"/>
      <c r="I276" s="180">
        <f>ROUND(E276*H276,2)</f>
        <v>0</v>
      </c>
      <c r="J276" s="179"/>
      <c r="K276" s="180">
        <f>ROUND(E276*J276,2)</f>
        <v>0</v>
      </c>
      <c r="L276" s="180">
        <v>21</v>
      </c>
      <c r="M276" s="180">
        <f>G276*(1+L276/100)</f>
        <v>0</v>
      </c>
      <c r="N276" s="180">
        <v>0.05</v>
      </c>
      <c r="O276" s="180">
        <f>ROUND(E276*N276,2)</f>
        <v>0.05</v>
      </c>
      <c r="P276" s="180">
        <v>0</v>
      </c>
      <c r="Q276" s="180">
        <f>ROUND(E276*P276,2)</f>
        <v>0</v>
      </c>
      <c r="R276" s="180"/>
      <c r="S276" s="180" t="s">
        <v>179</v>
      </c>
      <c r="T276" s="181" t="s">
        <v>143</v>
      </c>
      <c r="U276" s="165">
        <v>0</v>
      </c>
      <c r="V276" s="165">
        <f>ROUND(E276*U276,2)</f>
        <v>0</v>
      </c>
      <c r="W276" s="165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462</v>
      </c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">
      <c r="A277" s="163"/>
      <c r="B277" s="164"/>
      <c r="C277" s="261" t="s">
        <v>476</v>
      </c>
      <c r="D277" s="262"/>
      <c r="E277" s="262"/>
      <c r="F277" s="262"/>
      <c r="G277" s="262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146</v>
      </c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ht="22.5" outlineLevel="1" x14ac:dyDescent="0.2">
      <c r="A278" s="175">
        <v>67</v>
      </c>
      <c r="B278" s="176" t="s">
        <v>479</v>
      </c>
      <c r="C278" s="185" t="s">
        <v>480</v>
      </c>
      <c r="D278" s="177" t="s">
        <v>358</v>
      </c>
      <c r="E278" s="178">
        <v>1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7.2000000000000008E-2</v>
      </c>
      <c r="O278" s="180">
        <f>ROUND(E278*N278,2)</f>
        <v>7.0000000000000007E-2</v>
      </c>
      <c r="P278" s="180">
        <v>0</v>
      </c>
      <c r="Q278" s="180">
        <f>ROUND(E278*P278,2)</f>
        <v>0</v>
      </c>
      <c r="R278" s="180"/>
      <c r="S278" s="180" t="s">
        <v>179</v>
      </c>
      <c r="T278" s="181" t="s">
        <v>143</v>
      </c>
      <c r="U278" s="165">
        <v>0</v>
      </c>
      <c r="V278" s="165">
        <f>ROUND(E278*U278,2)</f>
        <v>0</v>
      </c>
      <c r="W278" s="165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 t="s">
        <v>462</v>
      </c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">
      <c r="A279" s="163"/>
      <c r="B279" s="164"/>
      <c r="C279" s="261" t="s">
        <v>476</v>
      </c>
      <c r="D279" s="262"/>
      <c r="E279" s="262"/>
      <c r="F279" s="262"/>
      <c r="G279" s="262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146</v>
      </c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">
      <c r="A280" s="175">
        <v>68</v>
      </c>
      <c r="B280" s="176" t="s">
        <v>481</v>
      </c>
      <c r="C280" s="185" t="s">
        <v>482</v>
      </c>
      <c r="D280" s="177" t="s">
        <v>358</v>
      </c>
      <c r="E280" s="178">
        <v>1</v>
      </c>
      <c r="F280" s="179"/>
      <c r="G280" s="180">
        <f>ROUND(E280*F280,2)</f>
        <v>0</v>
      </c>
      <c r="H280" s="179"/>
      <c r="I280" s="180">
        <f>ROUND(E280*H280,2)</f>
        <v>0</v>
      </c>
      <c r="J280" s="179"/>
      <c r="K280" s="180">
        <f>ROUND(E280*J280,2)</f>
        <v>0</v>
      </c>
      <c r="L280" s="180">
        <v>21</v>
      </c>
      <c r="M280" s="180">
        <f>G280*(1+L280/100)</f>
        <v>0</v>
      </c>
      <c r="N280" s="180">
        <v>0.14500000000000002</v>
      </c>
      <c r="O280" s="180">
        <f>ROUND(E280*N280,2)</f>
        <v>0.15</v>
      </c>
      <c r="P280" s="180">
        <v>0</v>
      </c>
      <c r="Q280" s="180">
        <f>ROUND(E280*P280,2)</f>
        <v>0</v>
      </c>
      <c r="R280" s="180"/>
      <c r="S280" s="180" t="s">
        <v>179</v>
      </c>
      <c r="T280" s="181" t="s">
        <v>143</v>
      </c>
      <c r="U280" s="165">
        <v>0</v>
      </c>
      <c r="V280" s="165">
        <f>ROUND(E280*U280,2)</f>
        <v>0</v>
      </c>
      <c r="W280" s="165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 t="s">
        <v>462</v>
      </c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">
      <c r="A281" s="163"/>
      <c r="B281" s="164"/>
      <c r="C281" s="261" t="s">
        <v>476</v>
      </c>
      <c r="D281" s="262"/>
      <c r="E281" s="262"/>
      <c r="F281" s="262"/>
      <c r="G281" s="262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 t="s">
        <v>146</v>
      </c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ht="22.5" outlineLevel="1" x14ac:dyDescent="0.2">
      <c r="A282" s="175">
        <v>69</v>
      </c>
      <c r="B282" s="176" t="s">
        <v>483</v>
      </c>
      <c r="C282" s="185" t="s">
        <v>484</v>
      </c>
      <c r="D282" s="177" t="s">
        <v>358</v>
      </c>
      <c r="E282" s="178">
        <v>1</v>
      </c>
      <c r="F282" s="179"/>
      <c r="G282" s="180">
        <f>ROUND(E282*F282,2)</f>
        <v>0</v>
      </c>
      <c r="H282" s="179"/>
      <c r="I282" s="180">
        <f>ROUND(E282*H282,2)</f>
        <v>0</v>
      </c>
      <c r="J282" s="179"/>
      <c r="K282" s="180">
        <f>ROUND(E282*J282,2)</f>
        <v>0</v>
      </c>
      <c r="L282" s="180">
        <v>21</v>
      </c>
      <c r="M282" s="180">
        <f>G282*(1+L282/100)</f>
        <v>0</v>
      </c>
      <c r="N282" s="180">
        <v>0.15500000000000003</v>
      </c>
      <c r="O282" s="180">
        <f>ROUND(E282*N282,2)</f>
        <v>0.16</v>
      </c>
      <c r="P282" s="180">
        <v>0</v>
      </c>
      <c r="Q282" s="180">
        <f>ROUND(E282*P282,2)</f>
        <v>0</v>
      </c>
      <c r="R282" s="180"/>
      <c r="S282" s="180" t="s">
        <v>179</v>
      </c>
      <c r="T282" s="181" t="s">
        <v>143</v>
      </c>
      <c r="U282" s="165">
        <v>0</v>
      </c>
      <c r="V282" s="165">
        <f>ROUND(E282*U282,2)</f>
        <v>0</v>
      </c>
      <c r="W282" s="165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 t="s">
        <v>462</v>
      </c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">
      <c r="A283" s="163"/>
      <c r="B283" s="164"/>
      <c r="C283" s="261" t="s">
        <v>476</v>
      </c>
      <c r="D283" s="262"/>
      <c r="E283" s="262"/>
      <c r="F283" s="262"/>
      <c r="G283" s="262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 t="s">
        <v>146</v>
      </c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ht="22.5" outlineLevel="1" x14ac:dyDescent="0.2">
      <c r="A284" s="175">
        <v>70</v>
      </c>
      <c r="B284" s="176" t="s">
        <v>485</v>
      </c>
      <c r="C284" s="185" t="s">
        <v>486</v>
      </c>
      <c r="D284" s="177" t="s">
        <v>358</v>
      </c>
      <c r="E284" s="178">
        <v>1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0.18500000000000003</v>
      </c>
      <c r="O284" s="180">
        <f>ROUND(E284*N284,2)</f>
        <v>0.19</v>
      </c>
      <c r="P284" s="180">
        <v>0</v>
      </c>
      <c r="Q284" s="180">
        <f>ROUND(E284*P284,2)</f>
        <v>0</v>
      </c>
      <c r="R284" s="180"/>
      <c r="S284" s="180" t="s">
        <v>179</v>
      </c>
      <c r="T284" s="181" t="s">
        <v>143</v>
      </c>
      <c r="U284" s="165">
        <v>0</v>
      </c>
      <c r="V284" s="165">
        <f>ROUND(E284*U284,2)</f>
        <v>0</v>
      </c>
      <c r="W284" s="165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462</v>
      </c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">
      <c r="A285" s="163"/>
      <c r="B285" s="164"/>
      <c r="C285" s="261" t="s">
        <v>476</v>
      </c>
      <c r="D285" s="262"/>
      <c r="E285" s="262"/>
      <c r="F285" s="262"/>
      <c r="G285" s="262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 t="s">
        <v>146</v>
      </c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">
      <c r="A286" s="175">
        <v>71</v>
      </c>
      <c r="B286" s="176" t="s">
        <v>487</v>
      </c>
      <c r="C286" s="185" t="s">
        <v>488</v>
      </c>
      <c r="D286" s="177" t="s">
        <v>219</v>
      </c>
      <c r="E286" s="178">
        <v>2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80">
        <v>2.4E-2</v>
      </c>
      <c r="O286" s="180">
        <f>ROUND(E286*N286,2)</f>
        <v>0.05</v>
      </c>
      <c r="P286" s="180">
        <v>0</v>
      </c>
      <c r="Q286" s="180">
        <f>ROUND(E286*P286,2)</f>
        <v>0</v>
      </c>
      <c r="R286" s="180" t="s">
        <v>461</v>
      </c>
      <c r="S286" s="180" t="s">
        <v>142</v>
      </c>
      <c r="T286" s="181" t="s">
        <v>142</v>
      </c>
      <c r="U286" s="165">
        <v>0</v>
      </c>
      <c r="V286" s="165">
        <f>ROUND(E286*U286,2)</f>
        <v>0</v>
      </c>
      <c r="W286" s="165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 t="s">
        <v>462</v>
      </c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">
      <c r="A287" s="163"/>
      <c r="B287" s="164"/>
      <c r="C287" s="261" t="s">
        <v>390</v>
      </c>
      <c r="D287" s="262"/>
      <c r="E287" s="262"/>
      <c r="F287" s="262"/>
      <c r="G287" s="262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146</v>
      </c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">
      <c r="A288" s="175">
        <v>72</v>
      </c>
      <c r="B288" s="176" t="s">
        <v>489</v>
      </c>
      <c r="C288" s="185" t="s">
        <v>490</v>
      </c>
      <c r="D288" s="177" t="s">
        <v>358</v>
      </c>
      <c r="E288" s="178">
        <v>5</v>
      </c>
      <c r="F288" s="179"/>
      <c r="G288" s="180">
        <f>ROUND(E288*F288,2)</f>
        <v>0</v>
      </c>
      <c r="H288" s="179"/>
      <c r="I288" s="180">
        <f>ROUND(E288*H288,2)</f>
        <v>0</v>
      </c>
      <c r="J288" s="179"/>
      <c r="K288" s="180">
        <f>ROUND(E288*J288,2)</f>
        <v>0</v>
      </c>
      <c r="L288" s="180">
        <v>21</v>
      </c>
      <c r="M288" s="180">
        <f>G288*(1+L288/100)</f>
        <v>0</v>
      </c>
      <c r="N288" s="180">
        <v>0.01</v>
      </c>
      <c r="O288" s="180">
        <f>ROUND(E288*N288,2)</f>
        <v>0.05</v>
      </c>
      <c r="P288" s="180">
        <v>0</v>
      </c>
      <c r="Q288" s="180">
        <f>ROUND(E288*P288,2)</f>
        <v>0</v>
      </c>
      <c r="R288" s="180" t="s">
        <v>461</v>
      </c>
      <c r="S288" s="180" t="s">
        <v>142</v>
      </c>
      <c r="T288" s="181" t="s">
        <v>142</v>
      </c>
      <c r="U288" s="165">
        <v>0</v>
      </c>
      <c r="V288" s="165">
        <f>ROUND(E288*U288,2)</f>
        <v>0</v>
      </c>
      <c r="W288" s="165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462</v>
      </c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">
      <c r="A289" s="163"/>
      <c r="B289" s="164"/>
      <c r="C289" s="261" t="s">
        <v>390</v>
      </c>
      <c r="D289" s="262"/>
      <c r="E289" s="262"/>
      <c r="F289" s="262"/>
      <c r="G289" s="262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146</v>
      </c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">
      <c r="A290" s="175">
        <v>73</v>
      </c>
      <c r="B290" s="176" t="s">
        <v>491</v>
      </c>
      <c r="C290" s="185" t="s">
        <v>492</v>
      </c>
      <c r="D290" s="177" t="s">
        <v>358</v>
      </c>
      <c r="E290" s="178">
        <v>1</v>
      </c>
      <c r="F290" s="179"/>
      <c r="G290" s="180">
        <f>ROUND(E290*F290,2)</f>
        <v>0</v>
      </c>
      <c r="H290" s="179"/>
      <c r="I290" s="180">
        <f>ROUND(E290*H290,2)</f>
        <v>0</v>
      </c>
      <c r="J290" s="179"/>
      <c r="K290" s="180">
        <f>ROUND(E290*J290,2)</f>
        <v>0</v>
      </c>
      <c r="L290" s="180">
        <v>21</v>
      </c>
      <c r="M290" s="180">
        <f>G290*(1+L290/100)</f>
        <v>0</v>
      </c>
      <c r="N290" s="180">
        <v>0.01</v>
      </c>
      <c r="O290" s="180">
        <f>ROUND(E290*N290,2)</f>
        <v>0.01</v>
      </c>
      <c r="P290" s="180">
        <v>0</v>
      </c>
      <c r="Q290" s="180">
        <f>ROUND(E290*P290,2)</f>
        <v>0</v>
      </c>
      <c r="R290" s="180" t="s">
        <v>461</v>
      </c>
      <c r="S290" s="180" t="s">
        <v>142</v>
      </c>
      <c r="T290" s="181" t="s">
        <v>142</v>
      </c>
      <c r="U290" s="165">
        <v>0</v>
      </c>
      <c r="V290" s="165">
        <f>ROUND(E290*U290,2)</f>
        <v>0</v>
      </c>
      <c r="W290" s="165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462</v>
      </c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">
      <c r="A291" s="163"/>
      <c r="B291" s="164"/>
      <c r="C291" s="261" t="s">
        <v>390</v>
      </c>
      <c r="D291" s="262"/>
      <c r="E291" s="262"/>
      <c r="F291" s="262"/>
      <c r="G291" s="262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146</v>
      </c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">
      <c r="A292" s="175">
        <v>74</v>
      </c>
      <c r="B292" s="176" t="s">
        <v>493</v>
      </c>
      <c r="C292" s="185" t="s">
        <v>494</v>
      </c>
      <c r="D292" s="177" t="s">
        <v>358</v>
      </c>
      <c r="E292" s="178">
        <v>1</v>
      </c>
      <c r="F292" s="179"/>
      <c r="G292" s="180">
        <f>ROUND(E292*F292,2)</f>
        <v>0</v>
      </c>
      <c r="H292" s="179"/>
      <c r="I292" s="180">
        <f>ROUND(E292*H292,2)</f>
        <v>0</v>
      </c>
      <c r="J292" s="179"/>
      <c r="K292" s="180">
        <f>ROUND(E292*J292,2)</f>
        <v>0</v>
      </c>
      <c r="L292" s="180">
        <v>21</v>
      </c>
      <c r="M292" s="180">
        <f>G292*(1+L292/100)</f>
        <v>0</v>
      </c>
      <c r="N292" s="180">
        <v>0.01</v>
      </c>
      <c r="O292" s="180">
        <f>ROUND(E292*N292,2)</f>
        <v>0.01</v>
      </c>
      <c r="P292" s="180">
        <v>0</v>
      </c>
      <c r="Q292" s="180">
        <f>ROUND(E292*P292,2)</f>
        <v>0</v>
      </c>
      <c r="R292" s="180" t="s">
        <v>461</v>
      </c>
      <c r="S292" s="180" t="s">
        <v>142</v>
      </c>
      <c r="T292" s="181" t="s">
        <v>142</v>
      </c>
      <c r="U292" s="165">
        <v>0</v>
      </c>
      <c r="V292" s="165">
        <f>ROUND(E292*U292,2)</f>
        <v>0</v>
      </c>
      <c r="W292" s="165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 t="s">
        <v>462</v>
      </c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">
      <c r="A293" s="163"/>
      <c r="B293" s="164"/>
      <c r="C293" s="261" t="s">
        <v>390</v>
      </c>
      <c r="D293" s="262"/>
      <c r="E293" s="262"/>
      <c r="F293" s="262"/>
      <c r="G293" s="262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 t="s">
        <v>146</v>
      </c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ht="22.5" outlineLevel="1" x14ac:dyDescent="0.2">
      <c r="A294" s="175">
        <v>75</v>
      </c>
      <c r="B294" s="176" t="s">
        <v>495</v>
      </c>
      <c r="C294" s="185" t="s">
        <v>496</v>
      </c>
      <c r="D294" s="177" t="s">
        <v>358</v>
      </c>
      <c r="E294" s="178">
        <v>1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80">
        <v>1.6E-2</v>
      </c>
      <c r="O294" s="180">
        <f>ROUND(E294*N294,2)</f>
        <v>0.02</v>
      </c>
      <c r="P294" s="180">
        <v>0</v>
      </c>
      <c r="Q294" s="180">
        <f>ROUND(E294*P294,2)</f>
        <v>0</v>
      </c>
      <c r="R294" s="180" t="s">
        <v>461</v>
      </c>
      <c r="S294" s="180" t="s">
        <v>142</v>
      </c>
      <c r="T294" s="181" t="s">
        <v>142</v>
      </c>
      <c r="U294" s="165">
        <v>0</v>
      </c>
      <c r="V294" s="165">
        <f>ROUND(E294*U294,2)</f>
        <v>0</v>
      </c>
      <c r="W294" s="165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 t="s">
        <v>462</v>
      </c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">
      <c r="A295" s="163"/>
      <c r="B295" s="164"/>
      <c r="C295" s="261" t="s">
        <v>390</v>
      </c>
      <c r="D295" s="262"/>
      <c r="E295" s="262"/>
      <c r="F295" s="262"/>
      <c r="G295" s="262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 t="s">
        <v>146</v>
      </c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outlineLevel="1" x14ac:dyDescent="0.2">
      <c r="A296" s="163"/>
      <c r="B296" s="164"/>
      <c r="C296" s="263" t="s">
        <v>497</v>
      </c>
      <c r="D296" s="264"/>
      <c r="E296" s="264"/>
      <c r="F296" s="264"/>
      <c r="G296" s="264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 t="s">
        <v>146</v>
      </c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x14ac:dyDescent="0.2">
      <c r="A297" s="169" t="s">
        <v>137</v>
      </c>
      <c r="B297" s="170" t="s">
        <v>76</v>
      </c>
      <c r="C297" s="184" t="s">
        <v>77</v>
      </c>
      <c r="D297" s="171"/>
      <c r="E297" s="172"/>
      <c r="F297" s="173"/>
      <c r="G297" s="173">
        <f>SUMIF(AG298:AG300,"&lt;&gt;NOR",G298:G300)</f>
        <v>0</v>
      </c>
      <c r="H297" s="173"/>
      <c r="I297" s="173">
        <f>SUM(I298:I300)</f>
        <v>0</v>
      </c>
      <c r="J297" s="173"/>
      <c r="K297" s="173">
        <f>SUM(K298:K300)</f>
        <v>0</v>
      </c>
      <c r="L297" s="173"/>
      <c r="M297" s="173">
        <f>SUM(M298:M300)</f>
        <v>0</v>
      </c>
      <c r="N297" s="173"/>
      <c r="O297" s="173">
        <f>SUM(O298:O300)</f>
        <v>0</v>
      </c>
      <c r="P297" s="173"/>
      <c r="Q297" s="173">
        <f>SUM(Q298:Q300)</f>
        <v>0</v>
      </c>
      <c r="R297" s="173"/>
      <c r="S297" s="173"/>
      <c r="T297" s="174"/>
      <c r="U297" s="168"/>
      <c r="V297" s="168">
        <f>SUM(V298:V300)</f>
        <v>1.51</v>
      </c>
      <c r="W297" s="168"/>
      <c r="AG297" t="s">
        <v>138</v>
      </c>
    </row>
    <row r="298" spans="1:60" ht="56.25" outlineLevel="1" x14ac:dyDescent="0.2">
      <c r="A298" s="175">
        <v>76</v>
      </c>
      <c r="B298" s="176" t="s">
        <v>498</v>
      </c>
      <c r="C298" s="185" t="s">
        <v>499</v>
      </c>
      <c r="D298" s="177" t="s">
        <v>233</v>
      </c>
      <c r="E298" s="178">
        <v>35.040000000000006</v>
      </c>
      <c r="F298" s="179"/>
      <c r="G298" s="180">
        <f>ROUND(E298*F298,2)</f>
        <v>0</v>
      </c>
      <c r="H298" s="179"/>
      <c r="I298" s="180">
        <f>ROUND(E298*H298,2)</f>
        <v>0</v>
      </c>
      <c r="J298" s="179"/>
      <c r="K298" s="180">
        <f>ROUND(E298*J298,2)</f>
        <v>0</v>
      </c>
      <c r="L298" s="180">
        <v>21</v>
      </c>
      <c r="M298" s="180">
        <f>G298*(1+L298/100)</f>
        <v>0</v>
      </c>
      <c r="N298" s="180">
        <v>0</v>
      </c>
      <c r="O298" s="180">
        <f>ROUND(E298*N298,2)</f>
        <v>0</v>
      </c>
      <c r="P298" s="180">
        <v>0</v>
      </c>
      <c r="Q298" s="180">
        <f>ROUND(E298*P298,2)</f>
        <v>0</v>
      </c>
      <c r="R298" s="180" t="s">
        <v>234</v>
      </c>
      <c r="S298" s="180" t="s">
        <v>142</v>
      </c>
      <c r="T298" s="181" t="s">
        <v>142</v>
      </c>
      <c r="U298" s="165">
        <v>4.3000000000000003E-2</v>
      </c>
      <c r="V298" s="165">
        <f>ROUND(E298*U298,2)</f>
        <v>1.51</v>
      </c>
      <c r="W298" s="165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 t="s">
        <v>195</v>
      </c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">
      <c r="A299" s="163"/>
      <c r="B299" s="164"/>
      <c r="C299" s="272" t="s">
        <v>379</v>
      </c>
      <c r="D299" s="273"/>
      <c r="E299" s="273"/>
      <c r="F299" s="273"/>
      <c r="G299" s="273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 t="s">
        <v>197</v>
      </c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">
      <c r="A300" s="163"/>
      <c r="B300" s="164"/>
      <c r="C300" s="205" t="s">
        <v>500</v>
      </c>
      <c r="D300" s="189"/>
      <c r="E300" s="190">
        <v>35.040000000000006</v>
      </c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 t="s">
        <v>199</v>
      </c>
      <c r="AH300" s="154">
        <v>0</v>
      </c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x14ac:dyDescent="0.2">
      <c r="A301" s="169" t="s">
        <v>137</v>
      </c>
      <c r="B301" s="170" t="s">
        <v>78</v>
      </c>
      <c r="C301" s="184" t="s">
        <v>79</v>
      </c>
      <c r="D301" s="171"/>
      <c r="E301" s="172"/>
      <c r="F301" s="173"/>
      <c r="G301" s="173">
        <f>SUMIF(AG302:AG310,"&lt;&gt;NOR",G302:G310)</f>
        <v>0</v>
      </c>
      <c r="H301" s="173"/>
      <c r="I301" s="173">
        <f>SUM(I302:I310)</f>
        <v>0</v>
      </c>
      <c r="J301" s="173"/>
      <c r="K301" s="173">
        <f>SUM(K302:K310)</f>
        <v>0</v>
      </c>
      <c r="L301" s="173"/>
      <c r="M301" s="173">
        <f>SUM(M302:M310)</f>
        <v>0</v>
      </c>
      <c r="N301" s="173"/>
      <c r="O301" s="173">
        <f>SUM(O302:O310)</f>
        <v>0</v>
      </c>
      <c r="P301" s="173"/>
      <c r="Q301" s="173">
        <f>SUM(Q302:Q310)</f>
        <v>0</v>
      </c>
      <c r="R301" s="173"/>
      <c r="S301" s="173"/>
      <c r="T301" s="174"/>
      <c r="U301" s="168"/>
      <c r="V301" s="168">
        <f>SUM(V302:V310)</f>
        <v>64.69</v>
      </c>
      <c r="W301" s="168"/>
      <c r="AG301" t="s">
        <v>138</v>
      </c>
    </row>
    <row r="302" spans="1:60" outlineLevel="1" x14ac:dyDescent="0.2">
      <c r="A302" s="175">
        <v>77</v>
      </c>
      <c r="B302" s="176" t="s">
        <v>501</v>
      </c>
      <c r="C302" s="185" t="s">
        <v>502</v>
      </c>
      <c r="D302" s="177" t="s">
        <v>193</v>
      </c>
      <c r="E302" s="178">
        <v>394.3</v>
      </c>
      <c r="F302" s="179"/>
      <c r="G302" s="180">
        <f>ROUND(E302*F302,2)</f>
        <v>0</v>
      </c>
      <c r="H302" s="179"/>
      <c r="I302" s="180">
        <f>ROUND(E302*H302,2)</f>
        <v>0</v>
      </c>
      <c r="J302" s="179"/>
      <c r="K302" s="180">
        <f>ROUND(E302*J302,2)</f>
        <v>0</v>
      </c>
      <c r="L302" s="180">
        <v>21</v>
      </c>
      <c r="M302" s="180">
        <f>G302*(1+L302/100)</f>
        <v>0</v>
      </c>
      <c r="N302" s="180">
        <v>0</v>
      </c>
      <c r="O302" s="180">
        <f>ROUND(E302*N302,2)</f>
        <v>0</v>
      </c>
      <c r="P302" s="180">
        <v>0</v>
      </c>
      <c r="Q302" s="180">
        <f>ROUND(E302*P302,2)</f>
        <v>0</v>
      </c>
      <c r="R302" s="180" t="s">
        <v>234</v>
      </c>
      <c r="S302" s="180" t="s">
        <v>142</v>
      </c>
      <c r="T302" s="181" t="s">
        <v>142</v>
      </c>
      <c r="U302" s="165">
        <v>1.3000000000000001E-2</v>
      </c>
      <c r="V302" s="165">
        <f>ROUND(E302*U302,2)</f>
        <v>5.13</v>
      </c>
      <c r="W302" s="165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 t="s">
        <v>195</v>
      </c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">
      <c r="A303" s="163"/>
      <c r="B303" s="164"/>
      <c r="C303" s="272" t="s">
        <v>503</v>
      </c>
      <c r="D303" s="273"/>
      <c r="E303" s="273"/>
      <c r="F303" s="273"/>
      <c r="G303" s="273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 t="s">
        <v>197</v>
      </c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">
      <c r="A304" s="163"/>
      <c r="B304" s="164"/>
      <c r="C304" s="205" t="s">
        <v>504</v>
      </c>
      <c r="D304" s="189"/>
      <c r="E304" s="190">
        <v>394.3</v>
      </c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 t="s">
        <v>199</v>
      </c>
      <c r="AH304" s="154">
        <v>0</v>
      </c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">
      <c r="A305" s="175">
        <v>78</v>
      </c>
      <c r="B305" s="176" t="s">
        <v>505</v>
      </c>
      <c r="C305" s="185" t="s">
        <v>506</v>
      </c>
      <c r="D305" s="177" t="s">
        <v>193</v>
      </c>
      <c r="E305" s="178">
        <v>3308.88</v>
      </c>
      <c r="F305" s="179"/>
      <c r="G305" s="180">
        <f>ROUND(E305*F305,2)</f>
        <v>0</v>
      </c>
      <c r="H305" s="179"/>
      <c r="I305" s="180">
        <f>ROUND(E305*H305,2)</f>
        <v>0</v>
      </c>
      <c r="J305" s="179"/>
      <c r="K305" s="180">
        <f>ROUND(E305*J305,2)</f>
        <v>0</v>
      </c>
      <c r="L305" s="180">
        <v>21</v>
      </c>
      <c r="M305" s="180">
        <f>G305*(1+L305/100)</f>
        <v>0</v>
      </c>
      <c r="N305" s="180">
        <v>0</v>
      </c>
      <c r="O305" s="180">
        <f>ROUND(E305*N305,2)</f>
        <v>0</v>
      </c>
      <c r="P305" s="180">
        <v>0</v>
      </c>
      <c r="Q305" s="180">
        <f>ROUND(E305*P305,2)</f>
        <v>0</v>
      </c>
      <c r="R305" s="180" t="s">
        <v>234</v>
      </c>
      <c r="S305" s="180" t="s">
        <v>142</v>
      </c>
      <c r="T305" s="181" t="s">
        <v>142</v>
      </c>
      <c r="U305" s="165">
        <v>1.8000000000000002E-2</v>
      </c>
      <c r="V305" s="165">
        <f>ROUND(E305*U305,2)</f>
        <v>59.56</v>
      </c>
      <c r="W305" s="165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 t="s">
        <v>195</v>
      </c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">
      <c r="A306" s="163"/>
      <c r="B306" s="164"/>
      <c r="C306" s="272" t="s">
        <v>503</v>
      </c>
      <c r="D306" s="273"/>
      <c r="E306" s="273"/>
      <c r="F306" s="273"/>
      <c r="G306" s="273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 t="s">
        <v>197</v>
      </c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">
      <c r="A307" s="163"/>
      <c r="B307" s="164"/>
      <c r="C307" s="205" t="s">
        <v>507</v>
      </c>
      <c r="D307" s="189"/>
      <c r="E307" s="190">
        <v>1505.3300000000002</v>
      </c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 t="s">
        <v>199</v>
      </c>
      <c r="AH307" s="154">
        <v>5</v>
      </c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">
      <c r="A308" s="163"/>
      <c r="B308" s="164"/>
      <c r="C308" s="205" t="s">
        <v>508</v>
      </c>
      <c r="D308" s="189"/>
      <c r="E308" s="190">
        <v>1803.5500000000002</v>
      </c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 t="s">
        <v>199</v>
      </c>
      <c r="AH308" s="154">
        <v>5</v>
      </c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">
      <c r="A309" s="175">
        <v>79</v>
      </c>
      <c r="B309" s="176" t="s">
        <v>509</v>
      </c>
      <c r="C309" s="185" t="s">
        <v>510</v>
      </c>
      <c r="D309" s="177" t="s">
        <v>469</v>
      </c>
      <c r="E309" s="178">
        <v>70.080000000000013</v>
      </c>
      <c r="F309" s="179"/>
      <c r="G309" s="180">
        <f>ROUND(E309*F309,2)</f>
        <v>0</v>
      </c>
      <c r="H309" s="179"/>
      <c r="I309" s="180">
        <f>ROUND(E309*H309,2)</f>
        <v>0</v>
      </c>
      <c r="J309" s="179"/>
      <c r="K309" s="180">
        <f>ROUND(E309*J309,2)</f>
        <v>0</v>
      </c>
      <c r="L309" s="180">
        <v>21</v>
      </c>
      <c r="M309" s="180">
        <f>G309*(1+L309/100)</f>
        <v>0</v>
      </c>
      <c r="N309" s="180">
        <v>0</v>
      </c>
      <c r="O309" s="180">
        <f>ROUND(E309*N309,2)</f>
        <v>0</v>
      </c>
      <c r="P309" s="180">
        <v>0</v>
      </c>
      <c r="Q309" s="180">
        <f>ROUND(E309*P309,2)</f>
        <v>0</v>
      </c>
      <c r="R309" s="180" t="s">
        <v>461</v>
      </c>
      <c r="S309" s="180" t="s">
        <v>142</v>
      </c>
      <c r="T309" s="181" t="s">
        <v>142</v>
      </c>
      <c r="U309" s="165">
        <v>0</v>
      </c>
      <c r="V309" s="165">
        <f>ROUND(E309*U309,2)</f>
        <v>0</v>
      </c>
      <c r="W309" s="165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 t="s">
        <v>462</v>
      </c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">
      <c r="A310" s="163"/>
      <c r="B310" s="164"/>
      <c r="C310" s="205" t="s">
        <v>511</v>
      </c>
      <c r="D310" s="189"/>
      <c r="E310" s="190">
        <v>70.080000000000013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 t="s">
        <v>199</v>
      </c>
      <c r="AH310" s="154">
        <v>5</v>
      </c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x14ac:dyDescent="0.2">
      <c r="A311" s="169" t="s">
        <v>137</v>
      </c>
      <c r="B311" s="170" t="s">
        <v>80</v>
      </c>
      <c r="C311" s="184" t="s">
        <v>81</v>
      </c>
      <c r="D311" s="171"/>
      <c r="E311" s="172"/>
      <c r="F311" s="173"/>
      <c r="G311" s="173">
        <f>SUMIF(AG312:AG336,"&lt;&gt;NOR",G312:G336)</f>
        <v>0</v>
      </c>
      <c r="H311" s="173"/>
      <c r="I311" s="173">
        <f>SUM(I312:I336)</f>
        <v>0</v>
      </c>
      <c r="J311" s="173"/>
      <c r="K311" s="173">
        <f>SUM(K312:K336)</f>
        <v>0</v>
      </c>
      <c r="L311" s="173"/>
      <c r="M311" s="173">
        <f>SUM(M312:M336)</f>
        <v>0</v>
      </c>
      <c r="N311" s="173"/>
      <c r="O311" s="173">
        <f>SUM(O312:O336)</f>
        <v>77.189999999999984</v>
      </c>
      <c r="P311" s="173"/>
      <c r="Q311" s="173">
        <f>SUM(Q312:Q336)</f>
        <v>0</v>
      </c>
      <c r="R311" s="173"/>
      <c r="S311" s="173"/>
      <c r="T311" s="174"/>
      <c r="U311" s="168"/>
      <c r="V311" s="168">
        <f>SUM(V312:V336)</f>
        <v>89.33</v>
      </c>
      <c r="W311" s="168"/>
      <c r="AG311" t="s">
        <v>138</v>
      </c>
    </row>
    <row r="312" spans="1:60" outlineLevel="1" x14ac:dyDescent="0.2">
      <c r="A312" s="175">
        <v>80</v>
      </c>
      <c r="B312" s="176" t="s">
        <v>512</v>
      </c>
      <c r="C312" s="185" t="s">
        <v>513</v>
      </c>
      <c r="D312" s="177" t="s">
        <v>233</v>
      </c>
      <c r="E312" s="178">
        <v>7.3000000000000007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80">
        <v>1.9205000000000001</v>
      </c>
      <c r="O312" s="180">
        <f>ROUND(E312*N312,2)</f>
        <v>14.02</v>
      </c>
      <c r="P312" s="180">
        <v>0</v>
      </c>
      <c r="Q312" s="180">
        <f>ROUND(E312*P312,2)</f>
        <v>0</v>
      </c>
      <c r="R312" s="180" t="s">
        <v>514</v>
      </c>
      <c r="S312" s="180" t="s">
        <v>142</v>
      </c>
      <c r="T312" s="181" t="s">
        <v>142</v>
      </c>
      <c r="U312" s="165">
        <v>1.2310000000000001</v>
      </c>
      <c r="V312" s="165">
        <f>ROUND(E312*U312,2)</f>
        <v>8.99</v>
      </c>
      <c r="W312" s="165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 t="s">
        <v>195</v>
      </c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">
      <c r="A313" s="163"/>
      <c r="B313" s="164"/>
      <c r="C313" s="205" t="s">
        <v>515</v>
      </c>
      <c r="D313" s="189"/>
      <c r="E313" s="190">
        <v>7.3000000000000007</v>
      </c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 t="s">
        <v>199</v>
      </c>
      <c r="AH313" s="154">
        <v>0</v>
      </c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">
      <c r="A314" s="175">
        <v>81</v>
      </c>
      <c r="B314" s="176" t="s">
        <v>516</v>
      </c>
      <c r="C314" s="185" t="s">
        <v>517</v>
      </c>
      <c r="D314" s="177" t="s">
        <v>233</v>
      </c>
      <c r="E314" s="178">
        <v>31.286640000000002</v>
      </c>
      <c r="F314" s="179"/>
      <c r="G314" s="180">
        <f>ROUND(E314*F314,2)</f>
        <v>0</v>
      </c>
      <c r="H314" s="179"/>
      <c r="I314" s="180">
        <f>ROUND(E314*H314,2)</f>
        <v>0</v>
      </c>
      <c r="J314" s="179"/>
      <c r="K314" s="180">
        <f>ROUND(E314*J314,2)</f>
        <v>0</v>
      </c>
      <c r="L314" s="180">
        <v>21</v>
      </c>
      <c r="M314" s="180">
        <f>G314*(1+L314/100)</f>
        <v>0</v>
      </c>
      <c r="N314" s="180">
        <v>1.665</v>
      </c>
      <c r="O314" s="180">
        <f>ROUND(E314*N314,2)</f>
        <v>52.09</v>
      </c>
      <c r="P314" s="180">
        <v>0</v>
      </c>
      <c r="Q314" s="180">
        <f>ROUND(E314*P314,2)</f>
        <v>0</v>
      </c>
      <c r="R314" s="180" t="s">
        <v>514</v>
      </c>
      <c r="S314" s="180" t="s">
        <v>142</v>
      </c>
      <c r="T314" s="181" t="s">
        <v>142</v>
      </c>
      <c r="U314" s="165">
        <v>0.92</v>
      </c>
      <c r="V314" s="165">
        <f>ROUND(E314*U314,2)</f>
        <v>28.78</v>
      </c>
      <c r="W314" s="165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 t="s">
        <v>195</v>
      </c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">
      <c r="A315" s="163"/>
      <c r="B315" s="164"/>
      <c r="C315" s="272" t="s">
        <v>518</v>
      </c>
      <c r="D315" s="273"/>
      <c r="E315" s="273"/>
      <c r="F315" s="273"/>
      <c r="G315" s="273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 t="s">
        <v>197</v>
      </c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">
      <c r="A316" s="163"/>
      <c r="B316" s="164"/>
      <c r="C316" s="263" t="s">
        <v>519</v>
      </c>
      <c r="D316" s="264"/>
      <c r="E316" s="264"/>
      <c r="F316" s="264"/>
      <c r="G316" s="264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 t="s">
        <v>146</v>
      </c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">
      <c r="A317" s="163"/>
      <c r="B317" s="164"/>
      <c r="C317" s="205" t="s">
        <v>520</v>
      </c>
      <c r="D317" s="189"/>
      <c r="E317" s="190">
        <v>31.286640000000002</v>
      </c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 t="s">
        <v>199</v>
      </c>
      <c r="AH317" s="154">
        <v>0</v>
      </c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">
      <c r="A318" s="163"/>
      <c r="B318" s="164"/>
      <c r="C318" s="206" t="s">
        <v>272</v>
      </c>
      <c r="D318" s="191"/>
      <c r="E318" s="192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 t="s">
        <v>199</v>
      </c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">
      <c r="A319" s="163"/>
      <c r="B319" s="164"/>
      <c r="C319" s="207" t="s">
        <v>521</v>
      </c>
      <c r="D319" s="191"/>
      <c r="E319" s="192">
        <v>0.14000000000000001</v>
      </c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 t="s">
        <v>199</v>
      </c>
      <c r="AH319" s="154">
        <v>2</v>
      </c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">
      <c r="A320" s="163"/>
      <c r="B320" s="164"/>
      <c r="C320" s="207" t="s">
        <v>522</v>
      </c>
      <c r="D320" s="191"/>
      <c r="E320" s="192">
        <v>2.5000000000000001E-2</v>
      </c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 t="s">
        <v>199</v>
      </c>
      <c r="AH320" s="154">
        <v>2</v>
      </c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">
      <c r="A321" s="163"/>
      <c r="B321" s="164"/>
      <c r="C321" s="207" t="s">
        <v>523</v>
      </c>
      <c r="D321" s="191"/>
      <c r="E321" s="192">
        <v>7.8500000000000011E-3</v>
      </c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 t="s">
        <v>199</v>
      </c>
      <c r="AH321" s="154">
        <v>2</v>
      </c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">
      <c r="A322" s="163"/>
      <c r="B322" s="164"/>
      <c r="C322" s="206" t="s">
        <v>274</v>
      </c>
      <c r="D322" s="191"/>
      <c r="E322" s="192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 t="s">
        <v>199</v>
      </c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">
      <c r="A323" s="175">
        <v>82</v>
      </c>
      <c r="B323" s="176" t="s">
        <v>524</v>
      </c>
      <c r="C323" s="185" t="s">
        <v>525</v>
      </c>
      <c r="D323" s="177" t="s">
        <v>193</v>
      </c>
      <c r="E323" s="178">
        <v>438</v>
      </c>
      <c r="F323" s="179"/>
      <c r="G323" s="180">
        <f>ROUND(E323*F323,2)</f>
        <v>0</v>
      </c>
      <c r="H323" s="179"/>
      <c r="I323" s="180">
        <f>ROUND(E323*H323,2)</f>
        <v>0</v>
      </c>
      <c r="J323" s="179"/>
      <c r="K323" s="180">
        <f>ROUND(E323*J323,2)</f>
        <v>0</v>
      </c>
      <c r="L323" s="180">
        <v>21</v>
      </c>
      <c r="M323" s="180">
        <f>G323*(1+L323/100)</f>
        <v>0</v>
      </c>
      <c r="N323" s="180">
        <v>1.8000000000000001E-4</v>
      </c>
      <c r="O323" s="180">
        <f>ROUND(E323*N323,2)</f>
        <v>0.08</v>
      </c>
      <c r="P323" s="180">
        <v>0</v>
      </c>
      <c r="Q323" s="180">
        <f>ROUND(E323*P323,2)</f>
        <v>0</v>
      </c>
      <c r="R323" s="180" t="s">
        <v>514</v>
      </c>
      <c r="S323" s="180" t="s">
        <v>142</v>
      </c>
      <c r="T323" s="181" t="s">
        <v>142</v>
      </c>
      <c r="U323" s="165">
        <v>7.5000000000000011E-2</v>
      </c>
      <c r="V323" s="165">
        <f>ROUND(E323*U323,2)</f>
        <v>32.85</v>
      </c>
      <c r="W323" s="165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 t="s">
        <v>195</v>
      </c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">
      <c r="A324" s="163"/>
      <c r="B324" s="164"/>
      <c r="C324" s="272" t="s">
        <v>526</v>
      </c>
      <c r="D324" s="273"/>
      <c r="E324" s="273"/>
      <c r="F324" s="273"/>
      <c r="G324" s="273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 t="s">
        <v>197</v>
      </c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">
      <c r="A325" s="163"/>
      <c r="B325" s="164"/>
      <c r="C325" s="205" t="s">
        <v>527</v>
      </c>
      <c r="D325" s="189"/>
      <c r="E325" s="190">
        <v>438</v>
      </c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 t="s">
        <v>199</v>
      </c>
      <c r="AH325" s="154">
        <v>0</v>
      </c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outlineLevel="1" x14ac:dyDescent="0.2">
      <c r="A326" s="175">
        <v>83</v>
      </c>
      <c r="B326" s="176" t="s">
        <v>381</v>
      </c>
      <c r="C326" s="185" t="s">
        <v>382</v>
      </c>
      <c r="D326" s="177" t="s">
        <v>233</v>
      </c>
      <c r="E326" s="178">
        <v>4</v>
      </c>
      <c r="F326" s="179"/>
      <c r="G326" s="180">
        <f>ROUND(E326*F326,2)</f>
        <v>0</v>
      </c>
      <c r="H326" s="179"/>
      <c r="I326" s="180">
        <f>ROUND(E326*H326,2)</f>
        <v>0</v>
      </c>
      <c r="J326" s="179"/>
      <c r="K326" s="180">
        <f>ROUND(E326*J326,2)</f>
        <v>0</v>
      </c>
      <c r="L326" s="180">
        <v>21</v>
      </c>
      <c r="M326" s="180">
        <f>G326*(1+L326/100)</f>
        <v>0</v>
      </c>
      <c r="N326" s="180">
        <v>2.5250000000000004</v>
      </c>
      <c r="O326" s="180">
        <f>ROUND(E326*N326,2)</f>
        <v>10.1</v>
      </c>
      <c r="P326" s="180">
        <v>0</v>
      </c>
      <c r="Q326" s="180">
        <f>ROUND(E326*P326,2)</f>
        <v>0</v>
      </c>
      <c r="R326" s="180" t="s">
        <v>383</v>
      </c>
      <c r="S326" s="180" t="s">
        <v>142</v>
      </c>
      <c r="T326" s="181" t="s">
        <v>343</v>
      </c>
      <c r="U326" s="165">
        <v>0.47700000000000004</v>
      </c>
      <c r="V326" s="165">
        <f>ROUND(E326*U326,2)</f>
        <v>1.91</v>
      </c>
      <c r="W326" s="165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 t="s">
        <v>195</v>
      </c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">
      <c r="A327" s="163"/>
      <c r="B327" s="164"/>
      <c r="C327" s="261" t="s">
        <v>384</v>
      </c>
      <c r="D327" s="262"/>
      <c r="E327" s="262"/>
      <c r="F327" s="262"/>
      <c r="G327" s="262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 t="s">
        <v>146</v>
      </c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">
      <c r="A328" s="163"/>
      <c r="B328" s="164"/>
      <c r="C328" s="205" t="s">
        <v>528</v>
      </c>
      <c r="D328" s="189"/>
      <c r="E328" s="190">
        <v>4</v>
      </c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 t="s">
        <v>199</v>
      </c>
      <c r="AH328" s="154">
        <v>0</v>
      </c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outlineLevel="1" x14ac:dyDescent="0.2">
      <c r="A329" s="175">
        <v>84</v>
      </c>
      <c r="B329" s="176" t="s">
        <v>529</v>
      </c>
      <c r="C329" s="185" t="s">
        <v>530</v>
      </c>
      <c r="D329" s="177" t="s">
        <v>193</v>
      </c>
      <c r="E329" s="178">
        <v>16</v>
      </c>
      <c r="F329" s="179"/>
      <c r="G329" s="180">
        <f>ROUND(E329*F329,2)</f>
        <v>0</v>
      </c>
      <c r="H329" s="179"/>
      <c r="I329" s="180">
        <f>ROUND(E329*H329,2)</f>
        <v>0</v>
      </c>
      <c r="J329" s="179"/>
      <c r="K329" s="180">
        <f>ROUND(E329*J329,2)</f>
        <v>0</v>
      </c>
      <c r="L329" s="180">
        <v>21</v>
      </c>
      <c r="M329" s="180">
        <f>G329*(1+L329/100)</f>
        <v>0</v>
      </c>
      <c r="N329" s="180">
        <v>3.9200000000000006E-2</v>
      </c>
      <c r="O329" s="180">
        <f>ROUND(E329*N329,2)</f>
        <v>0.63</v>
      </c>
      <c r="P329" s="180">
        <v>0</v>
      </c>
      <c r="Q329" s="180">
        <f>ROUND(E329*P329,2)</f>
        <v>0</v>
      </c>
      <c r="R329" s="180" t="s">
        <v>383</v>
      </c>
      <c r="S329" s="180" t="s">
        <v>142</v>
      </c>
      <c r="T329" s="181" t="s">
        <v>343</v>
      </c>
      <c r="U329" s="165">
        <v>1.05</v>
      </c>
      <c r="V329" s="165">
        <f>ROUND(E329*U329,2)</f>
        <v>16.8</v>
      </c>
      <c r="W329" s="165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 t="s">
        <v>195</v>
      </c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ht="22.5" outlineLevel="1" x14ac:dyDescent="0.2">
      <c r="A330" s="163"/>
      <c r="B330" s="164"/>
      <c r="C330" s="272" t="s">
        <v>531</v>
      </c>
      <c r="D330" s="273"/>
      <c r="E330" s="273"/>
      <c r="F330" s="273"/>
      <c r="G330" s="273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 t="s">
        <v>197</v>
      </c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82" t="str">
        <f>C330</f>
        <v>bednění svislé nebo šikmé (odkloněné), půdorysně přímé nebo zalomené, stěn základových patek ve volných nebo zapažených jámách, rýhách, šachtách, včetně případných vzpěr,</v>
      </c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">
      <c r="A331" s="163"/>
      <c r="B331" s="164"/>
      <c r="C331" s="205" t="s">
        <v>532</v>
      </c>
      <c r="D331" s="189"/>
      <c r="E331" s="190">
        <v>16</v>
      </c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 t="s">
        <v>199</v>
      </c>
      <c r="AH331" s="154">
        <v>0</v>
      </c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">
      <c r="A332" s="175">
        <v>85</v>
      </c>
      <c r="B332" s="176" t="s">
        <v>533</v>
      </c>
      <c r="C332" s="185" t="s">
        <v>534</v>
      </c>
      <c r="D332" s="177" t="s">
        <v>219</v>
      </c>
      <c r="E332" s="178">
        <v>294.92</v>
      </c>
      <c r="F332" s="179"/>
      <c r="G332" s="180">
        <f>ROUND(E332*F332,2)</f>
        <v>0</v>
      </c>
      <c r="H332" s="179"/>
      <c r="I332" s="180">
        <f>ROUND(E332*H332,2)</f>
        <v>0</v>
      </c>
      <c r="J332" s="179"/>
      <c r="K332" s="180">
        <f>ROUND(E332*J332,2)</f>
        <v>0</v>
      </c>
      <c r="L332" s="180">
        <v>21</v>
      </c>
      <c r="M332" s="180">
        <f>G332*(1+L332/100)</f>
        <v>0</v>
      </c>
      <c r="N332" s="180">
        <v>4.8000000000000001E-4</v>
      </c>
      <c r="O332" s="180">
        <f>ROUND(E332*N332,2)</f>
        <v>0.14000000000000001</v>
      </c>
      <c r="P332" s="180">
        <v>0</v>
      </c>
      <c r="Q332" s="180">
        <f>ROUND(E332*P332,2)</f>
        <v>0</v>
      </c>
      <c r="R332" s="180" t="s">
        <v>461</v>
      </c>
      <c r="S332" s="180" t="s">
        <v>142</v>
      </c>
      <c r="T332" s="181" t="s">
        <v>142</v>
      </c>
      <c r="U332" s="165">
        <v>0</v>
      </c>
      <c r="V332" s="165">
        <f>ROUND(E332*U332,2)</f>
        <v>0</v>
      </c>
      <c r="W332" s="165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 t="s">
        <v>462</v>
      </c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">
      <c r="A333" s="163"/>
      <c r="B333" s="164"/>
      <c r="C333" s="205" t="s">
        <v>535</v>
      </c>
      <c r="D333" s="189"/>
      <c r="E333" s="190">
        <v>294.92</v>
      </c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 t="s">
        <v>199</v>
      </c>
      <c r="AH333" s="154">
        <v>0</v>
      </c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ht="22.5" outlineLevel="1" x14ac:dyDescent="0.2">
      <c r="A334" s="175">
        <v>86</v>
      </c>
      <c r="B334" s="176" t="s">
        <v>536</v>
      </c>
      <c r="C334" s="185" t="s">
        <v>537</v>
      </c>
      <c r="D334" s="177" t="s">
        <v>193</v>
      </c>
      <c r="E334" s="178">
        <v>536.11200000000008</v>
      </c>
      <c r="F334" s="179"/>
      <c r="G334" s="180">
        <f>ROUND(E334*F334,2)</f>
        <v>0</v>
      </c>
      <c r="H334" s="179"/>
      <c r="I334" s="180">
        <f>ROUND(E334*H334,2)</f>
        <v>0</v>
      </c>
      <c r="J334" s="179"/>
      <c r="K334" s="180">
        <f>ROUND(E334*J334,2)</f>
        <v>0</v>
      </c>
      <c r="L334" s="180">
        <v>21</v>
      </c>
      <c r="M334" s="180">
        <f>G334*(1+L334/100)</f>
        <v>0</v>
      </c>
      <c r="N334" s="180">
        <v>2.5000000000000001E-4</v>
      </c>
      <c r="O334" s="180">
        <f>ROUND(E334*N334,2)</f>
        <v>0.13</v>
      </c>
      <c r="P334" s="180">
        <v>0</v>
      </c>
      <c r="Q334" s="180">
        <f>ROUND(E334*P334,2)</f>
        <v>0</v>
      </c>
      <c r="R334" s="180" t="s">
        <v>461</v>
      </c>
      <c r="S334" s="180" t="s">
        <v>142</v>
      </c>
      <c r="T334" s="181" t="s">
        <v>142</v>
      </c>
      <c r="U334" s="165">
        <v>0</v>
      </c>
      <c r="V334" s="165">
        <f>ROUND(E334*U334,2)</f>
        <v>0</v>
      </c>
      <c r="W334" s="165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 t="s">
        <v>462</v>
      </c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">
      <c r="A335" s="163"/>
      <c r="B335" s="164"/>
      <c r="C335" s="261" t="s">
        <v>538</v>
      </c>
      <c r="D335" s="262"/>
      <c r="E335" s="262"/>
      <c r="F335" s="262"/>
      <c r="G335" s="262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 t="s">
        <v>146</v>
      </c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">
      <c r="A336" s="163"/>
      <c r="B336" s="164"/>
      <c r="C336" s="205" t="s">
        <v>539</v>
      </c>
      <c r="D336" s="189"/>
      <c r="E336" s="190">
        <v>536.11200000000008</v>
      </c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 t="s">
        <v>199</v>
      </c>
      <c r="AH336" s="154">
        <v>0</v>
      </c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x14ac:dyDescent="0.2">
      <c r="A337" s="169" t="s">
        <v>137</v>
      </c>
      <c r="B337" s="170" t="s">
        <v>82</v>
      </c>
      <c r="C337" s="184" t="s">
        <v>83</v>
      </c>
      <c r="D337" s="171"/>
      <c r="E337" s="172"/>
      <c r="F337" s="173"/>
      <c r="G337" s="173">
        <f>SUMIF(AG338:AG344,"&lt;&gt;NOR",G338:G344)</f>
        <v>0</v>
      </c>
      <c r="H337" s="173"/>
      <c r="I337" s="173">
        <f>SUM(I338:I344)</f>
        <v>0</v>
      </c>
      <c r="J337" s="173"/>
      <c r="K337" s="173">
        <f>SUM(K338:K344)</f>
        <v>0</v>
      </c>
      <c r="L337" s="173"/>
      <c r="M337" s="173">
        <f>SUM(M338:M344)</f>
        <v>0</v>
      </c>
      <c r="N337" s="173"/>
      <c r="O337" s="173">
        <f>SUM(O338:O344)</f>
        <v>14.23</v>
      </c>
      <c r="P337" s="173"/>
      <c r="Q337" s="173">
        <f>SUM(Q338:Q344)</f>
        <v>0</v>
      </c>
      <c r="R337" s="173"/>
      <c r="S337" s="173"/>
      <c r="T337" s="174"/>
      <c r="U337" s="168"/>
      <c r="V337" s="168">
        <f>SUM(V338:V344)</f>
        <v>13.219999999999999</v>
      </c>
      <c r="W337" s="168"/>
      <c r="AG337" t="s">
        <v>138</v>
      </c>
    </row>
    <row r="338" spans="1:60" outlineLevel="1" x14ac:dyDescent="0.2">
      <c r="A338" s="175">
        <v>87</v>
      </c>
      <c r="B338" s="176" t="s">
        <v>386</v>
      </c>
      <c r="C338" s="185" t="s">
        <v>387</v>
      </c>
      <c r="D338" s="177" t="s">
        <v>233</v>
      </c>
      <c r="E338" s="178">
        <v>3.24</v>
      </c>
      <c r="F338" s="179"/>
      <c r="G338" s="180">
        <f>ROUND(E338*F338,2)</f>
        <v>0</v>
      </c>
      <c r="H338" s="179"/>
      <c r="I338" s="180">
        <f>ROUND(E338*H338,2)</f>
        <v>0</v>
      </c>
      <c r="J338" s="179"/>
      <c r="K338" s="180">
        <f>ROUND(E338*J338,2)</f>
        <v>0</v>
      </c>
      <c r="L338" s="180">
        <v>21</v>
      </c>
      <c r="M338" s="180">
        <f>G338*(1+L338/100)</f>
        <v>0</v>
      </c>
      <c r="N338" s="180">
        <v>1.8907700000000001</v>
      </c>
      <c r="O338" s="180">
        <f>ROUND(E338*N338,2)</f>
        <v>6.13</v>
      </c>
      <c r="P338" s="180">
        <v>0</v>
      </c>
      <c r="Q338" s="180">
        <f>ROUND(E338*P338,2)</f>
        <v>0</v>
      </c>
      <c r="R338" s="180" t="s">
        <v>388</v>
      </c>
      <c r="S338" s="180" t="s">
        <v>142</v>
      </c>
      <c r="T338" s="181" t="s">
        <v>142</v>
      </c>
      <c r="U338" s="165">
        <v>2.6340000000000003</v>
      </c>
      <c r="V338" s="165">
        <f>ROUND(E338*U338,2)</f>
        <v>8.5299999999999994</v>
      </c>
      <c r="W338" s="165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 t="s">
        <v>195</v>
      </c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">
      <c r="A339" s="163"/>
      <c r="B339" s="164"/>
      <c r="C339" s="272" t="s">
        <v>389</v>
      </c>
      <c r="D339" s="273"/>
      <c r="E339" s="273"/>
      <c r="F339" s="273"/>
      <c r="G339" s="273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 t="s">
        <v>197</v>
      </c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">
      <c r="A340" s="163"/>
      <c r="B340" s="164"/>
      <c r="C340" s="205" t="s">
        <v>540</v>
      </c>
      <c r="D340" s="189"/>
      <c r="E340" s="190">
        <v>3.24</v>
      </c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 t="s">
        <v>199</v>
      </c>
      <c r="AH340" s="154">
        <v>0</v>
      </c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ht="22.5" outlineLevel="1" x14ac:dyDescent="0.2">
      <c r="A341" s="175">
        <v>88</v>
      </c>
      <c r="B341" s="176" t="s">
        <v>392</v>
      </c>
      <c r="C341" s="185" t="s">
        <v>393</v>
      </c>
      <c r="D341" s="177" t="s">
        <v>233</v>
      </c>
      <c r="E341" s="178">
        <v>3.24</v>
      </c>
      <c r="F341" s="179"/>
      <c r="G341" s="180">
        <f>ROUND(E341*F341,2)</f>
        <v>0</v>
      </c>
      <c r="H341" s="179"/>
      <c r="I341" s="180">
        <f>ROUND(E341*H341,2)</f>
        <v>0</v>
      </c>
      <c r="J341" s="179"/>
      <c r="K341" s="180">
        <f>ROUND(E341*J341,2)</f>
        <v>0</v>
      </c>
      <c r="L341" s="180">
        <v>21</v>
      </c>
      <c r="M341" s="180">
        <f>G341*(1+L341/100)</f>
        <v>0</v>
      </c>
      <c r="N341" s="180">
        <v>2.5</v>
      </c>
      <c r="O341" s="180">
        <f>ROUND(E341*N341,2)</f>
        <v>8.1</v>
      </c>
      <c r="P341" s="180">
        <v>0</v>
      </c>
      <c r="Q341" s="180">
        <f>ROUND(E341*P341,2)</f>
        <v>0</v>
      </c>
      <c r="R341" s="180" t="s">
        <v>388</v>
      </c>
      <c r="S341" s="180" t="s">
        <v>142</v>
      </c>
      <c r="T341" s="181" t="s">
        <v>142</v>
      </c>
      <c r="U341" s="165">
        <v>1.4490000000000001</v>
      </c>
      <c r="V341" s="165">
        <f>ROUND(E341*U341,2)</f>
        <v>4.6900000000000004</v>
      </c>
      <c r="W341" s="165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 t="s">
        <v>195</v>
      </c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">
      <c r="A342" s="163"/>
      <c r="B342" s="164"/>
      <c r="C342" s="272" t="s">
        <v>394</v>
      </c>
      <c r="D342" s="273"/>
      <c r="E342" s="273"/>
      <c r="F342" s="273"/>
      <c r="G342" s="273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 t="s">
        <v>197</v>
      </c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">
      <c r="A343" s="163"/>
      <c r="B343" s="164"/>
      <c r="C343" s="263" t="s">
        <v>395</v>
      </c>
      <c r="D343" s="264"/>
      <c r="E343" s="264"/>
      <c r="F343" s="264"/>
      <c r="G343" s="264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 t="s">
        <v>146</v>
      </c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">
      <c r="A344" s="163"/>
      <c r="B344" s="164"/>
      <c r="C344" s="205" t="s">
        <v>541</v>
      </c>
      <c r="D344" s="189"/>
      <c r="E344" s="190">
        <v>3.24</v>
      </c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 t="s">
        <v>199</v>
      </c>
      <c r="AH344" s="154">
        <v>5</v>
      </c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x14ac:dyDescent="0.2">
      <c r="A345" s="169" t="s">
        <v>137</v>
      </c>
      <c r="B345" s="170" t="s">
        <v>84</v>
      </c>
      <c r="C345" s="184" t="s">
        <v>60</v>
      </c>
      <c r="D345" s="171"/>
      <c r="E345" s="172"/>
      <c r="F345" s="173"/>
      <c r="G345" s="173">
        <f>SUMIF(AG346:AG379,"&lt;&gt;NOR",G346:G379)</f>
        <v>0</v>
      </c>
      <c r="H345" s="173"/>
      <c r="I345" s="173">
        <f>SUM(I346:I379)</f>
        <v>0</v>
      </c>
      <c r="J345" s="173"/>
      <c r="K345" s="173">
        <f>SUM(K346:K379)</f>
        <v>0</v>
      </c>
      <c r="L345" s="173"/>
      <c r="M345" s="173">
        <f>SUM(M346:M379)</f>
        <v>0</v>
      </c>
      <c r="N345" s="173"/>
      <c r="O345" s="173">
        <f>SUM(O346:O379)</f>
        <v>2935.0800000000004</v>
      </c>
      <c r="P345" s="173"/>
      <c r="Q345" s="173">
        <f>SUM(Q346:Q379)</f>
        <v>0</v>
      </c>
      <c r="R345" s="173"/>
      <c r="S345" s="173"/>
      <c r="T345" s="174"/>
      <c r="U345" s="168"/>
      <c r="V345" s="168">
        <f>SUM(V346:V379)</f>
        <v>229.51000000000005</v>
      </c>
      <c r="W345" s="168"/>
      <c r="AG345" t="s">
        <v>138</v>
      </c>
    </row>
    <row r="346" spans="1:60" ht="22.5" outlineLevel="1" x14ac:dyDescent="0.2">
      <c r="A346" s="175">
        <v>89</v>
      </c>
      <c r="B346" s="176" t="s">
        <v>542</v>
      </c>
      <c r="C346" s="185" t="s">
        <v>543</v>
      </c>
      <c r="D346" s="177" t="s">
        <v>193</v>
      </c>
      <c r="E346" s="178">
        <v>1505.3300000000002</v>
      </c>
      <c r="F346" s="179"/>
      <c r="G346" s="180">
        <f>ROUND(E346*F346,2)</f>
        <v>0</v>
      </c>
      <c r="H346" s="179"/>
      <c r="I346" s="180">
        <f>ROUND(E346*H346,2)</f>
        <v>0</v>
      </c>
      <c r="J346" s="179"/>
      <c r="K346" s="180">
        <f>ROUND(E346*J346,2)</f>
        <v>0</v>
      </c>
      <c r="L346" s="180">
        <v>21</v>
      </c>
      <c r="M346" s="180">
        <f>G346*(1+L346/100)</f>
        <v>0</v>
      </c>
      <c r="N346" s="180">
        <v>0.378</v>
      </c>
      <c r="O346" s="180">
        <f>ROUND(E346*N346,2)</f>
        <v>569.01</v>
      </c>
      <c r="P346" s="180">
        <v>0</v>
      </c>
      <c r="Q346" s="180">
        <f>ROUND(E346*P346,2)</f>
        <v>0</v>
      </c>
      <c r="R346" s="180" t="s">
        <v>194</v>
      </c>
      <c r="S346" s="180" t="s">
        <v>142</v>
      </c>
      <c r="T346" s="181" t="s">
        <v>142</v>
      </c>
      <c r="U346" s="165">
        <v>2.6000000000000002E-2</v>
      </c>
      <c r="V346" s="165">
        <f>ROUND(E346*U346,2)</f>
        <v>39.14</v>
      </c>
      <c r="W346" s="165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 t="s">
        <v>195</v>
      </c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">
      <c r="A347" s="163"/>
      <c r="B347" s="164"/>
      <c r="C347" s="205" t="s">
        <v>544</v>
      </c>
      <c r="D347" s="189"/>
      <c r="E347" s="190">
        <v>1505.3300000000002</v>
      </c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 t="s">
        <v>199</v>
      </c>
      <c r="AH347" s="154">
        <v>0</v>
      </c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ht="22.5" outlineLevel="1" x14ac:dyDescent="0.2">
      <c r="A348" s="175">
        <v>90</v>
      </c>
      <c r="B348" s="176" t="s">
        <v>545</v>
      </c>
      <c r="C348" s="185" t="s">
        <v>546</v>
      </c>
      <c r="D348" s="177" t="s">
        <v>193</v>
      </c>
      <c r="E348" s="178">
        <v>1803.5500000000002</v>
      </c>
      <c r="F348" s="179"/>
      <c r="G348" s="180">
        <f>ROUND(E348*F348,2)</f>
        <v>0</v>
      </c>
      <c r="H348" s="179"/>
      <c r="I348" s="180">
        <f>ROUND(E348*H348,2)</f>
        <v>0</v>
      </c>
      <c r="J348" s="179"/>
      <c r="K348" s="180">
        <f>ROUND(E348*J348,2)</f>
        <v>0</v>
      </c>
      <c r="L348" s="180">
        <v>21</v>
      </c>
      <c r="M348" s="180">
        <f>G348*(1+L348/100)</f>
        <v>0</v>
      </c>
      <c r="N348" s="180">
        <v>0.441</v>
      </c>
      <c r="O348" s="180">
        <f>ROUND(E348*N348,2)</f>
        <v>795.37</v>
      </c>
      <c r="P348" s="180">
        <v>0</v>
      </c>
      <c r="Q348" s="180">
        <f>ROUND(E348*P348,2)</f>
        <v>0</v>
      </c>
      <c r="R348" s="180" t="s">
        <v>194</v>
      </c>
      <c r="S348" s="180" t="s">
        <v>142</v>
      </c>
      <c r="T348" s="181" t="s">
        <v>142</v>
      </c>
      <c r="U348" s="165">
        <v>2.9000000000000001E-2</v>
      </c>
      <c r="V348" s="165">
        <f>ROUND(E348*U348,2)</f>
        <v>52.3</v>
      </c>
      <c r="W348" s="165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 t="s">
        <v>195</v>
      </c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">
      <c r="A349" s="163"/>
      <c r="B349" s="164"/>
      <c r="C349" s="205" t="s">
        <v>547</v>
      </c>
      <c r="D349" s="189"/>
      <c r="E349" s="190">
        <v>1803.5500000000002</v>
      </c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 t="s">
        <v>199</v>
      </c>
      <c r="AH349" s="154">
        <v>0</v>
      </c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ht="22.5" outlineLevel="1" x14ac:dyDescent="0.2">
      <c r="A350" s="175">
        <v>91</v>
      </c>
      <c r="B350" s="176" t="s">
        <v>548</v>
      </c>
      <c r="C350" s="185" t="s">
        <v>549</v>
      </c>
      <c r="D350" s="177" t="s">
        <v>193</v>
      </c>
      <c r="E350" s="178">
        <v>1290</v>
      </c>
      <c r="F350" s="179"/>
      <c r="G350" s="180">
        <f>ROUND(E350*F350,2)</f>
        <v>0</v>
      </c>
      <c r="H350" s="179"/>
      <c r="I350" s="180">
        <f>ROUND(E350*H350,2)</f>
        <v>0</v>
      </c>
      <c r="J350" s="179"/>
      <c r="K350" s="180">
        <f>ROUND(E350*J350,2)</f>
        <v>0</v>
      </c>
      <c r="L350" s="180">
        <v>21</v>
      </c>
      <c r="M350" s="180">
        <f>G350*(1+L350/100)</f>
        <v>0</v>
      </c>
      <c r="N350" s="180">
        <v>0.21100000000000002</v>
      </c>
      <c r="O350" s="180">
        <f>ROUND(E350*N350,2)</f>
        <v>272.19</v>
      </c>
      <c r="P350" s="180">
        <v>0</v>
      </c>
      <c r="Q350" s="180">
        <f>ROUND(E350*P350,2)</f>
        <v>0</v>
      </c>
      <c r="R350" s="180" t="s">
        <v>194</v>
      </c>
      <c r="S350" s="180" t="s">
        <v>142</v>
      </c>
      <c r="T350" s="181" t="s">
        <v>142</v>
      </c>
      <c r="U350" s="165">
        <v>3.2000000000000001E-2</v>
      </c>
      <c r="V350" s="165">
        <f>ROUND(E350*U350,2)</f>
        <v>41.28</v>
      </c>
      <c r="W350" s="165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 t="s">
        <v>195</v>
      </c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">
      <c r="A351" s="163"/>
      <c r="B351" s="164"/>
      <c r="C351" s="272" t="s">
        <v>550</v>
      </c>
      <c r="D351" s="273"/>
      <c r="E351" s="273"/>
      <c r="F351" s="273"/>
      <c r="G351" s="273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 t="s">
        <v>197</v>
      </c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">
      <c r="A352" s="163"/>
      <c r="B352" s="164"/>
      <c r="C352" s="205" t="s">
        <v>551</v>
      </c>
      <c r="D352" s="189"/>
      <c r="E352" s="190">
        <v>1290</v>
      </c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 t="s">
        <v>199</v>
      </c>
      <c r="AH352" s="154">
        <v>0</v>
      </c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">
      <c r="A353" s="175">
        <v>92</v>
      </c>
      <c r="B353" s="176" t="s">
        <v>552</v>
      </c>
      <c r="C353" s="185" t="s">
        <v>553</v>
      </c>
      <c r="D353" s="177" t="s">
        <v>193</v>
      </c>
      <c r="E353" s="178">
        <v>1152.1300000000001</v>
      </c>
      <c r="F353" s="179"/>
      <c r="G353" s="180">
        <f>ROUND(E353*F353,2)</f>
        <v>0</v>
      </c>
      <c r="H353" s="179"/>
      <c r="I353" s="180">
        <f>ROUND(E353*H353,2)</f>
        <v>0</v>
      </c>
      <c r="J353" s="179"/>
      <c r="K353" s="180">
        <f>ROUND(E353*J353,2)</f>
        <v>0</v>
      </c>
      <c r="L353" s="180">
        <v>21</v>
      </c>
      <c r="M353" s="180">
        <f>G353*(1+L353/100)</f>
        <v>0</v>
      </c>
      <c r="N353" s="180">
        <v>0.38314000000000004</v>
      </c>
      <c r="O353" s="180">
        <f>ROUND(E353*N353,2)</f>
        <v>441.43</v>
      </c>
      <c r="P353" s="180">
        <v>0</v>
      </c>
      <c r="Q353" s="180">
        <f>ROUND(E353*P353,2)</f>
        <v>0</v>
      </c>
      <c r="R353" s="180" t="s">
        <v>194</v>
      </c>
      <c r="S353" s="180" t="s">
        <v>142</v>
      </c>
      <c r="T353" s="181" t="s">
        <v>142</v>
      </c>
      <c r="U353" s="165">
        <v>2.6000000000000002E-2</v>
      </c>
      <c r="V353" s="165">
        <f>ROUND(E353*U353,2)</f>
        <v>29.96</v>
      </c>
      <c r="W353" s="165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 t="s">
        <v>195</v>
      </c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">
      <c r="A354" s="163"/>
      <c r="B354" s="164"/>
      <c r="C354" s="272" t="s">
        <v>554</v>
      </c>
      <c r="D354" s="273"/>
      <c r="E354" s="273"/>
      <c r="F354" s="273"/>
      <c r="G354" s="273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 t="s">
        <v>197</v>
      </c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">
      <c r="A355" s="163"/>
      <c r="B355" s="164"/>
      <c r="C355" s="263" t="s">
        <v>833</v>
      </c>
      <c r="D355" s="264"/>
      <c r="E355" s="264"/>
      <c r="F355" s="264"/>
      <c r="G355" s="264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 t="s">
        <v>146</v>
      </c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">
      <c r="A356" s="163"/>
      <c r="B356" s="164"/>
      <c r="C356" s="263" t="s">
        <v>555</v>
      </c>
      <c r="D356" s="264"/>
      <c r="E356" s="264"/>
      <c r="F356" s="264"/>
      <c r="G356" s="264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 t="s">
        <v>146</v>
      </c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">
      <c r="A357" s="163"/>
      <c r="B357" s="164"/>
      <c r="C357" s="205" t="s">
        <v>556</v>
      </c>
      <c r="D357" s="189"/>
      <c r="E357" s="190">
        <v>1152.1300000000001</v>
      </c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 t="s">
        <v>199</v>
      </c>
      <c r="AH357" s="154">
        <v>0</v>
      </c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outlineLevel="1" x14ac:dyDescent="0.2">
      <c r="A358" s="175">
        <v>93</v>
      </c>
      <c r="B358" s="176" t="s">
        <v>557</v>
      </c>
      <c r="C358" s="185" t="s">
        <v>558</v>
      </c>
      <c r="D358" s="177" t="s">
        <v>193</v>
      </c>
      <c r="E358" s="178">
        <v>1235.2900000000002</v>
      </c>
      <c r="F358" s="179"/>
      <c r="G358" s="180">
        <f>ROUND(E358*F358,2)</f>
        <v>0</v>
      </c>
      <c r="H358" s="179"/>
      <c r="I358" s="180">
        <f>ROUND(E358*H358,2)</f>
        <v>0</v>
      </c>
      <c r="J358" s="179"/>
      <c r="K358" s="180">
        <f>ROUND(E358*J358,2)</f>
        <v>0</v>
      </c>
      <c r="L358" s="180">
        <v>21</v>
      </c>
      <c r="M358" s="180">
        <f>G358*(1+L358/100)</f>
        <v>0</v>
      </c>
      <c r="N358" s="180">
        <v>0.43423</v>
      </c>
      <c r="O358" s="180">
        <f>ROUND(E358*N358,2)</f>
        <v>536.4</v>
      </c>
      <c r="P358" s="180">
        <v>0</v>
      </c>
      <c r="Q358" s="180">
        <f>ROUND(E358*P358,2)</f>
        <v>0</v>
      </c>
      <c r="R358" s="180" t="s">
        <v>194</v>
      </c>
      <c r="S358" s="180" t="s">
        <v>142</v>
      </c>
      <c r="T358" s="181" t="s">
        <v>142</v>
      </c>
      <c r="U358" s="165">
        <v>2.6000000000000002E-2</v>
      </c>
      <c r="V358" s="165">
        <f>ROUND(E358*U358,2)</f>
        <v>32.119999999999997</v>
      </c>
      <c r="W358" s="165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 t="s">
        <v>195</v>
      </c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">
      <c r="A359" s="163"/>
      <c r="B359" s="164"/>
      <c r="C359" s="272" t="s">
        <v>554</v>
      </c>
      <c r="D359" s="273"/>
      <c r="E359" s="273"/>
      <c r="F359" s="273"/>
      <c r="G359" s="273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 t="s">
        <v>197</v>
      </c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">
      <c r="A360" s="163"/>
      <c r="B360" s="164"/>
      <c r="C360" s="263" t="s">
        <v>555</v>
      </c>
      <c r="D360" s="264"/>
      <c r="E360" s="264"/>
      <c r="F360" s="264"/>
      <c r="G360" s="264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 t="s">
        <v>146</v>
      </c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">
      <c r="A361" s="163"/>
      <c r="B361" s="164"/>
      <c r="C361" s="205" t="s">
        <v>559</v>
      </c>
      <c r="D361" s="189"/>
      <c r="E361" s="190">
        <v>1235.2900000000002</v>
      </c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 t="s">
        <v>199</v>
      </c>
      <c r="AH361" s="154">
        <v>0</v>
      </c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">
      <c r="A362" s="175">
        <v>94</v>
      </c>
      <c r="B362" s="176" t="s">
        <v>560</v>
      </c>
      <c r="C362" s="185" t="s">
        <v>561</v>
      </c>
      <c r="D362" s="177" t="s">
        <v>193</v>
      </c>
      <c r="E362" s="178">
        <v>20.6</v>
      </c>
      <c r="F362" s="179"/>
      <c r="G362" s="180">
        <f>ROUND(E362*F362,2)</f>
        <v>0</v>
      </c>
      <c r="H362" s="179"/>
      <c r="I362" s="180">
        <f>ROUND(E362*H362,2)</f>
        <v>0</v>
      </c>
      <c r="J362" s="179"/>
      <c r="K362" s="180">
        <f>ROUND(E362*J362,2)</f>
        <v>0</v>
      </c>
      <c r="L362" s="180">
        <v>21</v>
      </c>
      <c r="M362" s="180">
        <f>G362*(1+L362/100)</f>
        <v>0</v>
      </c>
      <c r="N362" s="180">
        <v>0.58749000000000007</v>
      </c>
      <c r="O362" s="180">
        <f>ROUND(E362*N362,2)</f>
        <v>12.1</v>
      </c>
      <c r="P362" s="180">
        <v>0</v>
      </c>
      <c r="Q362" s="180">
        <f>ROUND(E362*P362,2)</f>
        <v>0</v>
      </c>
      <c r="R362" s="180" t="s">
        <v>194</v>
      </c>
      <c r="S362" s="180" t="s">
        <v>142</v>
      </c>
      <c r="T362" s="181" t="s">
        <v>142</v>
      </c>
      <c r="U362" s="165">
        <v>2.7000000000000003E-2</v>
      </c>
      <c r="V362" s="165">
        <f>ROUND(E362*U362,2)</f>
        <v>0.56000000000000005</v>
      </c>
      <c r="W362" s="165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 t="s">
        <v>195</v>
      </c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">
      <c r="A363" s="163"/>
      <c r="B363" s="164"/>
      <c r="C363" s="272" t="s">
        <v>554</v>
      </c>
      <c r="D363" s="273"/>
      <c r="E363" s="273"/>
      <c r="F363" s="273"/>
      <c r="G363" s="273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 t="s">
        <v>197</v>
      </c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">
      <c r="A364" s="163"/>
      <c r="B364" s="164"/>
      <c r="C364" s="263" t="s">
        <v>833</v>
      </c>
      <c r="D364" s="264"/>
      <c r="E364" s="264"/>
      <c r="F364" s="264"/>
      <c r="G364" s="264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 t="s">
        <v>146</v>
      </c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">
      <c r="A365" s="163"/>
      <c r="B365" s="164"/>
      <c r="C365" s="263" t="s">
        <v>555</v>
      </c>
      <c r="D365" s="264"/>
      <c r="E365" s="264"/>
      <c r="F365" s="264"/>
      <c r="G365" s="264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 t="s">
        <v>146</v>
      </c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">
      <c r="A366" s="163"/>
      <c r="B366" s="164"/>
      <c r="C366" s="205" t="s">
        <v>562</v>
      </c>
      <c r="D366" s="189"/>
      <c r="E366" s="190">
        <v>20.6</v>
      </c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 t="s">
        <v>199</v>
      </c>
      <c r="AH366" s="154">
        <v>0</v>
      </c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outlineLevel="1" x14ac:dyDescent="0.2">
      <c r="A367" s="175">
        <v>95</v>
      </c>
      <c r="B367" s="176" t="s">
        <v>563</v>
      </c>
      <c r="C367" s="185" t="s">
        <v>564</v>
      </c>
      <c r="D367" s="177" t="s">
        <v>193</v>
      </c>
      <c r="E367" s="178">
        <v>1290</v>
      </c>
      <c r="F367" s="179"/>
      <c r="G367" s="180">
        <f>ROUND(E367*F367,2)</f>
        <v>0</v>
      </c>
      <c r="H367" s="179"/>
      <c r="I367" s="180">
        <f>ROUND(E367*H367,2)</f>
        <v>0</v>
      </c>
      <c r="J367" s="179"/>
      <c r="K367" s="180">
        <f>ROUND(E367*J367,2)</f>
        <v>0</v>
      </c>
      <c r="L367" s="180">
        <v>21</v>
      </c>
      <c r="M367" s="180">
        <f>G367*(1+L367/100)</f>
        <v>0</v>
      </c>
      <c r="N367" s="180">
        <v>0</v>
      </c>
      <c r="O367" s="180">
        <f>ROUND(E367*N367,2)</f>
        <v>0</v>
      </c>
      <c r="P367" s="180">
        <v>0</v>
      </c>
      <c r="Q367" s="180">
        <f>ROUND(E367*P367,2)</f>
        <v>0</v>
      </c>
      <c r="R367" s="180" t="s">
        <v>194</v>
      </c>
      <c r="S367" s="180" t="s">
        <v>142</v>
      </c>
      <c r="T367" s="181" t="s">
        <v>142</v>
      </c>
      <c r="U367" s="165">
        <v>4.0000000000000001E-3</v>
      </c>
      <c r="V367" s="165">
        <f>ROUND(E367*U367,2)</f>
        <v>5.16</v>
      </c>
      <c r="W367" s="165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 t="s">
        <v>195</v>
      </c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">
      <c r="A368" s="163"/>
      <c r="B368" s="164"/>
      <c r="C368" s="272" t="s">
        <v>565</v>
      </c>
      <c r="D368" s="273"/>
      <c r="E368" s="273"/>
      <c r="F368" s="273"/>
      <c r="G368" s="273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 t="s">
        <v>197</v>
      </c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">
      <c r="A369" s="163"/>
      <c r="B369" s="164"/>
      <c r="C369" s="205" t="s">
        <v>566</v>
      </c>
      <c r="D369" s="189"/>
      <c r="E369" s="190">
        <v>1290</v>
      </c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 t="s">
        <v>199</v>
      </c>
      <c r="AH369" s="154">
        <v>5</v>
      </c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ht="22.5" outlineLevel="1" x14ac:dyDescent="0.2">
      <c r="A370" s="175">
        <v>96</v>
      </c>
      <c r="B370" s="176" t="s">
        <v>567</v>
      </c>
      <c r="C370" s="185" t="s">
        <v>568</v>
      </c>
      <c r="D370" s="177" t="s">
        <v>193</v>
      </c>
      <c r="E370" s="178">
        <v>1290</v>
      </c>
      <c r="F370" s="179"/>
      <c r="G370" s="180">
        <f>ROUND(E370*F370,2)</f>
        <v>0</v>
      </c>
      <c r="H370" s="179"/>
      <c r="I370" s="180">
        <f>ROUND(E370*H370,2)</f>
        <v>0</v>
      </c>
      <c r="J370" s="179"/>
      <c r="K370" s="180">
        <f>ROUND(E370*J370,2)</f>
        <v>0</v>
      </c>
      <c r="L370" s="180">
        <v>21</v>
      </c>
      <c r="M370" s="180">
        <f>G370*(1+L370/100)</f>
        <v>0</v>
      </c>
      <c r="N370" s="180">
        <v>0</v>
      </c>
      <c r="O370" s="180">
        <f>ROUND(E370*N370,2)</f>
        <v>0</v>
      </c>
      <c r="P370" s="180">
        <v>0</v>
      </c>
      <c r="Q370" s="180">
        <f>ROUND(E370*P370,2)</f>
        <v>0</v>
      </c>
      <c r="R370" s="180" t="s">
        <v>194</v>
      </c>
      <c r="S370" s="180" t="s">
        <v>142</v>
      </c>
      <c r="T370" s="181" t="s">
        <v>142</v>
      </c>
      <c r="U370" s="165">
        <v>2E-3</v>
      </c>
      <c r="V370" s="165">
        <f>ROUND(E370*U370,2)</f>
        <v>2.58</v>
      </c>
      <c r="W370" s="165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 t="s">
        <v>195</v>
      </c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 outlineLevel="1" x14ac:dyDescent="0.2">
      <c r="A371" s="163"/>
      <c r="B371" s="164"/>
      <c r="C371" s="205" t="s">
        <v>566</v>
      </c>
      <c r="D371" s="189"/>
      <c r="E371" s="190">
        <v>1290</v>
      </c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 t="s">
        <v>199</v>
      </c>
      <c r="AH371" s="154">
        <v>5</v>
      </c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</row>
    <row r="372" spans="1:60" ht="22.5" outlineLevel="1" x14ac:dyDescent="0.2">
      <c r="A372" s="175">
        <v>97</v>
      </c>
      <c r="B372" s="176" t="s">
        <v>569</v>
      </c>
      <c r="C372" s="185" t="s">
        <v>570</v>
      </c>
      <c r="D372" s="177" t="s">
        <v>193</v>
      </c>
      <c r="E372" s="178">
        <v>1290</v>
      </c>
      <c r="F372" s="179"/>
      <c r="G372" s="180">
        <f>ROUND(E372*F372,2)</f>
        <v>0</v>
      </c>
      <c r="H372" s="179"/>
      <c r="I372" s="180">
        <f>ROUND(E372*H372,2)</f>
        <v>0</v>
      </c>
      <c r="J372" s="179"/>
      <c r="K372" s="180">
        <f>ROUND(E372*J372,2)</f>
        <v>0</v>
      </c>
      <c r="L372" s="180">
        <v>21</v>
      </c>
      <c r="M372" s="180">
        <f>G372*(1+L372/100)</f>
        <v>0</v>
      </c>
      <c r="N372" s="180">
        <v>0.12966000000000003</v>
      </c>
      <c r="O372" s="180">
        <f>ROUND(E372*N372,2)</f>
        <v>167.26</v>
      </c>
      <c r="P372" s="180">
        <v>0</v>
      </c>
      <c r="Q372" s="180">
        <f>ROUND(E372*P372,2)</f>
        <v>0</v>
      </c>
      <c r="R372" s="180" t="s">
        <v>194</v>
      </c>
      <c r="S372" s="180" t="s">
        <v>142</v>
      </c>
      <c r="T372" s="181" t="s">
        <v>142</v>
      </c>
      <c r="U372" s="165">
        <v>0.02</v>
      </c>
      <c r="V372" s="165">
        <f>ROUND(E372*U372,2)</f>
        <v>25.8</v>
      </c>
      <c r="W372" s="165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 t="s">
        <v>195</v>
      </c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</row>
    <row r="373" spans="1:60" outlineLevel="1" x14ac:dyDescent="0.2">
      <c r="A373" s="163"/>
      <c r="B373" s="164"/>
      <c r="C373" s="205" t="s">
        <v>551</v>
      </c>
      <c r="D373" s="189"/>
      <c r="E373" s="190">
        <v>1290</v>
      </c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 t="s">
        <v>199</v>
      </c>
      <c r="AH373" s="154">
        <v>0</v>
      </c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outlineLevel="1" x14ac:dyDescent="0.2">
      <c r="A374" s="175">
        <v>98</v>
      </c>
      <c r="B374" s="176" t="s">
        <v>571</v>
      </c>
      <c r="C374" s="185" t="s">
        <v>572</v>
      </c>
      <c r="D374" s="177" t="s">
        <v>193</v>
      </c>
      <c r="E374" s="178">
        <v>22.5</v>
      </c>
      <c r="F374" s="179"/>
      <c r="G374" s="180">
        <f>ROUND(E374*F374,2)</f>
        <v>0</v>
      </c>
      <c r="H374" s="179"/>
      <c r="I374" s="180">
        <f>ROUND(E374*H374,2)</f>
        <v>0</v>
      </c>
      <c r="J374" s="179"/>
      <c r="K374" s="180">
        <f>ROUND(E374*J374,2)</f>
        <v>0</v>
      </c>
      <c r="L374" s="180">
        <v>21</v>
      </c>
      <c r="M374" s="180">
        <f>G374*(1+L374/100)</f>
        <v>0</v>
      </c>
      <c r="N374" s="180">
        <v>0.71521000000000001</v>
      </c>
      <c r="O374" s="180">
        <f>ROUND(E374*N374,2)</f>
        <v>16.09</v>
      </c>
      <c r="P374" s="180">
        <v>0</v>
      </c>
      <c r="Q374" s="180">
        <f>ROUND(E374*P374,2)</f>
        <v>0</v>
      </c>
      <c r="R374" s="180"/>
      <c r="S374" s="180" t="s">
        <v>179</v>
      </c>
      <c r="T374" s="181" t="s">
        <v>143</v>
      </c>
      <c r="U374" s="165">
        <v>2.7000000000000003E-2</v>
      </c>
      <c r="V374" s="165">
        <f>ROUND(E374*U374,2)</f>
        <v>0.61</v>
      </c>
      <c r="W374" s="165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 t="s">
        <v>195</v>
      </c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 x14ac:dyDescent="0.2">
      <c r="A375" s="163"/>
      <c r="B375" s="164"/>
      <c r="C375" s="261" t="s">
        <v>833</v>
      </c>
      <c r="D375" s="262"/>
      <c r="E375" s="262"/>
      <c r="F375" s="262"/>
      <c r="G375" s="262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 t="s">
        <v>146</v>
      </c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 outlineLevel="1" x14ac:dyDescent="0.2">
      <c r="A376" s="163"/>
      <c r="B376" s="164"/>
      <c r="C376" s="263" t="s">
        <v>555</v>
      </c>
      <c r="D376" s="264"/>
      <c r="E376" s="264"/>
      <c r="F376" s="264"/>
      <c r="G376" s="264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 t="s">
        <v>146</v>
      </c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  <c r="BD376" s="154"/>
      <c r="BE376" s="154"/>
      <c r="BF376" s="154"/>
      <c r="BG376" s="154"/>
      <c r="BH376" s="154"/>
    </row>
    <row r="377" spans="1:60" outlineLevel="1" x14ac:dyDescent="0.2">
      <c r="A377" s="163"/>
      <c r="B377" s="164"/>
      <c r="C377" s="205" t="s">
        <v>573</v>
      </c>
      <c r="D377" s="189"/>
      <c r="E377" s="190">
        <v>22.5</v>
      </c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 t="s">
        <v>199</v>
      </c>
      <c r="AH377" s="154">
        <v>0</v>
      </c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</row>
    <row r="378" spans="1:60" outlineLevel="1" x14ac:dyDescent="0.2">
      <c r="A378" s="175">
        <v>99</v>
      </c>
      <c r="B378" s="176" t="s">
        <v>574</v>
      </c>
      <c r="C378" s="185" t="s">
        <v>575</v>
      </c>
      <c r="D378" s="177" t="s">
        <v>469</v>
      </c>
      <c r="E378" s="178">
        <v>125.23104000000001</v>
      </c>
      <c r="F378" s="179"/>
      <c r="G378" s="180">
        <f>ROUND(E378*F378,2)</f>
        <v>0</v>
      </c>
      <c r="H378" s="179"/>
      <c r="I378" s="180">
        <f>ROUND(E378*H378,2)</f>
        <v>0</v>
      </c>
      <c r="J378" s="179"/>
      <c r="K378" s="180">
        <f>ROUND(E378*J378,2)</f>
        <v>0</v>
      </c>
      <c r="L378" s="180">
        <v>21</v>
      </c>
      <c r="M378" s="180">
        <f>G378*(1+L378/100)</f>
        <v>0</v>
      </c>
      <c r="N378" s="180">
        <v>1</v>
      </c>
      <c r="O378" s="180">
        <f>ROUND(E378*N378,2)</f>
        <v>125.23</v>
      </c>
      <c r="P378" s="180">
        <v>0</v>
      </c>
      <c r="Q378" s="180">
        <f>ROUND(E378*P378,2)</f>
        <v>0</v>
      </c>
      <c r="R378" s="180" t="s">
        <v>461</v>
      </c>
      <c r="S378" s="180" t="s">
        <v>142</v>
      </c>
      <c r="T378" s="181" t="s">
        <v>142</v>
      </c>
      <c r="U378" s="165">
        <v>0</v>
      </c>
      <c r="V378" s="165">
        <f>ROUND(E378*U378,2)</f>
        <v>0</v>
      </c>
      <c r="W378" s="165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 t="s">
        <v>462</v>
      </c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">
      <c r="A379" s="163"/>
      <c r="B379" s="164"/>
      <c r="C379" s="205" t="s">
        <v>576</v>
      </c>
      <c r="D379" s="189"/>
      <c r="E379" s="190">
        <v>125.23104000000001</v>
      </c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 t="s">
        <v>199</v>
      </c>
      <c r="AH379" s="154">
        <v>5</v>
      </c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x14ac:dyDescent="0.2">
      <c r="A380" s="169" t="s">
        <v>137</v>
      </c>
      <c r="B380" s="170" t="s">
        <v>85</v>
      </c>
      <c r="C380" s="184" t="s">
        <v>86</v>
      </c>
      <c r="D380" s="171"/>
      <c r="E380" s="172"/>
      <c r="F380" s="173"/>
      <c r="G380" s="173">
        <f>SUMIF(AG381:AG403,"&lt;&gt;NOR",G381:G403)</f>
        <v>0</v>
      </c>
      <c r="H380" s="173"/>
      <c r="I380" s="173">
        <f>SUM(I381:I403)</f>
        <v>0</v>
      </c>
      <c r="J380" s="173"/>
      <c r="K380" s="173">
        <f>SUM(K381:K403)</f>
        <v>0</v>
      </c>
      <c r="L380" s="173"/>
      <c r="M380" s="173">
        <f>SUM(M381:M403)</f>
        <v>0</v>
      </c>
      <c r="N380" s="173"/>
      <c r="O380" s="173">
        <f>SUM(O381:O403)</f>
        <v>534.1</v>
      </c>
      <c r="P380" s="173"/>
      <c r="Q380" s="173">
        <f>SUM(Q381:Q403)</f>
        <v>0</v>
      </c>
      <c r="R380" s="173"/>
      <c r="S380" s="173"/>
      <c r="T380" s="174"/>
      <c r="U380" s="168"/>
      <c r="V380" s="168">
        <f>SUM(V381:V403)</f>
        <v>969.18</v>
      </c>
      <c r="W380" s="168"/>
      <c r="AG380" t="s">
        <v>138</v>
      </c>
    </row>
    <row r="381" spans="1:60" outlineLevel="1" x14ac:dyDescent="0.2">
      <c r="A381" s="175">
        <v>100</v>
      </c>
      <c r="B381" s="176" t="s">
        <v>577</v>
      </c>
      <c r="C381" s="185" t="s">
        <v>578</v>
      </c>
      <c r="D381" s="177" t="s">
        <v>193</v>
      </c>
      <c r="E381" s="178">
        <v>846</v>
      </c>
      <c r="F381" s="179"/>
      <c r="G381" s="180">
        <f>ROUND(E381*F381,2)</f>
        <v>0</v>
      </c>
      <c r="H381" s="179"/>
      <c r="I381" s="180">
        <f>ROUND(E381*H381,2)</f>
        <v>0</v>
      </c>
      <c r="J381" s="179"/>
      <c r="K381" s="180">
        <f>ROUND(E381*J381,2)</f>
        <v>0</v>
      </c>
      <c r="L381" s="180">
        <v>21</v>
      </c>
      <c r="M381" s="180">
        <f>G381*(1+L381/100)</f>
        <v>0</v>
      </c>
      <c r="N381" s="180">
        <v>7.3900000000000007E-2</v>
      </c>
      <c r="O381" s="180">
        <f>ROUND(E381*N381,2)</f>
        <v>62.52</v>
      </c>
      <c r="P381" s="180">
        <v>0</v>
      </c>
      <c r="Q381" s="180">
        <f>ROUND(E381*P381,2)</f>
        <v>0</v>
      </c>
      <c r="R381" s="180" t="s">
        <v>194</v>
      </c>
      <c r="S381" s="180" t="s">
        <v>142</v>
      </c>
      <c r="T381" s="181" t="s">
        <v>142</v>
      </c>
      <c r="U381" s="165">
        <v>0.45200000000000001</v>
      </c>
      <c r="V381" s="165">
        <f>ROUND(E381*U381,2)</f>
        <v>382.39</v>
      </c>
      <c r="W381" s="165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 t="s">
        <v>195</v>
      </c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</row>
    <row r="382" spans="1:60" ht="22.5" outlineLevel="1" x14ac:dyDescent="0.2">
      <c r="A382" s="163"/>
      <c r="B382" s="164"/>
      <c r="C382" s="272" t="s">
        <v>579</v>
      </c>
      <c r="D382" s="273"/>
      <c r="E382" s="273"/>
      <c r="F382" s="273"/>
      <c r="G382" s="273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 t="s">
        <v>197</v>
      </c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82" t="str">
        <f>C382</f>
        <v>s provedením lože z kameniva drceného, s vyplněním spár, s dvojitým hutněním a se smetením přebytečného materiálu na krajnici. S dodáním hmot pro lože a výplň spár.</v>
      </c>
      <c r="BB382" s="154"/>
      <c r="BC382" s="154"/>
      <c r="BD382" s="154"/>
      <c r="BE382" s="154"/>
      <c r="BF382" s="154"/>
      <c r="BG382" s="154"/>
      <c r="BH382" s="154"/>
    </row>
    <row r="383" spans="1:60" outlineLevel="1" x14ac:dyDescent="0.2">
      <c r="A383" s="163"/>
      <c r="B383" s="164"/>
      <c r="C383" s="205" t="s">
        <v>580</v>
      </c>
      <c r="D383" s="189"/>
      <c r="E383" s="190">
        <v>846</v>
      </c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 t="s">
        <v>199</v>
      </c>
      <c r="AH383" s="154">
        <v>0</v>
      </c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</row>
    <row r="384" spans="1:60" outlineLevel="1" x14ac:dyDescent="0.2">
      <c r="A384" s="175">
        <v>101</v>
      </c>
      <c r="B384" s="176" t="s">
        <v>581</v>
      </c>
      <c r="C384" s="185" t="s">
        <v>582</v>
      </c>
      <c r="D384" s="177" t="s">
        <v>193</v>
      </c>
      <c r="E384" s="178">
        <v>1227.6000000000001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80">
        <v>7.3900000000000007E-2</v>
      </c>
      <c r="O384" s="180">
        <f>ROUND(E384*N384,2)</f>
        <v>90.72</v>
      </c>
      <c r="P384" s="180">
        <v>0</v>
      </c>
      <c r="Q384" s="180">
        <f>ROUND(E384*P384,2)</f>
        <v>0</v>
      </c>
      <c r="R384" s="180" t="s">
        <v>194</v>
      </c>
      <c r="S384" s="180" t="s">
        <v>142</v>
      </c>
      <c r="T384" s="181" t="s">
        <v>142</v>
      </c>
      <c r="U384" s="165">
        <v>0.47800000000000004</v>
      </c>
      <c r="V384" s="165">
        <f>ROUND(E384*U384,2)</f>
        <v>586.79</v>
      </c>
      <c r="W384" s="165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 t="s">
        <v>195</v>
      </c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60" ht="22.5" outlineLevel="1" x14ac:dyDescent="0.2">
      <c r="A385" s="163"/>
      <c r="B385" s="164"/>
      <c r="C385" s="272" t="s">
        <v>579</v>
      </c>
      <c r="D385" s="273"/>
      <c r="E385" s="273"/>
      <c r="F385" s="273"/>
      <c r="G385" s="273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 t="s">
        <v>197</v>
      </c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82" t="str">
        <f>C385</f>
        <v>s provedením lože z kameniva drceného, s vyplněním spár, s dvojitým hutněním a se smetením přebytečného materiálu na krajnici. S dodáním hmot pro lože a výplň spár.</v>
      </c>
      <c r="BB385" s="154"/>
      <c r="BC385" s="154"/>
      <c r="BD385" s="154"/>
      <c r="BE385" s="154"/>
      <c r="BF385" s="154"/>
      <c r="BG385" s="154"/>
      <c r="BH385" s="154"/>
    </row>
    <row r="386" spans="1:60" outlineLevel="1" x14ac:dyDescent="0.2">
      <c r="A386" s="163"/>
      <c r="B386" s="164"/>
      <c r="C386" s="205" t="s">
        <v>583</v>
      </c>
      <c r="D386" s="189"/>
      <c r="E386" s="190">
        <v>1227.6000000000001</v>
      </c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 t="s">
        <v>199</v>
      </c>
      <c r="AH386" s="154">
        <v>0</v>
      </c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</row>
    <row r="387" spans="1:60" ht="22.5" outlineLevel="1" x14ac:dyDescent="0.2">
      <c r="A387" s="175">
        <v>102</v>
      </c>
      <c r="B387" s="176" t="s">
        <v>584</v>
      </c>
      <c r="C387" s="185" t="s">
        <v>585</v>
      </c>
      <c r="D387" s="177" t="s">
        <v>358</v>
      </c>
      <c r="E387" s="178">
        <v>397.56780000000003</v>
      </c>
      <c r="F387" s="179"/>
      <c r="G387" s="180">
        <f>ROUND(E387*F387,2)</f>
        <v>0</v>
      </c>
      <c r="H387" s="179"/>
      <c r="I387" s="180">
        <f>ROUND(E387*H387,2)</f>
        <v>0</v>
      </c>
      <c r="J387" s="179"/>
      <c r="K387" s="180">
        <f>ROUND(E387*J387,2)</f>
        <v>0</v>
      </c>
      <c r="L387" s="180">
        <v>21</v>
      </c>
      <c r="M387" s="180">
        <f>G387*(1+L387/100)</f>
        <v>0</v>
      </c>
      <c r="N387" s="180">
        <v>2.6000000000000002E-2</v>
      </c>
      <c r="O387" s="180">
        <f>ROUND(E387*N387,2)</f>
        <v>10.34</v>
      </c>
      <c r="P387" s="180">
        <v>0</v>
      </c>
      <c r="Q387" s="180">
        <f>ROUND(E387*P387,2)</f>
        <v>0</v>
      </c>
      <c r="R387" s="180" t="s">
        <v>461</v>
      </c>
      <c r="S387" s="180" t="s">
        <v>142</v>
      </c>
      <c r="T387" s="181" t="s">
        <v>142</v>
      </c>
      <c r="U387" s="165">
        <v>0</v>
      </c>
      <c r="V387" s="165">
        <f>ROUND(E387*U387,2)</f>
        <v>0</v>
      </c>
      <c r="W387" s="165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 t="s">
        <v>462</v>
      </c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</row>
    <row r="388" spans="1:60" outlineLevel="1" x14ac:dyDescent="0.2">
      <c r="A388" s="163"/>
      <c r="B388" s="164"/>
      <c r="C388" s="205" t="s">
        <v>586</v>
      </c>
      <c r="D388" s="189"/>
      <c r="E388" s="190">
        <v>397.56780000000003</v>
      </c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 t="s">
        <v>199</v>
      </c>
      <c r="AH388" s="154">
        <v>0</v>
      </c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</row>
    <row r="389" spans="1:60" outlineLevel="1" x14ac:dyDescent="0.2">
      <c r="A389" s="175">
        <v>103</v>
      </c>
      <c r="B389" s="176" t="s">
        <v>587</v>
      </c>
      <c r="C389" s="185" t="s">
        <v>588</v>
      </c>
      <c r="D389" s="177" t="s">
        <v>193</v>
      </c>
      <c r="E389" s="178">
        <v>833.54250000000002</v>
      </c>
      <c r="F389" s="179"/>
      <c r="G389" s="180">
        <f>ROUND(E389*F389,2)</f>
        <v>0</v>
      </c>
      <c r="H389" s="179"/>
      <c r="I389" s="180">
        <f>ROUND(E389*H389,2)</f>
        <v>0</v>
      </c>
      <c r="J389" s="179"/>
      <c r="K389" s="180">
        <f>ROUND(E389*J389,2)</f>
        <v>0</v>
      </c>
      <c r="L389" s="180">
        <v>21</v>
      </c>
      <c r="M389" s="180">
        <f>G389*(1+L389/100)</f>
        <v>0</v>
      </c>
      <c r="N389" s="180">
        <v>0.13100000000000001</v>
      </c>
      <c r="O389" s="180">
        <f>ROUND(E389*N389,2)</f>
        <v>109.19</v>
      </c>
      <c r="P389" s="180">
        <v>0</v>
      </c>
      <c r="Q389" s="180">
        <f>ROUND(E389*P389,2)</f>
        <v>0</v>
      </c>
      <c r="R389" s="180" t="s">
        <v>461</v>
      </c>
      <c r="S389" s="180" t="s">
        <v>142</v>
      </c>
      <c r="T389" s="181" t="s">
        <v>142</v>
      </c>
      <c r="U389" s="165">
        <v>0</v>
      </c>
      <c r="V389" s="165">
        <f>ROUND(E389*U389,2)</f>
        <v>0</v>
      </c>
      <c r="W389" s="165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 t="s">
        <v>462</v>
      </c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</row>
    <row r="390" spans="1:60" outlineLevel="1" x14ac:dyDescent="0.2">
      <c r="A390" s="163"/>
      <c r="B390" s="164"/>
      <c r="C390" s="205" t="s">
        <v>589</v>
      </c>
      <c r="D390" s="189"/>
      <c r="E390" s="190">
        <v>833.54250000000002</v>
      </c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 t="s">
        <v>199</v>
      </c>
      <c r="AH390" s="154">
        <v>0</v>
      </c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</row>
    <row r="391" spans="1:60" ht="22.5" outlineLevel="1" x14ac:dyDescent="0.2">
      <c r="A391" s="175">
        <v>104</v>
      </c>
      <c r="B391" s="176" t="s">
        <v>590</v>
      </c>
      <c r="C391" s="185" t="s">
        <v>591</v>
      </c>
      <c r="D391" s="177" t="s">
        <v>193</v>
      </c>
      <c r="E391" s="178">
        <v>65.677500000000009</v>
      </c>
      <c r="F391" s="179"/>
      <c r="G391" s="180">
        <f>ROUND(E391*F391,2)</f>
        <v>0</v>
      </c>
      <c r="H391" s="179"/>
      <c r="I391" s="180">
        <f>ROUND(E391*H391,2)</f>
        <v>0</v>
      </c>
      <c r="J391" s="179"/>
      <c r="K391" s="180">
        <f>ROUND(E391*J391,2)</f>
        <v>0</v>
      </c>
      <c r="L391" s="180">
        <v>21</v>
      </c>
      <c r="M391" s="180">
        <f>G391*(1+L391/100)</f>
        <v>0</v>
      </c>
      <c r="N391" s="180">
        <v>0.17600000000000002</v>
      </c>
      <c r="O391" s="180">
        <f>ROUND(E391*N391,2)</f>
        <v>11.56</v>
      </c>
      <c r="P391" s="180">
        <v>0</v>
      </c>
      <c r="Q391" s="180">
        <f>ROUND(E391*P391,2)</f>
        <v>0</v>
      </c>
      <c r="R391" s="180" t="s">
        <v>461</v>
      </c>
      <c r="S391" s="180" t="s">
        <v>142</v>
      </c>
      <c r="T391" s="181" t="s">
        <v>142</v>
      </c>
      <c r="U391" s="165">
        <v>0</v>
      </c>
      <c r="V391" s="165">
        <f>ROUND(E391*U391,2)</f>
        <v>0</v>
      </c>
      <c r="W391" s="165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 t="s">
        <v>462</v>
      </c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</row>
    <row r="392" spans="1:60" outlineLevel="1" x14ac:dyDescent="0.2">
      <c r="A392" s="163"/>
      <c r="B392" s="164"/>
      <c r="C392" s="205" t="s">
        <v>592</v>
      </c>
      <c r="D392" s="189"/>
      <c r="E392" s="190">
        <v>65.677500000000009</v>
      </c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 t="s">
        <v>199</v>
      </c>
      <c r="AH392" s="154">
        <v>0</v>
      </c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</row>
    <row r="393" spans="1:60" outlineLevel="1" x14ac:dyDescent="0.2">
      <c r="A393" s="175">
        <v>105</v>
      </c>
      <c r="B393" s="176" t="s">
        <v>593</v>
      </c>
      <c r="C393" s="185" t="s">
        <v>594</v>
      </c>
      <c r="D393" s="177" t="s">
        <v>193</v>
      </c>
      <c r="E393" s="178">
        <v>331.8</v>
      </c>
      <c r="F393" s="179"/>
      <c r="G393" s="180">
        <f>ROUND(E393*F393,2)</f>
        <v>0</v>
      </c>
      <c r="H393" s="179"/>
      <c r="I393" s="180">
        <f>ROUND(E393*H393,2)</f>
        <v>0</v>
      </c>
      <c r="J393" s="179"/>
      <c r="K393" s="180">
        <f>ROUND(E393*J393,2)</f>
        <v>0</v>
      </c>
      <c r="L393" s="180">
        <v>21</v>
      </c>
      <c r="M393" s="180">
        <f>G393*(1+L393/100)</f>
        <v>0</v>
      </c>
      <c r="N393" s="180">
        <v>0.17600000000000002</v>
      </c>
      <c r="O393" s="180">
        <f>ROUND(E393*N393,2)</f>
        <v>58.4</v>
      </c>
      <c r="P393" s="180">
        <v>0</v>
      </c>
      <c r="Q393" s="180">
        <f>ROUND(E393*P393,2)</f>
        <v>0</v>
      </c>
      <c r="R393" s="180" t="s">
        <v>461</v>
      </c>
      <c r="S393" s="180" t="s">
        <v>142</v>
      </c>
      <c r="T393" s="181" t="s">
        <v>142</v>
      </c>
      <c r="U393" s="165">
        <v>0</v>
      </c>
      <c r="V393" s="165">
        <f>ROUND(E393*U393,2)</f>
        <v>0</v>
      </c>
      <c r="W393" s="165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 t="s">
        <v>462</v>
      </c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</row>
    <row r="394" spans="1:60" outlineLevel="1" x14ac:dyDescent="0.2">
      <c r="A394" s="163"/>
      <c r="B394" s="164"/>
      <c r="C394" s="205" t="s">
        <v>595</v>
      </c>
      <c r="D394" s="189"/>
      <c r="E394" s="190">
        <v>331.8</v>
      </c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 t="s">
        <v>199</v>
      </c>
      <c r="AH394" s="154">
        <v>0</v>
      </c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</row>
    <row r="395" spans="1:60" outlineLevel="1" x14ac:dyDescent="0.2">
      <c r="A395" s="175">
        <v>106</v>
      </c>
      <c r="B395" s="176" t="s">
        <v>596</v>
      </c>
      <c r="C395" s="185" t="s">
        <v>597</v>
      </c>
      <c r="D395" s="177" t="s">
        <v>193</v>
      </c>
      <c r="E395" s="178">
        <v>531.30000000000007</v>
      </c>
      <c r="F395" s="179"/>
      <c r="G395" s="180">
        <f>ROUND(E395*F395,2)</f>
        <v>0</v>
      </c>
      <c r="H395" s="179"/>
      <c r="I395" s="180">
        <f>ROUND(E395*H395,2)</f>
        <v>0</v>
      </c>
      <c r="J395" s="179"/>
      <c r="K395" s="180">
        <f>ROUND(E395*J395,2)</f>
        <v>0</v>
      </c>
      <c r="L395" s="180">
        <v>21</v>
      </c>
      <c r="M395" s="180">
        <f>G395*(1+L395/100)</f>
        <v>0</v>
      </c>
      <c r="N395" s="180">
        <v>0.17600000000000002</v>
      </c>
      <c r="O395" s="180">
        <f>ROUND(E395*N395,2)</f>
        <v>93.51</v>
      </c>
      <c r="P395" s="180">
        <v>0</v>
      </c>
      <c r="Q395" s="180">
        <f>ROUND(E395*P395,2)</f>
        <v>0</v>
      </c>
      <c r="R395" s="180" t="s">
        <v>461</v>
      </c>
      <c r="S395" s="180" t="s">
        <v>142</v>
      </c>
      <c r="T395" s="181" t="s">
        <v>142</v>
      </c>
      <c r="U395" s="165">
        <v>0</v>
      </c>
      <c r="V395" s="165">
        <f>ROUND(E395*U395,2)</f>
        <v>0</v>
      </c>
      <c r="W395" s="165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 t="s">
        <v>462</v>
      </c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</row>
    <row r="396" spans="1:60" outlineLevel="1" x14ac:dyDescent="0.2">
      <c r="A396" s="163"/>
      <c r="B396" s="164"/>
      <c r="C396" s="205" t="s">
        <v>598</v>
      </c>
      <c r="D396" s="189"/>
      <c r="E396" s="190">
        <v>531.30000000000007</v>
      </c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 t="s">
        <v>199</v>
      </c>
      <c r="AH396" s="154">
        <v>0</v>
      </c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  <c r="BC396" s="154"/>
      <c r="BD396" s="154"/>
      <c r="BE396" s="154"/>
      <c r="BF396" s="154"/>
      <c r="BG396" s="154"/>
      <c r="BH396" s="154"/>
    </row>
    <row r="397" spans="1:60" ht="22.5" outlineLevel="1" x14ac:dyDescent="0.2">
      <c r="A397" s="175">
        <v>107</v>
      </c>
      <c r="B397" s="176" t="s">
        <v>599</v>
      </c>
      <c r="C397" s="185" t="s">
        <v>600</v>
      </c>
      <c r="D397" s="177" t="s">
        <v>193</v>
      </c>
      <c r="E397" s="178">
        <v>54.7575</v>
      </c>
      <c r="F397" s="179"/>
      <c r="G397" s="180">
        <f>ROUND(E397*F397,2)</f>
        <v>0</v>
      </c>
      <c r="H397" s="179"/>
      <c r="I397" s="180">
        <f>ROUND(E397*H397,2)</f>
        <v>0</v>
      </c>
      <c r="J397" s="179"/>
      <c r="K397" s="180">
        <f>ROUND(E397*J397,2)</f>
        <v>0</v>
      </c>
      <c r="L397" s="180">
        <v>21</v>
      </c>
      <c r="M397" s="180">
        <f>G397*(1+L397/100)</f>
        <v>0</v>
      </c>
      <c r="N397" s="180">
        <v>0.13100000000000001</v>
      </c>
      <c r="O397" s="180">
        <f>ROUND(E397*N397,2)</f>
        <v>7.17</v>
      </c>
      <c r="P397" s="180">
        <v>0</v>
      </c>
      <c r="Q397" s="180">
        <f>ROUND(E397*P397,2)</f>
        <v>0</v>
      </c>
      <c r="R397" s="180" t="s">
        <v>461</v>
      </c>
      <c r="S397" s="180" t="s">
        <v>142</v>
      </c>
      <c r="T397" s="181" t="s">
        <v>142</v>
      </c>
      <c r="U397" s="165">
        <v>0</v>
      </c>
      <c r="V397" s="165">
        <f>ROUND(E397*U397,2)</f>
        <v>0</v>
      </c>
      <c r="W397" s="165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 t="s">
        <v>462</v>
      </c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</row>
    <row r="398" spans="1:60" outlineLevel="1" x14ac:dyDescent="0.2">
      <c r="A398" s="163"/>
      <c r="B398" s="164"/>
      <c r="C398" s="205" t="s">
        <v>601</v>
      </c>
      <c r="D398" s="189"/>
      <c r="E398" s="190">
        <v>54.7575</v>
      </c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 t="s">
        <v>199</v>
      </c>
      <c r="AH398" s="154">
        <v>0</v>
      </c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  <c r="BD398" s="154"/>
      <c r="BE398" s="154"/>
      <c r="BF398" s="154"/>
      <c r="BG398" s="154"/>
      <c r="BH398" s="154"/>
    </row>
    <row r="399" spans="1:60" ht="22.5" outlineLevel="1" x14ac:dyDescent="0.2">
      <c r="A399" s="175">
        <v>108</v>
      </c>
      <c r="B399" s="176" t="s">
        <v>602</v>
      </c>
      <c r="C399" s="185" t="s">
        <v>603</v>
      </c>
      <c r="D399" s="177" t="s">
        <v>193</v>
      </c>
      <c r="E399" s="178">
        <v>21.630000000000003</v>
      </c>
      <c r="F399" s="179"/>
      <c r="G399" s="180">
        <f>ROUND(E399*F399,2)</f>
        <v>0</v>
      </c>
      <c r="H399" s="179"/>
      <c r="I399" s="180">
        <f>ROUND(E399*H399,2)</f>
        <v>0</v>
      </c>
      <c r="J399" s="179"/>
      <c r="K399" s="180">
        <f>ROUND(E399*J399,2)</f>
        <v>0</v>
      </c>
      <c r="L399" s="180">
        <v>21</v>
      </c>
      <c r="M399" s="180">
        <f>G399*(1+L399/100)</f>
        <v>0</v>
      </c>
      <c r="N399" s="180">
        <v>0.15200000000000002</v>
      </c>
      <c r="O399" s="180">
        <f>ROUND(E399*N399,2)</f>
        <v>3.29</v>
      </c>
      <c r="P399" s="180">
        <v>0</v>
      </c>
      <c r="Q399" s="180">
        <f>ROUND(E399*P399,2)</f>
        <v>0</v>
      </c>
      <c r="R399" s="180" t="s">
        <v>461</v>
      </c>
      <c r="S399" s="180" t="s">
        <v>142</v>
      </c>
      <c r="T399" s="181" t="s">
        <v>142</v>
      </c>
      <c r="U399" s="165">
        <v>0</v>
      </c>
      <c r="V399" s="165">
        <f>ROUND(E399*U399,2)</f>
        <v>0</v>
      </c>
      <c r="W399" s="165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 t="s">
        <v>462</v>
      </c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  <c r="BD399" s="154"/>
      <c r="BE399" s="154"/>
      <c r="BF399" s="154"/>
      <c r="BG399" s="154"/>
      <c r="BH399" s="154"/>
    </row>
    <row r="400" spans="1:60" outlineLevel="1" x14ac:dyDescent="0.2">
      <c r="A400" s="163"/>
      <c r="B400" s="164"/>
      <c r="C400" s="205" t="s">
        <v>604</v>
      </c>
      <c r="D400" s="189"/>
      <c r="E400" s="190">
        <v>21.630000000000003</v>
      </c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 t="s">
        <v>199</v>
      </c>
      <c r="AH400" s="154">
        <v>0</v>
      </c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  <c r="BD400" s="154"/>
      <c r="BE400" s="154"/>
      <c r="BF400" s="154"/>
      <c r="BG400" s="154"/>
      <c r="BH400" s="154"/>
    </row>
    <row r="401" spans="1:60" outlineLevel="1" x14ac:dyDescent="0.2">
      <c r="A401" s="175">
        <v>109</v>
      </c>
      <c r="B401" s="176" t="s">
        <v>605</v>
      </c>
      <c r="C401" s="185" t="s">
        <v>606</v>
      </c>
      <c r="D401" s="177" t="s">
        <v>193</v>
      </c>
      <c r="E401" s="178">
        <v>575.03250000000003</v>
      </c>
      <c r="F401" s="179"/>
      <c r="G401" s="180">
        <f>ROUND(E401*F401,2)</f>
        <v>0</v>
      </c>
      <c r="H401" s="179"/>
      <c r="I401" s="180">
        <f>ROUND(E401*H401,2)</f>
        <v>0</v>
      </c>
      <c r="J401" s="179"/>
      <c r="K401" s="180">
        <f>ROUND(E401*J401,2)</f>
        <v>0</v>
      </c>
      <c r="L401" s="180">
        <v>21</v>
      </c>
      <c r="M401" s="180">
        <f>G401*(1+L401/100)</f>
        <v>0</v>
      </c>
      <c r="N401" s="180">
        <v>0.15200000000000002</v>
      </c>
      <c r="O401" s="180">
        <f>ROUND(E401*N401,2)</f>
        <v>87.4</v>
      </c>
      <c r="P401" s="180">
        <v>0</v>
      </c>
      <c r="Q401" s="180">
        <f>ROUND(E401*P401,2)</f>
        <v>0</v>
      </c>
      <c r="R401" s="180" t="s">
        <v>461</v>
      </c>
      <c r="S401" s="180" t="s">
        <v>142</v>
      </c>
      <c r="T401" s="181" t="s">
        <v>142</v>
      </c>
      <c r="U401" s="165">
        <v>0</v>
      </c>
      <c r="V401" s="165">
        <f>ROUND(E401*U401,2)</f>
        <v>0</v>
      </c>
      <c r="W401" s="165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 t="s">
        <v>462</v>
      </c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154"/>
      <c r="BE401" s="154"/>
      <c r="BF401" s="154"/>
      <c r="BG401" s="154"/>
      <c r="BH401" s="154"/>
    </row>
    <row r="402" spans="1:60" outlineLevel="1" x14ac:dyDescent="0.2">
      <c r="A402" s="163"/>
      <c r="B402" s="164"/>
      <c r="C402" s="205" t="s">
        <v>607</v>
      </c>
      <c r="D402" s="189"/>
      <c r="E402" s="190">
        <v>551.40750000000003</v>
      </c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 t="s">
        <v>199</v>
      </c>
      <c r="AH402" s="154">
        <v>0</v>
      </c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  <c r="BD402" s="154"/>
      <c r="BE402" s="154"/>
      <c r="BF402" s="154"/>
      <c r="BG402" s="154"/>
      <c r="BH402" s="154"/>
    </row>
    <row r="403" spans="1:60" outlineLevel="1" x14ac:dyDescent="0.2">
      <c r="A403" s="163"/>
      <c r="B403" s="164"/>
      <c r="C403" s="205" t="s">
        <v>608</v>
      </c>
      <c r="D403" s="189"/>
      <c r="E403" s="190">
        <v>23.625</v>
      </c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 t="s">
        <v>199</v>
      </c>
      <c r="AH403" s="154">
        <v>0</v>
      </c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  <c r="BC403" s="154"/>
      <c r="BD403" s="154"/>
      <c r="BE403" s="154"/>
      <c r="BF403" s="154"/>
      <c r="BG403" s="154"/>
      <c r="BH403" s="154"/>
    </row>
    <row r="404" spans="1:60" x14ac:dyDescent="0.2">
      <c r="A404" s="169" t="s">
        <v>137</v>
      </c>
      <c r="B404" s="170" t="s">
        <v>87</v>
      </c>
      <c r="C404" s="184" t="s">
        <v>88</v>
      </c>
      <c r="D404" s="171"/>
      <c r="E404" s="172"/>
      <c r="F404" s="173"/>
      <c r="G404" s="173">
        <f>SUMIF(AG405:AG407,"&lt;&gt;NOR",G405:G407)</f>
        <v>0</v>
      </c>
      <c r="H404" s="173"/>
      <c r="I404" s="173">
        <f>SUM(I405:I407)</f>
        <v>0</v>
      </c>
      <c r="J404" s="173"/>
      <c r="K404" s="173">
        <f>SUM(K405:K407)</f>
        <v>0</v>
      </c>
      <c r="L404" s="173"/>
      <c r="M404" s="173">
        <f>SUM(M405:M407)</f>
        <v>0</v>
      </c>
      <c r="N404" s="173"/>
      <c r="O404" s="173">
        <f>SUM(O405:O407)</f>
        <v>3.06</v>
      </c>
      <c r="P404" s="173"/>
      <c r="Q404" s="173">
        <f>SUM(Q405:Q407)</f>
        <v>0</v>
      </c>
      <c r="R404" s="173"/>
      <c r="S404" s="173"/>
      <c r="T404" s="174"/>
      <c r="U404" s="168"/>
      <c r="V404" s="168">
        <f>SUM(V405:V407)</f>
        <v>414.65</v>
      </c>
      <c r="W404" s="168"/>
      <c r="AG404" t="s">
        <v>138</v>
      </c>
    </row>
    <row r="405" spans="1:60" outlineLevel="1" x14ac:dyDescent="0.2">
      <c r="A405" s="175">
        <v>110</v>
      </c>
      <c r="B405" s="176" t="s">
        <v>609</v>
      </c>
      <c r="C405" s="185" t="s">
        <v>610</v>
      </c>
      <c r="D405" s="177" t="s">
        <v>193</v>
      </c>
      <c r="E405" s="178">
        <v>180</v>
      </c>
      <c r="F405" s="179"/>
      <c r="G405" s="180">
        <f>ROUND(E405*F405,2)</f>
        <v>0</v>
      </c>
      <c r="H405" s="179"/>
      <c r="I405" s="180">
        <f>ROUND(E405*H405,2)</f>
        <v>0</v>
      </c>
      <c r="J405" s="179"/>
      <c r="K405" s="180">
        <f>ROUND(E405*J405,2)</f>
        <v>0</v>
      </c>
      <c r="L405" s="180">
        <v>21</v>
      </c>
      <c r="M405" s="180">
        <f>G405*(1+L405/100)</f>
        <v>0</v>
      </c>
      <c r="N405" s="180">
        <v>1.7000000000000001E-2</v>
      </c>
      <c r="O405" s="180">
        <f>ROUND(E405*N405,2)</f>
        <v>3.06</v>
      </c>
      <c r="P405" s="180">
        <v>0</v>
      </c>
      <c r="Q405" s="180">
        <f>ROUND(E405*P405,2)</f>
        <v>0</v>
      </c>
      <c r="R405" s="180"/>
      <c r="S405" s="180" t="s">
        <v>179</v>
      </c>
      <c r="T405" s="181" t="s">
        <v>143</v>
      </c>
      <c r="U405" s="165">
        <v>2.3035900000000002</v>
      </c>
      <c r="V405" s="165">
        <f>ROUND(E405*U405,2)</f>
        <v>414.65</v>
      </c>
      <c r="W405" s="165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 t="s">
        <v>195</v>
      </c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</row>
    <row r="406" spans="1:60" outlineLevel="1" x14ac:dyDescent="0.2">
      <c r="A406" s="163"/>
      <c r="B406" s="164"/>
      <c r="C406" s="261" t="s">
        <v>611</v>
      </c>
      <c r="D406" s="262"/>
      <c r="E406" s="262"/>
      <c r="F406" s="262"/>
      <c r="G406" s="262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 t="s">
        <v>146</v>
      </c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  <c r="BD406" s="154"/>
      <c r="BE406" s="154"/>
      <c r="BF406" s="154"/>
      <c r="BG406" s="154"/>
      <c r="BH406" s="154"/>
    </row>
    <row r="407" spans="1:60" outlineLevel="1" x14ac:dyDescent="0.2">
      <c r="A407" s="163"/>
      <c r="B407" s="164"/>
      <c r="C407" s="205" t="s">
        <v>612</v>
      </c>
      <c r="D407" s="189"/>
      <c r="E407" s="190">
        <v>180</v>
      </c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 t="s">
        <v>199</v>
      </c>
      <c r="AH407" s="154">
        <v>0</v>
      </c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  <c r="BD407" s="154"/>
      <c r="BE407" s="154"/>
      <c r="BF407" s="154"/>
      <c r="BG407" s="154"/>
      <c r="BH407" s="154"/>
    </row>
    <row r="408" spans="1:60" x14ac:dyDescent="0.2">
      <c r="A408" s="169" t="s">
        <v>137</v>
      </c>
      <c r="B408" s="170" t="s">
        <v>89</v>
      </c>
      <c r="C408" s="184" t="s">
        <v>90</v>
      </c>
      <c r="D408" s="171"/>
      <c r="E408" s="172"/>
      <c r="F408" s="173"/>
      <c r="G408" s="173">
        <f>SUMIF(AG409:AG504,"&lt;&gt;NOR",G409:G504)</f>
        <v>0</v>
      </c>
      <c r="H408" s="173"/>
      <c r="I408" s="173">
        <f>SUM(I409:I504)</f>
        <v>0</v>
      </c>
      <c r="J408" s="173"/>
      <c r="K408" s="173">
        <f>SUM(K409:K504)</f>
        <v>0</v>
      </c>
      <c r="L408" s="173"/>
      <c r="M408" s="173">
        <f>SUM(M409:M504)</f>
        <v>0</v>
      </c>
      <c r="N408" s="173"/>
      <c r="O408" s="173">
        <f>SUM(O409:O504)</f>
        <v>88.490000000000009</v>
      </c>
      <c r="P408" s="173"/>
      <c r="Q408" s="173">
        <f>SUM(Q409:Q504)</f>
        <v>1.3</v>
      </c>
      <c r="R408" s="173"/>
      <c r="S408" s="173"/>
      <c r="T408" s="174"/>
      <c r="U408" s="168"/>
      <c r="V408" s="168">
        <f>SUM(V409:V504)</f>
        <v>1490.4099999999999</v>
      </c>
      <c r="W408" s="168"/>
      <c r="AG408" t="s">
        <v>138</v>
      </c>
    </row>
    <row r="409" spans="1:60" ht="22.5" outlineLevel="1" x14ac:dyDescent="0.2">
      <c r="A409" s="175">
        <v>111</v>
      </c>
      <c r="B409" s="176" t="s">
        <v>397</v>
      </c>
      <c r="C409" s="185" t="s">
        <v>398</v>
      </c>
      <c r="D409" s="177" t="s">
        <v>358</v>
      </c>
      <c r="E409" s="178">
        <v>15</v>
      </c>
      <c r="F409" s="179"/>
      <c r="G409" s="180">
        <f>ROUND(E409*F409,2)</f>
        <v>0</v>
      </c>
      <c r="H409" s="179"/>
      <c r="I409" s="180">
        <f>ROUND(E409*H409,2)</f>
        <v>0</v>
      </c>
      <c r="J409" s="179"/>
      <c r="K409" s="180">
        <f>ROUND(E409*J409,2)</f>
        <v>0</v>
      </c>
      <c r="L409" s="180">
        <v>21</v>
      </c>
      <c r="M409" s="180">
        <f>G409*(1+L409/100)</f>
        <v>0</v>
      </c>
      <c r="N409" s="180">
        <v>7.3350000000000012E-2</v>
      </c>
      <c r="O409" s="180">
        <f>ROUND(E409*N409,2)</f>
        <v>1.1000000000000001</v>
      </c>
      <c r="P409" s="180">
        <v>0</v>
      </c>
      <c r="Q409" s="180">
        <f>ROUND(E409*P409,2)</f>
        <v>0</v>
      </c>
      <c r="R409" s="180" t="s">
        <v>388</v>
      </c>
      <c r="S409" s="180" t="s">
        <v>142</v>
      </c>
      <c r="T409" s="181" t="s">
        <v>142</v>
      </c>
      <c r="U409" s="165">
        <v>24.96</v>
      </c>
      <c r="V409" s="165">
        <f>ROUND(E409*U409,2)</f>
        <v>374.4</v>
      </c>
      <c r="W409" s="165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 t="s">
        <v>195</v>
      </c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  <c r="BD409" s="154"/>
      <c r="BE409" s="154"/>
      <c r="BF409" s="154"/>
      <c r="BG409" s="154"/>
      <c r="BH409" s="154"/>
    </row>
    <row r="410" spans="1:60" outlineLevel="1" x14ac:dyDescent="0.2">
      <c r="A410" s="163"/>
      <c r="B410" s="164"/>
      <c r="C410" s="272" t="s">
        <v>399</v>
      </c>
      <c r="D410" s="273"/>
      <c r="E410" s="273"/>
      <c r="F410" s="273"/>
      <c r="G410" s="273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 t="s">
        <v>197</v>
      </c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</row>
    <row r="411" spans="1:60" outlineLevel="1" x14ac:dyDescent="0.2">
      <c r="A411" s="163"/>
      <c r="B411" s="164"/>
      <c r="C411" s="263" t="s">
        <v>400</v>
      </c>
      <c r="D411" s="264"/>
      <c r="E411" s="264"/>
      <c r="F411" s="264"/>
      <c r="G411" s="264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 t="s">
        <v>146</v>
      </c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outlineLevel="1" x14ac:dyDescent="0.2">
      <c r="A412" s="163"/>
      <c r="B412" s="164"/>
      <c r="C412" s="205" t="s">
        <v>613</v>
      </c>
      <c r="D412" s="189"/>
      <c r="E412" s="190">
        <v>15</v>
      </c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 t="s">
        <v>199</v>
      </c>
      <c r="AH412" s="154">
        <v>0</v>
      </c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</row>
    <row r="413" spans="1:60" outlineLevel="1" x14ac:dyDescent="0.2">
      <c r="A413" s="175">
        <v>112</v>
      </c>
      <c r="B413" s="176" t="s">
        <v>401</v>
      </c>
      <c r="C413" s="185" t="s">
        <v>402</v>
      </c>
      <c r="D413" s="177" t="s">
        <v>358</v>
      </c>
      <c r="E413" s="178">
        <v>15</v>
      </c>
      <c r="F413" s="179"/>
      <c r="G413" s="180">
        <f>ROUND(E413*F413,2)</f>
        <v>0</v>
      </c>
      <c r="H413" s="179"/>
      <c r="I413" s="180">
        <f>ROUND(E413*H413,2)</f>
        <v>0</v>
      </c>
      <c r="J413" s="179"/>
      <c r="K413" s="180">
        <f>ROUND(E413*J413,2)</f>
        <v>0</v>
      </c>
      <c r="L413" s="180">
        <v>21</v>
      </c>
      <c r="M413" s="180">
        <f>G413*(1+L413/100)</f>
        <v>0</v>
      </c>
      <c r="N413" s="180">
        <v>5.0000000000000002E-5</v>
      </c>
      <c r="O413" s="180">
        <f>ROUND(E413*N413,2)</f>
        <v>0</v>
      </c>
      <c r="P413" s="180">
        <v>0</v>
      </c>
      <c r="Q413" s="180">
        <f>ROUND(E413*P413,2)</f>
        <v>0</v>
      </c>
      <c r="R413" s="180" t="s">
        <v>388</v>
      </c>
      <c r="S413" s="180" t="s">
        <v>142</v>
      </c>
      <c r="T413" s="181" t="s">
        <v>142</v>
      </c>
      <c r="U413" s="165">
        <v>0.23600000000000002</v>
      </c>
      <c r="V413" s="165">
        <f>ROUND(E413*U413,2)</f>
        <v>3.54</v>
      </c>
      <c r="W413" s="165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 t="s">
        <v>195</v>
      </c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outlineLevel="1" x14ac:dyDescent="0.2">
      <c r="A414" s="163"/>
      <c r="B414" s="164"/>
      <c r="C414" s="272" t="s">
        <v>403</v>
      </c>
      <c r="D414" s="273"/>
      <c r="E414" s="273"/>
      <c r="F414" s="273"/>
      <c r="G414" s="273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 t="s">
        <v>197</v>
      </c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</row>
    <row r="415" spans="1:60" outlineLevel="1" x14ac:dyDescent="0.2">
      <c r="A415" s="163"/>
      <c r="B415" s="164"/>
      <c r="C415" s="205" t="s">
        <v>614</v>
      </c>
      <c r="D415" s="189"/>
      <c r="E415" s="190">
        <v>15</v>
      </c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 t="s">
        <v>199</v>
      </c>
      <c r="AH415" s="154">
        <v>5</v>
      </c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</row>
    <row r="416" spans="1:60" outlineLevel="1" x14ac:dyDescent="0.2">
      <c r="A416" s="175">
        <v>113</v>
      </c>
      <c r="B416" s="176" t="s">
        <v>405</v>
      </c>
      <c r="C416" s="185" t="s">
        <v>406</v>
      </c>
      <c r="D416" s="177" t="s">
        <v>358</v>
      </c>
      <c r="E416" s="178">
        <v>61</v>
      </c>
      <c r="F416" s="179"/>
      <c r="G416" s="180">
        <f>ROUND(E416*F416,2)</f>
        <v>0</v>
      </c>
      <c r="H416" s="179"/>
      <c r="I416" s="180">
        <f>ROUND(E416*H416,2)</f>
        <v>0</v>
      </c>
      <c r="J416" s="179"/>
      <c r="K416" s="180">
        <f>ROUND(E416*J416,2)</f>
        <v>0</v>
      </c>
      <c r="L416" s="180">
        <v>21</v>
      </c>
      <c r="M416" s="180">
        <f>G416*(1+L416/100)</f>
        <v>0</v>
      </c>
      <c r="N416" s="180">
        <v>2.0000000000000002E-5</v>
      </c>
      <c r="O416" s="180">
        <f>ROUND(E416*N416,2)</f>
        <v>0</v>
      </c>
      <c r="P416" s="180">
        <v>0</v>
      </c>
      <c r="Q416" s="180">
        <f>ROUND(E416*P416,2)</f>
        <v>0</v>
      </c>
      <c r="R416" s="180" t="s">
        <v>388</v>
      </c>
      <c r="S416" s="180" t="s">
        <v>142</v>
      </c>
      <c r="T416" s="181" t="s">
        <v>142</v>
      </c>
      <c r="U416" s="165">
        <v>3.7760000000000002</v>
      </c>
      <c r="V416" s="165">
        <f>ROUND(E416*U416,2)</f>
        <v>230.34</v>
      </c>
      <c r="W416" s="165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 t="s">
        <v>195</v>
      </c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outlineLevel="1" x14ac:dyDescent="0.2">
      <c r="A417" s="163"/>
      <c r="B417" s="164"/>
      <c r="C417" s="272" t="s">
        <v>403</v>
      </c>
      <c r="D417" s="273"/>
      <c r="E417" s="273"/>
      <c r="F417" s="273"/>
      <c r="G417" s="273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 t="s">
        <v>197</v>
      </c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</row>
    <row r="418" spans="1:60" outlineLevel="1" x14ac:dyDescent="0.2">
      <c r="A418" s="163"/>
      <c r="B418" s="164"/>
      <c r="C418" s="205" t="s">
        <v>615</v>
      </c>
      <c r="D418" s="189"/>
      <c r="E418" s="190">
        <v>42</v>
      </c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 t="s">
        <v>199</v>
      </c>
      <c r="AH418" s="154">
        <v>5</v>
      </c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</row>
    <row r="419" spans="1:60" outlineLevel="1" x14ac:dyDescent="0.2">
      <c r="A419" s="163"/>
      <c r="B419" s="164"/>
      <c r="C419" s="205" t="s">
        <v>616</v>
      </c>
      <c r="D419" s="189"/>
      <c r="E419" s="190">
        <v>4</v>
      </c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 t="s">
        <v>199</v>
      </c>
      <c r="AH419" s="154">
        <v>5</v>
      </c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</row>
    <row r="420" spans="1:60" outlineLevel="1" x14ac:dyDescent="0.2">
      <c r="A420" s="163"/>
      <c r="B420" s="164"/>
      <c r="C420" s="205" t="s">
        <v>617</v>
      </c>
      <c r="D420" s="189"/>
      <c r="E420" s="190">
        <v>15</v>
      </c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 t="s">
        <v>199</v>
      </c>
      <c r="AH420" s="154">
        <v>5</v>
      </c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</row>
    <row r="421" spans="1:60" outlineLevel="1" x14ac:dyDescent="0.2">
      <c r="A421" s="175">
        <v>114</v>
      </c>
      <c r="B421" s="176" t="s">
        <v>410</v>
      </c>
      <c r="C421" s="185" t="s">
        <v>411</v>
      </c>
      <c r="D421" s="177" t="s">
        <v>358</v>
      </c>
      <c r="E421" s="178">
        <v>15</v>
      </c>
      <c r="F421" s="179"/>
      <c r="G421" s="180">
        <f>ROUND(E421*F421,2)</f>
        <v>0</v>
      </c>
      <c r="H421" s="179"/>
      <c r="I421" s="180">
        <f>ROUND(E421*H421,2)</f>
        <v>0</v>
      </c>
      <c r="J421" s="179"/>
      <c r="K421" s="180">
        <f>ROUND(E421*J421,2)</f>
        <v>0</v>
      </c>
      <c r="L421" s="180">
        <v>21</v>
      </c>
      <c r="M421" s="180">
        <f>G421*(1+L421/100)</f>
        <v>0</v>
      </c>
      <c r="N421" s="180">
        <v>0</v>
      </c>
      <c r="O421" s="180">
        <f>ROUND(E421*N421,2)</f>
        <v>0</v>
      </c>
      <c r="P421" s="180">
        <v>0</v>
      </c>
      <c r="Q421" s="180">
        <f>ROUND(E421*P421,2)</f>
        <v>0</v>
      </c>
      <c r="R421" s="180"/>
      <c r="S421" s="180" t="s">
        <v>179</v>
      </c>
      <c r="T421" s="181" t="s">
        <v>412</v>
      </c>
      <c r="U421" s="165">
        <v>0</v>
      </c>
      <c r="V421" s="165">
        <f>ROUND(E421*U421,2)</f>
        <v>0</v>
      </c>
      <c r="W421" s="165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 t="s">
        <v>195</v>
      </c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</row>
    <row r="422" spans="1:60" outlineLevel="1" x14ac:dyDescent="0.2">
      <c r="A422" s="163"/>
      <c r="B422" s="164"/>
      <c r="C422" s="261" t="s">
        <v>413</v>
      </c>
      <c r="D422" s="262"/>
      <c r="E422" s="262"/>
      <c r="F422" s="262"/>
      <c r="G422" s="262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 t="s">
        <v>146</v>
      </c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</row>
    <row r="423" spans="1:60" outlineLevel="1" x14ac:dyDescent="0.2">
      <c r="A423" s="163"/>
      <c r="B423" s="164"/>
      <c r="C423" s="205" t="s">
        <v>618</v>
      </c>
      <c r="D423" s="189"/>
      <c r="E423" s="190">
        <v>15</v>
      </c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 t="s">
        <v>199</v>
      </c>
      <c r="AH423" s="154">
        <v>5</v>
      </c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</row>
    <row r="424" spans="1:60" outlineLevel="1" x14ac:dyDescent="0.2">
      <c r="A424" s="175">
        <v>115</v>
      </c>
      <c r="B424" s="176" t="s">
        <v>619</v>
      </c>
      <c r="C424" s="185" t="s">
        <v>620</v>
      </c>
      <c r="D424" s="177" t="s">
        <v>219</v>
      </c>
      <c r="E424" s="178">
        <v>294.92</v>
      </c>
      <c r="F424" s="179"/>
      <c r="G424" s="180">
        <f>ROUND(E424*F424,2)</f>
        <v>0</v>
      </c>
      <c r="H424" s="179"/>
      <c r="I424" s="180">
        <f>ROUND(E424*H424,2)</f>
        <v>0</v>
      </c>
      <c r="J424" s="179"/>
      <c r="K424" s="180">
        <f>ROUND(E424*J424,2)</f>
        <v>0</v>
      </c>
      <c r="L424" s="180">
        <v>21</v>
      </c>
      <c r="M424" s="180">
        <f>G424*(1+L424/100)</f>
        <v>0</v>
      </c>
      <c r="N424" s="180">
        <v>0</v>
      </c>
      <c r="O424" s="180">
        <f>ROUND(E424*N424,2)</f>
        <v>0</v>
      </c>
      <c r="P424" s="180">
        <v>0</v>
      </c>
      <c r="Q424" s="180">
        <f>ROUND(E424*P424,2)</f>
        <v>0</v>
      </c>
      <c r="R424" s="180"/>
      <c r="S424" s="180" t="s">
        <v>142</v>
      </c>
      <c r="T424" s="181" t="s">
        <v>142</v>
      </c>
      <c r="U424" s="165">
        <v>3.3000000000000002E-2</v>
      </c>
      <c r="V424" s="165">
        <f>ROUND(E424*U424,2)</f>
        <v>9.73</v>
      </c>
      <c r="W424" s="165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 t="s">
        <v>195</v>
      </c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</row>
    <row r="425" spans="1:60" outlineLevel="1" x14ac:dyDescent="0.2">
      <c r="A425" s="163"/>
      <c r="B425" s="164"/>
      <c r="C425" s="205" t="s">
        <v>621</v>
      </c>
      <c r="D425" s="189"/>
      <c r="E425" s="190">
        <v>294.92</v>
      </c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 t="s">
        <v>199</v>
      </c>
      <c r="AH425" s="154">
        <v>5</v>
      </c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</row>
    <row r="426" spans="1:60" ht="22.5" outlineLevel="1" x14ac:dyDescent="0.2">
      <c r="A426" s="175">
        <v>116</v>
      </c>
      <c r="B426" s="176" t="s">
        <v>415</v>
      </c>
      <c r="C426" s="185" t="s">
        <v>416</v>
      </c>
      <c r="D426" s="177" t="s">
        <v>219</v>
      </c>
      <c r="E426" s="178">
        <v>42.800000000000004</v>
      </c>
      <c r="F426" s="179"/>
      <c r="G426" s="180">
        <f>ROUND(E426*F426,2)</f>
        <v>0</v>
      </c>
      <c r="H426" s="179"/>
      <c r="I426" s="180">
        <f>ROUND(E426*H426,2)</f>
        <v>0</v>
      </c>
      <c r="J426" s="179"/>
      <c r="K426" s="180">
        <f>ROUND(E426*J426,2)</f>
        <v>0</v>
      </c>
      <c r="L426" s="180">
        <v>21</v>
      </c>
      <c r="M426" s="180">
        <f>G426*(1+L426/100)</f>
        <v>0</v>
      </c>
      <c r="N426" s="180">
        <v>0</v>
      </c>
      <c r="O426" s="180">
        <f>ROUND(E426*N426,2)</f>
        <v>0</v>
      </c>
      <c r="P426" s="180">
        <v>0</v>
      </c>
      <c r="Q426" s="180">
        <f>ROUND(E426*P426,2)</f>
        <v>0</v>
      </c>
      <c r="R426" s="180" t="s">
        <v>388</v>
      </c>
      <c r="S426" s="180" t="s">
        <v>142</v>
      </c>
      <c r="T426" s="181" t="s">
        <v>142</v>
      </c>
      <c r="U426" s="165">
        <v>5.9000000000000004E-2</v>
      </c>
      <c r="V426" s="165">
        <f>ROUND(E426*U426,2)</f>
        <v>2.5299999999999998</v>
      </c>
      <c r="W426" s="165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 t="s">
        <v>195</v>
      </c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</row>
    <row r="427" spans="1:60" outlineLevel="1" x14ac:dyDescent="0.2">
      <c r="A427" s="163"/>
      <c r="B427" s="164"/>
      <c r="C427" s="272" t="s">
        <v>417</v>
      </c>
      <c r="D427" s="273"/>
      <c r="E427" s="273"/>
      <c r="F427" s="273"/>
      <c r="G427" s="273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 t="s">
        <v>197</v>
      </c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</row>
    <row r="428" spans="1:60" outlineLevel="1" x14ac:dyDescent="0.2">
      <c r="A428" s="163"/>
      <c r="B428" s="164"/>
      <c r="C428" s="205" t="s">
        <v>622</v>
      </c>
      <c r="D428" s="189"/>
      <c r="E428" s="190">
        <v>42.800000000000004</v>
      </c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 t="s">
        <v>199</v>
      </c>
      <c r="AH428" s="154">
        <v>0</v>
      </c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</row>
    <row r="429" spans="1:60" ht="33.75" outlineLevel="1" x14ac:dyDescent="0.2">
      <c r="A429" s="175">
        <v>117</v>
      </c>
      <c r="B429" s="176" t="s">
        <v>419</v>
      </c>
      <c r="C429" s="185" t="s">
        <v>420</v>
      </c>
      <c r="D429" s="177" t="s">
        <v>421</v>
      </c>
      <c r="E429" s="178">
        <v>15</v>
      </c>
      <c r="F429" s="179"/>
      <c r="G429" s="180">
        <f>ROUND(E429*F429,2)</f>
        <v>0</v>
      </c>
      <c r="H429" s="179"/>
      <c r="I429" s="180">
        <f>ROUND(E429*H429,2)</f>
        <v>0</v>
      </c>
      <c r="J429" s="179"/>
      <c r="K429" s="180">
        <f>ROUND(E429*J429,2)</f>
        <v>0</v>
      </c>
      <c r="L429" s="180">
        <v>21</v>
      </c>
      <c r="M429" s="180">
        <f>G429*(1+L429/100)</f>
        <v>0</v>
      </c>
      <c r="N429" s="180">
        <v>2.0000000000000002E-5</v>
      </c>
      <c r="O429" s="180">
        <f>ROUND(E429*N429,2)</f>
        <v>0</v>
      </c>
      <c r="P429" s="180">
        <v>0</v>
      </c>
      <c r="Q429" s="180">
        <f>ROUND(E429*P429,2)</f>
        <v>0</v>
      </c>
      <c r="R429" s="180" t="s">
        <v>388</v>
      </c>
      <c r="S429" s="180" t="s">
        <v>142</v>
      </c>
      <c r="T429" s="181" t="s">
        <v>142</v>
      </c>
      <c r="U429" s="165">
        <v>0.31000000000000005</v>
      </c>
      <c r="V429" s="165">
        <f>ROUND(E429*U429,2)</f>
        <v>4.6500000000000004</v>
      </c>
      <c r="W429" s="165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 t="s">
        <v>195</v>
      </c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  <c r="BD429" s="154"/>
      <c r="BE429" s="154"/>
      <c r="BF429" s="154"/>
      <c r="BG429" s="154"/>
      <c r="BH429" s="154"/>
    </row>
    <row r="430" spans="1:60" outlineLevel="1" x14ac:dyDescent="0.2">
      <c r="A430" s="163"/>
      <c r="B430" s="164"/>
      <c r="C430" s="272" t="s">
        <v>417</v>
      </c>
      <c r="D430" s="273"/>
      <c r="E430" s="273"/>
      <c r="F430" s="273"/>
      <c r="G430" s="273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 t="s">
        <v>197</v>
      </c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  <c r="BC430" s="154"/>
      <c r="BD430" s="154"/>
      <c r="BE430" s="154"/>
      <c r="BF430" s="154"/>
      <c r="BG430" s="154"/>
      <c r="BH430" s="154"/>
    </row>
    <row r="431" spans="1:60" outlineLevel="1" x14ac:dyDescent="0.2">
      <c r="A431" s="163"/>
      <c r="B431" s="164"/>
      <c r="C431" s="205" t="s">
        <v>618</v>
      </c>
      <c r="D431" s="189"/>
      <c r="E431" s="190">
        <v>15</v>
      </c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 t="s">
        <v>199</v>
      </c>
      <c r="AH431" s="154">
        <v>5</v>
      </c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154"/>
      <c r="AZ431" s="154"/>
      <c r="BA431" s="154"/>
      <c r="BB431" s="154"/>
      <c r="BC431" s="154"/>
      <c r="BD431" s="154"/>
      <c r="BE431" s="154"/>
      <c r="BF431" s="154"/>
      <c r="BG431" s="154"/>
      <c r="BH431" s="154"/>
    </row>
    <row r="432" spans="1:60" outlineLevel="1" x14ac:dyDescent="0.2">
      <c r="A432" s="175">
        <v>118</v>
      </c>
      <c r="B432" s="176" t="s">
        <v>422</v>
      </c>
      <c r="C432" s="185" t="s">
        <v>423</v>
      </c>
      <c r="D432" s="177" t="s">
        <v>358</v>
      </c>
      <c r="E432" s="178">
        <v>112</v>
      </c>
      <c r="F432" s="179"/>
      <c r="G432" s="180">
        <f>ROUND(E432*F432,2)</f>
        <v>0</v>
      </c>
      <c r="H432" s="179"/>
      <c r="I432" s="180">
        <f>ROUND(E432*H432,2)</f>
        <v>0</v>
      </c>
      <c r="J432" s="179"/>
      <c r="K432" s="180">
        <f>ROUND(E432*J432,2)</f>
        <v>0</v>
      </c>
      <c r="L432" s="180">
        <v>21</v>
      </c>
      <c r="M432" s="180">
        <f>G432*(1+L432/100)</f>
        <v>0</v>
      </c>
      <c r="N432" s="180">
        <v>1.17E-2</v>
      </c>
      <c r="O432" s="180">
        <f>ROUND(E432*N432,2)</f>
        <v>1.31</v>
      </c>
      <c r="P432" s="180">
        <v>0</v>
      </c>
      <c r="Q432" s="180">
        <f>ROUND(E432*P432,2)</f>
        <v>0</v>
      </c>
      <c r="R432" s="180"/>
      <c r="S432" s="180" t="s">
        <v>142</v>
      </c>
      <c r="T432" s="181" t="s">
        <v>142</v>
      </c>
      <c r="U432" s="165">
        <v>1.4100000000000001</v>
      </c>
      <c r="V432" s="165">
        <f>ROUND(E432*U432,2)</f>
        <v>157.91999999999999</v>
      </c>
      <c r="W432" s="165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 t="s">
        <v>195</v>
      </c>
      <c r="AH432" s="154"/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  <c r="BD432" s="154"/>
      <c r="BE432" s="154"/>
      <c r="BF432" s="154"/>
      <c r="BG432" s="154"/>
      <c r="BH432" s="154"/>
    </row>
    <row r="433" spans="1:60" outlineLevel="1" x14ac:dyDescent="0.2">
      <c r="A433" s="163"/>
      <c r="B433" s="164"/>
      <c r="C433" s="261" t="s">
        <v>424</v>
      </c>
      <c r="D433" s="262"/>
      <c r="E433" s="262"/>
      <c r="F433" s="262"/>
      <c r="G433" s="262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 t="s">
        <v>146</v>
      </c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</row>
    <row r="434" spans="1:60" outlineLevel="1" x14ac:dyDescent="0.2">
      <c r="A434" s="163"/>
      <c r="B434" s="164"/>
      <c r="C434" s="263" t="s">
        <v>425</v>
      </c>
      <c r="D434" s="264"/>
      <c r="E434" s="264"/>
      <c r="F434" s="264"/>
      <c r="G434" s="264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 t="s">
        <v>146</v>
      </c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</row>
    <row r="435" spans="1:60" outlineLevel="1" x14ac:dyDescent="0.2">
      <c r="A435" s="163"/>
      <c r="B435" s="164"/>
      <c r="C435" s="263" t="s">
        <v>426</v>
      </c>
      <c r="D435" s="264"/>
      <c r="E435" s="264"/>
      <c r="F435" s="264"/>
      <c r="G435" s="264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 t="s">
        <v>146</v>
      </c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</row>
    <row r="436" spans="1:60" outlineLevel="1" x14ac:dyDescent="0.2">
      <c r="A436" s="163"/>
      <c r="B436" s="164"/>
      <c r="C436" s="263" t="s">
        <v>427</v>
      </c>
      <c r="D436" s="264"/>
      <c r="E436" s="264"/>
      <c r="F436" s="264"/>
      <c r="G436" s="264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 t="s">
        <v>146</v>
      </c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</row>
    <row r="437" spans="1:60" outlineLevel="1" x14ac:dyDescent="0.2">
      <c r="A437" s="163"/>
      <c r="B437" s="164"/>
      <c r="C437" s="205" t="s">
        <v>623</v>
      </c>
      <c r="D437" s="189"/>
      <c r="E437" s="190">
        <v>11</v>
      </c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 t="s">
        <v>199</v>
      </c>
      <c r="AH437" s="154">
        <v>5</v>
      </c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</row>
    <row r="438" spans="1:60" outlineLevel="1" x14ac:dyDescent="0.2">
      <c r="A438" s="163"/>
      <c r="B438" s="164"/>
      <c r="C438" s="205" t="s">
        <v>624</v>
      </c>
      <c r="D438" s="189"/>
      <c r="E438" s="190">
        <v>15</v>
      </c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 t="s">
        <v>199</v>
      </c>
      <c r="AH438" s="154">
        <v>5</v>
      </c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</row>
    <row r="439" spans="1:60" outlineLevel="1" x14ac:dyDescent="0.2">
      <c r="A439" s="163"/>
      <c r="B439" s="164"/>
      <c r="C439" s="205" t="s">
        <v>625</v>
      </c>
      <c r="D439" s="189"/>
      <c r="E439" s="190">
        <v>15</v>
      </c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 t="s">
        <v>199</v>
      </c>
      <c r="AH439" s="154">
        <v>5</v>
      </c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</row>
    <row r="440" spans="1:60" outlineLevel="1" x14ac:dyDescent="0.2">
      <c r="A440" s="163"/>
      <c r="B440" s="164"/>
      <c r="C440" s="205" t="s">
        <v>626</v>
      </c>
      <c r="D440" s="189"/>
      <c r="E440" s="190">
        <v>4</v>
      </c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 t="s">
        <v>199</v>
      </c>
      <c r="AH440" s="154">
        <v>5</v>
      </c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</row>
    <row r="441" spans="1:60" outlineLevel="1" x14ac:dyDescent="0.2">
      <c r="A441" s="163"/>
      <c r="B441" s="164"/>
      <c r="C441" s="205" t="s">
        <v>627</v>
      </c>
      <c r="D441" s="189"/>
      <c r="E441" s="190">
        <v>33</v>
      </c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 t="s">
        <v>199</v>
      </c>
      <c r="AH441" s="154">
        <v>5</v>
      </c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</row>
    <row r="442" spans="1:60" outlineLevel="1" x14ac:dyDescent="0.2">
      <c r="A442" s="163"/>
      <c r="B442" s="164"/>
      <c r="C442" s="205" t="s">
        <v>628</v>
      </c>
      <c r="D442" s="189"/>
      <c r="E442" s="190">
        <v>15</v>
      </c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 t="s">
        <v>199</v>
      </c>
      <c r="AH442" s="154">
        <v>5</v>
      </c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</row>
    <row r="443" spans="1:60" outlineLevel="1" x14ac:dyDescent="0.2">
      <c r="A443" s="163"/>
      <c r="B443" s="164"/>
      <c r="C443" s="205" t="s">
        <v>629</v>
      </c>
      <c r="D443" s="189"/>
      <c r="E443" s="190">
        <v>15</v>
      </c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 t="s">
        <v>199</v>
      </c>
      <c r="AH443" s="154">
        <v>5</v>
      </c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</row>
    <row r="444" spans="1:60" outlineLevel="1" x14ac:dyDescent="0.2">
      <c r="A444" s="163"/>
      <c r="B444" s="164"/>
      <c r="C444" s="205" t="s">
        <v>630</v>
      </c>
      <c r="D444" s="189"/>
      <c r="E444" s="190">
        <v>4</v>
      </c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 t="s">
        <v>199</v>
      </c>
      <c r="AH444" s="154">
        <v>5</v>
      </c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</row>
    <row r="445" spans="1:60" ht="22.5" outlineLevel="1" x14ac:dyDescent="0.2">
      <c r="A445" s="175">
        <v>119</v>
      </c>
      <c r="B445" s="176" t="s">
        <v>435</v>
      </c>
      <c r="C445" s="185" t="s">
        <v>436</v>
      </c>
      <c r="D445" s="177" t="s">
        <v>358</v>
      </c>
      <c r="E445" s="178">
        <v>15</v>
      </c>
      <c r="F445" s="179"/>
      <c r="G445" s="180">
        <f>ROUND(E445*F445,2)</f>
        <v>0</v>
      </c>
      <c r="H445" s="179"/>
      <c r="I445" s="180">
        <f>ROUND(E445*H445,2)</f>
        <v>0</v>
      </c>
      <c r="J445" s="179"/>
      <c r="K445" s="180">
        <f>ROUND(E445*J445,2)</f>
        <v>0</v>
      </c>
      <c r="L445" s="180">
        <v>21</v>
      </c>
      <c r="M445" s="180">
        <f>G445*(1+L445/100)</f>
        <v>0</v>
      </c>
      <c r="N445" s="180">
        <v>0.14494000000000001</v>
      </c>
      <c r="O445" s="180">
        <f>ROUND(E445*N445,2)</f>
        <v>2.17</v>
      </c>
      <c r="P445" s="180">
        <v>0</v>
      </c>
      <c r="Q445" s="180">
        <f>ROUND(E445*P445,2)</f>
        <v>0</v>
      </c>
      <c r="R445" s="180" t="s">
        <v>388</v>
      </c>
      <c r="S445" s="180" t="s">
        <v>142</v>
      </c>
      <c r="T445" s="181" t="s">
        <v>142</v>
      </c>
      <c r="U445" s="165">
        <v>5.024</v>
      </c>
      <c r="V445" s="165">
        <f>ROUND(E445*U445,2)</f>
        <v>75.36</v>
      </c>
      <c r="W445" s="165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 t="s">
        <v>195</v>
      </c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</row>
    <row r="446" spans="1:60" outlineLevel="1" x14ac:dyDescent="0.2">
      <c r="A446" s="163"/>
      <c r="B446" s="164"/>
      <c r="C446" s="272" t="s">
        <v>437</v>
      </c>
      <c r="D446" s="273"/>
      <c r="E446" s="273"/>
      <c r="F446" s="273"/>
      <c r="G446" s="273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 t="s">
        <v>197</v>
      </c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</row>
    <row r="447" spans="1:60" outlineLevel="1" x14ac:dyDescent="0.2">
      <c r="A447" s="175">
        <v>120</v>
      </c>
      <c r="B447" s="176" t="s">
        <v>631</v>
      </c>
      <c r="C447" s="185" t="s">
        <v>632</v>
      </c>
      <c r="D447" s="177" t="s">
        <v>358</v>
      </c>
      <c r="E447" s="178">
        <v>1</v>
      </c>
      <c r="F447" s="179"/>
      <c r="G447" s="180">
        <f>ROUND(E447*F447,2)</f>
        <v>0</v>
      </c>
      <c r="H447" s="179"/>
      <c r="I447" s="180">
        <f>ROUND(E447*H447,2)</f>
        <v>0</v>
      </c>
      <c r="J447" s="179"/>
      <c r="K447" s="180">
        <f>ROUND(E447*J447,2)</f>
        <v>0</v>
      </c>
      <c r="L447" s="180">
        <v>21</v>
      </c>
      <c r="M447" s="180">
        <f>G447*(1+L447/100)</f>
        <v>0</v>
      </c>
      <c r="N447" s="180">
        <v>0.43382000000000004</v>
      </c>
      <c r="O447" s="180">
        <f>ROUND(E447*N447,2)</f>
        <v>0.43</v>
      </c>
      <c r="P447" s="180">
        <v>0</v>
      </c>
      <c r="Q447" s="180">
        <f>ROUND(E447*P447,2)</f>
        <v>0</v>
      </c>
      <c r="R447" s="180" t="s">
        <v>194</v>
      </c>
      <c r="S447" s="180" t="s">
        <v>142</v>
      </c>
      <c r="T447" s="181" t="s">
        <v>142</v>
      </c>
      <c r="U447" s="165">
        <v>3.8390000000000004</v>
      </c>
      <c r="V447" s="165">
        <f>ROUND(E447*U447,2)</f>
        <v>3.84</v>
      </c>
      <c r="W447" s="165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 t="s">
        <v>195</v>
      </c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</row>
    <row r="448" spans="1:60" ht="33.75" outlineLevel="1" x14ac:dyDescent="0.2">
      <c r="A448" s="163"/>
      <c r="B448" s="164"/>
      <c r="C448" s="272" t="s">
        <v>633</v>
      </c>
      <c r="D448" s="273"/>
      <c r="E448" s="273"/>
      <c r="F448" s="273"/>
      <c r="G448" s="273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 t="s">
        <v>197</v>
      </c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82" t="str">
        <f>C448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48" s="154"/>
      <c r="BC448" s="154"/>
      <c r="BD448" s="154"/>
      <c r="BE448" s="154"/>
      <c r="BF448" s="154"/>
      <c r="BG448" s="154"/>
      <c r="BH448" s="154"/>
    </row>
    <row r="449" spans="1:60" outlineLevel="1" x14ac:dyDescent="0.2">
      <c r="A449" s="163"/>
      <c r="B449" s="164"/>
      <c r="C449" s="263" t="s">
        <v>634</v>
      </c>
      <c r="D449" s="264"/>
      <c r="E449" s="264"/>
      <c r="F449" s="264"/>
      <c r="G449" s="264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 t="s">
        <v>146</v>
      </c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154"/>
      <c r="AZ449" s="154"/>
      <c r="BA449" s="154"/>
      <c r="BB449" s="154"/>
      <c r="BC449" s="154"/>
      <c r="BD449" s="154"/>
      <c r="BE449" s="154"/>
      <c r="BF449" s="154"/>
      <c r="BG449" s="154"/>
      <c r="BH449" s="154"/>
    </row>
    <row r="450" spans="1:60" outlineLevel="1" x14ac:dyDescent="0.2">
      <c r="A450" s="175">
        <v>121</v>
      </c>
      <c r="B450" s="176" t="s">
        <v>635</v>
      </c>
      <c r="C450" s="185" t="s">
        <v>636</v>
      </c>
      <c r="D450" s="177" t="s">
        <v>358</v>
      </c>
      <c r="E450" s="178">
        <v>10</v>
      </c>
      <c r="F450" s="179"/>
      <c r="G450" s="180">
        <f>ROUND(E450*F450,2)</f>
        <v>0</v>
      </c>
      <c r="H450" s="179"/>
      <c r="I450" s="180">
        <f>ROUND(E450*H450,2)</f>
        <v>0</v>
      </c>
      <c r="J450" s="179"/>
      <c r="K450" s="180">
        <f>ROUND(E450*J450,2)</f>
        <v>0</v>
      </c>
      <c r="L450" s="180">
        <v>21</v>
      </c>
      <c r="M450" s="180">
        <f>G450*(1+L450/100)</f>
        <v>0</v>
      </c>
      <c r="N450" s="180">
        <v>0.43094000000000005</v>
      </c>
      <c r="O450" s="180">
        <f>ROUND(E450*N450,2)</f>
        <v>4.3099999999999996</v>
      </c>
      <c r="P450" s="180">
        <v>0</v>
      </c>
      <c r="Q450" s="180">
        <f>ROUND(E450*P450,2)</f>
        <v>0</v>
      </c>
      <c r="R450" s="180" t="s">
        <v>194</v>
      </c>
      <c r="S450" s="180" t="s">
        <v>142</v>
      </c>
      <c r="T450" s="181" t="s">
        <v>142</v>
      </c>
      <c r="U450" s="165">
        <v>3.8170000000000002</v>
      </c>
      <c r="V450" s="165">
        <f>ROUND(E450*U450,2)</f>
        <v>38.17</v>
      </c>
      <c r="W450" s="165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 t="s">
        <v>195</v>
      </c>
      <c r="AH450" s="154"/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  <c r="BC450" s="154"/>
      <c r="BD450" s="154"/>
      <c r="BE450" s="154"/>
      <c r="BF450" s="154"/>
      <c r="BG450" s="154"/>
      <c r="BH450" s="154"/>
    </row>
    <row r="451" spans="1:60" ht="33.75" outlineLevel="1" x14ac:dyDescent="0.2">
      <c r="A451" s="163"/>
      <c r="B451" s="164"/>
      <c r="C451" s="272" t="s">
        <v>633</v>
      </c>
      <c r="D451" s="273"/>
      <c r="E451" s="273"/>
      <c r="F451" s="273"/>
      <c r="G451" s="273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 t="s">
        <v>197</v>
      </c>
      <c r="AH451" s="154"/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82" t="str">
        <f>C451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51" s="154"/>
      <c r="BC451" s="154"/>
      <c r="BD451" s="154"/>
      <c r="BE451" s="154"/>
      <c r="BF451" s="154"/>
      <c r="BG451" s="154"/>
      <c r="BH451" s="154"/>
    </row>
    <row r="452" spans="1:60" outlineLevel="1" x14ac:dyDescent="0.2">
      <c r="A452" s="163"/>
      <c r="B452" s="164"/>
      <c r="C452" s="263" t="s">
        <v>637</v>
      </c>
      <c r="D452" s="264"/>
      <c r="E452" s="264"/>
      <c r="F452" s="264"/>
      <c r="G452" s="264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 t="s">
        <v>146</v>
      </c>
      <c r="AH452" s="154"/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154"/>
      <c r="AZ452" s="154"/>
      <c r="BA452" s="154"/>
      <c r="BB452" s="154"/>
      <c r="BC452" s="154"/>
      <c r="BD452" s="154"/>
      <c r="BE452" s="154"/>
      <c r="BF452" s="154"/>
      <c r="BG452" s="154"/>
      <c r="BH452" s="154"/>
    </row>
    <row r="453" spans="1:60" outlineLevel="1" x14ac:dyDescent="0.2">
      <c r="A453" s="175">
        <v>122</v>
      </c>
      <c r="B453" s="176" t="s">
        <v>638</v>
      </c>
      <c r="C453" s="185" t="s">
        <v>639</v>
      </c>
      <c r="D453" s="177" t="s">
        <v>358</v>
      </c>
      <c r="E453" s="178">
        <v>25</v>
      </c>
      <c r="F453" s="179"/>
      <c r="G453" s="180">
        <f>ROUND(E453*F453,2)</f>
        <v>0</v>
      </c>
      <c r="H453" s="179"/>
      <c r="I453" s="180">
        <f>ROUND(E453*H453,2)</f>
        <v>0</v>
      </c>
      <c r="J453" s="179"/>
      <c r="K453" s="180">
        <f>ROUND(E453*J453,2)</f>
        <v>0</v>
      </c>
      <c r="L453" s="180">
        <v>21</v>
      </c>
      <c r="M453" s="180">
        <f>G453*(1+L453/100)</f>
        <v>0</v>
      </c>
      <c r="N453" s="180">
        <v>0.31590000000000001</v>
      </c>
      <c r="O453" s="180">
        <f>ROUND(E453*N453,2)</f>
        <v>7.9</v>
      </c>
      <c r="P453" s="180">
        <v>0</v>
      </c>
      <c r="Q453" s="180">
        <f>ROUND(E453*P453,2)</f>
        <v>0</v>
      </c>
      <c r="R453" s="180" t="s">
        <v>194</v>
      </c>
      <c r="S453" s="180" t="s">
        <v>142</v>
      </c>
      <c r="T453" s="181" t="s">
        <v>142</v>
      </c>
      <c r="U453" s="165">
        <v>1.5510000000000002</v>
      </c>
      <c r="V453" s="165">
        <f>ROUND(E453*U453,2)</f>
        <v>38.78</v>
      </c>
      <c r="W453" s="165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 t="s">
        <v>195</v>
      </c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  <c r="BC453" s="154"/>
      <c r="BD453" s="154"/>
      <c r="BE453" s="154"/>
      <c r="BF453" s="154"/>
      <c r="BG453" s="154"/>
      <c r="BH453" s="154"/>
    </row>
    <row r="454" spans="1:60" ht="33.75" outlineLevel="1" x14ac:dyDescent="0.2">
      <c r="A454" s="163"/>
      <c r="B454" s="164"/>
      <c r="C454" s="272" t="s">
        <v>633</v>
      </c>
      <c r="D454" s="273"/>
      <c r="E454" s="273"/>
      <c r="F454" s="273"/>
      <c r="G454" s="273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 t="s">
        <v>197</v>
      </c>
      <c r="AH454" s="154"/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82" t="str">
        <f>C454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54" s="154"/>
      <c r="BC454" s="154"/>
      <c r="BD454" s="154"/>
      <c r="BE454" s="154"/>
      <c r="BF454" s="154"/>
      <c r="BG454" s="154"/>
      <c r="BH454" s="154"/>
    </row>
    <row r="455" spans="1:60" outlineLevel="1" x14ac:dyDescent="0.2">
      <c r="A455" s="163"/>
      <c r="B455" s="164"/>
      <c r="C455" s="263" t="s">
        <v>637</v>
      </c>
      <c r="D455" s="264"/>
      <c r="E455" s="264"/>
      <c r="F455" s="264"/>
      <c r="G455" s="264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 t="s">
        <v>146</v>
      </c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  <c r="BC455" s="154"/>
      <c r="BD455" s="154"/>
      <c r="BE455" s="154"/>
      <c r="BF455" s="154"/>
      <c r="BG455" s="154"/>
      <c r="BH455" s="154"/>
    </row>
    <row r="456" spans="1:60" outlineLevel="1" x14ac:dyDescent="0.2">
      <c r="A456" s="163"/>
      <c r="B456" s="164"/>
      <c r="C456" s="205" t="s">
        <v>640</v>
      </c>
      <c r="D456" s="189"/>
      <c r="E456" s="190">
        <v>22</v>
      </c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 t="s">
        <v>199</v>
      </c>
      <c r="AH456" s="154">
        <v>0</v>
      </c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</row>
    <row r="457" spans="1:60" outlineLevel="1" x14ac:dyDescent="0.2">
      <c r="A457" s="163"/>
      <c r="B457" s="164"/>
      <c r="C457" s="205" t="s">
        <v>641</v>
      </c>
      <c r="D457" s="189"/>
      <c r="E457" s="190">
        <v>3</v>
      </c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 t="s">
        <v>199</v>
      </c>
      <c r="AH457" s="154">
        <v>0</v>
      </c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</row>
    <row r="458" spans="1:60" outlineLevel="1" x14ac:dyDescent="0.2">
      <c r="A458" s="175">
        <v>123</v>
      </c>
      <c r="B458" s="176" t="s">
        <v>438</v>
      </c>
      <c r="C458" s="185" t="s">
        <v>439</v>
      </c>
      <c r="D458" s="177" t="s">
        <v>358</v>
      </c>
      <c r="E458" s="178">
        <v>15</v>
      </c>
      <c r="F458" s="179"/>
      <c r="G458" s="180">
        <f>ROUND(E458*F458,2)</f>
        <v>0</v>
      </c>
      <c r="H458" s="179"/>
      <c r="I458" s="180">
        <f>ROUND(E458*H458,2)</f>
        <v>0</v>
      </c>
      <c r="J458" s="179"/>
      <c r="K458" s="180">
        <f>ROUND(E458*J458,2)</f>
        <v>0</v>
      </c>
      <c r="L458" s="180">
        <v>21</v>
      </c>
      <c r="M458" s="180">
        <f>G458*(1+L458/100)</f>
        <v>0</v>
      </c>
      <c r="N458" s="180">
        <v>9.3600000000000003E-3</v>
      </c>
      <c r="O458" s="180">
        <f>ROUND(E458*N458,2)</f>
        <v>0.14000000000000001</v>
      </c>
      <c r="P458" s="180">
        <v>0</v>
      </c>
      <c r="Q458" s="180">
        <f>ROUND(E458*P458,2)</f>
        <v>0</v>
      </c>
      <c r="R458" s="180" t="s">
        <v>388</v>
      </c>
      <c r="S458" s="180" t="s">
        <v>142</v>
      </c>
      <c r="T458" s="181" t="s">
        <v>142</v>
      </c>
      <c r="U458" s="165">
        <v>1.3140000000000001</v>
      </c>
      <c r="V458" s="165">
        <f>ROUND(E458*U458,2)</f>
        <v>19.71</v>
      </c>
      <c r="W458" s="165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 t="s">
        <v>195</v>
      </c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</row>
    <row r="459" spans="1:60" outlineLevel="1" x14ac:dyDescent="0.2">
      <c r="A459" s="163"/>
      <c r="B459" s="164"/>
      <c r="C459" s="272" t="s">
        <v>440</v>
      </c>
      <c r="D459" s="273"/>
      <c r="E459" s="273"/>
      <c r="F459" s="273"/>
      <c r="G459" s="273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 t="s">
        <v>197</v>
      </c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</row>
    <row r="460" spans="1:60" outlineLevel="1" x14ac:dyDescent="0.2">
      <c r="A460" s="163"/>
      <c r="B460" s="164"/>
      <c r="C460" s="263" t="s">
        <v>441</v>
      </c>
      <c r="D460" s="264"/>
      <c r="E460" s="264"/>
      <c r="F460" s="264"/>
      <c r="G460" s="264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 t="s">
        <v>146</v>
      </c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</row>
    <row r="461" spans="1:60" outlineLevel="1" x14ac:dyDescent="0.2">
      <c r="A461" s="175">
        <v>124</v>
      </c>
      <c r="B461" s="176" t="s">
        <v>442</v>
      </c>
      <c r="C461" s="185" t="s">
        <v>443</v>
      </c>
      <c r="D461" s="177" t="s">
        <v>233</v>
      </c>
      <c r="E461" s="178">
        <v>15.850800000000001</v>
      </c>
      <c r="F461" s="179"/>
      <c r="G461" s="180">
        <f>ROUND(E461*F461,2)</f>
        <v>0</v>
      </c>
      <c r="H461" s="179"/>
      <c r="I461" s="180">
        <f>ROUND(E461*H461,2)</f>
        <v>0</v>
      </c>
      <c r="J461" s="179"/>
      <c r="K461" s="180">
        <f>ROUND(E461*J461,2)</f>
        <v>0</v>
      </c>
      <c r="L461" s="180">
        <v>21</v>
      </c>
      <c r="M461" s="180">
        <f>G461*(1+L461/100)</f>
        <v>0</v>
      </c>
      <c r="N461" s="180">
        <v>2.5250000000000004</v>
      </c>
      <c r="O461" s="180">
        <f>ROUND(E461*N461,2)</f>
        <v>40.020000000000003</v>
      </c>
      <c r="P461" s="180">
        <v>0</v>
      </c>
      <c r="Q461" s="180">
        <f>ROUND(E461*P461,2)</f>
        <v>0</v>
      </c>
      <c r="R461" s="180" t="s">
        <v>388</v>
      </c>
      <c r="S461" s="180" t="s">
        <v>142</v>
      </c>
      <c r="T461" s="181" t="s">
        <v>142</v>
      </c>
      <c r="U461" s="165">
        <v>10.424000000000001</v>
      </c>
      <c r="V461" s="165">
        <f>ROUND(E461*U461,2)</f>
        <v>165.23</v>
      </c>
      <c r="W461" s="165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 t="s">
        <v>195</v>
      </c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</row>
    <row r="462" spans="1:60" outlineLevel="1" x14ac:dyDescent="0.2">
      <c r="A462" s="163"/>
      <c r="B462" s="164"/>
      <c r="C462" s="272" t="s">
        <v>394</v>
      </c>
      <c r="D462" s="273"/>
      <c r="E462" s="273"/>
      <c r="F462" s="273"/>
      <c r="G462" s="273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 t="s">
        <v>197</v>
      </c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</row>
    <row r="463" spans="1:60" outlineLevel="1" x14ac:dyDescent="0.2">
      <c r="A463" s="163"/>
      <c r="B463" s="164"/>
      <c r="C463" s="205" t="s">
        <v>642</v>
      </c>
      <c r="D463" s="189"/>
      <c r="E463" s="190">
        <v>2.3760000000000003</v>
      </c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 t="s">
        <v>199</v>
      </c>
      <c r="AH463" s="154">
        <v>0</v>
      </c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</row>
    <row r="464" spans="1:60" outlineLevel="1" x14ac:dyDescent="0.2">
      <c r="A464" s="163"/>
      <c r="B464" s="164"/>
      <c r="C464" s="205" t="s">
        <v>643</v>
      </c>
      <c r="D464" s="189"/>
      <c r="E464" s="190">
        <v>12.672000000000001</v>
      </c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 t="s">
        <v>199</v>
      </c>
      <c r="AH464" s="154">
        <v>0</v>
      </c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</row>
    <row r="465" spans="1:60" outlineLevel="1" x14ac:dyDescent="0.2">
      <c r="A465" s="163"/>
      <c r="B465" s="164"/>
      <c r="C465" s="205" t="s">
        <v>644</v>
      </c>
      <c r="D465" s="189"/>
      <c r="E465" s="190">
        <v>0.80280000000000007</v>
      </c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 t="s">
        <v>199</v>
      </c>
      <c r="AH465" s="154">
        <v>0</v>
      </c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  <c r="BC465" s="154"/>
      <c r="BD465" s="154"/>
      <c r="BE465" s="154"/>
      <c r="BF465" s="154"/>
      <c r="BG465" s="154"/>
      <c r="BH465" s="154"/>
    </row>
    <row r="466" spans="1:60" outlineLevel="1" x14ac:dyDescent="0.2">
      <c r="A466" s="175">
        <v>125</v>
      </c>
      <c r="B466" s="176" t="s">
        <v>445</v>
      </c>
      <c r="C466" s="185" t="s">
        <v>446</v>
      </c>
      <c r="D466" s="177" t="s">
        <v>358</v>
      </c>
      <c r="E466" s="178">
        <v>13</v>
      </c>
      <c r="F466" s="179"/>
      <c r="G466" s="180">
        <f>ROUND(E466*F466,2)</f>
        <v>0</v>
      </c>
      <c r="H466" s="179"/>
      <c r="I466" s="180">
        <f>ROUND(E466*H466,2)</f>
        <v>0</v>
      </c>
      <c r="J466" s="179"/>
      <c r="K466" s="180">
        <f>ROUND(E466*J466,2)</f>
        <v>0</v>
      </c>
      <c r="L466" s="180">
        <v>21</v>
      </c>
      <c r="M466" s="180">
        <f>G466*(1+L466/100)</f>
        <v>0</v>
      </c>
      <c r="N466" s="180">
        <v>0</v>
      </c>
      <c r="O466" s="180">
        <f>ROUND(E466*N466,2)</f>
        <v>0</v>
      </c>
      <c r="P466" s="180">
        <v>0.1</v>
      </c>
      <c r="Q466" s="180">
        <f>ROUND(E466*P466,2)</f>
        <v>1.3</v>
      </c>
      <c r="R466" s="180"/>
      <c r="S466" s="180" t="s">
        <v>179</v>
      </c>
      <c r="T466" s="181" t="s">
        <v>143</v>
      </c>
      <c r="U466" s="165">
        <v>0</v>
      </c>
      <c r="V466" s="165">
        <f>ROUND(E466*U466,2)</f>
        <v>0</v>
      </c>
      <c r="W466" s="165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 t="s">
        <v>195</v>
      </c>
      <c r="AH466" s="154"/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  <c r="BD466" s="154"/>
      <c r="BE466" s="154"/>
      <c r="BF466" s="154"/>
      <c r="BG466" s="154"/>
      <c r="BH466" s="154"/>
    </row>
    <row r="467" spans="1:60" outlineLevel="1" x14ac:dyDescent="0.2">
      <c r="A467" s="163"/>
      <c r="B467" s="164"/>
      <c r="C467" s="261" t="s">
        <v>447</v>
      </c>
      <c r="D467" s="262"/>
      <c r="E467" s="262"/>
      <c r="F467" s="262"/>
      <c r="G467" s="262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 t="s">
        <v>146</v>
      </c>
      <c r="AH467" s="154"/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  <c r="BD467" s="154"/>
      <c r="BE467" s="154"/>
      <c r="BF467" s="154"/>
      <c r="BG467" s="154"/>
      <c r="BH467" s="154"/>
    </row>
    <row r="468" spans="1:60" outlineLevel="1" x14ac:dyDescent="0.2">
      <c r="A468" s="175">
        <v>126</v>
      </c>
      <c r="B468" s="176" t="s">
        <v>454</v>
      </c>
      <c r="C468" s="185" t="s">
        <v>455</v>
      </c>
      <c r="D468" s="177" t="s">
        <v>219</v>
      </c>
      <c r="E468" s="178">
        <v>34.300000000000004</v>
      </c>
      <c r="F468" s="179"/>
      <c r="G468" s="180">
        <f>ROUND(E468*F468,2)</f>
        <v>0</v>
      </c>
      <c r="H468" s="179"/>
      <c r="I468" s="180">
        <f>ROUND(E468*H468,2)</f>
        <v>0</v>
      </c>
      <c r="J468" s="179"/>
      <c r="K468" s="180">
        <f>ROUND(E468*J468,2)</f>
        <v>0</v>
      </c>
      <c r="L468" s="180">
        <v>21</v>
      </c>
      <c r="M468" s="180">
        <f>G468*(1+L468/100)</f>
        <v>0</v>
      </c>
      <c r="N468" s="180">
        <v>0.48873000000000005</v>
      </c>
      <c r="O468" s="180">
        <f>ROUND(E468*N468,2)</f>
        <v>16.760000000000002</v>
      </c>
      <c r="P468" s="180">
        <v>0</v>
      </c>
      <c r="Q468" s="180">
        <f>ROUND(E468*P468,2)</f>
        <v>0</v>
      </c>
      <c r="R468" s="180" t="s">
        <v>359</v>
      </c>
      <c r="S468" s="180" t="s">
        <v>142</v>
      </c>
      <c r="T468" s="181" t="s">
        <v>142</v>
      </c>
      <c r="U468" s="165">
        <v>10.67666</v>
      </c>
      <c r="V468" s="165">
        <f>ROUND(E468*U468,2)</f>
        <v>366.21</v>
      </c>
      <c r="W468" s="165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 t="s">
        <v>360</v>
      </c>
      <c r="AH468" s="154"/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  <c r="BC468" s="154"/>
      <c r="BD468" s="154"/>
      <c r="BE468" s="154"/>
      <c r="BF468" s="154"/>
      <c r="BG468" s="154"/>
      <c r="BH468" s="154"/>
    </row>
    <row r="469" spans="1:60" ht="78.75" outlineLevel="1" x14ac:dyDescent="0.2">
      <c r="A469" s="163"/>
      <c r="B469" s="164"/>
      <c r="C469" s="272" t="s">
        <v>456</v>
      </c>
      <c r="D469" s="273"/>
      <c r="E469" s="273"/>
      <c r="F469" s="273"/>
      <c r="G469" s="273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 t="s">
        <v>197</v>
      </c>
      <c r="AH469" s="154"/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154"/>
      <c r="AZ469" s="154"/>
      <c r="BA469" s="182" t="str">
        <f>C469</f>
        <v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v>
      </c>
      <c r="BB469" s="154"/>
      <c r="BC469" s="154"/>
      <c r="BD469" s="154"/>
      <c r="BE469" s="154"/>
      <c r="BF469" s="154"/>
      <c r="BG469" s="154"/>
      <c r="BH469" s="154"/>
    </row>
    <row r="470" spans="1:60" ht="67.5" outlineLevel="1" x14ac:dyDescent="0.2">
      <c r="A470" s="163"/>
      <c r="B470" s="164"/>
      <c r="C470" s="263" t="s">
        <v>645</v>
      </c>
      <c r="D470" s="264"/>
      <c r="E470" s="264"/>
      <c r="F470" s="264"/>
      <c r="G470" s="264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 t="s">
        <v>146</v>
      </c>
      <c r="AH470" s="154"/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154"/>
      <c r="AZ470" s="154"/>
      <c r="BA470" s="182" t="str">
        <f>C470</f>
        <v>hloubení rýh, pažení a rozepření rýh včetně přepažování, svislé přemístění výkopku, naložení přebytku po zásypu (0,18 m3/m rýhy), odvoz do 15 km a uložení na skládku, lože pod potrubí ze štěrkopísku, dodávka a osazení půlených obrubníků pod potrubí, dodávka a montáž potrubí z trub kameninových světlosti dle popisu, zřízení kanalizační přípojky (1 kus/20 m potrubí), dodávka a montáž kameninových tvarovek odbočných (1 kus/ 20 m potrubí), dodávka a montáž kameninových tvarovek jednoosých (1 kus/ 20 m potrubí), obetonování potrubí betonem prostým C 8/10 včetně bednění, obsyp potrubí prohozenou sypaninou, zásyp rýhy sypaninou, se zhutněním.</v>
      </c>
      <c r="BB470" s="154"/>
      <c r="BC470" s="154"/>
      <c r="BD470" s="154"/>
      <c r="BE470" s="154"/>
      <c r="BF470" s="154"/>
      <c r="BG470" s="154"/>
      <c r="BH470" s="154"/>
    </row>
    <row r="471" spans="1:60" outlineLevel="1" x14ac:dyDescent="0.2">
      <c r="A471" s="163"/>
      <c r="B471" s="164"/>
      <c r="C471" s="205" t="s">
        <v>646</v>
      </c>
      <c r="D471" s="189"/>
      <c r="E471" s="190">
        <v>34.300000000000004</v>
      </c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 t="s">
        <v>199</v>
      </c>
      <c r="AH471" s="154">
        <v>0</v>
      </c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  <c r="BC471" s="154"/>
      <c r="BD471" s="154"/>
      <c r="BE471" s="154"/>
      <c r="BF471" s="154"/>
      <c r="BG471" s="154"/>
      <c r="BH471" s="154"/>
    </row>
    <row r="472" spans="1:60" outlineLevel="1" x14ac:dyDescent="0.2">
      <c r="A472" s="175">
        <v>127</v>
      </c>
      <c r="B472" s="176" t="s">
        <v>459</v>
      </c>
      <c r="C472" s="185" t="s">
        <v>460</v>
      </c>
      <c r="D472" s="177" t="s">
        <v>358</v>
      </c>
      <c r="E472" s="178">
        <v>11</v>
      </c>
      <c r="F472" s="179"/>
      <c r="G472" s="180">
        <f>ROUND(E472*F472,2)</f>
        <v>0</v>
      </c>
      <c r="H472" s="179"/>
      <c r="I472" s="180">
        <f>ROUND(E472*H472,2)</f>
        <v>0</v>
      </c>
      <c r="J472" s="179"/>
      <c r="K472" s="180">
        <f>ROUND(E472*J472,2)</f>
        <v>0</v>
      </c>
      <c r="L472" s="180">
        <v>21</v>
      </c>
      <c r="M472" s="180">
        <f>G472*(1+L472/100)</f>
        <v>0</v>
      </c>
      <c r="N472" s="180">
        <v>3.8000000000000006E-2</v>
      </c>
      <c r="O472" s="180">
        <f>ROUND(E472*N472,2)</f>
        <v>0.42</v>
      </c>
      <c r="P472" s="180">
        <v>0</v>
      </c>
      <c r="Q472" s="180">
        <f>ROUND(E472*P472,2)</f>
        <v>0</v>
      </c>
      <c r="R472" s="180" t="s">
        <v>461</v>
      </c>
      <c r="S472" s="180" t="s">
        <v>142</v>
      </c>
      <c r="T472" s="181" t="s">
        <v>142</v>
      </c>
      <c r="U472" s="165">
        <v>0</v>
      </c>
      <c r="V472" s="165">
        <f>ROUND(E472*U472,2)</f>
        <v>0</v>
      </c>
      <c r="W472" s="165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 t="s">
        <v>462</v>
      </c>
      <c r="AH472" s="154"/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  <c r="BC472" s="154"/>
      <c r="BD472" s="154"/>
      <c r="BE472" s="154"/>
      <c r="BF472" s="154"/>
      <c r="BG472" s="154"/>
      <c r="BH472" s="154"/>
    </row>
    <row r="473" spans="1:60" outlineLevel="1" x14ac:dyDescent="0.2">
      <c r="A473" s="163"/>
      <c r="B473" s="164"/>
      <c r="C473" s="261" t="s">
        <v>463</v>
      </c>
      <c r="D473" s="262"/>
      <c r="E473" s="262"/>
      <c r="F473" s="262"/>
      <c r="G473" s="262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 t="s">
        <v>146</v>
      </c>
      <c r="AH473" s="154"/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  <c r="BC473" s="154"/>
      <c r="BD473" s="154"/>
      <c r="BE473" s="154"/>
      <c r="BF473" s="154"/>
      <c r="BG473" s="154"/>
      <c r="BH473" s="154"/>
    </row>
    <row r="474" spans="1:60" outlineLevel="1" x14ac:dyDescent="0.2">
      <c r="A474" s="197">
        <v>128</v>
      </c>
      <c r="B474" s="198" t="s">
        <v>647</v>
      </c>
      <c r="C474" s="208" t="s">
        <v>648</v>
      </c>
      <c r="D474" s="199" t="s">
        <v>358</v>
      </c>
      <c r="E474" s="200">
        <v>4</v>
      </c>
      <c r="F474" s="201"/>
      <c r="G474" s="202">
        <f>ROUND(E474*F474,2)</f>
        <v>0</v>
      </c>
      <c r="H474" s="201"/>
      <c r="I474" s="202">
        <f>ROUND(E474*H474,2)</f>
        <v>0</v>
      </c>
      <c r="J474" s="201"/>
      <c r="K474" s="202">
        <f>ROUND(E474*J474,2)</f>
        <v>0</v>
      </c>
      <c r="L474" s="202">
        <v>21</v>
      </c>
      <c r="M474" s="202">
        <f>G474*(1+L474/100)</f>
        <v>0</v>
      </c>
      <c r="N474" s="202">
        <v>0.05</v>
      </c>
      <c r="O474" s="202">
        <f>ROUND(E474*N474,2)</f>
        <v>0.2</v>
      </c>
      <c r="P474" s="202">
        <v>0</v>
      </c>
      <c r="Q474" s="202">
        <f>ROUND(E474*P474,2)</f>
        <v>0</v>
      </c>
      <c r="R474" s="202" t="s">
        <v>461</v>
      </c>
      <c r="S474" s="202" t="s">
        <v>142</v>
      </c>
      <c r="T474" s="203" t="s">
        <v>142</v>
      </c>
      <c r="U474" s="165">
        <v>0</v>
      </c>
      <c r="V474" s="165">
        <f>ROUND(E474*U474,2)</f>
        <v>0</v>
      </c>
      <c r="W474" s="165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 t="s">
        <v>462</v>
      </c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</row>
    <row r="475" spans="1:60" outlineLevel="1" x14ac:dyDescent="0.2">
      <c r="A475" s="175">
        <v>129</v>
      </c>
      <c r="B475" s="176" t="s">
        <v>464</v>
      </c>
      <c r="C475" s="185" t="s">
        <v>465</v>
      </c>
      <c r="D475" s="177" t="s">
        <v>358</v>
      </c>
      <c r="E475" s="178">
        <v>11</v>
      </c>
      <c r="F475" s="179"/>
      <c r="G475" s="180">
        <f>ROUND(E475*F475,2)</f>
        <v>0</v>
      </c>
      <c r="H475" s="179"/>
      <c r="I475" s="180">
        <f>ROUND(E475*H475,2)</f>
        <v>0</v>
      </c>
      <c r="J475" s="179"/>
      <c r="K475" s="180">
        <f>ROUND(E475*J475,2)</f>
        <v>0</v>
      </c>
      <c r="L475" s="180">
        <v>21</v>
      </c>
      <c r="M475" s="180">
        <f>G475*(1+L475/100)</f>
        <v>0</v>
      </c>
      <c r="N475" s="180">
        <v>6.5000000000000006E-3</v>
      </c>
      <c r="O475" s="180">
        <f>ROUND(E475*N475,2)</f>
        <v>7.0000000000000007E-2</v>
      </c>
      <c r="P475" s="180">
        <v>0</v>
      </c>
      <c r="Q475" s="180">
        <f>ROUND(E475*P475,2)</f>
        <v>0</v>
      </c>
      <c r="R475" s="180" t="s">
        <v>461</v>
      </c>
      <c r="S475" s="180" t="s">
        <v>142</v>
      </c>
      <c r="T475" s="181" t="s">
        <v>142</v>
      </c>
      <c r="U475" s="165">
        <v>0</v>
      </c>
      <c r="V475" s="165">
        <f>ROUND(E475*U475,2)</f>
        <v>0</v>
      </c>
      <c r="W475" s="165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 t="s">
        <v>462</v>
      </c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</row>
    <row r="476" spans="1:60" outlineLevel="1" x14ac:dyDescent="0.2">
      <c r="A476" s="163"/>
      <c r="B476" s="164"/>
      <c r="C476" s="205" t="s">
        <v>649</v>
      </c>
      <c r="D476" s="189"/>
      <c r="E476" s="190">
        <v>11</v>
      </c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 t="s">
        <v>199</v>
      </c>
      <c r="AH476" s="154">
        <v>5</v>
      </c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</row>
    <row r="477" spans="1:60" outlineLevel="1" x14ac:dyDescent="0.2">
      <c r="A477" s="175">
        <v>130</v>
      </c>
      <c r="B477" s="176" t="s">
        <v>650</v>
      </c>
      <c r="C477" s="185" t="s">
        <v>651</v>
      </c>
      <c r="D477" s="177" t="s">
        <v>358</v>
      </c>
      <c r="E477" s="178">
        <v>4</v>
      </c>
      <c r="F477" s="179"/>
      <c r="G477" s="180">
        <f>ROUND(E477*F477,2)</f>
        <v>0</v>
      </c>
      <c r="H477" s="179"/>
      <c r="I477" s="180">
        <f>ROUND(E477*H477,2)</f>
        <v>0</v>
      </c>
      <c r="J477" s="179"/>
      <c r="K477" s="180">
        <f>ROUND(E477*J477,2)</f>
        <v>0</v>
      </c>
      <c r="L477" s="180">
        <v>21</v>
      </c>
      <c r="M477" s="180">
        <f>G477*(1+L477/100)</f>
        <v>0</v>
      </c>
      <c r="N477" s="180">
        <v>6.5000000000000006E-3</v>
      </c>
      <c r="O477" s="180">
        <f>ROUND(E477*N477,2)</f>
        <v>0.03</v>
      </c>
      <c r="P477" s="180">
        <v>0</v>
      </c>
      <c r="Q477" s="180">
        <f>ROUND(E477*P477,2)</f>
        <v>0</v>
      </c>
      <c r="R477" s="180" t="s">
        <v>461</v>
      </c>
      <c r="S477" s="180" t="s">
        <v>142</v>
      </c>
      <c r="T477" s="181" t="s">
        <v>142</v>
      </c>
      <c r="U477" s="165">
        <v>0</v>
      </c>
      <c r="V477" s="165">
        <f>ROUND(E477*U477,2)</f>
        <v>0</v>
      </c>
      <c r="W477" s="165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 t="s">
        <v>462</v>
      </c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</row>
    <row r="478" spans="1:60" outlineLevel="1" x14ac:dyDescent="0.2">
      <c r="A478" s="163"/>
      <c r="B478" s="164"/>
      <c r="C478" s="205" t="s">
        <v>652</v>
      </c>
      <c r="D478" s="189"/>
      <c r="E478" s="190">
        <v>4</v>
      </c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 t="s">
        <v>199</v>
      </c>
      <c r="AH478" s="154">
        <v>5</v>
      </c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</row>
    <row r="479" spans="1:60" ht="22.5" outlineLevel="1" x14ac:dyDescent="0.2">
      <c r="A479" s="175">
        <v>131</v>
      </c>
      <c r="B479" s="176" t="s">
        <v>472</v>
      </c>
      <c r="C479" s="185" t="s">
        <v>473</v>
      </c>
      <c r="D479" s="177" t="s">
        <v>358</v>
      </c>
      <c r="E479" s="178">
        <v>11</v>
      </c>
      <c r="F479" s="179"/>
      <c r="G479" s="180">
        <f>ROUND(E479*F479,2)</f>
        <v>0</v>
      </c>
      <c r="H479" s="179"/>
      <c r="I479" s="180">
        <f>ROUND(E479*H479,2)</f>
        <v>0</v>
      </c>
      <c r="J479" s="179"/>
      <c r="K479" s="180">
        <f>ROUND(E479*J479,2)</f>
        <v>0</v>
      </c>
      <c r="L479" s="180">
        <v>21</v>
      </c>
      <c r="M479" s="180">
        <f>G479*(1+L479/100)</f>
        <v>0</v>
      </c>
      <c r="N479" s="180">
        <v>7.0000000000000007E-2</v>
      </c>
      <c r="O479" s="180">
        <f>ROUND(E479*N479,2)</f>
        <v>0.77</v>
      </c>
      <c r="P479" s="180">
        <v>0</v>
      </c>
      <c r="Q479" s="180">
        <f>ROUND(E479*P479,2)</f>
        <v>0</v>
      </c>
      <c r="R479" s="180" t="s">
        <v>461</v>
      </c>
      <c r="S479" s="180" t="s">
        <v>142</v>
      </c>
      <c r="T479" s="181" t="s">
        <v>142</v>
      </c>
      <c r="U479" s="165">
        <v>0</v>
      </c>
      <c r="V479" s="165">
        <f>ROUND(E479*U479,2)</f>
        <v>0</v>
      </c>
      <c r="W479" s="165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 t="s">
        <v>462</v>
      </c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</row>
    <row r="480" spans="1:60" outlineLevel="1" x14ac:dyDescent="0.2">
      <c r="A480" s="163"/>
      <c r="B480" s="164"/>
      <c r="C480" s="205" t="s">
        <v>649</v>
      </c>
      <c r="D480" s="189"/>
      <c r="E480" s="190">
        <v>11</v>
      </c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 t="s">
        <v>199</v>
      </c>
      <c r="AH480" s="154">
        <v>5</v>
      </c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</row>
    <row r="481" spans="1:60" ht="22.5" outlineLevel="1" x14ac:dyDescent="0.2">
      <c r="A481" s="175">
        <v>132</v>
      </c>
      <c r="B481" s="176" t="s">
        <v>474</v>
      </c>
      <c r="C481" s="185" t="s">
        <v>475</v>
      </c>
      <c r="D481" s="177" t="s">
        <v>358</v>
      </c>
      <c r="E481" s="178">
        <v>15</v>
      </c>
      <c r="F481" s="179"/>
      <c r="G481" s="180">
        <f>ROUND(E481*F481,2)</f>
        <v>0</v>
      </c>
      <c r="H481" s="179"/>
      <c r="I481" s="180">
        <f>ROUND(E481*H481,2)</f>
        <v>0</v>
      </c>
      <c r="J481" s="179"/>
      <c r="K481" s="180">
        <f>ROUND(E481*J481,2)</f>
        <v>0</v>
      </c>
      <c r="L481" s="180">
        <v>21</v>
      </c>
      <c r="M481" s="180">
        <f>G481*(1+L481/100)</f>
        <v>0</v>
      </c>
      <c r="N481" s="180">
        <v>0.04</v>
      </c>
      <c r="O481" s="180">
        <f>ROUND(E481*N481,2)</f>
        <v>0.6</v>
      </c>
      <c r="P481" s="180">
        <v>0</v>
      </c>
      <c r="Q481" s="180">
        <f>ROUND(E481*P481,2)</f>
        <v>0</v>
      </c>
      <c r="R481" s="180"/>
      <c r="S481" s="180" t="s">
        <v>179</v>
      </c>
      <c r="T481" s="181" t="s">
        <v>143</v>
      </c>
      <c r="U481" s="165">
        <v>0</v>
      </c>
      <c r="V481" s="165">
        <f>ROUND(E481*U481,2)</f>
        <v>0</v>
      </c>
      <c r="W481" s="165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 t="s">
        <v>462</v>
      </c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</row>
    <row r="482" spans="1:60" outlineLevel="1" x14ac:dyDescent="0.2">
      <c r="A482" s="163"/>
      <c r="B482" s="164"/>
      <c r="C482" s="261" t="s">
        <v>653</v>
      </c>
      <c r="D482" s="262"/>
      <c r="E482" s="262"/>
      <c r="F482" s="262"/>
      <c r="G482" s="262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 t="s">
        <v>146</v>
      </c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</row>
    <row r="483" spans="1:60" ht="22.5" outlineLevel="1" x14ac:dyDescent="0.2">
      <c r="A483" s="175">
        <v>133</v>
      </c>
      <c r="B483" s="176" t="s">
        <v>477</v>
      </c>
      <c r="C483" s="185" t="s">
        <v>478</v>
      </c>
      <c r="D483" s="177" t="s">
        <v>358</v>
      </c>
      <c r="E483" s="178">
        <v>15</v>
      </c>
      <c r="F483" s="179"/>
      <c r="G483" s="180">
        <f>ROUND(E483*F483,2)</f>
        <v>0</v>
      </c>
      <c r="H483" s="179"/>
      <c r="I483" s="180">
        <f>ROUND(E483*H483,2)</f>
        <v>0</v>
      </c>
      <c r="J483" s="179"/>
      <c r="K483" s="180">
        <f>ROUND(E483*J483,2)</f>
        <v>0</v>
      </c>
      <c r="L483" s="180">
        <v>21</v>
      </c>
      <c r="M483" s="180">
        <f>G483*(1+L483/100)</f>
        <v>0</v>
      </c>
      <c r="N483" s="180">
        <v>0.05</v>
      </c>
      <c r="O483" s="180">
        <f>ROUND(E483*N483,2)</f>
        <v>0.75</v>
      </c>
      <c r="P483" s="180">
        <v>0</v>
      </c>
      <c r="Q483" s="180">
        <f>ROUND(E483*P483,2)</f>
        <v>0</v>
      </c>
      <c r="R483" s="180"/>
      <c r="S483" s="180" t="s">
        <v>179</v>
      </c>
      <c r="T483" s="181" t="s">
        <v>143</v>
      </c>
      <c r="U483" s="165">
        <v>0</v>
      </c>
      <c r="V483" s="165">
        <f>ROUND(E483*U483,2)</f>
        <v>0</v>
      </c>
      <c r="W483" s="165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 t="s">
        <v>462</v>
      </c>
      <c r="AH483" s="154"/>
      <c r="AI483" s="154"/>
      <c r="AJ483" s="154"/>
      <c r="AK483" s="154"/>
      <c r="AL483" s="154"/>
      <c r="AM483" s="154"/>
      <c r="AN483" s="154"/>
      <c r="AO483" s="154"/>
      <c r="AP483" s="154"/>
      <c r="AQ483" s="154"/>
      <c r="AR483" s="154"/>
      <c r="AS483" s="154"/>
      <c r="AT483" s="154"/>
      <c r="AU483" s="154"/>
      <c r="AV483" s="154"/>
      <c r="AW483" s="154"/>
      <c r="AX483" s="154"/>
      <c r="AY483" s="154"/>
      <c r="AZ483" s="154"/>
      <c r="BA483" s="154"/>
      <c r="BB483" s="154"/>
      <c r="BC483" s="154"/>
      <c r="BD483" s="154"/>
      <c r="BE483" s="154"/>
      <c r="BF483" s="154"/>
      <c r="BG483" s="154"/>
      <c r="BH483" s="154"/>
    </row>
    <row r="484" spans="1:60" outlineLevel="1" x14ac:dyDescent="0.2">
      <c r="A484" s="163"/>
      <c r="B484" s="164"/>
      <c r="C484" s="261" t="s">
        <v>653</v>
      </c>
      <c r="D484" s="262"/>
      <c r="E484" s="262"/>
      <c r="F484" s="262"/>
      <c r="G484" s="262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 t="s">
        <v>146</v>
      </c>
      <c r="AH484" s="154"/>
      <c r="AI484" s="154"/>
      <c r="AJ484" s="154"/>
      <c r="AK484" s="154"/>
      <c r="AL484" s="154"/>
      <c r="AM484" s="154"/>
      <c r="AN484" s="154"/>
      <c r="AO484" s="154"/>
      <c r="AP484" s="154"/>
      <c r="AQ484" s="154"/>
      <c r="AR484" s="154"/>
      <c r="AS484" s="154"/>
      <c r="AT484" s="154"/>
      <c r="AU484" s="154"/>
      <c r="AV484" s="154"/>
      <c r="AW484" s="154"/>
      <c r="AX484" s="154"/>
      <c r="AY484" s="154"/>
      <c r="AZ484" s="154"/>
      <c r="BA484" s="154"/>
      <c r="BB484" s="154"/>
      <c r="BC484" s="154"/>
      <c r="BD484" s="154"/>
      <c r="BE484" s="154"/>
      <c r="BF484" s="154"/>
      <c r="BG484" s="154"/>
      <c r="BH484" s="154"/>
    </row>
    <row r="485" spans="1:60" ht="22.5" outlineLevel="1" x14ac:dyDescent="0.2">
      <c r="A485" s="175">
        <v>134</v>
      </c>
      <c r="B485" s="176" t="s">
        <v>479</v>
      </c>
      <c r="C485" s="185" t="s">
        <v>480</v>
      </c>
      <c r="D485" s="177" t="s">
        <v>358</v>
      </c>
      <c r="E485" s="178">
        <v>4</v>
      </c>
      <c r="F485" s="179"/>
      <c r="G485" s="180">
        <f>ROUND(E485*F485,2)</f>
        <v>0</v>
      </c>
      <c r="H485" s="179"/>
      <c r="I485" s="180">
        <f>ROUND(E485*H485,2)</f>
        <v>0</v>
      </c>
      <c r="J485" s="179"/>
      <c r="K485" s="180">
        <f>ROUND(E485*J485,2)</f>
        <v>0</v>
      </c>
      <c r="L485" s="180">
        <v>21</v>
      </c>
      <c r="M485" s="180">
        <f>G485*(1+L485/100)</f>
        <v>0</v>
      </c>
      <c r="N485" s="180">
        <v>7.2000000000000008E-2</v>
      </c>
      <c r="O485" s="180">
        <f>ROUND(E485*N485,2)</f>
        <v>0.28999999999999998</v>
      </c>
      <c r="P485" s="180">
        <v>0</v>
      </c>
      <c r="Q485" s="180">
        <f>ROUND(E485*P485,2)</f>
        <v>0</v>
      </c>
      <c r="R485" s="180"/>
      <c r="S485" s="180" t="s">
        <v>179</v>
      </c>
      <c r="T485" s="181" t="s">
        <v>143</v>
      </c>
      <c r="U485" s="165">
        <v>0</v>
      </c>
      <c r="V485" s="165">
        <f>ROUND(E485*U485,2)</f>
        <v>0</v>
      </c>
      <c r="W485" s="165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 t="s">
        <v>462</v>
      </c>
      <c r="AH485" s="154"/>
      <c r="AI485" s="154"/>
      <c r="AJ485" s="154"/>
      <c r="AK485" s="154"/>
      <c r="AL485" s="154"/>
      <c r="AM485" s="154"/>
      <c r="AN485" s="154"/>
      <c r="AO485" s="154"/>
      <c r="AP485" s="154"/>
      <c r="AQ485" s="154"/>
      <c r="AR485" s="154"/>
      <c r="AS485" s="154"/>
      <c r="AT485" s="154"/>
      <c r="AU485" s="154"/>
      <c r="AV485" s="154"/>
      <c r="AW485" s="154"/>
      <c r="AX485" s="154"/>
      <c r="AY485" s="154"/>
      <c r="AZ485" s="154"/>
      <c r="BA485" s="154"/>
      <c r="BB485" s="154"/>
      <c r="BC485" s="154"/>
      <c r="BD485" s="154"/>
      <c r="BE485" s="154"/>
      <c r="BF485" s="154"/>
      <c r="BG485" s="154"/>
      <c r="BH485" s="154"/>
    </row>
    <row r="486" spans="1:60" outlineLevel="1" x14ac:dyDescent="0.2">
      <c r="A486" s="163"/>
      <c r="B486" s="164"/>
      <c r="C486" s="261" t="s">
        <v>653</v>
      </c>
      <c r="D486" s="262"/>
      <c r="E486" s="262"/>
      <c r="F486" s="262"/>
      <c r="G486" s="262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 t="s">
        <v>146</v>
      </c>
      <c r="AH486" s="154"/>
      <c r="AI486" s="154"/>
      <c r="AJ486" s="154"/>
      <c r="AK486" s="154"/>
      <c r="AL486" s="154"/>
      <c r="AM486" s="154"/>
      <c r="AN486" s="154"/>
      <c r="AO486" s="154"/>
      <c r="AP486" s="154"/>
      <c r="AQ486" s="154"/>
      <c r="AR486" s="154"/>
      <c r="AS486" s="154"/>
      <c r="AT486" s="154"/>
      <c r="AU486" s="154"/>
      <c r="AV486" s="154"/>
      <c r="AW486" s="154"/>
      <c r="AX486" s="154"/>
      <c r="AY486" s="154"/>
      <c r="AZ486" s="154"/>
      <c r="BA486" s="154"/>
      <c r="BB486" s="154"/>
      <c r="BC486" s="154"/>
      <c r="BD486" s="154"/>
      <c r="BE486" s="154"/>
      <c r="BF486" s="154"/>
      <c r="BG486" s="154"/>
      <c r="BH486" s="154"/>
    </row>
    <row r="487" spans="1:60" outlineLevel="1" x14ac:dyDescent="0.2">
      <c r="A487" s="175">
        <v>135</v>
      </c>
      <c r="B487" s="176" t="s">
        <v>481</v>
      </c>
      <c r="C487" s="185" t="s">
        <v>482</v>
      </c>
      <c r="D487" s="177" t="s">
        <v>358</v>
      </c>
      <c r="E487" s="178">
        <v>33</v>
      </c>
      <c r="F487" s="179"/>
      <c r="G487" s="180">
        <f>ROUND(E487*F487,2)</f>
        <v>0</v>
      </c>
      <c r="H487" s="179"/>
      <c r="I487" s="180">
        <f>ROUND(E487*H487,2)</f>
        <v>0</v>
      </c>
      <c r="J487" s="179"/>
      <c r="K487" s="180">
        <f>ROUND(E487*J487,2)</f>
        <v>0</v>
      </c>
      <c r="L487" s="180">
        <v>21</v>
      </c>
      <c r="M487" s="180">
        <f>G487*(1+L487/100)</f>
        <v>0</v>
      </c>
      <c r="N487" s="180">
        <v>0.14500000000000002</v>
      </c>
      <c r="O487" s="180">
        <f>ROUND(E487*N487,2)</f>
        <v>4.79</v>
      </c>
      <c r="P487" s="180">
        <v>0</v>
      </c>
      <c r="Q487" s="180">
        <f>ROUND(E487*P487,2)</f>
        <v>0</v>
      </c>
      <c r="R487" s="180"/>
      <c r="S487" s="180" t="s">
        <v>179</v>
      </c>
      <c r="T487" s="181" t="s">
        <v>143</v>
      </c>
      <c r="U487" s="165">
        <v>0</v>
      </c>
      <c r="V487" s="165">
        <f>ROUND(E487*U487,2)</f>
        <v>0</v>
      </c>
      <c r="W487" s="165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 t="s">
        <v>462</v>
      </c>
      <c r="AH487" s="154"/>
      <c r="AI487" s="154"/>
      <c r="AJ487" s="154"/>
      <c r="AK487" s="154"/>
      <c r="AL487" s="154"/>
      <c r="AM487" s="154"/>
      <c r="AN487" s="154"/>
      <c r="AO487" s="154"/>
      <c r="AP487" s="154"/>
      <c r="AQ487" s="154"/>
      <c r="AR487" s="154"/>
      <c r="AS487" s="154"/>
      <c r="AT487" s="154"/>
      <c r="AU487" s="154"/>
      <c r="AV487" s="154"/>
      <c r="AW487" s="154"/>
      <c r="AX487" s="154"/>
      <c r="AY487" s="154"/>
      <c r="AZ487" s="154"/>
      <c r="BA487" s="154"/>
      <c r="BB487" s="154"/>
      <c r="BC487" s="154"/>
      <c r="BD487" s="154"/>
      <c r="BE487" s="154"/>
      <c r="BF487" s="154"/>
      <c r="BG487" s="154"/>
      <c r="BH487" s="154"/>
    </row>
    <row r="488" spans="1:60" outlineLevel="1" x14ac:dyDescent="0.2">
      <c r="A488" s="163"/>
      <c r="B488" s="164"/>
      <c r="C488" s="261" t="s">
        <v>653</v>
      </c>
      <c r="D488" s="262"/>
      <c r="E488" s="262"/>
      <c r="F488" s="262"/>
      <c r="G488" s="262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 t="s">
        <v>146</v>
      </c>
      <c r="AH488" s="154"/>
      <c r="AI488" s="154"/>
      <c r="AJ488" s="154"/>
      <c r="AK488" s="154"/>
      <c r="AL488" s="154"/>
      <c r="AM488" s="154"/>
      <c r="AN488" s="154"/>
      <c r="AO488" s="154"/>
      <c r="AP488" s="154"/>
      <c r="AQ488" s="154"/>
      <c r="AR488" s="154"/>
      <c r="AS488" s="154"/>
      <c r="AT488" s="154"/>
      <c r="AU488" s="154"/>
      <c r="AV488" s="154"/>
      <c r="AW488" s="154"/>
      <c r="AX488" s="154"/>
      <c r="AY488" s="154"/>
      <c r="AZ488" s="154"/>
      <c r="BA488" s="154"/>
      <c r="BB488" s="154"/>
      <c r="BC488" s="154"/>
      <c r="BD488" s="154"/>
      <c r="BE488" s="154"/>
      <c r="BF488" s="154"/>
      <c r="BG488" s="154"/>
      <c r="BH488" s="154"/>
    </row>
    <row r="489" spans="1:60" ht="22.5" outlineLevel="1" x14ac:dyDescent="0.2">
      <c r="A489" s="175">
        <v>136</v>
      </c>
      <c r="B489" s="176" t="s">
        <v>483</v>
      </c>
      <c r="C489" s="185" t="s">
        <v>484</v>
      </c>
      <c r="D489" s="177" t="s">
        <v>358</v>
      </c>
      <c r="E489" s="178">
        <v>15</v>
      </c>
      <c r="F489" s="179"/>
      <c r="G489" s="180">
        <f>ROUND(E489*F489,2)</f>
        <v>0</v>
      </c>
      <c r="H489" s="179"/>
      <c r="I489" s="180">
        <f>ROUND(E489*H489,2)</f>
        <v>0</v>
      </c>
      <c r="J489" s="179"/>
      <c r="K489" s="180">
        <f>ROUND(E489*J489,2)</f>
        <v>0</v>
      </c>
      <c r="L489" s="180">
        <v>21</v>
      </c>
      <c r="M489" s="180">
        <f>G489*(1+L489/100)</f>
        <v>0</v>
      </c>
      <c r="N489" s="180">
        <v>0.15500000000000003</v>
      </c>
      <c r="O489" s="180">
        <f>ROUND(E489*N489,2)</f>
        <v>2.33</v>
      </c>
      <c r="P489" s="180">
        <v>0</v>
      </c>
      <c r="Q489" s="180">
        <f>ROUND(E489*P489,2)</f>
        <v>0</v>
      </c>
      <c r="R489" s="180"/>
      <c r="S489" s="180" t="s">
        <v>179</v>
      </c>
      <c r="T489" s="181" t="s">
        <v>143</v>
      </c>
      <c r="U489" s="165">
        <v>0</v>
      </c>
      <c r="V489" s="165">
        <f>ROUND(E489*U489,2)</f>
        <v>0</v>
      </c>
      <c r="W489" s="165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 t="s">
        <v>462</v>
      </c>
      <c r="AH489" s="154"/>
      <c r="AI489" s="154"/>
      <c r="AJ489" s="154"/>
      <c r="AK489" s="154"/>
      <c r="AL489" s="154"/>
      <c r="AM489" s="154"/>
      <c r="AN489" s="154"/>
      <c r="AO489" s="154"/>
      <c r="AP489" s="154"/>
      <c r="AQ489" s="154"/>
      <c r="AR489" s="154"/>
      <c r="AS489" s="154"/>
      <c r="AT489" s="154"/>
      <c r="AU489" s="154"/>
      <c r="AV489" s="154"/>
      <c r="AW489" s="154"/>
      <c r="AX489" s="154"/>
      <c r="AY489" s="154"/>
      <c r="AZ489" s="154"/>
      <c r="BA489" s="154"/>
      <c r="BB489" s="154"/>
      <c r="BC489" s="154"/>
      <c r="BD489" s="154"/>
      <c r="BE489" s="154"/>
      <c r="BF489" s="154"/>
      <c r="BG489" s="154"/>
      <c r="BH489" s="154"/>
    </row>
    <row r="490" spans="1:60" outlineLevel="1" x14ac:dyDescent="0.2">
      <c r="A490" s="163"/>
      <c r="B490" s="164"/>
      <c r="C490" s="261" t="s">
        <v>653</v>
      </c>
      <c r="D490" s="262"/>
      <c r="E490" s="262"/>
      <c r="F490" s="262"/>
      <c r="G490" s="262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 t="s">
        <v>146</v>
      </c>
      <c r="AH490" s="154"/>
      <c r="AI490" s="154"/>
      <c r="AJ490" s="154"/>
      <c r="AK490" s="154"/>
      <c r="AL490" s="154"/>
      <c r="AM490" s="154"/>
      <c r="AN490" s="154"/>
      <c r="AO490" s="154"/>
      <c r="AP490" s="154"/>
      <c r="AQ490" s="154"/>
      <c r="AR490" s="154"/>
      <c r="AS490" s="154"/>
      <c r="AT490" s="154"/>
      <c r="AU490" s="154"/>
      <c r="AV490" s="154"/>
      <c r="AW490" s="154"/>
      <c r="AX490" s="154"/>
      <c r="AY490" s="154"/>
      <c r="AZ490" s="154"/>
      <c r="BA490" s="154"/>
      <c r="BB490" s="154"/>
      <c r="BC490" s="154"/>
      <c r="BD490" s="154"/>
      <c r="BE490" s="154"/>
      <c r="BF490" s="154"/>
      <c r="BG490" s="154"/>
      <c r="BH490" s="154"/>
    </row>
    <row r="491" spans="1:60" ht="22.5" outlineLevel="1" x14ac:dyDescent="0.2">
      <c r="A491" s="175">
        <v>137</v>
      </c>
      <c r="B491" s="176" t="s">
        <v>485</v>
      </c>
      <c r="C491" s="185" t="s">
        <v>486</v>
      </c>
      <c r="D491" s="177" t="s">
        <v>358</v>
      </c>
      <c r="E491" s="178">
        <v>15</v>
      </c>
      <c r="F491" s="179"/>
      <c r="G491" s="180">
        <f>ROUND(E491*F491,2)</f>
        <v>0</v>
      </c>
      <c r="H491" s="179"/>
      <c r="I491" s="180">
        <f>ROUND(E491*H491,2)</f>
        <v>0</v>
      </c>
      <c r="J491" s="179"/>
      <c r="K491" s="180">
        <f>ROUND(E491*J491,2)</f>
        <v>0</v>
      </c>
      <c r="L491" s="180">
        <v>21</v>
      </c>
      <c r="M491" s="180">
        <f>G491*(1+L491/100)</f>
        <v>0</v>
      </c>
      <c r="N491" s="180">
        <v>0.18500000000000003</v>
      </c>
      <c r="O491" s="180">
        <f>ROUND(E491*N491,2)</f>
        <v>2.78</v>
      </c>
      <c r="P491" s="180">
        <v>0</v>
      </c>
      <c r="Q491" s="180">
        <f>ROUND(E491*P491,2)</f>
        <v>0</v>
      </c>
      <c r="R491" s="180"/>
      <c r="S491" s="180" t="s">
        <v>179</v>
      </c>
      <c r="T491" s="181" t="s">
        <v>143</v>
      </c>
      <c r="U491" s="165">
        <v>0</v>
      </c>
      <c r="V491" s="165">
        <f>ROUND(E491*U491,2)</f>
        <v>0</v>
      </c>
      <c r="W491" s="165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 t="s">
        <v>462</v>
      </c>
      <c r="AH491" s="154"/>
      <c r="AI491" s="154"/>
      <c r="AJ491" s="154"/>
      <c r="AK491" s="154"/>
      <c r="AL491" s="154"/>
      <c r="AM491" s="154"/>
      <c r="AN491" s="154"/>
      <c r="AO491" s="154"/>
      <c r="AP491" s="154"/>
      <c r="AQ491" s="154"/>
      <c r="AR491" s="154"/>
      <c r="AS491" s="154"/>
      <c r="AT491" s="154"/>
      <c r="AU491" s="154"/>
      <c r="AV491" s="154"/>
      <c r="AW491" s="154"/>
      <c r="AX491" s="154"/>
      <c r="AY491" s="154"/>
      <c r="AZ491" s="154"/>
      <c r="BA491" s="154"/>
      <c r="BB491" s="154"/>
      <c r="BC491" s="154"/>
      <c r="BD491" s="154"/>
      <c r="BE491" s="154"/>
      <c r="BF491" s="154"/>
      <c r="BG491" s="154"/>
      <c r="BH491" s="154"/>
    </row>
    <row r="492" spans="1:60" outlineLevel="1" x14ac:dyDescent="0.2">
      <c r="A492" s="163"/>
      <c r="B492" s="164"/>
      <c r="C492" s="261" t="s">
        <v>653</v>
      </c>
      <c r="D492" s="262"/>
      <c r="E492" s="262"/>
      <c r="F492" s="262"/>
      <c r="G492" s="262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 t="s">
        <v>146</v>
      </c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</row>
    <row r="493" spans="1:60" ht="22.5" outlineLevel="1" x14ac:dyDescent="0.2">
      <c r="A493" s="197">
        <v>138</v>
      </c>
      <c r="B493" s="198" t="s">
        <v>654</v>
      </c>
      <c r="C493" s="208" t="s">
        <v>655</v>
      </c>
      <c r="D493" s="199" t="s">
        <v>358</v>
      </c>
      <c r="E493" s="200">
        <v>4</v>
      </c>
      <c r="F493" s="201"/>
      <c r="G493" s="202">
        <f>ROUND(E493*F493,2)</f>
        <v>0</v>
      </c>
      <c r="H493" s="201"/>
      <c r="I493" s="202">
        <f>ROUND(E493*H493,2)</f>
        <v>0</v>
      </c>
      <c r="J493" s="201"/>
      <c r="K493" s="202">
        <f>ROUND(E493*J493,2)</f>
        <v>0</v>
      </c>
      <c r="L493" s="202">
        <v>21</v>
      </c>
      <c r="M493" s="202">
        <f>G493*(1+L493/100)</f>
        <v>0</v>
      </c>
      <c r="N493" s="202">
        <v>6.0000000000000005E-2</v>
      </c>
      <c r="O493" s="202">
        <f>ROUND(E493*N493,2)</f>
        <v>0.24</v>
      </c>
      <c r="P493" s="202">
        <v>0</v>
      </c>
      <c r="Q493" s="202">
        <f>ROUND(E493*P493,2)</f>
        <v>0</v>
      </c>
      <c r="R493" s="202" t="s">
        <v>461</v>
      </c>
      <c r="S493" s="202" t="s">
        <v>142</v>
      </c>
      <c r="T493" s="203" t="s">
        <v>142</v>
      </c>
      <c r="U493" s="165">
        <v>0</v>
      </c>
      <c r="V493" s="165">
        <f>ROUND(E493*U493,2)</f>
        <v>0</v>
      </c>
      <c r="W493" s="165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 t="s">
        <v>462</v>
      </c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</row>
    <row r="494" spans="1:60" outlineLevel="1" x14ac:dyDescent="0.2">
      <c r="A494" s="197">
        <v>139</v>
      </c>
      <c r="B494" s="198" t="s">
        <v>487</v>
      </c>
      <c r="C494" s="208" t="s">
        <v>488</v>
      </c>
      <c r="D494" s="199" t="s">
        <v>219</v>
      </c>
      <c r="E494" s="200">
        <v>9.5</v>
      </c>
      <c r="F494" s="201"/>
      <c r="G494" s="202">
        <f>ROUND(E494*F494,2)</f>
        <v>0</v>
      </c>
      <c r="H494" s="201"/>
      <c r="I494" s="202">
        <f>ROUND(E494*H494,2)</f>
        <v>0</v>
      </c>
      <c r="J494" s="201"/>
      <c r="K494" s="202">
        <f>ROUND(E494*J494,2)</f>
        <v>0</v>
      </c>
      <c r="L494" s="202">
        <v>21</v>
      </c>
      <c r="M494" s="202">
        <f>G494*(1+L494/100)</f>
        <v>0</v>
      </c>
      <c r="N494" s="202">
        <v>2.4E-2</v>
      </c>
      <c r="O494" s="202">
        <f>ROUND(E494*N494,2)</f>
        <v>0.23</v>
      </c>
      <c r="P494" s="202">
        <v>0</v>
      </c>
      <c r="Q494" s="202">
        <f>ROUND(E494*P494,2)</f>
        <v>0</v>
      </c>
      <c r="R494" s="202" t="s">
        <v>461</v>
      </c>
      <c r="S494" s="202" t="s">
        <v>142</v>
      </c>
      <c r="T494" s="203" t="s">
        <v>142</v>
      </c>
      <c r="U494" s="165">
        <v>0</v>
      </c>
      <c r="V494" s="165">
        <f>ROUND(E494*U494,2)</f>
        <v>0</v>
      </c>
      <c r="W494" s="165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 t="s">
        <v>462</v>
      </c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</row>
    <row r="495" spans="1:60" outlineLevel="1" x14ac:dyDescent="0.2">
      <c r="A495" s="175">
        <v>140</v>
      </c>
      <c r="B495" s="176" t="s">
        <v>489</v>
      </c>
      <c r="C495" s="185" t="s">
        <v>490</v>
      </c>
      <c r="D495" s="177" t="s">
        <v>358</v>
      </c>
      <c r="E495" s="178">
        <v>42</v>
      </c>
      <c r="F495" s="179"/>
      <c r="G495" s="180">
        <f>ROUND(E495*F495,2)</f>
        <v>0</v>
      </c>
      <c r="H495" s="179"/>
      <c r="I495" s="180">
        <f>ROUND(E495*H495,2)</f>
        <v>0</v>
      </c>
      <c r="J495" s="179"/>
      <c r="K495" s="180">
        <f>ROUND(E495*J495,2)</f>
        <v>0</v>
      </c>
      <c r="L495" s="180">
        <v>21</v>
      </c>
      <c r="M495" s="180">
        <f>G495*(1+L495/100)</f>
        <v>0</v>
      </c>
      <c r="N495" s="180">
        <v>0.01</v>
      </c>
      <c r="O495" s="180">
        <f>ROUND(E495*N495,2)</f>
        <v>0.42</v>
      </c>
      <c r="P495" s="180">
        <v>0</v>
      </c>
      <c r="Q495" s="180">
        <f>ROUND(E495*P495,2)</f>
        <v>0</v>
      </c>
      <c r="R495" s="180" t="s">
        <v>461</v>
      </c>
      <c r="S495" s="180" t="s">
        <v>142</v>
      </c>
      <c r="T495" s="181" t="s">
        <v>142</v>
      </c>
      <c r="U495" s="165">
        <v>0</v>
      </c>
      <c r="V495" s="165">
        <f>ROUND(E495*U495,2)</f>
        <v>0</v>
      </c>
      <c r="W495" s="165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 t="s">
        <v>462</v>
      </c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</row>
    <row r="496" spans="1:60" outlineLevel="1" x14ac:dyDescent="0.2">
      <c r="A496" s="163"/>
      <c r="B496" s="164"/>
      <c r="C496" s="205" t="s">
        <v>656</v>
      </c>
      <c r="D496" s="189"/>
      <c r="E496" s="190">
        <v>20</v>
      </c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 t="s">
        <v>199</v>
      </c>
      <c r="AH496" s="154">
        <v>0</v>
      </c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</row>
    <row r="497" spans="1:60" outlineLevel="1" x14ac:dyDescent="0.2">
      <c r="A497" s="163"/>
      <c r="B497" s="164"/>
      <c r="C497" s="205" t="s">
        <v>657</v>
      </c>
      <c r="D497" s="189"/>
      <c r="E497" s="190">
        <v>22</v>
      </c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 t="s">
        <v>199</v>
      </c>
      <c r="AH497" s="154">
        <v>0</v>
      </c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</row>
    <row r="498" spans="1:60" outlineLevel="1" x14ac:dyDescent="0.2">
      <c r="A498" s="175">
        <v>141</v>
      </c>
      <c r="B498" s="176" t="s">
        <v>491</v>
      </c>
      <c r="C498" s="185" t="s">
        <v>492</v>
      </c>
      <c r="D498" s="177" t="s">
        <v>358</v>
      </c>
      <c r="E498" s="178">
        <v>4</v>
      </c>
      <c r="F498" s="179"/>
      <c r="G498" s="180">
        <f>ROUND(E498*F498,2)</f>
        <v>0</v>
      </c>
      <c r="H498" s="179"/>
      <c r="I498" s="180">
        <f>ROUND(E498*H498,2)</f>
        <v>0</v>
      </c>
      <c r="J498" s="179"/>
      <c r="K498" s="180">
        <f>ROUND(E498*J498,2)</f>
        <v>0</v>
      </c>
      <c r="L498" s="180">
        <v>21</v>
      </c>
      <c r="M498" s="180">
        <f>G498*(1+L498/100)</f>
        <v>0</v>
      </c>
      <c r="N498" s="180">
        <v>0.01</v>
      </c>
      <c r="O498" s="180">
        <f>ROUND(E498*N498,2)</f>
        <v>0.04</v>
      </c>
      <c r="P498" s="180">
        <v>0</v>
      </c>
      <c r="Q498" s="180">
        <f>ROUND(E498*P498,2)</f>
        <v>0</v>
      </c>
      <c r="R498" s="180" t="s">
        <v>461</v>
      </c>
      <c r="S498" s="180" t="s">
        <v>142</v>
      </c>
      <c r="T498" s="181" t="s">
        <v>142</v>
      </c>
      <c r="U498" s="165">
        <v>0</v>
      </c>
      <c r="V498" s="165">
        <f>ROUND(E498*U498,2)</f>
        <v>0</v>
      </c>
      <c r="W498" s="165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 t="s">
        <v>462</v>
      </c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</row>
    <row r="499" spans="1:60" outlineLevel="1" x14ac:dyDescent="0.2">
      <c r="A499" s="163"/>
      <c r="B499" s="164"/>
      <c r="C499" s="205" t="s">
        <v>658</v>
      </c>
      <c r="D499" s="189"/>
      <c r="E499" s="190">
        <v>4</v>
      </c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 t="s">
        <v>199</v>
      </c>
      <c r="AH499" s="154">
        <v>0</v>
      </c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</row>
    <row r="500" spans="1:60" outlineLevel="1" x14ac:dyDescent="0.2">
      <c r="A500" s="175">
        <v>142</v>
      </c>
      <c r="B500" s="176" t="s">
        <v>493</v>
      </c>
      <c r="C500" s="185" t="s">
        <v>494</v>
      </c>
      <c r="D500" s="177" t="s">
        <v>358</v>
      </c>
      <c r="E500" s="178">
        <v>15</v>
      </c>
      <c r="F500" s="179"/>
      <c r="G500" s="180">
        <f>ROUND(E500*F500,2)</f>
        <v>0</v>
      </c>
      <c r="H500" s="179"/>
      <c r="I500" s="180">
        <f>ROUND(E500*H500,2)</f>
        <v>0</v>
      </c>
      <c r="J500" s="179"/>
      <c r="K500" s="180">
        <f>ROUND(E500*J500,2)</f>
        <v>0</v>
      </c>
      <c r="L500" s="180">
        <v>21</v>
      </c>
      <c r="M500" s="180">
        <f>G500*(1+L500/100)</f>
        <v>0</v>
      </c>
      <c r="N500" s="180">
        <v>0.01</v>
      </c>
      <c r="O500" s="180">
        <f>ROUND(E500*N500,2)</f>
        <v>0.15</v>
      </c>
      <c r="P500" s="180">
        <v>0</v>
      </c>
      <c r="Q500" s="180">
        <f>ROUND(E500*P500,2)</f>
        <v>0</v>
      </c>
      <c r="R500" s="180" t="s">
        <v>461</v>
      </c>
      <c r="S500" s="180" t="s">
        <v>142</v>
      </c>
      <c r="T500" s="181" t="s">
        <v>142</v>
      </c>
      <c r="U500" s="165">
        <v>0</v>
      </c>
      <c r="V500" s="165">
        <f>ROUND(E500*U500,2)</f>
        <v>0</v>
      </c>
      <c r="W500" s="165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 t="s">
        <v>462</v>
      </c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</row>
    <row r="501" spans="1:60" outlineLevel="1" x14ac:dyDescent="0.2">
      <c r="A501" s="163"/>
      <c r="B501" s="164"/>
      <c r="C501" s="205" t="s">
        <v>658</v>
      </c>
      <c r="D501" s="189"/>
      <c r="E501" s="190">
        <v>4</v>
      </c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 t="s">
        <v>199</v>
      </c>
      <c r="AH501" s="154">
        <v>0</v>
      </c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154"/>
      <c r="AZ501" s="154"/>
      <c r="BA501" s="154"/>
      <c r="BB501" s="154"/>
      <c r="BC501" s="154"/>
      <c r="BD501" s="154"/>
      <c r="BE501" s="154"/>
      <c r="BF501" s="154"/>
      <c r="BG501" s="154"/>
      <c r="BH501" s="154"/>
    </row>
    <row r="502" spans="1:60" outlineLevel="1" x14ac:dyDescent="0.2">
      <c r="A502" s="163"/>
      <c r="B502" s="164"/>
      <c r="C502" s="205" t="s">
        <v>659</v>
      </c>
      <c r="D502" s="189"/>
      <c r="E502" s="190">
        <v>11</v>
      </c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 t="s">
        <v>199</v>
      </c>
      <c r="AH502" s="154">
        <v>0</v>
      </c>
      <c r="AI502" s="154"/>
      <c r="AJ502" s="154"/>
      <c r="AK502" s="154"/>
      <c r="AL502" s="154"/>
      <c r="AM502" s="154"/>
      <c r="AN502" s="154"/>
      <c r="AO502" s="154"/>
      <c r="AP502" s="154"/>
      <c r="AQ502" s="154"/>
      <c r="AR502" s="154"/>
      <c r="AS502" s="154"/>
      <c r="AT502" s="154"/>
      <c r="AU502" s="154"/>
      <c r="AV502" s="154"/>
      <c r="AW502" s="154"/>
      <c r="AX502" s="154"/>
      <c r="AY502" s="154"/>
      <c r="AZ502" s="154"/>
      <c r="BA502" s="154"/>
      <c r="BB502" s="154"/>
      <c r="BC502" s="154"/>
      <c r="BD502" s="154"/>
      <c r="BE502" s="154"/>
      <c r="BF502" s="154"/>
      <c r="BG502" s="154"/>
      <c r="BH502" s="154"/>
    </row>
    <row r="503" spans="1:60" ht="22.5" outlineLevel="1" x14ac:dyDescent="0.2">
      <c r="A503" s="175">
        <v>143</v>
      </c>
      <c r="B503" s="176" t="s">
        <v>495</v>
      </c>
      <c r="C503" s="185" t="s">
        <v>496</v>
      </c>
      <c r="D503" s="177" t="s">
        <v>358</v>
      </c>
      <c r="E503" s="178">
        <v>15</v>
      </c>
      <c r="F503" s="179"/>
      <c r="G503" s="180">
        <f>ROUND(E503*F503,2)</f>
        <v>0</v>
      </c>
      <c r="H503" s="179"/>
      <c r="I503" s="180">
        <f>ROUND(E503*H503,2)</f>
        <v>0</v>
      </c>
      <c r="J503" s="179"/>
      <c r="K503" s="180">
        <f>ROUND(E503*J503,2)</f>
        <v>0</v>
      </c>
      <c r="L503" s="180">
        <v>21</v>
      </c>
      <c r="M503" s="180">
        <f>G503*(1+L503/100)</f>
        <v>0</v>
      </c>
      <c r="N503" s="180">
        <v>1.6E-2</v>
      </c>
      <c r="O503" s="180">
        <f>ROUND(E503*N503,2)</f>
        <v>0.24</v>
      </c>
      <c r="P503" s="180">
        <v>0</v>
      </c>
      <c r="Q503" s="180">
        <f>ROUND(E503*P503,2)</f>
        <v>0</v>
      </c>
      <c r="R503" s="180" t="s">
        <v>461</v>
      </c>
      <c r="S503" s="180" t="s">
        <v>142</v>
      </c>
      <c r="T503" s="181" t="s">
        <v>142</v>
      </c>
      <c r="U503" s="165">
        <v>0</v>
      </c>
      <c r="V503" s="165">
        <f>ROUND(E503*U503,2)</f>
        <v>0</v>
      </c>
      <c r="W503" s="165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 t="s">
        <v>462</v>
      </c>
      <c r="AH503" s="154"/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154"/>
      <c r="AZ503" s="154"/>
      <c r="BA503" s="154"/>
      <c r="BB503" s="154"/>
      <c r="BC503" s="154"/>
      <c r="BD503" s="154"/>
      <c r="BE503" s="154"/>
      <c r="BF503" s="154"/>
      <c r="BG503" s="154"/>
      <c r="BH503" s="154"/>
    </row>
    <row r="504" spans="1:60" outlineLevel="1" x14ac:dyDescent="0.2">
      <c r="A504" s="163"/>
      <c r="B504" s="164"/>
      <c r="C504" s="261" t="s">
        <v>497</v>
      </c>
      <c r="D504" s="262"/>
      <c r="E504" s="262"/>
      <c r="F504" s="262"/>
      <c r="G504" s="262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 t="s">
        <v>146</v>
      </c>
      <c r="AH504" s="154"/>
      <c r="AI504" s="154"/>
      <c r="AJ504" s="154"/>
      <c r="AK504" s="154"/>
      <c r="AL504" s="154"/>
      <c r="AM504" s="154"/>
      <c r="AN504" s="154"/>
      <c r="AO504" s="154"/>
      <c r="AP504" s="154"/>
      <c r="AQ504" s="154"/>
      <c r="AR504" s="154"/>
      <c r="AS504" s="154"/>
      <c r="AT504" s="154"/>
      <c r="AU504" s="154"/>
      <c r="AV504" s="154"/>
      <c r="AW504" s="154"/>
      <c r="AX504" s="154"/>
      <c r="AY504" s="154"/>
      <c r="AZ504" s="154"/>
      <c r="BA504" s="154"/>
      <c r="BB504" s="154"/>
      <c r="BC504" s="154"/>
      <c r="BD504" s="154"/>
      <c r="BE504" s="154"/>
      <c r="BF504" s="154"/>
      <c r="BG504" s="154"/>
      <c r="BH504" s="154"/>
    </row>
    <row r="505" spans="1:60" x14ac:dyDescent="0.2">
      <c r="A505" s="169" t="s">
        <v>137</v>
      </c>
      <c r="B505" s="170" t="s">
        <v>91</v>
      </c>
      <c r="C505" s="184" t="s">
        <v>92</v>
      </c>
      <c r="D505" s="171"/>
      <c r="E505" s="172"/>
      <c r="F505" s="173"/>
      <c r="G505" s="173">
        <f>SUMIF(AG506:AG566,"&lt;&gt;NOR",G506:G566)</f>
        <v>0</v>
      </c>
      <c r="H505" s="173"/>
      <c r="I505" s="173">
        <f>SUM(I506:I566)</f>
        <v>0</v>
      </c>
      <c r="J505" s="173"/>
      <c r="K505" s="173">
        <f>SUM(K506:K566)</f>
        <v>0</v>
      </c>
      <c r="L505" s="173"/>
      <c r="M505" s="173">
        <f>SUM(M506:M566)</f>
        <v>0</v>
      </c>
      <c r="N505" s="173"/>
      <c r="O505" s="173">
        <f>SUM(O506:O566)</f>
        <v>334.51</v>
      </c>
      <c r="P505" s="173"/>
      <c r="Q505" s="173">
        <f>SUM(Q506:Q566)</f>
        <v>0</v>
      </c>
      <c r="R505" s="173"/>
      <c r="S505" s="173"/>
      <c r="T505" s="174"/>
      <c r="U505" s="168"/>
      <c r="V505" s="168">
        <f>SUM(V506:V566)</f>
        <v>422.64</v>
      </c>
      <c r="W505" s="168"/>
      <c r="AG505" t="s">
        <v>138</v>
      </c>
    </row>
    <row r="506" spans="1:60" ht="22.5" outlineLevel="1" x14ac:dyDescent="0.2">
      <c r="A506" s="197">
        <v>144</v>
      </c>
      <c r="B506" s="198" t="s">
        <v>660</v>
      </c>
      <c r="C506" s="208" t="s">
        <v>661</v>
      </c>
      <c r="D506" s="199" t="s">
        <v>358</v>
      </c>
      <c r="E506" s="200">
        <v>14</v>
      </c>
      <c r="F506" s="201"/>
      <c r="G506" s="202">
        <f>ROUND(E506*F506,2)</f>
        <v>0</v>
      </c>
      <c r="H506" s="201"/>
      <c r="I506" s="202">
        <f>ROUND(E506*H506,2)</f>
        <v>0</v>
      </c>
      <c r="J506" s="201"/>
      <c r="K506" s="202">
        <f>ROUND(E506*J506,2)</f>
        <v>0</v>
      </c>
      <c r="L506" s="202">
        <v>21</v>
      </c>
      <c r="M506" s="202">
        <f>G506*(1+L506/100)</f>
        <v>0</v>
      </c>
      <c r="N506" s="202">
        <v>0.1125</v>
      </c>
      <c r="O506" s="202">
        <f>ROUND(E506*N506,2)</f>
        <v>1.58</v>
      </c>
      <c r="P506" s="202">
        <v>0</v>
      </c>
      <c r="Q506" s="202">
        <f>ROUND(E506*P506,2)</f>
        <v>0</v>
      </c>
      <c r="R506" s="202" t="s">
        <v>194</v>
      </c>
      <c r="S506" s="202" t="s">
        <v>142</v>
      </c>
      <c r="T506" s="203" t="s">
        <v>142</v>
      </c>
      <c r="U506" s="165">
        <v>0.91800000000000004</v>
      </c>
      <c r="V506" s="165">
        <f>ROUND(E506*U506,2)</f>
        <v>12.85</v>
      </c>
      <c r="W506" s="165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 t="s">
        <v>195</v>
      </c>
      <c r="AH506" s="154"/>
      <c r="AI506" s="154"/>
      <c r="AJ506" s="154"/>
      <c r="AK506" s="154"/>
      <c r="AL506" s="154"/>
      <c r="AM506" s="154"/>
      <c r="AN506" s="154"/>
      <c r="AO506" s="154"/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154"/>
      <c r="AZ506" s="154"/>
      <c r="BA506" s="154"/>
      <c r="BB506" s="154"/>
      <c r="BC506" s="154"/>
      <c r="BD506" s="154"/>
      <c r="BE506" s="154"/>
      <c r="BF506" s="154"/>
      <c r="BG506" s="154"/>
      <c r="BH506" s="154"/>
    </row>
    <row r="507" spans="1:60" ht="22.5" outlineLevel="1" x14ac:dyDescent="0.2">
      <c r="A507" s="197">
        <v>145</v>
      </c>
      <c r="B507" s="198" t="s">
        <v>662</v>
      </c>
      <c r="C507" s="208" t="s">
        <v>663</v>
      </c>
      <c r="D507" s="199" t="s">
        <v>358</v>
      </c>
      <c r="E507" s="200">
        <v>19</v>
      </c>
      <c r="F507" s="201"/>
      <c r="G507" s="202">
        <f>ROUND(E507*F507,2)</f>
        <v>0</v>
      </c>
      <c r="H507" s="201"/>
      <c r="I507" s="202">
        <f>ROUND(E507*H507,2)</f>
        <v>0</v>
      </c>
      <c r="J507" s="201"/>
      <c r="K507" s="202">
        <f>ROUND(E507*J507,2)</f>
        <v>0</v>
      </c>
      <c r="L507" s="202">
        <v>21</v>
      </c>
      <c r="M507" s="202">
        <f>G507*(1+L507/100)</f>
        <v>0</v>
      </c>
      <c r="N507" s="202">
        <v>0</v>
      </c>
      <c r="O507" s="202">
        <f>ROUND(E507*N507,2)</f>
        <v>0</v>
      </c>
      <c r="P507" s="202">
        <v>0</v>
      </c>
      <c r="Q507" s="202">
        <f>ROUND(E507*P507,2)</f>
        <v>0</v>
      </c>
      <c r="R507" s="202" t="s">
        <v>194</v>
      </c>
      <c r="S507" s="202" t="s">
        <v>142</v>
      </c>
      <c r="T507" s="203" t="s">
        <v>343</v>
      </c>
      <c r="U507" s="165">
        <v>0.2</v>
      </c>
      <c r="V507" s="165">
        <f>ROUND(E507*U507,2)</f>
        <v>3.8</v>
      </c>
      <c r="W507" s="165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 t="s">
        <v>195</v>
      </c>
      <c r="AH507" s="154"/>
      <c r="AI507" s="154"/>
      <c r="AJ507" s="154"/>
      <c r="AK507" s="154"/>
      <c r="AL507" s="154"/>
      <c r="AM507" s="154"/>
      <c r="AN507" s="154"/>
      <c r="AO507" s="154"/>
      <c r="AP507" s="154"/>
      <c r="AQ507" s="154"/>
      <c r="AR507" s="154"/>
      <c r="AS507" s="154"/>
      <c r="AT507" s="154"/>
      <c r="AU507" s="154"/>
      <c r="AV507" s="154"/>
      <c r="AW507" s="154"/>
      <c r="AX507" s="154"/>
      <c r="AY507" s="154"/>
      <c r="AZ507" s="154"/>
      <c r="BA507" s="154"/>
      <c r="BB507" s="154"/>
      <c r="BC507" s="154"/>
      <c r="BD507" s="154"/>
      <c r="BE507" s="154"/>
      <c r="BF507" s="154"/>
      <c r="BG507" s="154"/>
      <c r="BH507" s="154"/>
    </row>
    <row r="508" spans="1:60" outlineLevel="1" x14ac:dyDescent="0.2">
      <c r="A508" s="197">
        <v>146</v>
      </c>
      <c r="B508" s="198" t="s">
        <v>664</v>
      </c>
      <c r="C508" s="208" t="s">
        <v>665</v>
      </c>
      <c r="D508" s="199" t="s">
        <v>358</v>
      </c>
      <c r="E508" s="200">
        <v>2</v>
      </c>
      <c r="F508" s="201"/>
      <c r="G508" s="202">
        <f>ROUND(E508*F508,2)</f>
        <v>0</v>
      </c>
      <c r="H508" s="201"/>
      <c r="I508" s="202">
        <f>ROUND(E508*H508,2)</f>
        <v>0</v>
      </c>
      <c r="J508" s="201"/>
      <c r="K508" s="202">
        <f>ROUND(E508*J508,2)</f>
        <v>0</v>
      </c>
      <c r="L508" s="202">
        <v>21</v>
      </c>
      <c r="M508" s="202">
        <f>G508*(1+L508/100)</f>
        <v>0</v>
      </c>
      <c r="N508" s="202">
        <v>0</v>
      </c>
      <c r="O508" s="202">
        <f>ROUND(E508*N508,2)</f>
        <v>0</v>
      </c>
      <c r="P508" s="202">
        <v>0</v>
      </c>
      <c r="Q508" s="202">
        <f>ROUND(E508*P508,2)</f>
        <v>0</v>
      </c>
      <c r="R508" s="202" t="s">
        <v>194</v>
      </c>
      <c r="S508" s="202" t="s">
        <v>142</v>
      </c>
      <c r="T508" s="203" t="s">
        <v>142</v>
      </c>
      <c r="U508" s="165">
        <v>0.2</v>
      </c>
      <c r="V508" s="165">
        <f>ROUND(E508*U508,2)</f>
        <v>0.4</v>
      </c>
      <c r="W508" s="165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 t="s">
        <v>195</v>
      </c>
      <c r="AH508" s="154"/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  <c r="AV508" s="154"/>
      <c r="AW508" s="154"/>
      <c r="AX508" s="154"/>
      <c r="AY508" s="154"/>
      <c r="AZ508" s="154"/>
      <c r="BA508" s="154"/>
      <c r="BB508" s="154"/>
      <c r="BC508" s="154"/>
      <c r="BD508" s="154"/>
      <c r="BE508" s="154"/>
      <c r="BF508" s="154"/>
      <c r="BG508" s="154"/>
      <c r="BH508" s="154"/>
    </row>
    <row r="509" spans="1:60" outlineLevel="1" x14ac:dyDescent="0.2">
      <c r="A509" s="175">
        <v>147</v>
      </c>
      <c r="B509" s="176" t="s">
        <v>666</v>
      </c>
      <c r="C509" s="185" t="s">
        <v>667</v>
      </c>
      <c r="D509" s="177" t="s">
        <v>219</v>
      </c>
      <c r="E509" s="178">
        <v>12</v>
      </c>
      <c r="F509" s="179"/>
      <c r="G509" s="180">
        <f>ROUND(E509*F509,2)</f>
        <v>0</v>
      </c>
      <c r="H509" s="179"/>
      <c r="I509" s="180">
        <f>ROUND(E509*H509,2)</f>
        <v>0</v>
      </c>
      <c r="J509" s="179"/>
      <c r="K509" s="180">
        <f>ROUND(E509*J509,2)</f>
        <v>0</v>
      </c>
      <c r="L509" s="180">
        <v>21</v>
      </c>
      <c r="M509" s="180">
        <f>G509*(1+L509/100)</f>
        <v>0</v>
      </c>
      <c r="N509" s="180">
        <v>9.0000000000000006E-5</v>
      </c>
      <c r="O509" s="180">
        <f>ROUND(E509*N509,2)</f>
        <v>0</v>
      </c>
      <c r="P509" s="180">
        <v>0</v>
      </c>
      <c r="Q509" s="180">
        <f>ROUND(E509*P509,2)</f>
        <v>0</v>
      </c>
      <c r="R509" s="180" t="s">
        <v>194</v>
      </c>
      <c r="S509" s="180" t="s">
        <v>142</v>
      </c>
      <c r="T509" s="181" t="s">
        <v>343</v>
      </c>
      <c r="U509" s="165">
        <v>2.2000000000000002E-2</v>
      </c>
      <c r="V509" s="165">
        <f>ROUND(E509*U509,2)</f>
        <v>0.26</v>
      </c>
      <c r="W509" s="165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 t="s">
        <v>195</v>
      </c>
      <c r="AH509" s="154"/>
      <c r="AI509" s="154"/>
      <c r="AJ509" s="154"/>
      <c r="AK509" s="154"/>
      <c r="AL509" s="154"/>
      <c r="AM509" s="154"/>
      <c r="AN509" s="154"/>
      <c r="AO509" s="154"/>
      <c r="AP509" s="154"/>
      <c r="AQ509" s="154"/>
      <c r="AR509" s="154"/>
      <c r="AS509" s="154"/>
      <c r="AT509" s="154"/>
      <c r="AU509" s="154"/>
      <c r="AV509" s="154"/>
      <c r="AW509" s="154"/>
      <c r="AX509" s="154"/>
      <c r="AY509" s="154"/>
      <c r="AZ509" s="154"/>
      <c r="BA509" s="154"/>
      <c r="BB509" s="154"/>
      <c r="BC509" s="154"/>
      <c r="BD509" s="154"/>
      <c r="BE509" s="154"/>
      <c r="BF509" s="154"/>
      <c r="BG509" s="154"/>
      <c r="BH509" s="154"/>
    </row>
    <row r="510" spans="1:60" outlineLevel="1" x14ac:dyDescent="0.2">
      <c r="A510" s="163"/>
      <c r="B510" s="164"/>
      <c r="C510" s="205" t="s">
        <v>668</v>
      </c>
      <c r="D510" s="189"/>
      <c r="E510" s="190">
        <v>12</v>
      </c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 t="s">
        <v>199</v>
      </c>
      <c r="AH510" s="154">
        <v>5</v>
      </c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</row>
    <row r="511" spans="1:60" ht="22.5" outlineLevel="1" x14ac:dyDescent="0.2">
      <c r="A511" s="175">
        <v>148</v>
      </c>
      <c r="B511" s="176" t="s">
        <v>669</v>
      </c>
      <c r="C511" s="185" t="s">
        <v>670</v>
      </c>
      <c r="D511" s="177" t="s">
        <v>193</v>
      </c>
      <c r="E511" s="178">
        <v>1</v>
      </c>
      <c r="F511" s="179"/>
      <c r="G511" s="180">
        <f>ROUND(E511*F511,2)</f>
        <v>0</v>
      </c>
      <c r="H511" s="179"/>
      <c r="I511" s="180">
        <f>ROUND(E511*H511,2)</f>
        <v>0</v>
      </c>
      <c r="J511" s="179"/>
      <c r="K511" s="180">
        <f>ROUND(E511*J511,2)</f>
        <v>0</v>
      </c>
      <c r="L511" s="180">
        <v>21</v>
      </c>
      <c r="M511" s="180">
        <f>G511*(1+L511/100)</f>
        <v>0</v>
      </c>
      <c r="N511" s="180">
        <v>7.6000000000000004E-4</v>
      </c>
      <c r="O511" s="180">
        <f>ROUND(E511*N511,2)</f>
        <v>0</v>
      </c>
      <c r="P511" s="180">
        <v>0</v>
      </c>
      <c r="Q511" s="180">
        <f>ROUND(E511*P511,2)</f>
        <v>0</v>
      </c>
      <c r="R511" s="180" t="s">
        <v>194</v>
      </c>
      <c r="S511" s="180" t="s">
        <v>142</v>
      </c>
      <c r="T511" s="181" t="s">
        <v>343</v>
      </c>
      <c r="U511" s="165">
        <v>0.31100000000000005</v>
      </c>
      <c r="V511" s="165">
        <f>ROUND(E511*U511,2)</f>
        <v>0.31</v>
      </c>
      <c r="W511" s="165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 t="s">
        <v>195</v>
      </c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</row>
    <row r="512" spans="1:60" outlineLevel="1" x14ac:dyDescent="0.2">
      <c r="A512" s="163"/>
      <c r="B512" s="164"/>
      <c r="C512" s="205" t="s">
        <v>671</v>
      </c>
      <c r="D512" s="189"/>
      <c r="E512" s="190">
        <v>1</v>
      </c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 t="s">
        <v>199</v>
      </c>
      <c r="AH512" s="154">
        <v>0</v>
      </c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</row>
    <row r="513" spans="1:60" outlineLevel="1" x14ac:dyDescent="0.2">
      <c r="A513" s="175">
        <v>149</v>
      </c>
      <c r="B513" s="176" t="s">
        <v>672</v>
      </c>
      <c r="C513" s="185" t="s">
        <v>673</v>
      </c>
      <c r="D513" s="177" t="s">
        <v>219</v>
      </c>
      <c r="E513" s="178">
        <v>12</v>
      </c>
      <c r="F513" s="179"/>
      <c r="G513" s="180">
        <f>ROUND(E513*F513,2)</f>
        <v>0</v>
      </c>
      <c r="H513" s="179"/>
      <c r="I513" s="180">
        <f>ROUND(E513*H513,2)</f>
        <v>0</v>
      </c>
      <c r="J513" s="179"/>
      <c r="K513" s="180">
        <f>ROUND(E513*J513,2)</f>
        <v>0</v>
      </c>
      <c r="L513" s="180">
        <v>21</v>
      </c>
      <c r="M513" s="180">
        <f>G513*(1+L513/100)</f>
        <v>0</v>
      </c>
      <c r="N513" s="180">
        <v>0</v>
      </c>
      <c r="O513" s="180">
        <f>ROUND(E513*N513,2)</f>
        <v>0</v>
      </c>
      <c r="P513" s="180">
        <v>0</v>
      </c>
      <c r="Q513" s="180">
        <f>ROUND(E513*P513,2)</f>
        <v>0</v>
      </c>
      <c r="R513" s="180" t="s">
        <v>194</v>
      </c>
      <c r="S513" s="180" t="s">
        <v>142</v>
      </c>
      <c r="T513" s="181" t="s">
        <v>343</v>
      </c>
      <c r="U513" s="165">
        <v>1.2E-2</v>
      </c>
      <c r="V513" s="165">
        <f>ROUND(E513*U513,2)</f>
        <v>0.14000000000000001</v>
      </c>
      <c r="W513" s="165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 t="s">
        <v>195</v>
      </c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</row>
    <row r="514" spans="1:60" outlineLevel="1" x14ac:dyDescent="0.2">
      <c r="A514" s="163"/>
      <c r="B514" s="164"/>
      <c r="C514" s="272" t="s">
        <v>674</v>
      </c>
      <c r="D514" s="273"/>
      <c r="E514" s="273"/>
      <c r="F514" s="273"/>
      <c r="G514" s="273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 t="s">
        <v>197</v>
      </c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</row>
    <row r="515" spans="1:60" outlineLevel="1" x14ac:dyDescent="0.2">
      <c r="A515" s="163"/>
      <c r="B515" s="164"/>
      <c r="C515" s="263" t="s">
        <v>675</v>
      </c>
      <c r="D515" s="264"/>
      <c r="E515" s="264"/>
      <c r="F515" s="264"/>
      <c r="G515" s="264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 t="s">
        <v>146</v>
      </c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</row>
    <row r="516" spans="1:60" outlineLevel="1" x14ac:dyDescent="0.2">
      <c r="A516" s="163"/>
      <c r="B516" s="164"/>
      <c r="C516" s="205" t="s">
        <v>676</v>
      </c>
      <c r="D516" s="189"/>
      <c r="E516" s="190">
        <v>12</v>
      </c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 t="s">
        <v>199</v>
      </c>
      <c r="AH516" s="154">
        <v>0</v>
      </c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</row>
    <row r="517" spans="1:60" ht="22.5" outlineLevel="1" x14ac:dyDescent="0.2">
      <c r="A517" s="175">
        <v>150</v>
      </c>
      <c r="B517" s="176" t="s">
        <v>677</v>
      </c>
      <c r="C517" s="185" t="s">
        <v>678</v>
      </c>
      <c r="D517" s="177" t="s">
        <v>219</v>
      </c>
      <c r="E517" s="178">
        <v>174</v>
      </c>
      <c r="F517" s="179"/>
      <c r="G517" s="180">
        <f>ROUND(E517*F517,2)</f>
        <v>0</v>
      </c>
      <c r="H517" s="179"/>
      <c r="I517" s="180">
        <f>ROUND(E517*H517,2)</f>
        <v>0</v>
      </c>
      <c r="J517" s="179"/>
      <c r="K517" s="180">
        <f>ROUND(E517*J517,2)</f>
        <v>0</v>
      </c>
      <c r="L517" s="180">
        <v>21</v>
      </c>
      <c r="M517" s="180">
        <f>G517*(1+L517/100)</f>
        <v>0</v>
      </c>
      <c r="N517" s="180">
        <v>7.9710000000000003E-2</v>
      </c>
      <c r="O517" s="180">
        <f>ROUND(E517*N517,2)</f>
        <v>13.87</v>
      </c>
      <c r="P517" s="180">
        <v>0</v>
      </c>
      <c r="Q517" s="180">
        <f>ROUND(E517*P517,2)</f>
        <v>0</v>
      </c>
      <c r="R517" s="180" t="s">
        <v>194</v>
      </c>
      <c r="S517" s="180" t="s">
        <v>142</v>
      </c>
      <c r="T517" s="181" t="s">
        <v>142</v>
      </c>
      <c r="U517" s="165">
        <v>8.5000000000000006E-2</v>
      </c>
      <c r="V517" s="165">
        <f>ROUND(E517*U517,2)</f>
        <v>14.79</v>
      </c>
      <c r="W517" s="165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 t="s">
        <v>195</v>
      </c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</row>
    <row r="518" spans="1:60" outlineLevel="1" x14ac:dyDescent="0.2">
      <c r="A518" s="163"/>
      <c r="B518" s="164"/>
      <c r="C518" s="272" t="s">
        <v>679</v>
      </c>
      <c r="D518" s="273"/>
      <c r="E518" s="273"/>
      <c r="F518" s="273"/>
      <c r="G518" s="273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 t="s">
        <v>197</v>
      </c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</row>
    <row r="519" spans="1:60" outlineLevel="1" x14ac:dyDescent="0.2">
      <c r="A519" s="163"/>
      <c r="B519" s="164"/>
      <c r="C519" s="263" t="s">
        <v>680</v>
      </c>
      <c r="D519" s="264"/>
      <c r="E519" s="264"/>
      <c r="F519" s="264"/>
      <c r="G519" s="264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 t="s">
        <v>146</v>
      </c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154"/>
      <c r="AZ519" s="154"/>
      <c r="BA519" s="154"/>
      <c r="BB519" s="154"/>
      <c r="BC519" s="154"/>
      <c r="BD519" s="154"/>
      <c r="BE519" s="154"/>
      <c r="BF519" s="154"/>
      <c r="BG519" s="154"/>
      <c r="BH519" s="154"/>
    </row>
    <row r="520" spans="1:60" outlineLevel="1" x14ac:dyDescent="0.2">
      <c r="A520" s="163"/>
      <c r="B520" s="164"/>
      <c r="C520" s="263" t="s">
        <v>681</v>
      </c>
      <c r="D520" s="264"/>
      <c r="E520" s="264"/>
      <c r="F520" s="264"/>
      <c r="G520" s="264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 t="s">
        <v>146</v>
      </c>
      <c r="AH520" s="154"/>
      <c r="AI520" s="154"/>
      <c r="AJ520" s="154"/>
      <c r="AK520" s="154"/>
      <c r="AL520" s="154"/>
      <c r="AM520" s="154"/>
      <c r="AN520" s="154"/>
      <c r="AO520" s="154"/>
      <c r="AP520" s="154"/>
      <c r="AQ520" s="154"/>
      <c r="AR520" s="154"/>
      <c r="AS520" s="154"/>
      <c r="AT520" s="154"/>
      <c r="AU520" s="154"/>
      <c r="AV520" s="154"/>
      <c r="AW520" s="154"/>
      <c r="AX520" s="154"/>
      <c r="AY520" s="154"/>
      <c r="AZ520" s="154"/>
      <c r="BA520" s="154"/>
      <c r="BB520" s="154"/>
      <c r="BC520" s="154"/>
      <c r="BD520" s="154"/>
      <c r="BE520" s="154"/>
      <c r="BF520" s="154"/>
      <c r="BG520" s="154"/>
      <c r="BH520" s="154"/>
    </row>
    <row r="521" spans="1:60" outlineLevel="1" x14ac:dyDescent="0.2">
      <c r="A521" s="163"/>
      <c r="B521" s="164"/>
      <c r="C521" s="205" t="s">
        <v>682</v>
      </c>
      <c r="D521" s="189"/>
      <c r="E521" s="190">
        <v>16</v>
      </c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 t="s">
        <v>199</v>
      </c>
      <c r="AH521" s="154">
        <v>0</v>
      </c>
      <c r="AI521" s="154"/>
      <c r="AJ521" s="154"/>
      <c r="AK521" s="154"/>
      <c r="AL521" s="154"/>
      <c r="AM521" s="154"/>
      <c r="AN521" s="154"/>
      <c r="AO521" s="154"/>
      <c r="AP521" s="154"/>
      <c r="AQ521" s="154"/>
      <c r="AR521" s="154"/>
      <c r="AS521" s="154"/>
      <c r="AT521" s="154"/>
      <c r="AU521" s="154"/>
      <c r="AV521" s="154"/>
      <c r="AW521" s="154"/>
      <c r="AX521" s="154"/>
      <c r="AY521" s="154"/>
      <c r="AZ521" s="154"/>
      <c r="BA521" s="154"/>
      <c r="BB521" s="154"/>
      <c r="BC521" s="154"/>
      <c r="BD521" s="154"/>
      <c r="BE521" s="154"/>
      <c r="BF521" s="154"/>
      <c r="BG521" s="154"/>
      <c r="BH521" s="154"/>
    </row>
    <row r="522" spans="1:60" outlineLevel="1" x14ac:dyDescent="0.2">
      <c r="A522" s="163"/>
      <c r="B522" s="164"/>
      <c r="C522" s="205" t="s">
        <v>683</v>
      </c>
      <c r="D522" s="189"/>
      <c r="E522" s="190">
        <v>158</v>
      </c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 t="s">
        <v>199</v>
      </c>
      <c r="AH522" s="154">
        <v>0</v>
      </c>
      <c r="AI522" s="154"/>
      <c r="AJ522" s="154"/>
      <c r="AK522" s="154"/>
      <c r="AL522" s="154"/>
      <c r="AM522" s="154"/>
      <c r="AN522" s="154"/>
      <c r="AO522" s="154"/>
      <c r="AP522" s="154"/>
      <c r="AQ522" s="154"/>
      <c r="AR522" s="154"/>
      <c r="AS522" s="154"/>
      <c r="AT522" s="154"/>
      <c r="AU522" s="154"/>
      <c r="AV522" s="154"/>
      <c r="AW522" s="154"/>
      <c r="AX522" s="154"/>
      <c r="AY522" s="154"/>
      <c r="AZ522" s="154"/>
      <c r="BA522" s="154"/>
      <c r="BB522" s="154"/>
      <c r="BC522" s="154"/>
      <c r="BD522" s="154"/>
      <c r="BE522" s="154"/>
      <c r="BF522" s="154"/>
      <c r="BG522" s="154"/>
      <c r="BH522" s="154"/>
    </row>
    <row r="523" spans="1:60" ht="22.5" outlineLevel="1" x14ac:dyDescent="0.2">
      <c r="A523" s="175">
        <v>151</v>
      </c>
      <c r="B523" s="176" t="s">
        <v>684</v>
      </c>
      <c r="C523" s="185" t="s">
        <v>685</v>
      </c>
      <c r="D523" s="177" t="s">
        <v>219</v>
      </c>
      <c r="E523" s="178">
        <v>190</v>
      </c>
      <c r="F523" s="179"/>
      <c r="G523" s="180">
        <f>ROUND(E523*F523,2)</f>
        <v>0</v>
      </c>
      <c r="H523" s="179"/>
      <c r="I523" s="180">
        <f>ROUND(E523*H523,2)</f>
        <v>0</v>
      </c>
      <c r="J523" s="179"/>
      <c r="K523" s="180">
        <f>ROUND(E523*J523,2)</f>
        <v>0</v>
      </c>
      <c r="L523" s="180">
        <v>21</v>
      </c>
      <c r="M523" s="180">
        <f>G523*(1+L523/100)</f>
        <v>0</v>
      </c>
      <c r="N523" s="180">
        <v>9.9710000000000007E-2</v>
      </c>
      <c r="O523" s="180">
        <f>ROUND(E523*N523,2)</f>
        <v>18.940000000000001</v>
      </c>
      <c r="P523" s="180">
        <v>0</v>
      </c>
      <c r="Q523" s="180">
        <f>ROUND(E523*P523,2)</f>
        <v>0</v>
      </c>
      <c r="R523" s="180" t="s">
        <v>194</v>
      </c>
      <c r="S523" s="180" t="s">
        <v>142</v>
      </c>
      <c r="T523" s="181" t="s">
        <v>142</v>
      </c>
      <c r="U523" s="165">
        <v>0.11900000000000001</v>
      </c>
      <c r="V523" s="165">
        <f>ROUND(E523*U523,2)</f>
        <v>22.61</v>
      </c>
      <c r="W523" s="165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 t="s">
        <v>195</v>
      </c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  <c r="AS523" s="154"/>
      <c r="AT523" s="154"/>
      <c r="AU523" s="154"/>
      <c r="AV523" s="154"/>
      <c r="AW523" s="154"/>
      <c r="AX523" s="154"/>
      <c r="AY523" s="154"/>
      <c r="AZ523" s="154"/>
      <c r="BA523" s="154"/>
      <c r="BB523" s="154"/>
      <c r="BC523" s="154"/>
      <c r="BD523" s="154"/>
      <c r="BE523" s="154"/>
      <c r="BF523" s="154"/>
      <c r="BG523" s="154"/>
      <c r="BH523" s="154"/>
    </row>
    <row r="524" spans="1:60" outlineLevel="1" x14ac:dyDescent="0.2">
      <c r="A524" s="163"/>
      <c r="B524" s="164"/>
      <c r="C524" s="272" t="s">
        <v>679</v>
      </c>
      <c r="D524" s="273"/>
      <c r="E524" s="273"/>
      <c r="F524" s="273"/>
      <c r="G524" s="273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 t="s">
        <v>197</v>
      </c>
      <c r="AH524" s="154"/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4"/>
      <c r="AT524" s="154"/>
      <c r="AU524" s="154"/>
      <c r="AV524" s="154"/>
      <c r="AW524" s="154"/>
      <c r="AX524" s="154"/>
      <c r="AY524" s="154"/>
      <c r="AZ524" s="154"/>
      <c r="BA524" s="154"/>
      <c r="BB524" s="154"/>
      <c r="BC524" s="154"/>
      <c r="BD524" s="154"/>
      <c r="BE524" s="154"/>
      <c r="BF524" s="154"/>
      <c r="BG524" s="154"/>
      <c r="BH524" s="154"/>
    </row>
    <row r="525" spans="1:60" outlineLevel="1" x14ac:dyDescent="0.2">
      <c r="A525" s="163"/>
      <c r="B525" s="164"/>
      <c r="C525" s="263" t="s">
        <v>680</v>
      </c>
      <c r="D525" s="264"/>
      <c r="E525" s="264"/>
      <c r="F525" s="264"/>
      <c r="G525" s="264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 t="s">
        <v>146</v>
      </c>
      <c r="AH525" s="154"/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4"/>
      <c r="AT525" s="154"/>
      <c r="AU525" s="154"/>
      <c r="AV525" s="154"/>
      <c r="AW525" s="154"/>
      <c r="AX525" s="154"/>
      <c r="AY525" s="154"/>
      <c r="AZ525" s="154"/>
      <c r="BA525" s="154"/>
      <c r="BB525" s="154"/>
      <c r="BC525" s="154"/>
      <c r="BD525" s="154"/>
      <c r="BE525" s="154"/>
      <c r="BF525" s="154"/>
      <c r="BG525" s="154"/>
      <c r="BH525" s="154"/>
    </row>
    <row r="526" spans="1:60" outlineLevel="1" x14ac:dyDescent="0.2">
      <c r="A526" s="163"/>
      <c r="B526" s="164"/>
      <c r="C526" s="263" t="s">
        <v>681</v>
      </c>
      <c r="D526" s="264"/>
      <c r="E526" s="264"/>
      <c r="F526" s="264"/>
      <c r="G526" s="264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 t="s">
        <v>146</v>
      </c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4"/>
      <c r="AT526" s="154"/>
      <c r="AU526" s="154"/>
      <c r="AV526" s="154"/>
      <c r="AW526" s="154"/>
      <c r="AX526" s="154"/>
      <c r="AY526" s="154"/>
      <c r="AZ526" s="154"/>
      <c r="BA526" s="154"/>
      <c r="BB526" s="154"/>
      <c r="BC526" s="154"/>
      <c r="BD526" s="154"/>
      <c r="BE526" s="154"/>
      <c r="BF526" s="154"/>
      <c r="BG526" s="154"/>
      <c r="BH526" s="154"/>
    </row>
    <row r="527" spans="1:60" outlineLevel="1" x14ac:dyDescent="0.2">
      <c r="A527" s="163"/>
      <c r="B527" s="164"/>
      <c r="C527" s="205" t="s">
        <v>686</v>
      </c>
      <c r="D527" s="189"/>
      <c r="E527" s="190">
        <v>32</v>
      </c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 t="s">
        <v>199</v>
      </c>
      <c r="AH527" s="154">
        <v>0</v>
      </c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4"/>
      <c r="AT527" s="154"/>
      <c r="AU527" s="154"/>
      <c r="AV527" s="154"/>
      <c r="AW527" s="154"/>
      <c r="AX527" s="154"/>
      <c r="AY527" s="154"/>
      <c r="AZ527" s="154"/>
      <c r="BA527" s="154"/>
      <c r="BB527" s="154"/>
      <c r="BC527" s="154"/>
      <c r="BD527" s="154"/>
      <c r="BE527" s="154"/>
      <c r="BF527" s="154"/>
      <c r="BG527" s="154"/>
      <c r="BH527" s="154"/>
    </row>
    <row r="528" spans="1:60" outlineLevel="1" x14ac:dyDescent="0.2">
      <c r="A528" s="163"/>
      <c r="B528" s="164"/>
      <c r="C528" s="205" t="s">
        <v>683</v>
      </c>
      <c r="D528" s="189"/>
      <c r="E528" s="190">
        <v>158</v>
      </c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 t="s">
        <v>199</v>
      </c>
      <c r="AH528" s="154">
        <v>0</v>
      </c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</row>
    <row r="529" spans="1:60" ht="45" outlineLevel="1" x14ac:dyDescent="0.2">
      <c r="A529" s="175">
        <v>152</v>
      </c>
      <c r="B529" s="176" t="s">
        <v>687</v>
      </c>
      <c r="C529" s="185" t="s">
        <v>688</v>
      </c>
      <c r="D529" s="177" t="s">
        <v>219</v>
      </c>
      <c r="E529" s="178">
        <v>374</v>
      </c>
      <c r="F529" s="179"/>
      <c r="G529" s="180">
        <f>ROUND(E529*F529,2)</f>
        <v>0</v>
      </c>
      <c r="H529" s="179"/>
      <c r="I529" s="180">
        <f>ROUND(E529*H529,2)</f>
        <v>0</v>
      </c>
      <c r="J529" s="179"/>
      <c r="K529" s="180">
        <f>ROUND(E529*J529,2)</f>
        <v>0</v>
      </c>
      <c r="L529" s="180">
        <v>21</v>
      </c>
      <c r="M529" s="180">
        <f>G529*(1+L529/100)</f>
        <v>0</v>
      </c>
      <c r="N529" s="180">
        <v>0.22133000000000003</v>
      </c>
      <c r="O529" s="180">
        <f>ROUND(E529*N529,2)</f>
        <v>82.78</v>
      </c>
      <c r="P529" s="180">
        <v>0</v>
      </c>
      <c r="Q529" s="180">
        <f>ROUND(E529*P529,2)</f>
        <v>0</v>
      </c>
      <c r="R529" s="180" t="s">
        <v>194</v>
      </c>
      <c r="S529" s="180" t="s">
        <v>142</v>
      </c>
      <c r="T529" s="181" t="s">
        <v>142</v>
      </c>
      <c r="U529" s="165">
        <v>0.27200000000000002</v>
      </c>
      <c r="V529" s="165">
        <f>ROUND(E529*U529,2)</f>
        <v>101.73</v>
      </c>
      <c r="W529" s="165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 t="s">
        <v>195</v>
      </c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</row>
    <row r="530" spans="1:60" outlineLevel="1" x14ac:dyDescent="0.2">
      <c r="A530" s="163"/>
      <c r="B530" s="164"/>
      <c r="C530" s="272" t="s">
        <v>689</v>
      </c>
      <c r="D530" s="273"/>
      <c r="E530" s="273"/>
      <c r="F530" s="273"/>
      <c r="G530" s="273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 t="s">
        <v>197</v>
      </c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</row>
    <row r="531" spans="1:60" outlineLevel="1" x14ac:dyDescent="0.2">
      <c r="A531" s="163"/>
      <c r="B531" s="164"/>
      <c r="C531" s="263" t="s">
        <v>690</v>
      </c>
      <c r="D531" s="264"/>
      <c r="E531" s="264"/>
      <c r="F531" s="264"/>
      <c r="G531" s="264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 t="s">
        <v>146</v>
      </c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</row>
    <row r="532" spans="1:60" ht="45" outlineLevel="1" x14ac:dyDescent="0.2">
      <c r="A532" s="175">
        <v>153</v>
      </c>
      <c r="B532" s="176" t="s">
        <v>691</v>
      </c>
      <c r="C532" s="185" t="s">
        <v>692</v>
      </c>
      <c r="D532" s="177" t="s">
        <v>219</v>
      </c>
      <c r="E532" s="178">
        <v>465</v>
      </c>
      <c r="F532" s="179"/>
      <c r="G532" s="180">
        <f>ROUND(E532*F532,2)</f>
        <v>0</v>
      </c>
      <c r="H532" s="179"/>
      <c r="I532" s="180">
        <f>ROUND(E532*H532,2)</f>
        <v>0</v>
      </c>
      <c r="J532" s="179"/>
      <c r="K532" s="180">
        <f>ROUND(E532*J532,2)</f>
        <v>0</v>
      </c>
      <c r="L532" s="180">
        <v>21</v>
      </c>
      <c r="M532" s="180">
        <f>G532*(1+L532/100)</f>
        <v>0</v>
      </c>
      <c r="N532" s="180">
        <v>0.26981000000000005</v>
      </c>
      <c r="O532" s="180">
        <f>ROUND(E532*N532,2)</f>
        <v>125.46</v>
      </c>
      <c r="P532" s="180">
        <v>0</v>
      </c>
      <c r="Q532" s="180">
        <f>ROUND(E532*P532,2)</f>
        <v>0</v>
      </c>
      <c r="R532" s="180" t="s">
        <v>194</v>
      </c>
      <c r="S532" s="180" t="s">
        <v>142</v>
      </c>
      <c r="T532" s="181" t="s">
        <v>142</v>
      </c>
      <c r="U532" s="165">
        <v>0.27200000000000002</v>
      </c>
      <c r="V532" s="165">
        <f>ROUND(E532*U532,2)</f>
        <v>126.48</v>
      </c>
      <c r="W532" s="165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 t="s">
        <v>195</v>
      </c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</row>
    <row r="533" spans="1:60" outlineLevel="1" x14ac:dyDescent="0.2">
      <c r="A533" s="163"/>
      <c r="B533" s="164"/>
      <c r="C533" s="272" t="s">
        <v>689</v>
      </c>
      <c r="D533" s="273"/>
      <c r="E533" s="273"/>
      <c r="F533" s="273"/>
      <c r="G533" s="273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 t="s">
        <v>197</v>
      </c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</row>
    <row r="534" spans="1:60" outlineLevel="1" x14ac:dyDescent="0.2">
      <c r="A534" s="163"/>
      <c r="B534" s="164"/>
      <c r="C534" s="263" t="s">
        <v>690</v>
      </c>
      <c r="D534" s="264"/>
      <c r="E534" s="264"/>
      <c r="F534" s="264"/>
      <c r="G534" s="264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 t="s">
        <v>146</v>
      </c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</row>
    <row r="535" spans="1:60" ht="45" outlineLevel="1" x14ac:dyDescent="0.2">
      <c r="A535" s="175">
        <v>154</v>
      </c>
      <c r="B535" s="176" t="s">
        <v>693</v>
      </c>
      <c r="C535" s="185" t="s">
        <v>694</v>
      </c>
      <c r="D535" s="177" t="s">
        <v>219</v>
      </c>
      <c r="E535" s="178">
        <v>399</v>
      </c>
      <c r="F535" s="179"/>
      <c r="G535" s="180">
        <f>ROUND(E535*F535,2)</f>
        <v>0</v>
      </c>
      <c r="H535" s="179"/>
      <c r="I535" s="180">
        <f>ROUND(E535*H535,2)</f>
        <v>0</v>
      </c>
      <c r="J535" s="179"/>
      <c r="K535" s="180">
        <f>ROUND(E535*J535,2)</f>
        <v>0</v>
      </c>
      <c r="L535" s="180">
        <v>21</v>
      </c>
      <c r="M535" s="180">
        <f>G535*(1+L535/100)</f>
        <v>0</v>
      </c>
      <c r="N535" s="180">
        <v>0.19520000000000001</v>
      </c>
      <c r="O535" s="180">
        <f>ROUND(E535*N535,2)</f>
        <v>77.88</v>
      </c>
      <c r="P535" s="180">
        <v>0</v>
      </c>
      <c r="Q535" s="180">
        <f>ROUND(E535*P535,2)</f>
        <v>0</v>
      </c>
      <c r="R535" s="180" t="s">
        <v>194</v>
      </c>
      <c r="S535" s="180" t="s">
        <v>142</v>
      </c>
      <c r="T535" s="181" t="s">
        <v>142</v>
      </c>
      <c r="U535" s="165">
        <v>0.27200000000000002</v>
      </c>
      <c r="V535" s="165">
        <f>ROUND(E535*U535,2)</f>
        <v>108.53</v>
      </c>
      <c r="W535" s="165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 t="s">
        <v>195</v>
      </c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</row>
    <row r="536" spans="1:60" outlineLevel="1" x14ac:dyDescent="0.2">
      <c r="A536" s="163"/>
      <c r="B536" s="164"/>
      <c r="C536" s="272" t="s">
        <v>689</v>
      </c>
      <c r="D536" s="273"/>
      <c r="E536" s="273"/>
      <c r="F536" s="273"/>
      <c r="G536" s="273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 t="s">
        <v>197</v>
      </c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</row>
    <row r="537" spans="1:60" outlineLevel="1" x14ac:dyDescent="0.2">
      <c r="A537" s="163"/>
      <c r="B537" s="164"/>
      <c r="C537" s="263" t="s">
        <v>690</v>
      </c>
      <c r="D537" s="264"/>
      <c r="E537" s="264"/>
      <c r="F537" s="264"/>
      <c r="G537" s="264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 t="s">
        <v>146</v>
      </c>
      <c r="AH537" s="154"/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154"/>
      <c r="AZ537" s="154"/>
      <c r="BA537" s="154"/>
      <c r="BB537" s="154"/>
      <c r="BC537" s="154"/>
      <c r="BD537" s="154"/>
      <c r="BE537" s="154"/>
      <c r="BF537" s="154"/>
      <c r="BG537" s="154"/>
      <c r="BH537" s="154"/>
    </row>
    <row r="538" spans="1:60" ht="45" outlineLevel="1" x14ac:dyDescent="0.2">
      <c r="A538" s="175">
        <v>155</v>
      </c>
      <c r="B538" s="176" t="s">
        <v>695</v>
      </c>
      <c r="C538" s="185" t="s">
        <v>696</v>
      </c>
      <c r="D538" s="177" t="s">
        <v>219</v>
      </c>
      <c r="E538" s="178">
        <v>65</v>
      </c>
      <c r="F538" s="179"/>
      <c r="G538" s="180">
        <f>ROUND(E538*F538,2)</f>
        <v>0</v>
      </c>
      <c r="H538" s="179"/>
      <c r="I538" s="180">
        <f>ROUND(E538*H538,2)</f>
        <v>0</v>
      </c>
      <c r="J538" s="179"/>
      <c r="K538" s="180">
        <f>ROUND(E538*J538,2)</f>
        <v>0</v>
      </c>
      <c r="L538" s="180">
        <v>21</v>
      </c>
      <c r="M538" s="180">
        <f>G538*(1+L538/100)</f>
        <v>0</v>
      </c>
      <c r="N538" s="180">
        <v>0.21116000000000001</v>
      </c>
      <c r="O538" s="180">
        <f>ROUND(E538*N538,2)</f>
        <v>13.73</v>
      </c>
      <c r="P538" s="180">
        <v>0</v>
      </c>
      <c r="Q538" s="180">
        <f>ROUND(E538*P538,2)</f>
        <v>0</v>
      </c>
      <c r="R538" s="180" t="s">
        <v>194</v>
      </c>
      <c r="S538" s="180" t="s">
        <v>142</v>
      </c>
      <c r="T538" s="181" t="s">
        <v>142</v>
      </c>
      <c r="U538" s="165">
        <v>0.27200000000000002</v>
      </c>
      <c r="V538" s="165">
        <f>ROUND(E538*U538,2)</f>
        <v>17.68</v>
      </c>
      <c r="W538" s="165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 t="s">
        <v>195</v>
      </c>
      <c r="AH538" s="154"/>
      <c r="AI538" s="154"/>
      <c r="AJ538" s="154"/>
      <c r="AK538" s="154"/>
      <c r="AL538" s="154"/>
      <c r="AM538" s="154"/>
      <c r="AN538" s="154"/>
      <c r="AO538" s="154"/>
      <c r="AP538" s="154"/>
      <c r="AQ538" s="154"/>
      <c r="AR538" s="154"/>
      <c r="AS538" s="154"/>
      <c r="AT538" s="154"/>
      <c r="AU538" s="154"/>
      <c r="AV538" s="154"/>
      <c r="AW538" s="154"/>
      <c r="AX538" s="154"/>
      <c r="AY538" s="154"/>
      <c r="AZ538" s="154"/>
      <c r="BA538" s="154"/>
      <c r="BB538" s="154"/>
      <c r="BC538" s="154"/>
      <c r="BD538" s="154"/>
      <c r="BE538" s="154"/>
      <c r="BF538" s="154"/>
      <c r="BG538" s="154"/>
      <c r="BH538" s="154"/>
    </row>
    <row r="539" spans="1:60" outlineLevel="1" x14ac:dyDescent="0.2">
      <c r="A539" s="163"/>
      <c r="B539" s="164"/>
      <c r="C539" s="272" t="s">
        <v>689</v>
      </c>
      <c r="D539" s="273"/>
      <c r="E539" s="273"/>
      <c r="F539" s="273"/>
      <c r="G539" s="273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 t="s">
        <v>197</v>
      </c>
      <c r="AH539" s="154"/>
      <c r="AI539" s="154"/>
      <c r="AJ539" s="154"/>
      <c r="AK539" s="154"/>
      <c r="AL539" s="154"/>
      <c r="AM539" s="154"/>
      <c r="AN539" s="154"/>
      <c r="AO539" s="154"/>
      <c r="AP539" s="154"/>
      <c r="AQ539" s="154"/>
      <c r="AR539" s="154"/>
      <c r="AS539" s="154"/>
      <c r="AT539" s="154"/>
      <c r="AU539" s="154"/>
      <c r="AV539" s="154"/>
      <c r="AW539" s="154"/>
      <c r="AX539" s="154"/>
      <c r="AY539" s="154"/>
      <c r="AZ539" s="154"/>
      <c r="BA539" s="154"/>
      <c r="BB539" s="154"/>
      <c r="BC539" s="154"/>
      <c r="BD539" s="154"/>
      <c r="BE539" s="154"/>
      <c r="BF539" s="154"/>
      <c r="BG539" s="154"/>
      <c r="BH539" s="154"/>
    </row>
    <row r="540" spans="1:60" outlineLevel="1" x14ac:dyDescent="0.2">
      <c r="A540" s="163"/>
      <c r="B540" s="164"/>
      <c r="C540" s="263" t="s">
        <v>690</v>
      </c>
      <c r="D540" s="264"/>
      <c r="E540" s="264"/>
      <c r="F540" s="264"/>
      <c r="G540" s="264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 t="s">
        <v>146</v>
      </c>
      <c r="AH540" s="154"/>
      <c r="AI540" s="154"/>
      <c r="AJ540" s="154"/>
      <c r="AK540" s="154"/>
      <c r="AL540" s="154"/>
      <c r="AM540" s="154"/>
      <c r="AN540" s="154"/>
      <c r="AO540" s="154"/>
      <c r="AP540" s="154"/>
      <c r="AQ540" s="154"/>
      <c r="AR540" s="154"/>
      <c r="AS540" s="154"/>
      <c r="AT540" s="154"/>
      <c r="AU540" s="154"/>
      <c r="AV540" s="154"/>
      <c r="AW540" s="154"/>
      <c r="AX540" s="154"/>
      <c r="AY540" s="154"/>
      <c r="AZ540" s="154"/>
      <c r="BA540" s="154"/>
      <c r="BB540" s="154"/>
      <c r="BC540" s="154"/>
      <c r="BD540" s="154"/>
      <c r="BE540" s="154"/>
      <c r="BF540" s="154"/>
      <c r="BG540" s="154"/>
      <c r="BH540" s="154"/>
    </row>
    <row r="541" spans="1:60" outlineLevel="1" x14ac:dyDescent="0.2">
      <c r="A541" s="175">
        <v>156</v>
      </c>
      <c r="B541" s="176" t="s">
        <v>697</v>
      </c>
      <c r="C541" s="185" t="s">
        <v>698</v>
      </c>
      <c r="D541" s="177" t="s">
        <v>219</v>
      </c>
      <c r="E541" s="178">
        <v>48</v>
      </c>
      <c r="F541" s="179"/>
      <c r="G541" s="180">
        <f>ROUND(E541*F541,2)</f>
        <v>0</v>
      </c>
      <c r="H541" s="179"/>
      <c r="I541" s="180">
        <f>ROUND(E541*H541,2)</f>
        <v>0</v>
      </c>
      <c r="J541" s="179"/>
      <c r="K541" s="180">
        <f>ROUND(E541*J541,2)</f>
        <v>0</v>
      </c>
      <c r="L541" s="180">
        <v>21</v>
      </c>
      <c r="M541" s="180">
        <f>G541*(1+L541/100)</f>
        <v>0</v>
      </c>
      <c r="N541" s="180">
        <v>0</v>
      </c>
      <c r="O541" s="180">
        <f>ROUND(E541*N541,2)</f>
        <v>0</v>
      </c>
      <c r="P541" s="180">
        <v>0</v>
      </c>
      <c r="Q541" s="180">
        <f>ROUND(E541*P541,2)</f>
        <v>0</v>
      </c>
      <c r="R541" s="180" t="s">
        <v>194</v>
      </c>
      <c r="S541" s="180" t="s">
        <v>142</v>
      </c>
      <c r="T541" s="181" t="s">
        <v>142</v>
      </c>
      <c r="U541" s="165">
        <v>0.12000000000000001</v>
      </c>
      <c r="V541" s="165">
        <f>ROUND(E541*U541,2)</f>
        <v>5.76</v>
      </c>
      <c r="W541" s="165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 t="s">
        <v>195</v>
      </c>
      <c r="AH541" s="154"/>
      <c r="AI541" s="154"/>
      <c r="AJ541" s="154"/>
      <c r="AK541" s="154"/>
      <c r="AL541" s="154"/>
      <c r="AM541" s="154"/>
      <c r="AN541" s="154"/>
      <c r="AO541" s="154"/>
      <c r="AP541" s="154"/>
      <c r="AQ541" s="154"/>
      <c r="AR541" s="154"/>
      <c r="AS541" s="154"/>
      <c r="AT541" s="154"/>
      <c r="AU541" s="154"/>
      <c r="AV541" s="154"/>
      <c r="AW541" s="154"/>
      <c r="AX541" s="154"/>
      <c r="AY541" s="154"/>
      <c r="AZ541" s="154"/>
      <c r="BA541" s="154"/>
      <c r="BB541" s="154"/>
      <c r="BC541" s="154"/>
      <c r="BD541" s="154"/>
      <c r="BE541" s="154"/>
      <c r="BF541" s="154"/>
      <c r="BG541" s="154"/>
      <c r="BH541" s="154"/>
    </row>
    <row r="542" spans="1:60" outlineLevel="1" x14ac:dyDescent="0.2">
      <c r="A542" s="163"/>
      <c r="B542" s="164"/>
      <c r="C542" s="272" t="s">
        <v>699</v>
      </c>
      <c r="D542" s="273"/>
      <c r="E542" s="273"/>
      <c r="F542" s="273"/>
      <c r="G542" s="273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 t="s">
        <v>197</v>
      </c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  <c r="AU542" s="154"/>
      <c r="AV542" s="154"/>
      <c r="AW542" s="154"/>
      <c r="AX542" s="154"/>
      <c r="AY542" s="154"/>
      <c r="AZ542" s="154"/>
      <c r="BA542" s="154"/>
      <c r="BB542" s="154"/>
      <c r="BC542" s="154"/>
      <c r="BD542" s="154"/>
      <c r="BE542" s="154"/>
      <c r="BF542" s="154"/>
      <c r="BG542" s="154"/>
      <c r="BH542" s="154"/>
    </row>
    <row r="543" spans="1:60" outlineLevel="1" x14ac:dyDescent="0.2">
      <c r="A543" s="163"/>
      <c r="B543" s="164"/>
      <c r="C543" s="205" t="s">
        <v>700</v>
      </c>
      <c r="D543" s="189"/>
      <c r="E543" s="190">
        <v>48</v>
      </c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 t="s">
        <v>199</v>
      </c>
      <c r="AH543" s="154">
        <v>0</v>
      </c>
      <c r="AI543" s="154"/>
      <c r="AJ543" s="154"/>
      <c r="AK543" s="154"/>
      <c r="AL543" s="154"/>
      <c r="AM543" s="154"/>
      <c r="AN543" s="154"/>
      <c r="AO543" s="154"/>
      <c r="AP543" s="154"/>
      <c r="AQ543" s="154"/>
      <c r="AR543" s="154"/>
      <c r="AS543" s="154"/>
      <c r="AT543" s="154"/>
      <c r="AU543" s="154"/>
      <c r="AV543" s="154"/>
      <c r="AW543" s="154"/>
      <c r="AX543" s="154"/>
      <c r="AY543" s="154"/>
      <c r="AZ543" s="154"/>
      <c r="BA543" s="154"/>
      <c r="BB543" s="154"/>
      <c r="BC543" s="154"/>
      <c r="BD543" s="154"/>
      <c r="BE543" s="154"/>
      <c r="BF543" s="154"/>
      <c r="BG543" s="154"/>
      <c r="BH543" s="154"/>
    </row>
    <row r="544" spans="1:60" outlineLevel="1" x14ac:dyDescent="0.2">
      <c r="A544" s="175">
        <v>157</v>
      </c>
      <c r="B544" s="176" t="s">
        <v>701</v>
      </c>
      <c r="C544" s="185" t="s">
        <v>702</v>
      </c>
      <c r="D544" s="177" t="s">
        <v>219</v>
      </c>
      <c r="E544" s="178">
        <v>48</v>
      </c>
      <c r="F544" s="179"/>
      <c r="G544" s="180">
        <f>ROUND(E544*F544,2)</f>
        <v>0</v>
      </c>
      <c r="H544" s="179"/>
      <c r="I544" s="180">
        <f>ROUND(E544*H544,2)</f>
        <v>0</v>
      </c>
      <c r="J544" s="179"/>
      <c r="K544" s="180">
        <f>ROUND(E544*J544,2)</f>
        <v>0</v>
      </c>
      <c r="L544" s="180">
        <v>21</v>
      </c>
      <c r="M544" s="180">
        <f>G544*(1+L544/100)</f>
        <v>0</v>
      </c>
      <c r="N544" s="180">
        <v>0</v>
      </c>
      <c r="O544" s="180">
        <f>ROUND(E544*N544,2)</f>
        <v>0</v>
      </c>
      <c r="P544" s="180">
        <v>0</v>
      </c>
      <c r="Q544" s="180">
        <f>ROUND(E544*P544,2)</f>
        <v>0</v>
      </c>
      <c r="R544" s="180" t="s">
        <v>194</v>
      </c>
      <c r="S544" s="180" t="s">
        <v>142</v>
      </c>
      <c r="T544" s="181" t="s">
        <v>142</v>
      </c>
      <c r="U544" s="165">
        <v>3.2000000000000001E-2</v>
      </c>
      <c r="V544" s="165">
        <f>ROUND(E544*U544,2)</f>
        <v>1.54</v>
      </c>
      <c r="W544" s="165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 t="s">
        <v>195</v>
      </c>
      <c r="AH544" s="154"/>
      <c r="AI544" s="154"/>
      <c r="AJ544" s="154"/>
      <c r="AK544" s="154"/>
      <c r="AL544" s="154"/>
      <c r="AM544" s="154"/>
      <c r="AN544" s="154"/>
      <c r="AO544" s="154"/>
      <c r="AP544" s="154"/>
      <c r="AQ544" s="154"/>
      <c r="AR544" s="154"/>
      <c r="AS544" s="154"/>
      <c r="AT544" s="154"/>
      <c r="AU544" s="154"/>
      <c r="AV544" s="154"/>
      <c r="AW544" s="154"/>
      <c r="AX544" s="154"/>
      <c r="AY544" s="154"/>
      <c r="AZ544" s="154"/>
      <c r="BA544" s="154"/>
      <c r="BB544" s="154"/>
      <c r="BC544" s="154"/>
      <c r="BD544" s="154"/>
      <c r="BE544" s="154"/>
      <c r="BF544" s="154"/>
      <c r="BG544" s="154"/>
      <c r="BH544" s="154"/>
    </row>
    <row r="545" spans="1:60" outlineLevel="1" x14ac:dyDescent="0.2">
      <c r="A545" s="163"/>
      <c r="B545" s="164"/>
      <c r="C545" s="272" t="s">
        <v>703</v>
      </c>
      <c r="D545" s="273"/>
      <c r="E545" s="273"/>
      <c r="F545" s="273"/>
      <c r="G545" s="273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 t="s">
        <v>197</v>
      </c>
      <c r="AH545" s="154"/>
      <c r="AI545" s="154"/>
      <c r="AJ545" s="154"/>
      <c r="AK545" s="154"/>
      <c r="AL545" s="154"/>
      <c r="AM545" s="154"/>
      <c r="AN545" s="154"/>
      <c r="AO545" s="154"/>
      <c r="AP545" s="154"/>
      <c r="AQ545" s="154"/>
      <c r="AR545" s="154"/>
      <c r="AS545" s="154"/>
      <c r="AT545" s="154"/>
      <c r="AU545" s="154"/>
      <c r="AV545" s="154"/>
      <c r="AW545" s="154"/>
      <c r="AX545" s="154"/>
      <c r="AY545" s="154"/>
      <c r="AZ545" s="154"/>
      <c r="BA545" s="154"/>
      <c r="BB545" s="154"/>
      <c r="BC545" s="154"/>
      <c r="BD545" s="154"/>
      <c r="BE545" s="154"/>
      <c r="BF545" s="154"/>
      <c r="BG545" s="154"/>
      <c r="BH545" s="154"/>
    </row>
    <row r="546" spans="1:60" outlineLevel="1" x14ac:dyDescent="0.2">
      <c r="A546" s="163"/>
      <c r="B546" s="164"/>
      <c r="C546" s="205" t="s">
        <v>704</v>
      </c>
      <c r="D546" s="189"/>
      <c r="E546" s="190">
        <v>48</v>
      </c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 t="s">
        <v>199</v>
      </c>
      <c r="AH546" s="154">
        <v>0</v>
      </c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154"/>
      <c r="AZ546" s="154"/>
      <c r="BA546" s="154"/>
      <c r="BB546" s="154"/>
      <c r="BC546" s="154"/>
      <c r="BD546" s="154"/>
      <c r="BE546" s="154"/>
      <c r="BF546" s="154"/>
      <c r="BG546" s="154"/>
      <c r="BH546" s="154"/>
    </row>
    <row r="547" spans="1:60" outlineLevel="1" x14ac:dyDescent="0.2">
      <c r="A547" s="175">
        <v>158</v>
      </c>
      <c r="B547" s="176" t="s">
        <v>705</v>
      </c>
      <c r="C547" s="185" t="s">
        <v>706</v>
      </c>
      <c r="D547" s="177" t="s">
        <v>219</v>
      </c>
      <c r="E547" s="178">
        <v>48</v>
      </c>
      <c r="F547" s="179"/>
      <c r="G547" s="180">
        <f>ROUND(E547*F547,2)</f>
        <v>0</v>
      </c>
      <c r="H547" s="179"/>
      <c r="I547" s="180">
        <f>ROUND(E547*H547,2)</f>
        <v>0</v>
      </c>
      <c r="J547" s="179"/>
      <c r="K547" s="180">
        <f>ROUND(E547*J547,2)</f>
        <v>0</v>
      </c>
      <c r="L547" s="180">
        <v>21</v>
      </c>
      <c r="M547" s="180">
        <f>G547*(1+L547/100)</f>
        <v>0</v>
      </c>
      <c r="N547" s="180">
        <v>0</v>
      </c>
      <c r="O547" s="180">
        <f>ROUND(E547*N547,2)</f>
        <v>0</v>
      </c>
      <c r="P547" s="180">
        <v>0</v>
      </c>
      <c r="Q547" s="180">
        <f>ROUND(E547*P547,2)</f>
        <v>0</v>
      </c>
      <c r="R547" s="180" t="s">
        <v>194</v>
      </c>
      <c r="S547" s="180" t="s">
        <v>142</v>
      </c>
      <c r="T547" s="181" t="s">
        <v>142</v>
      </c>
      <c r="U547" s="165">
        <v>7.400000000000001E-2</v>
      </c>
      <c r="V547" s="165">
        <f>ROUND(E547*U547,2)</f>
        <v>3.55</v>
      </c>
      <c r="W547" s="165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 t="s">
        <v>195</v>
      </c>
      <c r="AH547" s="154"/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  <c r="BC547" s="154"/>
      <c r="BD547" s="154"/>
      <c r="BE547" s="154"/>
      <c r="BF547" s="154"/>
      <c r="BG547" s="154"/>
      <c r="BH547" s="154"/>
    </row>
    <row r="548" spans="1:60" outlineLevel="1" x14ac:dyDescent="0.2">
      <c r="A548" s="163"/>
      <c r="B548" s="164"/>
      <c r="C548" s="272" t="s">
        <v>703</v>
      </c>
      <c r="D548" s="273"/>
      <c r="E548" s="273"/>
      <c r="F548" s="273"/>
      <c r="G548" s="273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 t="s">
        <v>197</v>
      </c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  <c r="BC548" s="154"/>
      <c r="BD548" s="154"/>
      <c r="BE548" s="154"/>
      <c r="BF548" s="154"/>
      <c r="BG548" s="154"/>
      <c r="BH548" s="154"/>
    </row>
    <row r="549" spans="1:60" outlineLevel="1" x14ac:dyDescent="0.2">
      <c r="A549" s="163"/>
      <c r="B549" s="164"/>
      <c r="C549" s="205" t="s">
        <v>707</v>
      </c>
      <c r="D549" s="189"/>
      <c r="E549" s="190">
        <v>48</v>
      </c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 t="s">
        <v>199</v>
      </c>
      <c r="AH549" s="154">
        <v>0</v>
      </c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154"/>
      <c r="AZ549" s="154"/>
      <c r="BA549" s="154"/>
      <c r="BB549" s="154"/>
      <c r="BC549" s="154"/>
      <c r="BD549" s="154"/>
      <c r="BE549" s="154"/>
      <c r="BF549" s="154"/>
      <c r="BG549" s="154"/>
      <c r="BH549" s="154"/>
    </row>
    <row r="550" spans="1:60" outlineLevel="1" x14ac:dyDescent="0.2">
      <c r="A550" s="175">
        <v>159</v>
      </c>
      <c r="B550" s="176" t="s">
        <v>708</v>
      </c>
      <c r="C550" s="185" t="s">
        <v>709</v>
      </c>
      <c r="D550" s="177" t="s">
        <v>219</v>
      </c>
      <c r="E550" s="178">
        <v>48</v>
      </c>
      <c r="F550" s="179"/>
      <c r="G550" s="180">
        <f>ROUND(E550*F550,2)</f>
        <v>0</v>
      </c>
      <c r="H550" s="179"/>
      <c r="I550" s="180">
        <f>ROUND(E550*H550,2)</f>
        <v>0</v>
      </c>
      <c r="J550" s="179"/>
      <c r="K550" s="180">
        <f>ROUND(E550*J550,2)</f>
        <v>0</v>
      </c>
      <c r="L550" s="180">
        <v>21</v>
      </c>
      <c r="M550" s="180">
        <f>G550*(1+L550/100)</f>
        <v>0</v>
      </c>
      <c r="N550" s="180">
        <v>4.0000000000000001E-3</v>
      </c>
      <c r="O550" s="180">
        <f>ROUND(E550*N550,2)</f>
        <v>0.19</v>
      </c>
      <c r="P550" s="180">
        <v>0</v>
      </c>
      <c r="Q550" s="180">
        <f>ROUND(E550*P550,2)</f>
        <v>0</v>
      </c>
      <c r="R550" s="180"/>
      <c r="S550" s="180" t="s">
        <v>179</v>
      </c>
      <c r="T550" s="181" t="s">
        <v>143</v>
      </c>
      <c r="U550" s="165">
        <v>4.6000000000000006E-2</v>
      </c>
      <c r="V550" s="165">
        <f>ROUND(E550*U550,2)</f>
        <v>2.21</v>
      </c>
      <c r="W550" s="165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 t="s">
        <v>195</v>
      </c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  <c r="BD550" s="154"/>
      <c r="BE550" s="154"/>
      <c r="BF550" s="154"/>
      <c r="BG550" s="154"/>
      <c r="BH550" s="154"/>
    </row>
    <row r="551" spans="1:60" ht="22.5" outlineLevel="1" x14ac:dyDescent="0.2">
      <c r="A551" s="163"/>
      <c r="B551" s="164"/>
      <c r="C551" s="261" t="s">
        <v>710</v>
      </c>
      <c r="D551" s="262"/>
      <c r="E551" s="262"/>
      <c r="F551" s="262"/>
      <c r="G551" s="262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 t="s">
        <v>146</v>
      </c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154"/>
      <c r="AZ551" s="154"/>
      <c r="BA551" s="182" t="str">
        <f>C551</f>
        <v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v>
      </c>
      <c r="BB551" s="154"/>
      <c r="BC551" s="154"/>
      <c r="BD551" s="154"/>
      <c r="BE551" s="154"/>
      <c r="BF551" s="154"/>
      <c r="BG551" s="154"/>
      <c r="BH551" s="154"/>
    </row>
    <row r="552" spans="1:60" outlineLevel="1" x14ac:dyDescent="0.2">
      <c r="A552" s="163"/>
      <c r="B552" s="164"/>
      <c r="C552" s="205" t="s">
        <v>711</v>
      </c>
      <c r="D552" s="189"/>
      <c r="E552" s="190">
        <v>48</v>
      </c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 t="s">
        <v>199</v>
      </c>
      <c r="AH552" s="154">
        <v>5</v>
      </c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  <c r="BD552" s="154"/>
      <c r="BE552" s="154"/>
      <c r="BF552" s="154"/>
      <c r="BG552" s="154"/>
      <c r="BH552" s="154"/>
    </row>
    <row r="553" spans="1:60" ht="22.5" outlineLevel="1" x14ac:dyDescent="0.2">
      <c r="A553" s="175">
        <v>160</v>
      </c>
      <c r="B553" s="176" t="s">
        <v>712</v>
      </c>
      <c r="C553" s="185" t="s">
        <v>713</v>
      </c>
      <c r="D553" s="177" t="s">
        <v>358</v>
      </c>
      <c r="E553" s="178">
        <v>10</v>
      </c>
      <c r="F553" s="179"/>
      <c r="G553" s="180">
        <f>ROUND(E553*F553,2)</f>
        <v>0</v>
      </c>
      <c r="H553" s="179"/>
      <c r="I553" s="180">
        <f>ROUND(E553*H553,2)</f>
        <v>0</v>
      </c>
      <c r="J553" s="179"/>
      <c r="K553" s="180">
        <f>ROUND(E553*J553,2)</f>
        <v>0</v>
      </c>
      <c r="L553" s="180">
        <v>21</v>
      </c>
      <c r="M553" s="180">
        <f>G553*(1+L553/100)</f>
        <v>0</v>
      </c>
      <c r="N553" s="180">
        <v>5.1000000000000004E-3</v>
      </c>
      <c r="O553" s="180">
        <f>ROUND(E553*N553,2)</f>
        <v>0.05</v>
      </c>
      <c r="P553" s="180">
        <v>0</v>
      </c>
      <c r="Q553" s="180">
        <f>ROUND(E553*P553,2)</f>
        <v>0</v>
      </c>
      <c r="R553" s="180" t="s">
        <v>461</v>
      </c>
      <c r="S553" s="180" t="s">
        <v>142</v>
      </c>
      <c r="T553" s="181" t="s">
        <v>142</v>
      </c>
      <c r="U553" s="165">
        <v>0</v>
      </c>
      <c r="V553" s="165">
        <f>ROUND(E553*U553,2)</f>
        <v>0</v>
      </c>
      <c r="W553" s="165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 t="s">
        <v>462</v>
      </c>
      <c r="AH553" s="154"/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  <c r="BC553" s="154"/>
      <c r="BD553" s="154"/>
      <c r="BE553" s="154"/>
      <c r="BF553" s="154"/>
      <c r="BG553" s="154"/>
      <c r="BH553" s="154"/>
    </row>
    <row r="554" spans="1:60" outlineLevel="1" x14ac:dyDescent="0.2">
      <c r="A554" s="163"/>
      <c r="B554" s="164"/>
      <c r="C554" s="205" t="s">
        <v>714</v>
      </c>
      <c r="D554" s="189"/>
      <c r="E554" s="190">
        <v>6</v>
      </c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 t="s">
        <v>199</v>
      </c>
      <c r="AH554" s="154">
        <v>0</v>
      </c>
      <c r="AI554" s="154"/>
      <c r="AJ554" s="154"/>
      <c r="AK554" s="154"/>
      <c r="AL554" s="154"/>
      <c r="AM554" s="154"/>
      <c r="AN554" s="154"/>
      <c r="AO554" s="154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154"/>
      <c r="AZ554" s="154"/>
      <c r="BA554" s="154"/>
      <c r="BB554" s="154"/>
      <c r="BC554" s="154"/>
      <c r="BD554" s="154"/>
      <c r="BE554" s="154"/>
      <c r="BF554" s="154"/>
      <c r="BG554" s="154"/>
      <c r="BH554" s="154"/>
    </row>
    <row r="555" spans="1:60" outlineLevel="1" x14ac:dyDescent="0.2">
      <c r="A555" s="163"/>
      <c r="B555" s="164"/>
      <c r="C555" s="205" t="s">
        <v>715</v>
      </c>
      <c r="D555" s="189"/>
      <c r="E555" s="190">
        <v>1</v>
      </c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 t="s">
        <v>199</v>
      </c>
      <c r="AH555" s="154">
        <v>0</v>
      </c>
      <c r="AI555" s="154"/>
      <c r="AJ555" s="154"/>
      <c r="AK555" s="154"/>
      <c r="AL555" s="154"/>
      <c r="AM555" s="154"/>
      <c r="AN555" s="154"/>
      <c r="AO555" s="154"/>
      <c r="AP555" s="154"/>
      <c r="AQ555" s="154"/>
      <c r="AR555" s="154"/>
      <c r="AS555" s="154"/>
      <c r="AT555" s="154"/>
      <c r="AU555" s="154"/>
      <c r="AV555" s="154"/>
      <c r="AW555" s="154"/>
      <c r="AX555" s="154"/>
      <c r="AY555" s="154"/>
      <c r="AZ555" s="154"/>
      <c r="BA555" s="154"/>
      <c r="BB555" s="154"/>
      <c r="BC555" s="154"/>
      <c r="BD555" s="154"/>
      <c r="BE555" s="154"/>
      <c r="BF555" s="154"/>
      <c r="BG555" s="154"/>
      <c r="BH555" s="154"/>
    </row>
    <row r="556" spans="1:60" outlineLevel="1" x14ac:dyDescent="0.2">
      <c r="A556" s="163"/>
      <c r="B556" s="164"/>
      <c r="C556" s="205" t="s">
        <v>716</v>
      </c>
      <c r="D556" s="189"/>
      <c r="E556" s="190">
        <v>1</v>
      </c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 t="s">
        <v>199</v>
      </c>
      <c r="AH556" s="154">
        <v>0</v>
      </c>
      <c r="AI556" s="154"/>
      <c r="AJ556" s="154"/>
      <c r="AK556" s="154"/>
      <c r="AL556" s="154"/>
      <c r="AM556" s="154"/>
      <c r="AN556" s="154"/>
      <c r="AO556" s="154"/>
      <c r="AP556" s="154"/>
      <c r="AQ556" s="154"/>
      <c r="AR556" s="154"/>
      <c r="AS556" s="154"/>
      <c r="AT556" s="154"/>
      <c r="AU556" s="154"/>
      <c r="AV556" s="154"/>
      <c r="AW556" s="154"/>
      <c r="AX556" s="154"/>
      <c r="AY556" s="154"/>
      <c r="AZ556" s="154"/>
      <c r="BA556" s="154"/>
      <c r="BB556" s="154"/>
      <c r="BC556" s="154"/>
      <c r="BD556" s="154"/>
      <c r="BE556" s="154"/>
      <c r="BF556" s="154"/>
      <c r="BG556" s="154"/>
      <c r="BH556" s="154"/>
    </row>
    <row r="557" spans="1:60" outlineLevel="1" x14ac:dyDescent="0.2">
      <c r="A557" s="163"/>
      <c r="B557" s="164"/>
      <c r="C557" s="205" t="s">
        <v>717</v>
      </c>
      <c r="D557" s="189"/>
      <c r="E557" s="190">
        <v>2</v>
      </c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 t="s">
        <v>199</v>
      </c>
      <c r="AH557" s="154">
        <v>0</v>
      </c>
      <c r="AI557" s="154"/>
      <c r="AJ557" s="154"/>
      <c r="AK557" s="154"/>
      <c r="AL557" s="154"/>
      <c r="AM557" s="154"/>
      <c r="AN557" s="154"/>
      <c r="AO557" s="154"/>
      <c r="AP557" s="154"/>
      <c r="AQ557" s="154"/>
      <c r="AR557" s="154"/>
      <c r="AS557" s="154"/>
      <c r="AT557" s="154"/>
      <c r="AU557" s="154"/>
      <c r="AV557" s="154"/>
      <c r="AW557" s="154"/>
      <c r="AX557" s="154"/>
      <c r="AY557" s="154"/>
      <c r="AZ557" s="154"/>
      <c r="BA557" s="154"/>
      <c r="BB557" s="154"/>
      <c r="BC557" s="154"/>
      <c r="BD557" s="154"/>
      <c r="BE557" s="154"/>
      <c r="BF557" s="154"/>
      <c r="BG557" s="154"/>
      <c r="BH557" s="154"/>
    </row>
    <row r="558" spans="1:60" ht="22.5" outlineLevel="1" x14ac:dyDescent="0.2">
      <c r="A558" s="175">
        <v>161</v>
      </c>
      <c r="B558" s="176" t="s">
        <v>718</v>
      </c>
      <c r="C558" s="185" t="s">
        <v>719</v>
      </c>
      <c r="D558" s="177" t="s">
        <v>358</v>
      </c>
      <c r="E558" s="178">
        <v>1</v>
      </c>
      <c r="F558" s="179"/>
      <c r="G558" s="180">
        <f>ROUND(E558*F558,2)</f>
        <v>0</v>
      </c>
      <c r="H558" s="179"/>
      <c r="I558" s="180">
        <f>ROUND(E558*H558,2)</f>
        <v>0</v>
      </c>
      <c r="J558" s="179"/>
      <c r="K558" s="180">
        <f>ROUND(E558*J558,2)</f>
        <v>0</v>
      </c>
      <c r="L558" s="180">
        <v>21</v>
      </c>
      <c r="M558" s="180">
        <f>G558*(1+L558/100)</f>
        <v>0</v>
      </c>
      <c r="N558" s="180">
        <v>5.1000000000000004E-3</v>
      </c>
      <c r="O558" s="180">
        <f>ROUND(E558*N558,2)</f>
        <v>0.01</v>
      </c>
      <c r="P558" s="180">
        <v>0</v>
      </c>
      <c r="Q558" s="180">
        <f>ROUND(E558*P558,2)</f>
        <v>0</v>
      </c>
      <c r="R558" s="180" t="s">
        <v>461</v>
      </c>
      <c r="S558" s="180" t="s">
        <v>142</v>
      </c>
      <c r="T558" s="181" t="s">
        <v>142</v>
      </c>
      <c r="U558" s="165">
        <v>0</v>
      </c>
      <c r="V558" s="165">
        <f>ROUND(E558*U558,2)</f>
        <v>0</v>
      </c>
      <c r="W558" s="165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 t="s">
        <v>462</v>
      </c>
      <c r="AH558" s="154"/>
      <c r="AI558" s="154"/>
      <c r="AJ558" s="154"/>
      <c r="AK558" s="154"/>
      <c r="AL558" s="154"/>
      <c r="AM558" s="154"/>
      <c r="AN558" s="154"/>
      <c r="AO558" s="154"/>
      <c r="AP558" s="154"/>
      <c r="AQ558" s="154"/>
      <c r="AR558" s="154"/>
      <c r="AS558" s="154"/>
      <c r="AT558" s="154"/>
      <c r="AU558" s="154"/>
      <c r="AV558" s="154"/>
      <c r="AW558" s="154"/>
      <c r="AX558" s="154"/>
      <c r="AY558" s="154"/>
      <c r="AZ558" s="154"/>
      <c r="BA558" s="154"/>
      <c r="BB558" s="154"/>
      <c r="BC558" s="154"/>
      <c r="BD558" s="154"/>
      <c r="BE558" s="154"/>
      <c r="BF558" s="154"/>
      <c r="BG558" s="154"/>
      <c r="BH558" s="154"/>
    </row>
    <row r="559" spans="1:60" outlineLevel="1" x14ac:dyDescent="0.2">
      <c r="A559" s="163"/>
      <c r="B559" s="164"/>
      <c r="C559" s="205" t="s">
        <v>720</v>
      </c>
      <c r="D559" s="189"/>
      <c r="E559" s="190">
        <v>1</v>
      </c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 t="s">
        <v>199</v>
      </c>
      <c r="AH559" s="154">
        <v>0</v>
      </c>
      <c r="AI559" s="154"/>
      <c r="AJ559" s="154"/>
      <c r="AK559" s="154"/>
      <c r="AL559" s="154"/>
      <c r="AM559" s="154"/>
      <c r="AN559" s="154"/>
      <c r="AO559" s="154"/>
      <c r="AP559" s="154"/>
      <c r="AQ559" s="154"/>
      <c r="AR559" s="154"/>
      <c r="AS559" s="154"/>
      <c r="AT559" s="154"/>
      <c r="AU559" s="154"/>
      <c r="AV559" s="154"/>
      <c r="AW559" s="154"/>
      <c r="AX559" s="154"/>
      <c r="AY559" s="154"/>
      <c r="AZ559" s="154"/>
      <c r="BA559" s="154"/>
      <c r="BB559" s="154"/>
      <c r="BC559" s="154"/>
      <c r="BD559" s="154"/>
      <c r="BE559" s="154"/>
      <c r="BF559" s="154"/>
      <c r="BG559" s="154"/>
      <c r="BH559" s="154"/>
    </row>
    <row r="560" spans="1:60" ht="22.5" outlineLevel="1" x14ac:dyDescent="0.2">
      <c r="A560" s="175">
        <v>162</v>
      </c>
      <c r="B560" s="176" t="s">
        <v>721</v>
      </c>
      <c r="C560" s="185" t="s">
        <v>722</v>
      </c>
      <c r="D560" s="177" t="s">
        <v>358</v>
      </c>
      <c r="E560" s="178">
        <v>2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80">
        <v>5.1000000000000004E-3</v>
      </c>
      <c r="O560" s="180">
        <f>ROUND(E560*N560,2)</f>
        <v>0.01</v>
      </c>
      <c r="P560" s="180">
        <v>0</v>
      </c>
      <c r="Q560" s="180">
        <f>ROUND(E560*P560,2)</f>
        <v>0</v>
      </c>
      <c r="R560" s="180" t="s">
        <v>461</v>
      </c>
      <c r="S560" s="180" t="s">
        <v>142</v>
      </c>
      <c r="T560" s="181" t="s">
        <v>142</v>
      </c>
      <c r="U560" s="165">
        <v>0</v>
      </c>
      <c r="V560" s="165">
        <f>ROUND(E560*U560,2)</f>
        <v>0</v>
      </c>
      <c r="W560" s="165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 t="s">
        <v>462</v>
      </c>
      <c r="AH560" s="154"/>
      <c r="AI560" s="154"/>
      <c r="AJ560" s="154"/>
      <c r="AK560" s="154"/>
      <c r="AL560" s="154"/>
      <c r="AM560" s="154"/>
      <c r="AN560" s="154"/>
      <c r="AO560" s="154"/>
      <c r="AP560" s="154"/>
      <c r="AQ560" s="154"/>
      <c r="AR560" s="154"/>
      <c r="AS560" s="154"/>
      <c r="AT560" s="154"/>
      <c r="AU560" s="154"/>
      <c r="AV560" s="154"/>
      <c r="AW560" s="154"/>
      <c r="AX560" s="154"/>
      <c r="AY560" s="154"/>
      <c r="AZ560" s="154"/>
      <c r="BA560" s="154"/>
      <c r="BB560" s="154"/>
      <c r="BC560" s="154"/>
      <c r="BD560" s="154"/>
      <c r="BE560" s="154"/>
      <c r="BF560" s="154"/>
      <c r="BG560" s="154"/>
      <c r="BH560" s="154"/>
    </row>
    <row r="561" spans="1:60" outlineLevel="1" x14ac:dyDescent="0.2">
      <c r="A561" s="163"/>
      <c r="B561" s="164"/>
      <c r="C561" s="205" t="s">
        <v>723</v>
      </c>
      <c r="D561" s="189"/>
      <c r="E561" s="190">
        <v>2</v>
      </c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 t="s">
        <v>199</v>
      </c>
      <c r="AH561" s="154">
        <v>0</v>
      </c>
      <c r="AI561" s="154"/>
      <c r="AJ561" s="154"/>
      <c r="AK561" s="154"/>
      <c r="AL561" s="154"/>
      <c r="AM561" s="154"/>
      <c r="AN561" s="154"/>
      <c r="AO561" s="154"/>
      <c r="AP561" s="154"/>
      <c r="AQ561" s="154"/>
      <c r="AR561" s="154"/>
      <c r="AS561" s="154"/>
      <c r="AT561" s="154"/>
      <c r="AU561" s="154"/>
      <c r="AV561" s="154"/>
      <c r="AW561" s="154"/>
      <c r="AX561" s="154"/>
      <c r="AY561" s="154"/>
      <c r="AZ561" s="154"/>
      <c r="BA561" s="154"/>
      <c r="BB561" s="154"/>
      <c r="BC561" s="154"/>
      <c r="BD561" s="154"/>
      <c r="BE561" s="154"/>
      <c r="BF561" s="154"/>
      <c r="BG561" s="154"/>
      <c r="BH561" s="154"/>
    </row>
    <row r="562" spans="1:60" ht="22.5" outlineLevel="1" x14ac:dyDescent="0.2">
      <c r="A562" s="175">
        <v>163</v>
      </c>
      <c r="B562" s="176" t="s">
        <v>724</v>
      </c>
      <c r="C562" s="185" t="s">
        <v>725</v>
      </c>
      <c r="D562" s="177" t="s">
        <v>358</v>
      </c>
      <c r="E562" s="178">
        <v>1</v>
      </c>
      <c r="F562" s="179"/>
      <c r="G562" s="180">
        <f>ROUND(E562*F562,2)</f>
        <v>0</v>
      </c>
      <c r="H562" s="179"/>
      <c r="I562" s="180">
        <f>ROUND(E562*H562,2)</f>
        <v>0</v>
      </c>
      <c r="J562" s="179"/>
      <c r="K562" s="180">
        <f>ROUND(E562*J562,2)</f>
        <v>0</v>
      </c>
      <c r="L562" s="180">
        <v>21</v>
      </c>
      <c r="M562" s="180">
        <f>G562*(1+L562/100)</f>
        <v>0</v>
      </c>
      <c r="N562" s="180">
        <v>5.1000000000000004E-3</v>
      </c>
      <c r="O562" s="180">
        <f>ROUND(E562*N562,2)</f>
        <v>0.01</v>
      </c>
      <c r="P562" s="180">
        <v>0</v>
      </c>
      <c r="Q562" s="180">
        <f>ROUND(E562*P562,2)</f>
        <v>0</v>
      </c>
      <c r="R562" s="180" t="s">
        <v>461</v>
      </c>
      <c r="S562" s="180" t="s">
        <v>142</v>
      </c>
      <c r="T562" s="181" t="s">
        <v>142</v>
      </c>
      <c r="U562" s="165">
        <v>0</v>
      </c>
      <c r="V562" s="165">
        <f>ROUND(E562*U562,2)</f>
        <v>0</v>
      </c>
      <c r="W562" s="165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 t="s">
        <v>462</v>
      </c>
      <c r="AH562" s="154"/>
      <c r="AI562" s="154"/>
      <c r="AJ562" s="154"/>
      <c r="AK562" s="154"/>
      <c r="AL562" s="154"/>
      <c r="AM562" s="154"/>
      <c r="AN562" s="154"/>
      <c r="AO562" s="154"/>
      <c r="AP562" s="154"/>
      <c r="AQ562" s="154"/>
      <c r="AR562" s="154"/>
      <c r="AS562" s="154"/>
      <c r="AT562" s="154"/>
      <c r="AU562" s="154"/>
      <c r="AV562" s="154"/>
      <c r="AW562" s="154"/>
      <c r="AX562" s="154"/>
      <c r="AY562" s="154"/>
      <c r="AZ562" s="154"/>
      <c r="BA562" s="154"/>
      <c r="BB562" s="154"/>
      <c r="BC562" s="154"/>
      <c r="BD562" s="154"/>
      <c r="BE562" s="154"/>
      <c r="BF562" s="154"/>
      <c r="BG562" s="154"/>
      <c r="BH562" s="154"/>
    </row>
    <row r="563" spans="1:60" outlineLevel="1" x14ac:dyDescent="0.2">
      <c r="A563" s="163"/>
      <c r="B563" s="164"/>
      <c r="C563" s="205" t="s">
        <v>726</v>
      </c>
      <c r="D563" s="189"/>
      <c r="E563" s="190">
        <v>1</v>
      </c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 t="s">
        <v>199</v>
      </c>
      <c r="AH563" s="154">
        <v>0</v>
      </c>
      <c r="AI563" s="154"/>
      <c r="AJ563" s="154"/>
      <c r="AK563" s="154"/>
      <c r="AL563" s="154"/>
      <c r="AM563" s="154"/>
      <c r="AN563" s="154"/>
      <c r="AO563" s="154"/>
      <c r="AP563" s="154"/>
      <c r="AQ563" s="154"/>
      <c r="AR563" s="154"/>
      <c r="AS563" s="154"/>
      <c r="AT563" s="154"/>
      <c r="AU563" s="154"/>
      <c r="AV563" s="154"/>
      <c r="AW563" s="154"/>
      <c r="AX563" s="154"/>
      <c r="AY563" s="154"/>
      <c r="AZ563" s="154"/>
      <c r="BA563" s="154"/>
      <c r="BB563" s="154"/>
      <c r="BC563" s="154"/>
      <c r="BD563" s="154"/>
      <c r="BE563" s="154"/>
      <c r="BF563" s="154"/>
      <c r="BG563" s="154"/>
      <c r="BH563" s="154"/>
    </row>
    <row r="564" spans="1:60" outlineLevel="1" x14ac:dyDescent="0.2">
      <c r="A564" s="197">
        <v>164</v>
      </c>
      <c r="B564" s="198" t="s">
        <v>727</v>
      </c>
      <c r="C564" s="208" t="s">
        <v>728</v>
      </c>
      <c r="D564" s="199" t="s">
        <v>358</v>
      </c>
      <c r="E564" s="200">
        <v>1</v>
      </c>
      <c r="F564" s="201"/>
      <c r="G564" s="202">
        <f>ROUND(E564*F564,2)</f>
        <v>0</v>
      </c>
      <c r="H564" s="201"/>
      <c r="I564" s="202">
        <f>ROUND(E564*H564,2)</f>
        <v>0</v>
      </c>
      <c r="J564" s="201"/>
      <c r="K564" s="202">
        <f>ROUND(E564*J564,2)</f>
        <v>0</v>
      </c>
      <c r="L564" s="202">
        <v>21</v>
      </c>
      <c r="M564" s="202">
        <f>G564*(1+L564/100)</f>
        <v>0</v>
      </c>
      <c r="N564" s="202">
        <v>3.0000000000000001E-3</v>
      </c>
      <c r="O564" s="202">
        <f>ROUND(E564*N564,2)</f>
        <v>0</v>
      </c>
      <c r="P564" s="202">
        <v>0</v>
      </c>
      <c r="Q564" s="202">
        <f>ROUND(E564*P564,2)</f>
        <v>0</v>
      </c>
      <c r="R564" s="202"/>
      <c r="S564" s="202" t="s">
        <v>179</v>
      </c>
      <c r="T564" s="203" t="s">
        <v>142</v>
      </c>
      <c r="U564" s="165">
        <v>0</v>
      </c>
      <c r="V564" s="165">
        <f>ROUND(E564*U564,2)</f>
        <v>0</v>
      </c>
      <c r="W564" s="165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 t="s">
        <v>462</v>
      </c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</row>
    <row r="565" spans="1:60" outlineLevel="1" x14ac:dyDescent="0.2">
      <c r="A565" s="197">
        <v>165</v>
      </c>
      <c r="B565" s="198" t="s">
        <v>729</v>
      </c>
      <c r="C565" s="208" t="s">
        <v>730</v>
      </c>
      <c r="D565" s="199" t="s">
        <v>358</v>
      </c>
      <c r="E565" s="200">
        <v>7</v>
      </c>
      <c r="F565" s="201"/>
      <c r="G565" s="202">
        <f>ROUND(E565*F565,2)</f>
        <v>0</v>
      </c>
      <c r="H565" s="201"/>
      <c r="I565" s="202">
        <f>ROUND(E565*H565,2)</f>
        <v>0</v>
      </c>
      <c r="J565" s="201"/>
      <c r="K565" s="202">
        <f>ROUND(E565*J565,2)</f>
        <v>0</v>
      </c>
      <c r="L565" s="202">
        <v>21</v>
      </c>
      <c r="M565" s="202">
        <f>G565*(1+L565/100)</f>
        <v>0</v>
      </c>
      <c r="N565" s="202">
        <v>0</v>
      </c>
      <c r="O565" s="202">
        <f>ROUND(E565*N565,2)</f>
        <v>0</v>
      </c>
      <c r="P565" s="202">
        <v>0</v>
      </c>
      <c r="Q565" s="202">
        <f>ROUND(E565*P565,2)</f>
        <v>0</v>
      </c>
      <c r="R565" s="202" t="s">
        <v>461</v>
      </c>
      <c r="S565" s="202" t="s">
        <v>142</v>
      </c>
      <c r="T565" s="203" t="s">
        <v>142</v>
      </c>
      <c r="U565" s="165">
        <v>0</v>
      </c>
      <c r="V565" s="165">
        <f>ROUND(E565*U565,2)</f>
        <v>0</v>
      </c>
      <c r="W565" s="165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 t="s">
        <v>462</v>
      </c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</row>
    <row r="566" spans="1:60" outlineLevel="1" x14ac:dyDescent="0.2">
      <c r="A566" s="197">
        <v>166</v>
      </c>
      <c r="B566" s="198" t="s">
        <v>731</v>
      </c>
      <c r="C566" s="208" t="s">
        <v>732</v>
      </c>
      <c r="D566" s="199" t="s">
        <v>358</v>
      </c>
      <c r="E566" s="200">
        <v>6</v>
      </c>
      <c r="F566" s="201"/>
      <c r="G566" s="202">
        <f>ROUND(E566*F566,2)</f>
        <v>0</v>
      </c>
      <c r="H566" s="201"/>
      <c r="I566" s="202">
        <f>ROUND(E566*H566,2)</f>
        <v>0</v>
      </c>
      <c r="J566" s="201"/>
      <c r="K566" s="202">
        <f>ROUND(E566*J566,2)</f>
        <v>0</v>
      </c>
      <c r="L566" s="202">
        <v>21</v>
      </c>
      <c r="M566" s="202">
        <f>G566*(1+L566/100)</f>
        <v>0</v>
      </c>
      <c r="N566" s="202">
        <v>0</v>
      </c>
      <c r="O566" s="202">
        <f>ROUND(E566*N566,2)</f>
        <v>0</v>
      </c>
      <c r="P566" s="202">
        <v>0</v>
      </c>
      <c r="Q566" s="202">
        <f>ROUND(E566*P566,2)</f>
        <v>0</v>
      </c>
      <c r="R566" s="202" t="s">
        <v>461</v>
      </c>
      <c r="S566" s="202" t="s">
        <v>142</v>
      </c>
      <c r="T566" s="203" t="s">
        <v>142</v>
      </c>
      <c r="U566" s="165">
        <v>0</v>
      </c>
      <c r="V566" s="165">
        <f>ROUND(E566*U566,2)</f>
        <v>0</v>
      </c>
      <c r="W566" s="165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 t="s">
        <v>462</v>
      </c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</row>
    <row r="567" spans="1:60" x14ac:dyDescent="0.2">
      <c r="A567" s="169" t="s">
        <v>137</v>
      </c>
      <c r="B567" s="170" t="s">
        <v>93</v>
      </c>
      <c r="C567" s="184" t="s">
        <v>94</v>
      </c>
      <c r="D567" s="171"/>
      <c r="E567" s="172"/>
      <c r="F567" s="173"/>
      <c r="G567" s="173">
        <f>SUMIF(AG568:AG575,"&lt;&gt;NOR",G568:G575)</f>
        <v>0</v>
      </c>
      <c r="H567" s="173"/>
      <c r="I567" s="173">
        <f>SUM(I568:I575)</f>
        <v>0</v>
      </c>
      <c r="J567" s="173"/>
      <c r="K567" s="173">
        <f>SUM(K568:K575)</f>
        <v>0</v>
      </c>
      <c r="L567" s="173"/>
      <c r="M567" s="173">
        <f>SUM(M568:M575)</f>
        <v>0</v>
      </c>
      <c r="N567" s="173"/>
      <c r="O567" s="173">
        <f>SUM(O568:O575)</f>
        <v>17.46</v>
      </c>
      <c r="P567" s="173"/>
      <c r="Q567" s="173">
        <f>SUM(Q568:Q575)</f>
        <v>0</v>
      </c>
      <c r="R567" s="173"/>
      <c r="S567" s="173"/>
      <c r="T567" s="174"/>
      <c r="U567" s="168"/>
      <c r="V567" s="168">
        <f>SUM(V568:V575)</f>
        <v>30.15</v>
      </c>
      <c r="W567" s="168"/>
      <c r="AG567" t="s">
        <v>138</v>
      </c>
    </row>
    <row r="568" spans="1:60" outlineLevel="1" x14ac:dyDescent="0.2">
      <c r="A568" s="175">
        <v>167</v>
      </c>
      <c r="B568" s="176" t="s">
        <v>733</v>
      </c>
      <c r="C568" s="185" t="s">
        <v>734</v>
      </c>
      <c r="D568" s="177" t="s">
        <v>233</v>
      </c>
      <c r="E568" s="178">
        <v>8.7750000000000004</v>
      </c>
      <c r="F568" s="179"/>
      <c r="G568" s="180">
        <f>ROUND(E568*F568,2)</f>
        <v>0</v>
      </c>
      <c r="H568" s="179"/>
      <c r="I568" s="180">
        <f>ROUND(E568*H568,2)</f>
        <v>0</v>
      </c>
      <c r="J568" s="179"/>
      <c r="K568" s="180">
        <f>ROUND(E568*J568,2)</f>
        <v>0</v>
      </c>
      <c r="L568" s="180">
        <v>21</v>
      </c>
      <c r="M568" s="180">
        <f>G568*(1+L568/100)</f>
        <v>0</v>
      </c>
      <c r="N568" s="180">
        <v>1.8051000000000001</v>
      </c>
      <c r="O568" s="180">
        <f>ROUND(E568*N568,2)</f>
        <v>15.84</v>
      </c>
      <c r="P568" s="180">
        <v>0</v>
      </c>
      <c r="Q568" s="180">
        <f>ROUND(E568*P568,2)</f>
        <v>0</v>
      </c>
      <c r="R568" s="180" t="s">
        <v>388</v>
      </c>
      <c r="S568" s="180" t="s">
        <v>142</v>
      </c>
      <c r="T568" s="181" t="s">
        <v>142</v>
      </c>
      <c r="U568" s="165">
        <v>2.68</v>
      </c>
      <c r="V568" s="165">
        <f>ROUND(E568*U568,2)</f>
        <v>23.52</v>
      </c>
      <c r="W568" s="165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 t="s">
        <v>195</v>
      </c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</row>
    <row r="569" spans="1:60" outlineLevel="1" x14ac:dyDescent="0.2">
      <c r="A569" s="163"/>
      <c r="B569" s="164"/>
      <c r="C569" s="261" t="s">
        <v>735</v>
      </c>
      <c r="D569" s="262"/>
      <c r="E569" s="262"/>
      <c r="F569" s="262"/>
      <c r="G569" s="262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 t="s">
        <v>146</v>
      </c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82" t="str">
        <f>C569</f>
        <v>Výplň šachty suspenzí, případně zásyp vhodným kamenivem se zhutněním (Edef=45 Mpa) po úroveň zemní pláně.</v>
      </c>
      <c r="BB569" s="154"/>
      <c r="BC569" s="154"/>
      <c r="BD569" s="154"/>
      <c r="BE569" s="154"/>
      <c r="BF569" s="154"/>
      <c r="BG569" s="154"/>
      <c r="BH569" s="154"/>
    </row>
    <row r="570" spans="1:60" outlineLevel="1" x14ac:dyDescent="0.2">
      <c r="A570" s="163"/>
      <c r="B570" s="164"/>
      <c r="C570" s="205" t="s">
        <v>736</v>
      </c>
      <c r="D570" s="189"/>
      <c r="E570" s="190">
        <v>8.7750000000000004</v>
      </c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 t="s">
        <v>199</v>
      </c>
      <c r="AH570" s="154">
        <v>0</v>
      </c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</row>
    <row r="571" spans="1:60" outlineLevel="1" x14ac:dyDescent="0.2">
      <c r="A571" s="175">
        <v>168</v>
      </c>
      <c r="B571" s="176" t="s">
        <v>737</v>
      </c>
      <c r="C571" s="185" t="s">
        <v>738</v>
      </c>
      <c r="D571" s="177" t="s">
        <v>739</v>
      </c>
      <c r="E571" s="178">
        <v>50</v>
      </c>
      <c r="F571" s="179"/>
      <c r="G571" s="180">
        <f>ROUND(E571*F571,2)</f>
        <v>0</v>
      </c>
      <c r="H571" s="179"/>
      <c r="I571" s="180">
        <f>ROUND(E571*H571,2)</f>
        <v>0</v>
      </c>
      <c r="J571" s="179"/>
      <c r="K571" s="180">
        <f>ROUND(E571*J571,2)</f>
        <v>0</v>
      </c>
      <c r="L571" s="180">
        <v>21</v>
      </c>
      <c r="M571" s="180">
        <f>G571*(1+L571/100)</f>
        <v>0</v>
      </c>
      <c r="N571" s="180">
        <v>3.184E-2</v>
      </c>
      <c r="O571" s="180">
        <f>ROUND(E571*N571,2)</f>
        <v>1.59</v>
      </c>
      <c r="P571" s="180">
        <v>0</v>
      </c>
      <c r="Q571" s="180">
        <f>ROUND(E571*P571,2)</f>
        <v>0</v>
      </c>
      <c r="R571" s="180" t="s">
        <v>388</v>
      </c>
      <c r="S571" s="180" t="s">
        <v>142</v>
      </c>
      <c r="T571" s="181" t="s">
        <v>142</v>
      </c>
      <c r="U571" s="165">
        <v>0.13269</v>
      </c>
      <c r="V571" s="165">
        <f>ROUND(E571*U571,2)</f>
        <v>6.63</v>
      </c>
      <c r="W571" s="165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 t="s">
        <v>195</v>
      </c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</row>
    <row r="572" spans="1:60" outlineLevel="1" x14ac:dyDescent="0.2">
      <c r="A572" s="163"/>
      <c r="B572" s="164"/>
      <c r="C572" s="261" t="s">
        <v>740</v>
      </c>
      <c r="D572" s="262"/>
      <c r="E572" s="262"/>
      <c r="F572" s="262"/>
      <c r="G572" s="262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 t="s">
        <v>146</v>
      </c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</row>
    <row r="573" spans="1:60" outlineLevel="1" x14ac:dyDescent="0.2">
      <c r="A573" s="163"/>
      <c r="B573" s="164"/>
      <c r="C573" s="205" t="s">
        <v>741</v>
      </c>
      <c r="D573" s="189"/>
      <c r="E573" s="190">
        <v>50</v>
      </c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 t="s">
        <v>199</v>
      </c>
      <c r="AH573" s="154">
        <v>0</v>
      </c>
      <c r="AI573" s="154"/>
      <c r="AJ573" s="154"/>
      <c r="AK573" s="154"/>
      <c r="AL573" s="154"/>
      <c r="AM573" s="154"/>
      <c r="AN573" s="154"/>
      <c r="AO573" s="154"/>
      <c r="AP573" s="154"/>
      <c r="AQ573" s="154"/>
      <c r="AR573" s="154"/>
      <c r="AS573" s="154"/>
      <c r="AT573" s="154"/>
      <c r="AU573" s="154"/>
      <c r="AV573" s="154"/>
      <c r="AW573" s="154"/>
      <c r="AX573" s="154"/>
      <c r="AY573" s="154"/>
      <c r="AZ573" s="154"/>
      <c r="BA573" s="154"/>
      <c r="BB573" s="154"/>
      <c r="BC573" s="154"/>
      <c r="BD573" s="154"/>
      <c r="BE573" s="154"/>
      <c r="BF573" s="154"/>
      <c r="BG573" s="154"/>
      <c r="BH573" s="154"/>
    </row>
    <row r="574" spans="1:60" outlineLevel="1" x14ac:dyDescent="0.2">
      <c r="A574" s="175">
        <v>169</v>
      </c>
      <c r="B574" s="176" t="s">
        <v>742</v>
      </c>
      <c r="C574" s="185" t="s">
        <v>743</v>
      </c>
      <c r="D574" s="177" t="s">
        <v>358</v>
      </c>
      <c r="E574" s="178">
        <v>1</v>
      </c>
      <c r="F574" s="179"/>
      <c r="G574" s="180">
        <f>ROUND(E574*F574,2)</f>
        <v>0</v>
      </c>
      <c r="H574" s="179"/>
      <c r="I574" s="180">
        <f>ROUND(E574*H574,2)</f>
        <v>0</v>
      </c>
      <c r="J574" s="179"/>
      <c r="K574" s="180">
        <f>ROUND(E574*J574,2)</f>
        <v>0</v>
      </c>
      <c r="L574" s="180">
        <v>21</v>
      </c>
      <c r="M574" s="180">
        <f>G574*(1+L574/100)</f>
        <v>0</v>
      </c>
      <c r="N574" s="180">
        <v>3.0000000000000002E-2</v>
      </c>
      <c r="O574" s="180">
        <f>ROUND(E574*N574,2)</f>
        <v>0.03</v>
      </c>
      <c r="P574" s="180">
        <v>0</v>
      </c>
      <c r="Q574" s="180">
        <f>ROUND(E574*P574,2)</f>
        <v>0</v>
      </c>
      <c r="R574" s="180"/>
      <c r="S574" s="180" t="s">
        <v>179</v>
      </c>
      <c r="T574" s="181" t="s">
        <v>143</v>
      </c>
      <c r="U574" s="165">
        <v>0</v>
      </c>
      <c r="V574" s="165">
        <f>ROUND(E574*U574,2)</f>
        <v>0</v>
      </c>
      <c r="W574" s="165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 t="s">
        <v>195</v>
      </c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154"/>
      <c r="AZ574" s="154"/>
      <c r="BA574" s="154"/>
      <c r="BB574" s="154"/>
      <c r="BC574" s="154"/>
      <c r="BD574" s="154"/>
      <c r="BE574" s="154"/>
      <c r="BF574" s="154"/>
      <c r="BG574" s="154"/>
      <c r="BH574" s="154"/>
    </row>
    <row r="575" spans="1:60" outlineLevel="1" x14ac:dyDescent="0.2">
      <c r="A575" s="163"/>
      <c r="B575" s="164"/>
      <c r="C575" s="261" t="s">
        <v>744</v>
      </c>
      <c r="D575" s="262"/>
      <c r="E575" s="262"/>
      <c r="F575" s="262"/>
      <c r="G575" s="262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 t="s">
        <v>146</v>
      </c>
      <c r="AH575" s="154"/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154"/>
      <c r="AZ575" s="154"/>
      <c r="BA575" s="182" t="str">
        <f>C575</f>
        <v>Odpadkový koš odvezen a uložen na meziskládku a dovezen zpět na místo upotřebení. Nezapočteno do odvozu a uložení na skládku.</v>
      </c>
      <c r="BB575" s="154"/>
      <c r="BC575" s="154"/>
      <c r="BD575" s="154"/>
      <c r="BE575" s="154"/>
      <c r="BF575" s="154"/>
      <c r="BG575" s="154"/>
      <c r="BH575" s="154"/>
    </row>
    <row r="576" spans="1:60" x14ac:dyDescent="0.2">
      <c r="A576" s="169" t="s">
        <v>137</v>
      </c>
      <c r="B576" s="170" t="s">
        <v>95</v>
      </c>
      <c r="C576" s="184" t="s">
        <v>96</v>
      </c>
      <c r="D576" s="171"/>
      <c r="E576" s="172"/>
      <c r="F576" s="173"/>
      <c r="G576" s="173">
        <f>SUMIF(AG577:AG580,"&lt;&gt;NOR",G577:G580)</f>
        <v>0</v>
      </c>
      <c r="H576" s="173"/>
      <c r="I576" s="173">
        <f>SUM(I577:I580)</f>
        <v>0</v>
      </c>
      <c r="J576" s="173"/>
      <c r="K576" s="173">
        <f>SUM(K577:K580)</f>
        <v>0</v>
      </c>
      <c r="L576" s="173"/>
      <c r="M576" s="173">
        <f>SUM(M577:M580)</f>
        <v>0</v>
      </c>
      <c r="N576" s="173"/>
      <c r="O576" s="173">
        <f>SUM(O577:O580)</f>
        <v>0</v>
      </c>
      <c r="P576" s="173"/>
      <c r="Q576" s="173">
        <f>SUM(Q577:Q580)</f>
        <v>0.27</v>
      </c>
      <c r="R576" s="173"/>
      <c r="S576" s="173"/>
      <c r="T576" s="174"/>
      <c r="U576" s="168"/>
      <c r="V576" s="168">
        <f>SUM(V577:V580)</f>
        <v>2.8</v>
      </c>
      <c r="W576" s="168"/>
      <c r="AG576" t="s">
        <v>138</v>
      </c>
    </row>
    <row r="577" spans="1:60" ht="33.75" outlineLevel="1" x14ac:dyDescent="0.2">
      <c r="A577" s="175">
        <v>170</v>
      </c>
      <c r="B577" s="176" t="s">
        <v>745</v>
      </c>
      <c r="C577" s="185" t="s">
        <v>746</v>
      </c>
      <c r="D577" s="177" t="s">
        <v>358</v>
      </c>
      <c r="E577" s="178">
        <v>3</v>
      </c>
      <c r="F577" s="179"/>
      <c r="G577" s="180">
        <f>ROUND(E577*F577,2)</f>
        <v>0</v>
      </c>
      <c r="H577" s="179"/>
      <c r="I577" s="180">
        <f>ROUND(E577*H577,2)</f>
        <v>0</v>
      </c>
      <c r="J577" s="179"/>
      <c r="K577" s="180">
        <f>ROUND(E577*J577,2)</f>
        <v>0</v>
      </c>
      <c r="L577" s="180">
        <v>21</v>
      </c>
      <c r="M577" s="180">
        <f>G577*(1+L577/100)</f>
        <v>0</v>
      </c>
      <c r="N577" s="180">
        <v>0</v>
      </c>
      <c r="O577" s="180">
        <f>ROUND(E577*N577,2)</f>
        <v>0</v>
      </c>
      <c r="P577" s="180">
        <v>8.2000000000000003E-2</v>
      </c>
      <c r="Q577" s="180">
        <f>ROUND(E577*P577,2)</f>
        <v>0.25</v>
      </c>
      <c r="R577" s="180" t="s">
        <v>194</v>
      </c>
      <c r="S577" s="180" t="s">
        <v>142</v>
      </c>
      <c r="T577" s="181" t="s">
        <v>142</v>
      </c>
      <c r="U577" s="165">
        <v>0.58800000000000008</v>
      </c>
      <c r="V577" s="165">
        <f>ROUND(E577*U577,2)</f>
        <v>1.76</v>
      </c>
      <c r="W577" s="165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 t="s">
        <v>195</v>
      </c>
      <c r="AH577" s="154"/>
      <c r="AI577" s="154"/>
      <c r="AJ577" s="154"/>
      <c r="AK577" s="154"/>
      <c r="AL577" s="154"/>
      <c r="AM577" s="154"/>
      <c r="AN577" s="154"/>
      <c r="AO577" s="154"/>
      <c r="AP577" s="154"/>
      <c r="AQ577" s="154"/>
      <c r="AR577" s="154"/>
      <c r="AS577" s="154"/>
      <c r="AT577" s="154"/>
      <c r="AU577" s="154"/>
      <c r="AV577" s="154"/>
      <c r="AW577" s="154"/>
      <c r="AX577" s="154"/>
      <c r="AY577" s="154"/>
      <c r="AZ577" s="154"/>
      <c r="BA577" s="154"/>
      <c r="BB577" s="154"/>
      <c r="BC577" s="154"/>
      <c r="BD577" s="154"/>
      <c r="BE577" s="154"/>
      <c r="BF577" s="154"/>
      <c r="BG577" s="154"/>
      <c r="BH577" s="154"/>
    </row>
    <row r="578" spans="1:60" outlineLevel="1" x14ac:dyDescent="0.2">
      <c r="A578" s="163"/>
      <c r="B578" s="164"/>
      <c r="C578" s="272" t="s">
        <v>747</v>
      </c>
      <c r="D578" s="273"/>
      <c r="E578" s="273"/>
      <c r="F578" s="273"/>
      <c r="G578" s="273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 t="s">
        <v>197</v>
      </c>
      <c r="AH578" s="154"/>
      <c r="AI578" s="154"/>
      <c r="AJ578" s="154"/>
      <c r="AK578" s="154"/>
      <c r="AL578" s="154"/>
      <c r="AM578" s="154"/>
      <c r="AN578" s="154"/>
      <c r="AO578" s="154"/>
      <c r="AP578" s="154"/>
      <c r="AQ578" s="154"/>
      <c r="AR578" s="154"/>
      <c r="AS578" s="154"/>
      <c r="AT578" s="154"/>
      <c r="AU578" s="154"/>
      <c r="AV578" s="154"/>
      <c r="AW578" s="154"/>
      <c r="AX578" s="154"/>
      <c r="AY578" s="154"/>
      <c r="AZ578" s="154"/>
      <c r="BA578" s="182" t="str">
        <f>C578</f>
        <v>s uložením hmot na skládku na vzdálenost do 3 m nebo s naložením na dopravní prostředek, se zásypem jam a jeho zhutněním</v>
      </c>
      <c r="BB578" s="154"/>
      <c r="BC578" s="154"/>
      <c r="BD578" s="154"/>
      <c r="BE578" s="154"/>
      <c r="BF578" s="154"/>
      <c r="BG578" s="154"/>
      <c r="BH578" s="154"/>
    </row>
    <row r="579" spans="1:60" outlineLevel="1" x14ac:dyDescent="0.2">
      <c r="A579" s="175">
        <v>171</v>
      </c>
      <c r="B579" s="176" t="s">
        <v>748</v>
      </c>
      <c r="C579" s="185" t="s">
        <v>749</v>
      </c>
      <c r="D579" s="177" t="s">
        <v>358</v>
      </c>
      <c r="E579" s="178">
        <v>6</v>
      </c>
      <c r="F579" s="179"/>
      <c r="G579" s="180">
        <f>ROUND(E579*F579,2)</f>
        <v>0</v>
      </c>
      <c r="H579" s="179"/>
      <c r="I579" s="180">
        <f>ROUND(E579*H579,2)</f>
        <v>0</v>
      </c>
      <c r="J579" s="179"/>
      <c r="K579" s="180">
        <f>ROUND(E579*J579,2)</f>
        <v>0</v>
      </c>
      <c r="L579" s="180">
        <v>21</v>
      </c>
      <c r="M579" s="180">
        <f>G579*(1+L579/100)</f>
        <v>0</v>
      </c>
      <c r="N579" s="180">
        <v>0</v>
      </c>
      <c r="O579" s="180">
        <f>ROUND(E579*N579,2)</f>
        <v>0</v>
      </c>
      <c r="P579" s="180">
        <v>4.0000000000000001E-3</v>
      </c>
      <c r="Q579" s="180">
        <f>ROUND(E579*P579,2)</f>
        <v>0.02</v>
      </c>
      <c r="R579" s="180" t="s">
        <v>194</v>
      </c>
      <c r="S579" s="180" t="s">
        <v>142</v>
      </c>
      <c r="T579" s="181" t="s">
        <v>142</v>
      </c>
      <c r="U579" s="165">
        <v>0.17400000000000002</v>
      </c>
      <c r="V579" s="165">
        <f>ROUND(E579*U579,2)</f>
        <v>1.04</v>
      </c>
      <c r="W579" s="165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 t="s">
        <v>195</v>
      </c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  <c r="BC579" s="154"/>
      <c r="BD579" s="154"/>
      <c r="BE579" s="154"/>
      <c r="BF579" s="154"/>
      <c r="BG579" s="154"/>
      <c r="BH579" s="154"/>
    </row>
    <row r="580" spans="1:60" outlineLevel="1" x14ac:dyDescent="0.2">
      <c r="A580" s="163"/>
      <c r="B580" s="164"/>
      <c r="C580" s="272" t="s">
        <v>750</v>
      </c>
      <c r="D580" s="273"/>
      <c r="E580" s="273"/>
      <c r="F580" s="273"/>
      <c r="G580" s="273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 t="s">
        <v>197</v>
      </c>
      <c r="AH580" s="154"/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4"/>
      <c r="AT580" s="154"/>
      <c r="AU580" s="154"/>
      <c r="AV580" s="154"/>
      <c r="AW580" s="154"/>
      <c r="AX580" s="154"/>
      <c r="AY580" s="154"/>
      <c r="AZ580" s="154"/>
      <c r="BA580" s="154"/>
      <c r="BB580" s="154"/>
      <c r="BC580" s="154"/>
      <c r="BD580" s="154"/>
      <c r="BE580" s="154"/>
      <c r="BF580" s="154"/>
      <c r="BG580" s="154"/>
      <c r="BH580" s="154"/>
    </row>
    <row r="581" spans="1:60" x14ac:dyDescent="0.2">
      <c r="A581" s="169" t="s">
        <v>137</v>
      </c>
      <c r="B581" s="170" t="s">
        <v>97</v>
      </c>
      <c r="C581" s="184" t="s">
        <v>98</v>
      </c>
      <c r="D581" s="171"/>
      <c r="E581" s="172"/>
      <c r="F581" s="173"/>
      <c r="G581" s="173">
        <f>SUMIF(AG582:AG592,"&lt;&gt;NOR",G582:G592)</f>
        <v>0</v>
      </c>
      <c r="H581" s="173"/>
      <c r="I581" s="173">
        <f>SUM(I582:I592)</f>
        <v>0</v>
      </c>
      <c r="J581" s="173"/>
      <c r="K581" s="173">
        <f>SUM(K582:K592)</f>
        <v>0</v>
      </c>
      <c r="L581" s="173"/>
      <c r="M581" s="173">
        <f>SUM(M582:M592)</f>
        <v>0</v>
      </c>
      <c r="N581" s="173"/>
      <c r="O581" s="173">
        <f>SUM(O582:O592)</f>
        <v>0</v>
      </c>
      <c r="P581" s="173"/>
      <c r="Q581" s="173">
        <f>SUM(Q582:Q592)</f>
        <v>716.78000000000009</v>
      </c>
      <c r="R581" s="173"/>
      <c r="S581" s="173"/>
      <c r="T581" s="174"/>
      <c r="U581" s="168"/>
      <c r="V581" s="168">
        <f>SUM(V582:V592)</f>
        <v>246.31</v>
      </c>
      <c r="W581" s="168"/>
      <c r="AG581" t="s">
        <v>138</v>
      </c>
    </row>
    <row r="582" spans="1:60" ht="22.5" outlineLevel="1" x14ac:dyDescent="0.2">
      <c r="A582" s="175">
        <v>172</v>
      </c>
      <c r="B582" s="176" t="s">
        <v>751</v>
      </c>
      <c r="C582" s="185" t="s">
        <v>752</v>
      </c>
      <c r="D582" s="177" t="s">
        <v>193</v>
      </c>
      <c r="E582" s="178">
        <v>2131.3000000000002</v>
      </c>
      <c r="F582" s="179"/>
      <c r="G582" s="180">
        <f>ROUND(E582*F582,2)</f>
        <v>0</v>
      </c>
      <c r="H582" s="179"/>
      <c r="I582" s="180">
        <f>ROUND(E582*H582,2)</f>
        <v>0</v>
      </c>
      <c r="J582" s="179"/>
      <c r="K582" s="180">
        <f>ROUND(E582*J582,2)</f>
        <v>0</v>
      </c>
      <c r="L582" s="180">
        <v>21</v>
      </c>
      <c r="M582" s="180">
        <f>G582*(1+L582/100)</f>
        <v>0</v>
      </c>
      <c r="N582" s="180">
        <v>0</v>
      </c>
      <c r="O582" s="180">
        <f>ROUND(E582*N582,2)</f>
        <v>0</v>
      </c>
      <c r="P582" s="180">
        <v>0.11</v>
      </c>
      <c r="Q582" s="180">
        <f>ROUND(E582*P582,2)</f>
        <v>234.44</v>
      </c>
      <c r="R582" s="180" t="s">
        <v>194</v>
      </c>
      <c r="S582" s="180" t="s">
        <v>142</v>
      </c>
      <c r="T582" s="181" t="s">
        <v>142</v>
      </c>
      <c r="U582" s="165">
        <v>4.3000000000000003E-2</v>
      </c>
      <c r="V582" s="165">
        <f>ROUND(E582*U582,2)</f>
        <v>91.65</v>
      </c>
      <c r="W582" s="165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 t="s">
        <v>195</v>
      </c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</row>
    <row r="583" spans="1:60" outlineLevel="1" x14ac:dyDescent="0.2">
      <c r="A583" s="163"/>
      <c r="B583" s="164"/>
      <c r="C583" s="205" t="s">
        <v>753</v>
      </c>
      <c r="D583" s="189"/>
      <c r="E583" s="190">
        <v>2131.3000000000002</v>
      </c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 t="s">
        <v>199</v>
      </c>
      <c r="AH583" s="154">
        <v>0</v>
      </c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</row>
    <row r="584" spans="1:60" ht="22.5" outlineLevel="1" x14ac:dyDescent="0.2">
      <c r="A584" s="175">
        <v>173</v>
      </c>
      <c r="B584" s="176" t="s">
        <v>754</v>
      </c>
      <c r="C584" s="185" t="s">
        <v>755</v>
      </c>
      <c r="D584" s="177" t="s">
        <v>193</v>
      </c>
      <c r="E584" s="178">
        <v>2177.2000000000003</v>
      </c>
      <c r="F584" s="179"/>
      <c r="G584" s="180">
        <f>ROUND(E584*F584,2)</f>
        <v>0</v>
      </c>
      <c r="H584" s="179"/>
      <c r="I584" s="180">
        <f>ROUND(E584*H584,2)</f>
        <v>0</v>
      </c>
      <c r="J584" s="179"/>
      <c r="K584" s="180">
        <f>ROUND(E584*J584,2)</f>
        <v>0</v>
      </c>
      <c r="L584" s="180">
        <v>21</v>
      </c>
      <c r="M584" s="180">
        <f>G584*(1+L584/100)</f>
        <v>0</v>
      </c>
      <c r="N584" s="180">
        <v>0</v>
      </c>
      <c r="O584" s="180">
        <f>ROUND(E584*N584,2)</f>
        <v>0</v>
      </c>
      <c r="P584" s="180">
        <v>0.22</v>
      </c>
      <c r="Q584" s="180">
        <f>ROUND(E584*P584,2)</f>
        <v>478.98</v>
      </c>
      <c r="R584" s="180" t="s">
        <v>194</v>
      </c>
      <c r="S584" s="180" t="s">
        <v>142</v>
      </c>
      <c r="T584" s="181" t="s">
        <v>142</v>
      </c>
      <c r="U584" s="165">
        <v>7.0000000000000007E-2</v>
      </c>
      <c r="V584" s="165">
        <f>ROUND(E584*U584,2)</f>
        <v>152.4</v>
      </c>
      <c r="W584" s="165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 t="s">
        <v>195</v>
      </c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</row>
    <row r="585" spans="1:60" outlineLevel="1" x14ac:dyDescent="0.2">
      <c r="A585" s="163"/>
      <c r="B585" s="164"/>
      <c r="C585" s="205" t="s">
        <v>756</v>
      </c>
      <c r="D585" s="189"/>
      <c r="E585" s="190">
        <v>2131.3000000000002</v>
      </c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 t="s">
        <v>199</v>
      </c>
      <c r="AH585" s="154">
        <v>0</v>
      </c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</row>
    <row r="586" spans="1:60" outlineLevel="1" x14ac:dyDescent="0.2">
      <c r="A586" s="163"/>
      <c r="B586" s="164"/>
      <c r="C586" s="205" t="s">
        <v>757</v>
      </c>
      <c r="D586" s="189"/>
      <c r="E586" s="190">
        <v>45.900000000000006</v>
      </c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 t="s">
        <v>199</v>
      </c>
      <c r="AH586" s="154">
        <v>0</v>
      </c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</row>
    <row r="587" spans="1:60" ht="33.75" outlineLevel="1" x14ac:dyDescent="0.2">
      <c r="A587" s="175">
        <v>174</v>
      </c>
      <c r="B587" s="176" t="s">
        <v>758</v>
      </c>
      <c r="C587" s="185" t="s">
        <v>759</v>
      </c>
      <c r="D587" s="177" t="s">
        <v>193</v>
      </c>
      <c r="E587" s="178">
        <v>50.900000000000006</v>
      </c>
      <c r="F587" s="179"/>
      <c r="G587" s="180">
        <f>ROUND(E587*F587,2)</f>
        <v>0</v>
      </c>
      <c r="H587" s="179"/>
      <c r="I587" s="180">
        <f>ROUND(E587*H587,2)</f>
        <v>0</v>
      </c>
      <c r="J587" s="179"/>
      <c r="K587" s="180">
        <f>ROUND(E587*J587,2)</f>
        <v>0</v>
      </c>
      <c r="L587" s="180">
        <v>21</v>
      </c>
      <c r="M587" s="180">
        <f>G587*(1+L587/100)</f>
        <v>0</v>
      </c>
      <c r="N587" s="180">
        <v>0</v>
      </c>
      <c r="O587" s="180">
        <f>ROUND(E587*N587,2)</f>
        <v>0</v>
      </c>
      <c r="P587" s="180">
        <v>6.6000000000000003E-2</v>
      </c>
      <c r="Q587" s="180">
        <f>ROUND(E587*P587,2)</f>
        <v>3.36</v>
      </c>
      <c r="R587" s="180" t="s">
        <v>194</v>
      </c>
      <c r="S587" s="180" t="s">
        <v>142</v>
      </c>
      <c r="T587" s="181" t="s">
        <v>142</v>
      </c>
      <c r="U587" s="165">
        <v>4.4400000000000002E-2</v>
      </c>
      <c r="V587" s="165">
        <f>ROUND(E587*U587,2)</f>
        <v>2.2599999999999998</v>
      </c>
      <c r="W587" s="165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 t="s">
        <v>195</v>
      </c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</row>
    <row r="588" spans="1:60" ht="22.5" outlineLevel="1" x14ac:dyDescent="0.2">
      <c r="A588" s="163"/>
      <c r="B588" s="164"/>
      <c r="C588" s="272" t="s">
        <v>760</v>
      </c>
      <c r="D588" s="273"/>
      <c r="E588" s="273"/>
      <c r="F588" s="273"/>
      <c r="G588" s="273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 t="s">
        <v>197</v>
      </c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82" t="str">
        <f>C588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88" s="154"/>
      <c r="BC588" s="154"/>
      <c r="BD588" s="154"/>
      <c r="BE588" s="154"/>
      <c r="BF588" s="154"/>
      <c r="BG588" s="154"/>
      <c r="BH588" s="154"/>
    </row>
    <row r="589" spans="1:60" outlineLevel="1" x14ac:dyDescent="0.2">
      <c r="A589" s="163"/>
      <c r="B589" s="164"/>
      <c r="C589" s="205" t="s">
        <v>761</v>
      </c>
      <c r="D589" s="189"/>
      <c r="E589" s="190">
        <v>50.900000000000006</v>
      </c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 t="s">
        <v>199</v>
      </c>
      <c r="AH589" s="154">
        <v>0</v>
      </c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</row>
    <row r="590" spans="1:60" outlineLevel="1" x14ac:dyDescent="0.2">
      <c r="A590" s="175">
        <v>175</v>
      </c>
      <c r="B590" s="176" t="s">
        <v>762</v>
      </c>
      <c r="C590" s="185" t="s">
        <v>763</v>
      </c>
      <c r="D590" s="177" t="s">
        <v>469</v>
      </c>
      <c r="E590" s="178">
        <v>716.78600000000006</v>
      </c>
      <c r="F590" s="179"/>
      <c r="G590" s="180">
        <f>ROUND(E590*F590,2)</f>
        <v>0</v>
      </c>
      <c r="H590" s="179"/>
      <c r="I590" s="180">
        <f>ROUND(E590*H590,2)</f>
        <v>0</v>
      </c>
      <c r="J590" s="179"/>
      <c r="K590" s="180">
        <f>ROUND(E590*J590,2)</f>
        <v>0</v>
      </c>
      <c r="L590" s="180">
        <v>21</v>
      </c>
      <c r="M590" s="180">
        <f>G590*(1+L590/100)</f>
        <v>0</v>
      </c>
      <c r="N590" s="180">
        <v>0</v>
      </c>
      <c r="O590" s="180">
        <f>ROUND(E590*N590,2)</f>
        <v>0</v>
      </c>
      <c r="P590" s="180">
        <v>0</v>
      </c>
      <c r="Q590" s="180">
        <f>ROUND(E590*P590,2)</f>
        <v>0</v>
      </c>
      <c r="R590" s="180"/>
      <c r="S590" s="180" t="s">
        <v>142</v>
      </c>
      <c r="T590" s="181" t="s">
        <v>143</v>
      </c>
      <c r="U590" s="165">
        <v>0</v>
      </c>
      <c r="V590" s="165">
        <f>ROUND(E590*U590,2)</f>
        <v>0</v>
      </c>
      <c r="W590" s="165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 t="s">
        <v>195</v>
      </c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</row>
    <row r="591" spans="1:60" outlineLevel="1" x14ac:dyDescent="0.2">
      <c r="A591" s="163"/>
      <c r="B591" s="164"/>
      <c r="C591" s="261" t="s">
        <v>764</v>
      </c>
      <c r="D591" s="262"/>
      <c r="E591" s="262"/>
      <c r="F591" s="262"/>
      <c r="G591" s="262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 t="s">
        <v>146</v>
      </c>
      <c r="AH591" s="154"/>
      <c r="AI591" s="154"/>
      <c r="AJ591" s="154"/>
      <c r="AK591" s="154"/>
      <c r="AL591" s="154"/>
      <c r="AM591" s="154"/>
      <c r="AN591" s="154"/>
      <c r="AO591" s="154"/>
      <c r="AP591" s="154"/>
      <c r="AQ591" s="154"/>
      <c r="AR591" s="154"/>
      <c r="AS591" s="154"/>
      <c r="AT591" s="154"/>
      <c r="AU591" s="154"/>
      <c r="AV591" s="154"/>
      <c r="AW591" s="154"/>
      <c r="AX591" s="154"/>
      <c r="AY591" s="154"/>
      <c r="AZ591" s="154"/>
      <c r="BA591" s="154"/>
      <c r="BB591" s="154"/>
      <c r="BC591" s="154"/>
      <c r="BD591" s="154"/>
      <c r="BE591" s="154"/>
      <c r="BF591" s="154"/>
      <c r="BG591" s="154"/>
      <c r="BH591" s="154"/>
    </row>
    <row r="592" spans="1:60" outlineLevel="1" x14ac:dyDescent="0.2">
      <c r="A592" s="163"/>
      <c r="B592" s="164"/>
      <c r="C592" s="205" t="s">
        <v>765</v>
      </c>
      <c r="D592" s="189"/>
      <c r="E592" s="190">
        <v>716.78600000000006</v>
      </c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 t="s">
        <v>199</v>
      </c>
      <c r="AH592" s="154">
        <v>0</v>
      </c>
      <c r="AI592" s="154"/>
      <c r="AJ592" s="154"/>
      <c r="AK592" s="154"/>
      <c r="AL592" s="154"/>
      <c r="AM592" s="154"/>
      <c r="AN592" s="154"/>
      <c r="AO592" s="154"/>
      <c r="AP592" s="154"/>
      <c r="AQ592" s="154"/>
      <c r="AR592" s="154"/>
      <c r="AS592" s="154"/>
      <c r="AT592" s="154"/>
      <c r="AU592" s="154"/>
      <c r="AV592" s="154"/>
      <c r="AW592" s="154"/>
      <c r="AX592" s="154"/>
      <c r="AY592" s="154"/>
      <c r="AZ592" s="154"/>
      <c r="BA592" s="154"/>
      <c r="BB592" s="154"/>
      <c r="BC592" s="154"/>
      <c r="BD592" s="154"/>
      <c r="BE592" s="154"/>
      <c r="BF592" s="154"/>
      <c r="BG592" s="154"/>
      <c r="BH592" s="154"/>
    </row>
    <row r="593" spans="1:60" x14ac:dyDescent="0.2">
      <c r="A593" s="169" t="s">
        <v>137</v>
      </c>
      <c r="B593" s="170" t="s">
        <v>99</v>
      </c>
      <c r="C593" s="184" t="s">
        <v>100</v>
      </c>
      <c r="D593" s="171"/>
      <c r="E593" s="172"/>
      <c r="F593" s="173"/>
      <c r="G593" s="173">
        <f>SUMIF(AG594:AG611,"&lt;&gt;NOR",G594:G611)</f>
        <v>0</v>
      </c>
      <c r="H593" s="173"/>
      <c r="I593" s="173">
        <f>SUM(I594:I611)</f>
        <v>0</v>
      </c>
      <c r="J593" s="173"/>
      <c r="K593" s="173">
        <f>SUM(K594:K611)</f>
        <v>0</v>
      </c>
      <c r="L593" s="173"/>
      <c r="M593" s="173">
        <f>SUM(M594:M611)</f>
        <v>0</v>
      </c>
      <c r="N593" s="173"/>
      <c r="O593" s="173">
        <f>SUM(O594:O611)</f>
        <v>0</v>
      </c>
      <c r="P593" s="173"/>
      <c r="Q593" s="173">
        <f>SUM(Q594:Q611)</f>
        <v>0</v>
      </c>
      <c r="R593" s="173"/>
      <c r="S593" s="173"/>
      <c r="T593" s="174"/>
      <c r="U593" s="168"/>
      <c r="V593" s="168">
        <f>SUM(V594:V611)</f>
        <v>208.18</v>
      </c>
      <c r="W593" s="168"/>
      <c r="AG593" t="s">
        <v>138</v>
      </c>
    </row>
    <row r="594" spans="1:60" ht="22.5" outlineLevel="1" x14ac:dyDescent="0.2">
      <c r="A594" s="175">
        <v>176</v>
      </c>
      <c r="B594" s="176" t="s">
        <v>766</v>
      </c>
      <c r="C594" s="185" t="s">
        <v>767</v>
      </c>
      <c r="D594" s="177" t="s">
        <v>219</v>
      </c>
      <c r="E594" s="178">
        <v>620</v>
      </c>
      <c r="F594" s="179"/>
      <c r="G594" s="180">
        <f>ROUND(E594*F594,2)</f>
        <v>0</v>
      </c>
      <c r="H594" s="179"/>
      <c r="I594" s="180">
        <f>ROUND(E594*H594,2)</f>
        <v>0</v>
      </c>
      <c r="J594" s="179"/>
      <c r="K594" s="180">
        <f>ROUND(E594*J594,2)</f>
        <v>0</v>
      </c>
      <c r="L594" s="180">
        <v>21</v>
      </c>
      <c r="M594" s="180">
        <f>G594*(1+L594/100)</f>
        <v>0</v>
      </c>
      <c r="N594" s="180">
        <v>0</v>
      </c>
      <c r="O594" s="180">
        <f>ROUND(E594*N594,2)</f>
        <v>0</v>
      </c>
      <c r="P594" s="180">
        <v>0</v>
      </c>
      <c r="Q594" s="180">
        <f>ROUND(E594*P594,2)</f>
        <v>0</v>
      </c>
      <c r="R594" s="180" t="s">
        <v>194</v>
      </c>
      <c r="S594" s="180" t="s">
        <v>142</v>
      </c>
      <c r="T594" s="181" t="s">
        <v>142</v>
      </c>
      <c r="U594" s="165">
        <v>9.0000000000000011E-2</v>
      </c>
      <c r="V594" s="165">
        <f>ROUND(E594*U594,2)</f>
        <v>55.8</v>
      </c>
      <c r="W594" s="165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 t="s">
        <v>195</v>
      </c>
      <c r="AH594" s="154"/>
      <c r="AI594" s="154"/>
      <c r="AJ594" s="154"/>
      <c r="AK594" s="154"/>
      <c r="AL594" s="154"/>
      <c r="AM594" s="154"/>
      <c r="AN594" s="154"/>
      <c r="AO594" s="154"/>
      <c r="AP594" s="154"/>
      <c r="AQ594" s="154"/>
      <c r="AR594" s="154"/>
      <c r="AS594" s="154"/>
      <c r="AT594" s="154"/>
      <c r="AU594" s="154"/>
      <c r="AV594" s="154"/>
      <c r="AW594" s="154"/>
      <c r="AX594" s="154"/>
      <c r="AY594" s="154"/>
      <c r="AZ594" s="154"/>
      <c r="BA594" s="154"/>
      <c r="BB594" s="154"/>
      <c r="BC594" s="154"/>
      <c r="BD594" s="154"/>
      <c r="BE594" s="154"/>
      <c r="BF594" s="154"/>
      <c r="BG594" s="154"/>
      <c r="BH594" s="154"/>
    </row>
    <row r="595" spans="1:60" ht="22.5" outlineLevel="1" x14ac:dyDescent="0.2">
      <c r="A595" s="163"/>
      <c r="B595" s="164"/>
      <c r="C595" s="272" t="s">
        <v>768</v>
      </c>
      <c r="D595" s="273"/>
      <c r="E595" s="273"/>
      <c r="F595" s="273"/>
      <c r="G595" s="273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 t="s">
        <v>197</v>
      </c>
      <c r="AH595" s="154"/>
      <c r="AI595" s="154"/>
      <c r="AJ595" s="154"/>
      <c r="AK595" s="154"/>
      <c r="AL595" s="154"/>
      <c r="AM595" s="154"/>
      <c r="AN595" s="154"/>
      <c r="AO595" s="154"/>
      <c r="AP595" s="154"/>
      <c r="AQ595" s="154"/>
      <c r="AR595" s="154"/>
      <c r="AS595" s="154"/>
      <c r="AT595" s="154"/>
      <c r="AU595" s="154"/>
      <c r="AV595" s="154"/>
      <c r="AW595" s="154"/>
      <c r="AX595" s="154"/>
      <c r="AY595" s="154"/>
      <c r="AZ595" s="154"/>
      <c r="BA595" s="182" t="str">
        <f>C595</f>
        <v>krajníků, desek nebo panelů od spojovacího materiálu s odklizením a uložením očištěných hmot a spojovacího materiálu na skládku na vzdálenost do 10 m</v>
      </c>
      <c r="BB595" s="154"/>
      <c r="BC595" s="154"/>
      <c r="BD595" s="154"/>
      <c r="BE595" s="154"/>
      <c r="BF595" s="154"/>
      <c r="BG595" s="154"/>
      <c r="BH595" s="154"/>
    </row>
    <row r="596" spans="1:60" outlineLevel="1" x14ac:dyDescent="0.2">
      <c r="A596" s="163"/>
      <c r="B596" s="164"/>
      <c r="C596" s="205" t="s">
        <v>769</v>
      </c>
      <c r="D596" s="189"/>
      <c r="E596" s="190">
        <v>19</v>
      </c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 t="s">
        <v>199</v>
      </c>
      <c r="AH596" s="154">
        <v>5</v>
      </c>
      <c r="AI596" s="154"/>
      <c r="AJ596" s="154"/>
      <c r="AK596" s="154"/>
      <c r="AL596" s="154"/>
      <c r="AM596" s="154"/>
      <c r="AN596" s="154"/>
      <c r="AO596" s="154"/>
      <c r="AP596" s="154"/>
      <c r="AQ596" s="154"/>
      <c r="AR596" s="154"/>
      <c r="AS596" s="154"/>
      <c r="AT596" s="154"/>
      <c r="AU596" s="154"/>
      <c r="AV596" s="154"/>
      <c r="AW596" s="154"/>
      <c r="AX596" s="154"/>
      <c r="AY596" s="154"/>
      <c r="AZ596" s="154"/>
      <c r="BA596" s="154"/>
      <c r="BB596" s="154"/>
      <c r="BC596" s="154"/>
      <c r="BD596" s="154"/>
      <c r="BE596" s="154"/>
      <c r="BF596" s="154"/>
      <c r="BG596" s="154"/>
      <c r="BH596" s="154"/>
    </row>
    <row r="597" spans="1:60" outlineLevel="1" x14ac:dyDescent="0.2">
      <c r="A597" s="163"/>
      <c r="B597" s="164"/>
      <c r="C597" s="205" t="s">
        <v>770</v>
      </c>
      <c r="D597" s="189"/>
      <c r="E597" s="190">
        <v>601</v>
      </c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 t="s">
        <v>199</v>
      </c>
      <c r="AH597" s="154">
        <v>5</v>
      </c>
      <c r="AI597" s="154"/>
      <c r="AJ597" s="154"/>
      <c r="AK597" s="154"/>
      <c r="AL597" s="154"/>
      <c r="AM597" s="154"/>
      <c r="AN597" s="154"/>
      <c r="AO597" s="154"/>
      <c r="AP597" s="154"/>
      <c r="AQ597" s="154"/>
      <c r="AR597" s="154"/>
      <c r="AS597" s="154"/>
      <c r="AT597" s="154"/>
      <c r="AU597" s="154"/>
      <c r="AV597" s="154"/>
      <c r="AW597" s="154"/>
      <c r="AX597" s="154"/>
      <c r="AY597" s="154"/>
      <c r="AZ597" s="154"/>
      <c r="BA597" s="154"/>
      <c r="BB597" s="154"/>
      <c r="BC597" s="154"/>
      <c r="BD597" s="154"/>
      <c r="BE597" s="154"/>
      <c r="BF597" s="154"/>
      <c r="BG597" s="154"/>
      <c r="BH597" s="154"/>
    </row>
    <row r="598" spans="1:60" ht="22.5" outlineLevel="1" x14ac:dyDescent="0.2">
      <c r="A598" s="175">
        <v>177</v>
      </c>
      <c r="B598" s="176" t="s">
        <v>771</v>
      </c>
      <c r="C598" s="185" t="s">
        <v>772</v>
      </c>
      <c r="D598" s="177" t="s">
        <v>193</v>
      </c>
      <c r="E598" s="178">
        <v>931.87</v>
      </c>
      <c r="F598" s="179"/>
      <c r="G598" s="180">
        <f>ROUND(E598*F598,2)</f>
        <v>0</v>
      </c>
      <c r="H598" s="179"/>
      <c r="I598" s="180">
        <f>ROUND(E598*H598,2)</f>
        <v>0</v>
      </c>
      <c r="J598" s="179"/>
      <c r="K598" s="180">
        <f>ROUND(E598*J598,2)</f>
        <v>0</v>
      </c>
      <c r="L598" s="180">
        <v>21</v>
      </c>
      <c r="M598" s="180">
        <f>G598*(1+L598/100)</f>
        <v>0</v>
      </c>
      <c r="N598" s="180">
        <v>0</v>
      </c>
      <c r="O598" s="180">
        <f>ROUND(E598*N598,2)</f>
        <v>0</v>
      </c>
      <c r="P598" s="180">
        <v>0</v>
      </c>
      <c r="Q598" s="180">
        <f>ROUND(E598*P598,2)</f>
        <v>0</v>
      </c>
      <c r="R598" s="180" t="s">
        <v>194</v>
      </c>
      <c r="S598" s="180" t="s">
        <v>142</v>
      </c>
      <c r="T598" s="181" t="s">
        <v>142</v>
      </c>
      <c r="U598" s="165">
        <v>0.115</v>
      </c>
      <c r="V598" s="165">
        <f>ROUND(E598*U598,2)</f>
        <v>107.17</v>
      </c>
      <c r="W598" s="165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 t="s">
        <v>195</v>
      </c>
      <c r="AH598" s="154"/>
      <c r="AI598" s="154"/>
      <c r="AJ598" s="154"/>
      <c r="AK598" s="154"/>
      <c r="AL598" s="154"/>
      <c r="AM598" s="154"/>
      <c r="AN598" s="154"/>
      <c r="AO598" s="154"/>
      <c r="AP598" s="154"/>
      <c r="AQ598" s="154"/>
      <c r="AR598" s="154"/>
      <c r="AS598" s="154"/>
      <c r="AT598" s="154"/>
      <c r="AU598" s="154"/>
      <c r="AV598" s="154"/>
      <c r="AW598" s="154"/>
      <c r="AX598" s="154"/>
      <c r="AY598" s="154"/>
      <c r="AZ598" s="154"/>
      <c r="BA598" s="154"/>
      <c r="BB598" s="154"/>
      <c r="BC598" s="154"/>
      <c r="BD598" s="154"/>
      <c r="BE598" s="154"/>
      <c r="BF598" s="154"/>
      <c r="BG598" s="154"/>
      <c r="BH598" s="154"/>
    </row>
    <row r="599" spans="1:60" ht="22.5" outlineLevel="1" x14ac:dyDescent="0.2">
      <c r="A599" s="163"/>
      <c r="B599" s="164"/>
      <c r="C599" s="272" t="s">
        <v>768</v>
      </c>
      <c r="D599" s="273"/>
      <c r="E599" s="273"/>
      <c r="F599" s="273"/>
      <c r="G599" s="273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 t="s">
        <v>197</v>
      </c>
      <c r="AH599" s="154"/>
      <c r="AI599" s="154"/>
      <c r="AJ599" s="154"/>
      <c r="AK599" s="154"/>
      <c r="AL599" s="154"/>
      <c r="AM599" s="154"/>
      <c r="AN599" s="154"/>
      <c r="AO599" s="154"/>
      <c r="AP599" s="154"/>
      <c r="AQ599" s="154"/>
      <c r="AR599" s="154"/>
      <c r="AS599" s="154"/>
      <c r="AT599" s="154"/>
      <c r="AU599" s="154"/>
      <c r="AV599" s="154"/>
      <c r="AW599" s="154"/>
      <c r="AX599" s="154"/>
      <c r="AY599" s="154"/>
      <c r="AZ599" s="154"/>
      <c r="BA599" s="182" t="str">
        <f>C599</f>
        <v>krajníků, desek nebo panelů od spojovacího materiálu s odklizením a uložením očištěných hmot a spojovacího materiálu na skládku na vzdálenost do 10 m</v>
      </c>
      <c r="BB599" s="154"/>
      <c r="BC599" s="154"/>
      <c r="BD599" s="154"/>
      <c r="BE599" s="154"/>
      <c r="BF599" s="154"/>
      <c r="BG599" s="154"/>
      <c r="BH599" s="154"/>
    </row>
    <row r="600" spans="1:60" outlineLevel="1" x14ac:dyDescent="0.2">
      <c r="A600" s="163"/>
      <c r="B600" s="164"/>
      <c r="C600" s="205" t="s">
        <v>773</v>
      </c>
      <c r="D600" s="189"/>
      <c r="E600" s="190">
        <v>780.15000000000009</v>
      </c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 t="s">
        <v>199</v>
      </c>
      <c r="AH600" s="154">
        <v>5</v>
      </c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</row>
    <row r="601" spans="1:60" outlineLevel="1" x14ac:dyDescent="0.2">
      <c r="A601" s="163"/>
      <c r="B601" s="164"/>
      <c r="C601" s="205" t="s">
        <v>774</v>
      </c>
      <c r="D601" s="189"/>
      <c r="E601" s="190">
        <v>141.80000000000001</v>
      </c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 t="s">
        <v>199</v>
      </c>
      <c r="AH601" s="154">
        <v>5</v>
      </c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</row>
    <row r="602" spans="1:60" outlineLevel="1" x14ac:dyDescent="0.2">
      <c r="A602" s="163"/>
      <c r="B602" s="164"/>
      <c r="C602" s="205" t="s">
        <v>775</v>
      </c>
      <c r="D602" s="189"/>
      <c r="E602" s="190">
        <v>9.9200000000000017</v>
      </c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 t="s">
        <v>199</v>
      </c>
      <c r="AH602" s="154">
        <v>0</v>
      </c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</row>
    <row r="603" spans="1:60" ht="22.5" outlineLevel="1" x14ac:dyDescent="0.2">
      <c r="A603" s="175">
        <v>178</v>
      </c>
      <c r="B603" s="176" t="s">
        <v>776</v>
      </c>
      <c r="C603" s="185" t="s">
        <v>777</v>
      </c>
      <c r="D603" s="177" t="s">
        <v>193</v>
      </c>
      <c r="E603" s="178">
        <v>11.860000000000001</v>
      </c>
      <c r="F603" s="179"/>
      <c r="G603" s="180">
        <f>ROUND(E603*F603,2)</f>
        <v>0</v>
      </c>
      <c r="H603" s="179"/>
      <c r="I603" s="180">
        <f>ROUND(E603*H603,2)</f>
        <v>0</v>
      </c>
      <c r="J603" s="179"/>
      <c r="K603" s="180">
        <f>ROUND(E603*J603,2)</f>
        <v>0</v>
      </c>
      <c r="L603" s="180">
        <v>21</v>
      </c>
      <c r="M603" s="180">
        <f>G603*(1+L603/100)</f>
        <v>0</v>
      </c>
      <c r="N603" s="180">
        <v>0</v>
      </c>
      <c r="O603" s="180">
        <f>ROUND(E603*N603,2)</f>
        <v>0</v>
      </c>
      <c r="P603" s="180">
        <v>0</v>
      </c>
      <c r="Q603" s="180">
        <f>ROUND(E603*P603,2)</f>
        <v>0</v>
      </c>
      <c r="R603" s="180" t="s">
        <v>194</v>
      </c>
      <c r="S603" s="180" t="s">
        <v>142</v>
      </c>
      <c r="T603" s="181" t="s">
        <v>142</v>
      </c>
      <c r="U603" s="165">
        <v>0.22</v>
      </c>
      <c r="V603" s="165">
        <f>ROUND(E603*U603,2)</f>
        <v>2.61</v>
      </c>
      <c r="W603" s="165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 t="s">
        <v>195</v>
      </c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</row>
    <row r="604" spans="1:60" ht="22.5" outlineLevel="1" x14ac:dyDescent="0.2">
      <c r="A604" s="163"/>
      <c r="B604" s="164"/>
      <c r="C604" s="272" t="s">
        <v>778</v>
      </c>
      <c r="D604" s="273"/>
      <c r="E604" s="273"/>
      <c r="F604" s="273"/>
      <c r="G604" s="273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 t="s">
        <v>197</v>
      </c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82" t="str">
        <f>C604</f>
        <v>od spojovacího materiálu, s uložením očištěných kostek na skládku, s odklizením odpadových hmot na hromady a s odklizením vybouraných kostek na vzdálenost do 3 m</v>
      </c>
      <c r="BB604" s="154"/>
      <c r="BC604" s="154"/>
      <c r="BD604" s="154"/>
      <c r="BE604" s="154"/>
      <c r="BF604" s="154"/>
      <c r="BG604" s="154"/>
      <c r="BH604" s="154"/>
    </row>
    <row r="605" spans="1:60" outlineLevel="1" x14ac:dyDescent="0.2">
      <c r="A605" s="163"/>
      <c r="B605" s="164"/>
      <c r="C605" s="205" t="s">
        <v>779</v>
      </c>
      <c r="D605" s="189"/>
      <c r="E605" s="190">
        <v>11.860000000000001</v>
      </c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 t="s">
        <v>199</v>
      </c>
      <c r="AH605" s="154">
        <v>0</v>
      </c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</row>
    <row r="606" spans="1:60" ht="22.5" outlineLevel="1" x14ac:dyDescent="0.2">
      <c r="A606" s="175">
        <v>179</v>
      </c>
      <c r="B606" s="176" t="s">
        <v>780</v>
      </c>
      <c r="C606" s="185" t="s">
        <v>781</v>
      </c>
      <c r="D606" s="177" t="s">
        <v>193</v>
      </c>
      <c r="E606" s="178">
        <v>153.41000000000003</v>
      </c>
      <c r="F606" s="179"/>
      <c r="G606" s="180">
        <f>ROUND(E606*F606,2)</f>
        <v>0</v>
      </c>
      <c r="H606" s="179"/>
      <c r="I606" s="180">
        <f>ROUND(E606*H606,2)</f>
        <v>0</v>
      </c>
      <c r="J606" s="179"/>
      <c r="K606" s="180">
        <f>ROUND(E606*J606,2)</f>
        <v>0</v>
      </c>
      <c r="L606" s="180">
        <v>21</v>
      </c>
      <c r="M606" s="180">
        <f>G606*(1+L606/100)</f>
        <v>0</v>
      </c>
      <c r="N606" s="180">
        <v>0</v>
      </c>
      <c r="O606" s="180">
        <f>ROUND(E606*N606,2)</f>
        <v>0</v>
      </c>
      <c r="P606" s="180">
        <v>0</v>
      </c>
      <c r="Q606" s="180">
        <f>ROUND(E606*P606,2)</f>
        <v>0</v>
      </c>
      <c r="R606" s="180" t="s">
        <v>194</v>
      </c>
      <c r="S606" s="180" t="s">
        <v>142</v>
      </c>
      <c r="T606" s="181" t="s">
        <v>142</v>
      </c>
      <c r="U606" s="165">
        <v>0.25</v>
      </c>
      <c r="V606" s="165">
        <f>ROUND(E606*U606,2)</f>
        <v>38.35</v>
      </c>
      <c r="W606" s="165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 t="s">
        <v>195</v>
      </c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</row>
    <row r="607" spans="1:60" ht="22.5" outlineLevel="1" x14ac:dyDescent="0.2">
      <c r="A607" s="163"/>
      <c r="B607" s="164"/>
      <c r="C607" s="272" t="s">
        <v>778</v>
      </c>
      <c r="D607" s="273"/>
      <c r="E607" s="273"/>
      <c r="F607" s="273"/>
      <c r="G607" s="273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 t="s">
        <v>197</v>
      </c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82" t="str">
        <f>C607</f>
        <v>od spojovacího materiálu, s uložením očištěných kostek na skládku, s odklizením odpadových hmot na hromady a s odklizením vybouraných kostek na vzdálenost do 3 m</v>
      </c>
      <c r="BB607" s="154"/>
      <c r="BC607" s="154"/>
      <c r="BD607" s="154"/>
      <c r="BE607" s="154"/>
      <c r="BF607" s="154"/>
      <c r="BG607" s="154"/>
      <c r="BH607" s="154"/>
    </row>
    <row r="608" spans="1:60" outlineLevel="1" x14ac:dyDescent="0.2">
      <c r="A608" s="163"/>
      <c r="B608" s="164"/>
      <c r="C608" s="205" t="s">
        <v>782</v>
      </c>
      <c r="D608" s="189"/>
      <c r="E608" s="190">
        <v>153.41000000000003</v>
      </c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 t="s">
        <v>199</v>
      </c>
      <c r="AH608" s="154">
        <v>0</v>
      </c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</row>
    <row r="609" spans="1:60" ht="22.5" outlineLevel="1" x14ac:dyDescent="0.2">
      <c r="A609" s="175">
        <v>180</v>
      </c>
      <c r="B609" s="176" t="s">
        <v>783</v>
      </c>
      <c r="C609" s="185" t="s">
        <v>784</v>
      </c>
      <c r="D609" s="177" t="s">
        <v>193</v>
      </c>
      <c r="E609" s="178">
        <v>13.700000000000001</v>
      </c>
      <c r="F609" s="179"/>
      <c r="G609" s="180">
        <f>ROUND(E609*F609,2)</f>
        <v>0</v>
      </c>
      <c r="H609" s="179"/>
      <c r="I609" s="180">
        <f>ROUND(E609*H609,2)</f>
        <v>0</v>
      </c>
      <c r="J609" s="179"/>
      <c r="K609" s="180">
        <f>ROUND(E609*J609,2)</f>
        <v>0</v>
      </c>
      <c r="L609" s="180">
        <v>21</v>
      </c>
      <c r="M609" s="180">
        <f>G609*(1+L609/100)</f>
        <v>0</v>
      </c>
      <c r="N609" s="180">
        <v>0</v>
      </c>
      <c r="O609" s="180">
        <f>ROUND(E609*N609,2)</f>
        <v>0</v>
      </c>
      <c r="P609" s="180">
        <v>0</v>
      </c>
      <c r="Q609" s="180">
        <f>ROUND(E609*P609,2)</f>
        <v>0</v>
      </c>
      <c r="R609" s="180" t="s">
        <v>194</v>
      </c>
      <c r="S609" s="180" t="s">
        <v>142</v>
      </c>
      <c r="T609" s="181" t="s">
        <v>142</v>
      </c>
      <c r="U609" s="165">
        <v>0.31000000000000005</v>
      </c>
      <c r="V609" s="165">
        <f>ROUND(E609*U609,2)</f>
        <v>4.25</v>
      </c>
      <c r="W609" s="165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 t="s">
        <v>195</v>
      </c>
      <c r="AH609" s="154"/>
      <c r="AI609" s="154"/>
      <c r="AJ609" s="154"/>
      <c r="AK609" s="154"/>
      <c r="AL609" s="154"/>
      <c r="AM609" s="154"/>
      <c r="AN609" s="154"/>
      <c r="AO609" s="154"/>
      <c r="AP609" s="154"/>
      <c r="AQ609" s="154"/>
      <c r="AR609" s="154"/>
      <c r="AS609" s="154"/>
      <c r="AT609" s="154"/>
      <c r="AU609" s="154"/>
      <c r="AV609" s="154"/>
      <c r="AW609" s="154"/>
      <c r="AX609" s="154"/>
      <c r="AY609" s="154"/>
      <c r="AZ609" s="154"/>
      <c r="BA609" s="154"/>
      <c r="BB609" s="154"/>
      <c r="BC609" s="154"/>
      <c r="BD609" s="154"/>
      <c r="BE609" s="154"/>
      <c r="BF609" s="154"/>
      <c r="BG609" s="154"/>
      <c r="BH609" s="154"/>
    </row>
    <row r="610" spans="1:60" ht="22.5" outlineLevel="1" x14ac:dyDescent="0.2">
      <c r="A610" s="163"/>
      <c r="B610" s="164"/>
      <c r="C610" s="272" t="s">
        <v>778</v>
      </c>
      <c r="D610" s="273"/>
      <c r="E610" s="273"/>
      <c r="F610" s="273"/>
      <c r="G610" s="273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 t="s">
        <v>197</v>
      </c>
      <c r="AH610" s="154"/>
      <c r="AI610" s="154"/>
      <c r="AJ610" s="154"/>
      <c r="AK610" s="154"/>
      <c r="AL610" s="154"/>
      <c r="AM610" s="154"/>
      <c r="AN610" s="154"/>
      <c r="AO610" s="154"/>
      <c r="AP610" s="154"/>
      <c r="AQ610" s="154"/>
      <c r="AR610" s="154"/>
      <c r="AS610" s="154"/>
      <c r="AT610" s="154"/>
      <c r="AU610" s="154"/>
      <c r="AV610" s="154"/>
      <c r="AW610" s="154"/>
      <c r="AX610" s="154"/>
      <c r="AY610" s="154"/>
      <c r="AZ610" s="154"/>
      <c r="BA610" s="182" t="str">
        <f>C610</f>
        <v>od spojovacího materiálu, s uložením očištěných kostek na skládku, s odklizením odpadových hmot na hromady a s odklizením vybouraných kostek na vzdálenost do 3 m</v>
      </c>
      <c r="BB610" s="154"/>
      <c r="BC610" s="154"/>
      <c r="BD610" s="154"/>
      <c r="BE610" s="154"/>
      <c r="BF610" s="154"/>
      <c r="BG610" s="154"/>
      <c r="BH610" s="154"/>
    </row>
    <row r="611" spans="1:60" outlineLevel="1" x14ac:dyDescent="0.2">
      <c r="A611" s="163"/>
      <c r="B611" s="164"/>
      <c r="C611" s="205" t="s">
        <v>785</v>
      </c>
      <c r="D611" s="189"/>
      <c r="E611" s="190">
        <v>13.700000000000001</v>
      </c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 t="s">
        <v>199</v>
      </c>
      <c r="AH611" s="154">
        <v>0</v>
      </c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4"/>
      <c r="AT611" s="154"/>
      <c r="AU611" s="154"/>
      <c r="AV611" s="154"/>
      <c r="AW611" s="154"/>
      <c r="AX611" s="154"/>
      <c r="AY611" s="154"/>
      <c r="AZ611" s="154"/>
      <c r="BA611" s="154"/>
      <c r="BB611" s="154"/>
      <c r="BC611" s="154"/>
      <c r="BD611" s="154"/>
      <c r="BE611" s="154"/>
      <c r="BF611" s="154"/>
      <c r="BG611" s="154"/>
      <c r="BH611" s="154"/>
    </row>
    <row r="612" spans="1:60" x14ac:dyDescent="0.2">
      <c r="A612" s="169" t="s">
        <v>137</v>
      </c>
      <c r="B612" s="170" t="s">
        <v>101</v>
      </c>
      <c r="C612" s="184" t="s">
        <v>102</v>
      </c>
      <c r="D612" s="171"/>
      <c r="E612" s="172"/>
      <c r="F612" s="173"/>
      <c r="G612" s="173">
        <f>SUMIF(AG613:AG619,"&lt;&gt;NOR",G613:G619)</f>
        <v>0</v>
      </c>
      <c r="H612" s="173"/>
      <c r="I612" s="173">
        <f>SUM(I613:I619)</f>
        <v>0</v>
      </c>
      <c r="J612" s="173"/>
      <c r="K612" s="173">
        <f>SUM(K613:K619)</f>
        <v>0</v>
      </c>
      <c r="L612" s="173"/>
      <c r="M612" s="173">
        <f>SUM(M613:M619)</f>
        <v>0</v>
      </c>
      <c r="N612" s="173"/>
      <c r="O612" s="173">
        <f>SUM(O613:O619)</f>
        <v>0</v>
      </c>
      <c r="P612" s="173"/>
      <c r="Q612" s="173">
        <f>SUM(Q613:Q619)</f>
        <v>0</v>
      </c>
      <c r="R612" s="173"/>
      <c r="S612" s="173"/>
      <c r="T612" s="174"/>
      <c r="U612" s="168"/>
      <c r="V612" s="168">
        <f>SUM(V613:V619)</f>
        <v>208.3</v>
      </c>
      <c r="W612" s="168"/>
      <c r="AG612" t="s">
        <v>138</v>
      </c>
    </row>
    <row r="613" spans="1:60" outlineLevel="1" x14ac:dyDescent="0.2">
      <c r="A613" s="175">
        <v>181</v>
      </c>
      <c r="B613" s="176" t="s">
        <v>786</v>
      </c>
      <c r="C613" s="185" t="s">
        <v>787</v>
      </c>
      <c r="D613" s="177" t="s">
        <v>469</v>
      </c>
      <c r="E613" s="178">
        <v>4831.3850000000002</v>
      </c>
      <c r="F613" s="179"/>
      <c r="G613" s="180">
        <f>ROUND(E613*F613,2)</f>
        <v>0</v>
      </c>
      <c r="H613" s="179"/>
      <c r="I613" s="180">
        <f>ROUND(E613*H613,2)</f>
        <v>0</v>
      </c>
      <c r="J613" s="179"/>
      <c r="K613" s="180">
        <f>ROUND(E613*J613,2)</f>
        <v>0</v>
      </c>
      <c r="L613" s="180">
        <v>21</v>
      </c>
      <c r="M613" s="180">
        <f>G613*(1+L613/100)</f>
        <v>0</v>
      </c>
      <c r="N613" s="180">
        <v>0</v>
      </c>
      <c r="O613" s="180">
        <f>ROUND(E613*N613,2)</f>
        <v>0</v>
      </c>
      <c r="P613" s="180">
        <v>0</v>
      </c>
      <c r="Q613" s="180">
        <f>ROUND(E613*P613,2)</f>
        <v>0</v>
      </c>
      <c r="R613" s="180" t="s">
        <v>194</v>
      </c>
      <c r="S613" s="180" t="s">
        <v>142</v>
      </c>
      <c r="T613" s="181" t="s">
        <v>142</v>
      </c>
      <c r="U613" s="165">
        <v>0</v>
      </c>
      <c r="V613" s="165">
        <f>ROUND(E613*U613,2)</f>
        <v>0</v>
      </c>
      <c r="W613" s="165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 t="s">
        <v>195</v>
      </c>
      <c r="AH613" s="154"/>
      <c r="AI613" s="154"/>
      <c r="AJ613" s="154"/>
      <c r="AK613" s="154"/>
      <c r="AL613" s="154"/>
      <c r="AM613" s="154"/>
      <c r="AN613" s="154"/>
      <c r="AO613" s="154"/>
      <c r="AP613" s="154"/>
      <c r="AQ613" s="154"/>
      <c r="AR613" s="154"/>
      <c r="AS613" s="154"/>
      <c r="AT613" s="154"/>
      <c r="AU613" s="154"/>
      <c r="AV613" s="154"/>
      <c r="AW613" s="154"/>
      <c r="AX613" s="154"/>
      <c r="AY613" s="154"/>
      <c r="AZ613" s="154"/>
      <c r="BA613" s="154"/>
      <c r="BB613" s="154"/>
      <c r="BC613" s="154"/>
      <c r="BD613" s="154"/>
      <c r="BE613" s="154"/>
      <c r="BF613" s="154"/>
      <c r="BG613" s="154"/>
      <c r="BH613" s="154"/>
    </row>
    <row r="614" spans="1:60" outlineLevel="1" x14ac:dyDescent="0.2">
      <c r="A614" s="163"/>
      <c r="B614" s="164"/>
      <c r="C614" s="272" t="s">
        <v>788</v>
      </c>
      <c r="D614" s="273"/>
      <c r="E614" s="273"/>
      <c r="F614" s="273"/>
      <c r="G614" s="273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 t="s">
        <v>197</v>
      </c>
      <c r="AH614" s="154"/>
      <c r="AI614" s="154"/>
      <c r="AJ614" s="154"/>
      <c r="AK614" s="154"/>
      <c r="AL614" s="154"/>
      <c r="AM614" s="154"/>
      <c r="AN614" s="154"/>
      <c r="AO614" s="154"/>
      <c r="AP614" s="154"/>
      <c r="AQ614" s="154"/>
      <c r="AR614" s="154"/>
      <c r="AS614" s="154"/>
      <c r="AT614" s="154"/>
      <c r="AU614" s="154"/>
      <c r="AV614" s="154"/>
      <c r="AW614" s="154"/>
      <c r="AX614" s="154"/>
      <c r="AY614" s="154"/>
      <c r="AZ614" s="154"/>
      <c r="BA614" s="154"/>
      <c r="BB614" s="154"/>
      <c r="BC614" s="154"/>
      <c r="BD614" s="154"/>
      <c r="BE614" s="154"/>
      <c r="BF614" s="154"/>
      <c r="BG614" s="154"/>
      <c r="BH614" s="154"/>
    </row>
    <row r="615" spans="1:60" outlineLevel="1" x14ac:dyDescent="0.2">
      <c r="A615" s="163"/>
      <c r="B615" s="164"/>
      <c r="C615" s="205" t="s">
        <v>789</v>
      </c>
      <c r="D615" s="189"/>
      <c r="E615" s="190">
        <v>3473.5350000000003</v>
      </c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 t="s">
        <v>199</v>
      </c>
      <c r="AH615" s="154">
        <v>0</v>
      </c>
      <c r="AI615" s="154"/>
      <c r="AJ615" s="154"/>
      <c r="AK615" s="154"/>
      <c r="AL615" s="154"/>
      <c r="AM615" s="154"/>
      <c r="AN615" s="154"/>
      <c r="AO615" s="154"/>
      <c r="AP615" s="154"/>
      <c r="AQ615" s="154"/>
      <c r="AR615" s="154"/>
      <c r="AS615" s="154"/>
      <c r="AT615" s="154"/>
      <c r="AU615" s="154"/>
      <c r="AV615" s="154"/>
      <c r="AW615" s="154"/>
      <c r="AX615" s="154"/>
      <c r="AY615" s="154"/>
      <c r="AZ615" s="154"/>
      <c r="BA615" s="154"/>
      <c r="BB615" s="154"/>
      <c r="BC615" s="154"/>
      <c r="BD615" s="154"/>
      <c r="BE615" s="154"/>
      <c r="BF615" s="154"/>
      <c r="BG615" s="154"/>
      <c r="BH615" s="154"/>
    </row>
    <row r="616" spans="1:60" outlineLevel="1" x14ac:dyDescent="0.2">
      <c r="A616" s="163"/>
      <c r="B616" s="164"/>
      <c r="C616" s="205" t="s">
        <v>790</v>
      </c>
      <c r="D616" s="189"/>
      <c r="E616" s="190">
        <v>1357.8500000000001</v>
      </c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 t="s">
        <v>199</v>
      </c>
      <c r="AH616" s="154">
        <v>0</v>
      </c>
      <c r="AI616" s="154"/>
      <c r="AJ616" s="154"/>
      <c r="AK616" s="154"/>
      <c r="AL616" s="154"/>
      <c r="AM616" s="154"/>
      <c r="AN616" s="154"/>
      <c r="AO616" s="154"/>
      <c r="AP616" s="154"/>
      <c r="AQ616" s="154"/>
      <c r="AR616" s="154"/>
      <c r="AS616" s="154"/>
      <c r="AT616" s="154"/>
      <c r="AU616" s="154"/>
      <c r="AV616" s="154"/>
      <c r="AW616" s="154"/>
      <c r="AX616" s="154"/>
      <c r="AY616" s="154"/>
      <c r="AZ616" s="154"/>
      <c r="BA616" s="154"/>
      <c r="BB616" s="154"/>
      <c r="BC616" s="154"/>
      <c r="BD616" s="154"/>
      <c r="BE616" s="154"/>
      <c r="BF616" s="154"/>
      <c r="BG616" s="154"/>
      <c r="BH616" s="154"/>
    </row>
    <row r="617" spans="1:60" outlineLevel="1" x14ac:dyDescent="0.2">
      <c r="A617" s="175">
        <v>182</v>
      </c>
      <c r="B617" s="176" t="s">
        <v>791</v>
      </c>
      <c r="C617" s="185" t="s">
        <v>792</v>
      </c>
      <c r="D617" s="177" t="s">
        <v>469</v>
      </c>
      <c r="E617" s="178">
        <v>534.10100000000011</v>
      </c>
      <c r="F617" s="179"/>
      <c r="G617" s="180">
        <f>ROUND(E617*F617,2)</f>
        <v>0</v>
      </c>
      <c r="H617" s="179"/>
      <c r="I617" s="180">
        <f>ROUND(E617*H617,2)</f>
        <v>0</v>
      </c>
      <c r="J617" s="179"/>
      <c r="K617" s="180">
        <f>ROUND(E617*J617,2)</f>
        <v>0</v>
      </c>
      <c r="L617" s="180">
        <v>21</v>
      </c>
      <c r="M617" s="180">
        <f>G617*(1+L617/100)</f>
        <v>0</v>
      </c>
      <c r="N617" s="180">
        <v>0</v>
      </c>
      <c r="O617" s="180">
        <f>ROUND(E617*N617,2)</f>
        <v>0</v>
      </c>
      <c r="P617" s="180">
        <v>0</v>
      </c>
      <c r="Q617" s="180">
        <f>ROUND(E617*P617,2)</f>
        <v>0</v>
      </c>
      <c r="R617" s="180" t="s">
        <v>194</v>
      </c>
      <c r="S617" s="180" t="s">
        <v>142</v>
      </c>
      <c r="T617" s="181" t="s">
        <v>142</v>
      </c>
      <c r="U617" s="165">
        <v>0.39</v>
      </c>
      <c r="V617" s="165">
        <f>ROUND(E617*U617,2)</f>
        <v>208.3</v>
      </c>
      <c r="W617" s="165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 t="s">
        <v>195</v>
      </c>
      <c r="AH617" s="154"/>
      <c r="AI617" s="154"/>
      <c r="AJ617" s="154"/>
      <c r="AK617" s="154"/>
      <c r="AL617" s="154"/>
      <c r="AM617" s="154"/>
      <c r="AN617" s="154"/>
      <c r="AO617" s="154"/>
      <c r="AP617" s="154"/>
      <c r="AQ617" s="154"/>
      <c r="AR617" s="154"/>
      <c r="AS617" s="154"/>
      <c r="AT617" s="154"/>
      <c r="AU617" s="154"/>
      <c r="AV617" s="154"/>
      <c r="AW617" s="154"/>
      <c r="AX617" s="154"/>
      <c r="AY617" s="154"/>
      <c r="AZ617" s="154"/>
      <c r="BA617" s="154"/>
      <c r="BB617" s="154"/>
      <c r="BC617" s="154"/>
      <c r="BD617" s="154"/>
      <c r="BE617" s="154"/>
      <c r="BF617" s="154"/>
      <c r="BG617" s="154"/>
      <c r="BH617" s="154"/>
    </row>
    <row r="618" spans="1:60" outlineLevel="1" x14ac:dyDescent="0.2">
      <c r="A618" s="163"/>
      <c r="B618" s="164"/>
      <c r="C618" s="272" t="s">
        <v>793</v>
      </c>
      <c r="D618" s="273"/>
      <c r="E618" s="273"/>
      <c r="F618" s="273"/>
      <c r="G618" s="273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 t="s">
        <v>197</v>
      </c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</row>
    <row r="619" spans="1:60" outlineLevel="1" x14ac:dyDescent="0.2">
      <c r="A619" s="163"/>
      <c r="B619" s="164"/>
      <c r="C619" s="205" t="s">
        <v>794</v>
      </c>
      <c r="D619" s="189"/>
      <c r="E619" s="190">
        <v>534.10100000000011</v>
      </c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 t="s">
        <v>199</v>
      </c>
      <c r="AH619" s="154">
        <v>0</v>
      </c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</row>
    <row r="620" spans="1:60" x14ac:dyDescent="0.2">
      <c r="A620" s="169" t="s">
        <v>137</v>
      </c>
      <c r="B620" s="170" t="s">
        <v>103</v>
      </c>
      <c r="C620" s="184" t="s">
        <v>104</v>
      </c>
      <c r="D620" s="171"/>
      <c r="E620" s="172"/>
      <c r="F620" s="173"/>
      <c r="G620" s="173">
        <f>SUMIF(AG621:AG626,"&lt;&gt;NOR",G621:G626)</f>
        <v>0</v>
      </c>
      <c r="H620" s="173"/>
      <c r="I620" s="173">
        <f>SUM(I621:I626)</f>
        <v>0</v>
      </c>
      <c r="J620" s="173"/>
      <c r="K620" s="173">
        <f>SUM(K621:K626)</f>
        <v>0</v>
      </c>
      <c r="L620" s="173"/>
      <c r="M620" s="173">
        <f>SUM(M621:M626)</f>
        <v>0</v>
      </c>
      <c r="N620" s="173"/>
      <c r="O620" s="173">
        <f>SUM(O621:O626)</f>
        <v>0</v>
      </c>
      <c r="P620" s="173"/>
      <c r="Q620" s="173">
        <f>SUM(Q621:Q626)</f>
        <v>0</v>
      </c>
      <c r="R620" s="173"/>
      <c r="S620" s="173"/>
      <c r="T620" s="174"/>
      <c r="U620" s="168"/>
      <c r="V620" s="168">
        <f>SUM(V621:V626)</f>
        <v>8153.18</v>
      </c>
      <c r="W620" s="168"/>
      <c r="AG620" t="s">
        <v>138</v>
      </c>
    </row>
    <row r="621" spans="1:60" outlineLevel="1" x14ac:dyDescent="0.2">
      <c r="A621" s="175">
        <v>183</v>
      </c>
      <c r="B621" s="176" t="s">
        <v>795</v>
      </c>
      <c r="C621" s="185" t="s">
        <v>796</v>
      </c>
      <c r="D621" s="177" t="s">
        <v>739</v>
      </c>
      <c r="E621" s="178">
        <v>134</v>
      </c>
      <c r="F621" s="179"/>
      <c r="G621" s="180">
        <f>ROUND(E621*F621,2)</f>
        <v>0</v>
      </c>
      <c r="H621" s="179"/>
      <c r="I621" s="180">
        <f>ROUND(E621*H621,2)</f>
        <v>0</v>
      </c>
      <c r="J621" s="179"/>
      <c r="K621" s="180">
        <f>ROUND(E621*J621,2)</f>
        <v>0</v>
      </c>
      <c r="L621" s="180">
        <v>21</v>
      </c>
      <c r="M621" s="180">
        <f>G621*(1+L621/100)</f>
        <v>0</v>
      </c>
      <c r="N621" s="180">
        <v>0</v>
      </c>
      <c r="O621" s="180">
        <f>ROUND(E621*N621,2)</f>
        <v>0</v>
      </c>
      <c r="P621" s="180">
        <v>0</v>
      </c>
      <c r="Q621" s="180">
        <f>ROUND(E621*P621,2)</f>
        <v>0</v>
      </c>
      <c r="R621" s="180"/>
      <c r="S621" s="180" t="s">
        <v>179</v>
      </c>
      <c r="T621" s="181" t="s">
        <v>143</v>
      </c>
      <c r="U621" s="165">
        <v>22.902200000000001</v>
      </c>
      <c r="V621" s="165">
        <f>ROUND(E621*U621,2)</f>
        <v>3068.89</v>
      </c>
      <c r="W621" s="165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 t="s">
        <v>360</v>
      </c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</row>
    <row r="622" spans="1:60" ht="56.25" outlineLevel="1" x14ac:dyDescent="0.2">
      <c r="A622" s="163"/>
      <c r="B622" s="164"/>
      <c r="C622" s="261" t="s">
        <v>797</v>
      </c>
      <c r="D622" s="262"/>
      <c r="E622" s="262"/>
      <c r="F622" s="262"/>
      <c r="G622" s="262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 t="s">
        <v>146</v>
      </c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82" t="str">
        <f>C622</f>
        <v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+ rezerva KOPOFLEX 160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622" s="154"/>
      <c r="BC622" s="154"/>
      <c r="BD622" s="154"/>
      <c r="BE622" s="154"/>
      <c r="BF622" s="154"/>
      <c r="BG622" s="154"/>
      <c r="BH622" s="154"/>
    </row>
    <row r="623" spans="1:60" outlineLevel="1" x14ac:dyDescent="0.2">
      <c r="A623" s="163"/>
      <c r="B623" s="164"/>
      <c r="C623" s="205" t="s">
        <v>798</v>
      </c>
      <c r="D623" s="189"/>
      <c r="E623" s="190">
        <v>134</v>
      </c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 t="s">
        <v>199</v>
      </c>
      <c r="AH623" s="154">
        <v>0</v>
      </c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</row>
    <row r="624" spans="1:60" outlineLevel="1" x14ac:dyDescent="0.2">
      <c r="A624" s="175">
        <v>184</v>
      </c>
      <c r="B624" s="176" t="s">
        <v>799</v>
      </c>
      <c r="C624" s="185" t="s">
        <v>796</v>
      </c>
      <c r="D624" s="177" t="s">
        <v>739</v>
      </c>
      <c r="E624" s="178">
        <v>222</v>
      </c>
      <c r="F624" s="179"/>
      <c r="G624" s="180">
        <f>ROUND(E624*F624,2)</f>
        <v>0</v>
      </c>
      <c r="H624" s="179"/>
      <c r="I624" s="180">
        <f>ROUND(E624*H624,2)</f>
        <v>0</v>
      </c>
      <c r="J624" s="179"/>
      <c r="K624" s="180">
        <f>ROUND(E624*J624,2)</f>
        <v>0</v>
      </c>
      <c r="L624" s="180">
        <v>21</v>
      </c>
      <c r="M624" s="180">
        <f>G624*(1+L624/100)</f>
        <v>0</v>
      </c>
      <c r="N624" s="180">
        <v>0</v>
      </c>
      <c r="O624" s="180">
        <f>ROUND(E624*N624,2)</f>
        <v>0</v>
      </c>
      <c r="P624" s="180">
        <v>0</v>
      </c>
      <c r="Q624" s="180">
        <f>ROUND(E624*P624,2)</f>
        <v>0</v>
      </c>
      <c r="R624" s="180"/>
      <c r="S624" s="180" t="s">
        <v>179</v>
      </c>
      <c r="T624" s="181" t="s">
        <v>143</v>
      </c>
      <c r="U624" s="165">
        <v>22.902200000000001</v>
      </c>
      <c r="V624" s="165">
        <f>ROUND(E624*U624,2)</f>
        <v>5084.29</v>
      </c>
      <c r="W624" s="165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 t="s">
        <v>360</v>
      </c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</row>
    <row r="625" spans="1:60" ht="56.25" outlineLevel="1" x14ac:dyDescent="0.2">
      <c r="A625" s="163"/>
      <c r="B625" s="164"/>
      <c r="C625" s="261" t="s">
        <v>800</v>
      </c>
      <c r="D625" s="262"/>
      <c r="E625" s="262"/>
      <c r="F625" s="262"/>
      <c r="G625" s="262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 t="s">
        <v>146</v>
      </c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82" t="str">
        <f>C625</f>
        <v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625" s="154"/>
      <c r="BC625" s="154"/>
      <c r="BD625" s="154"/>
      <c r="BE625" s="154"/>
      <c r="BF625" s="154"/>
      <c r="BG625" s="154"/>
      <c r="BH625" s="154"/>
    </row>
    <row r="626" spans="1:60" outlineLevel="1" x14ac:dyDescent="0.2">
      <c r="A626" s="163"/>
      <c r="B626" s="164"/>
      <c r="C626" s="205" t="s">
        <v>801</v>
      </c>
      <c r="D626" s="189"/>
      <c r="E626" s="190">
        <v>222</v>
      </c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 t="s">
        <v>199</v>
      </c>
      <c r="AH626" s="154">
        <v>0</v>
      </c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</row>
    <row r="627" spans="1:60" x14ac:dyDescent="0.2">
      <c r="A627" s="169" t="s">
        <v>137</v>
      </c>
      <c r="B627" s="170" t="s">
        <v>105</v>
      </c>
      <c r="C627" s="184" t="s">
        <v>106</v>
      </c>
      <c r="D627" s="171"/>
      <c r="E627" s="172"/>
      <c r="F627" s="173"/>
      <c r="G627" s="173">
        <f>SUMIF(AG628:AG630,"&lt;&gt;NOR",G628:G630)</f>
        <v>0</v>
      </c>
      <c r="H627" s="173"/>
      <c r="I627" s="173">
        <f>SUM(I628:I630)</f>
        <v>0</v>
      </c>
      <c r="J627" s="173"/>
      <c r="K627" s="173">
        <f>SUM(K628:K630)</f>
        <v>0</v>
      </c>
      <c r="L627" s="173"/>
      <c r="M627" s="173">
        <f>SUM(M628:M630)</f>
        <v>0</v>
      </c>
      <c r="N627" s="173"/>
      <c r="O627" s="173">
        <f>SUM(O628:O630)</f>
        <v>0</v>
      </c>
      <c r="P627" s="173"/>
      <c r="Q627" s="173">
        <f>SUM(Q628:Q630)</f>
        <v>0</v>
      </c>
      <c r="R627" s="173"/>
      <c r="S627" s="173"/>
      <c r="T627" s="174"/>
      <c r="U627" s="168"/>
      <c r="V627" s="168">
        <f>SUM(V628:V630)</f>
        <v>9.0299999999999994</v>
      </c>
      <c r="W627" s="168"/>
      <c r="AG627" t="s">
        <v>138</v>
      </c>
    </row>
    <row r="628" spans="1:60" outlineLevel="1" x14ac:dyDescent="0.2">
      <c r="A628" s="175">
        <v>185</v>
      </c>
      <c r="B628" s="176" t="s">
        <v>802</v>
      </c>
      <c r="C628" s="185" t="s">
        <v>803</v>
      </c>
      <c r="D628" s="177" t="s">
        <v>219</v>
      </c>
      <c r="E628" s="178">
        <v>42</v>
      </c>
      <c r="F628" s="179"/>
      <c r="G628" s="180">
        <f>ROUND(E628*F628,2)</f>
        <v>0</v>
      </c>
      <c r="H628" s="179"/>
      <c r="I628" s="180">
        <f>ROUND(E628*H628,2)</f>
        <v>0</v>
      </c>
      <c r="J628" s="179"/>
      <c r="K628" s="180">
        <f>ROUND(E628*J628,2)</f>
        <v>0</v>
      </c>
      <c r="L628" s="180">
        <v>21</v>
      </c>
      <c r="M628" s="180">
        <f>G628*(1+L628/100)</f>
        <v>0</v>
      </c>
      <c r="N628" s="180">
        <v>0</v>
      </c>
      <c r="O628" s="180">
        <f>ROUND(E628*N628,2)</f>
        <v>0</v>
      </c>
      <c r="P628" s="180">
        <v>0</v>
      </c>
      <c r="Q628" s="180">
        <f>ROUND(E628*P628,2)</f>
        <v>0</v>
      </c>
      <c r="R628" s="180"/>
      <c r="S628" s="180" t="s">
        <v>179</v>
      </c>
      <c r="T628" s="181" t="s">
        <v>143</v>
      </c>
      <c r="U628" s="165">
        <v>0.21500000000000002</v>
      </c>
      <c r="V628" s="165">
        <f>ROUND(E628*U628,2)</f>
        <v>9.0299999999999994</v>
      </c>
      <c r="W628" s="165"/>
      <c r="X628" s="154"/>
      <c r="Y628" s="154"/>
      <c r="Z628" s="154"/>
      <c r="AA628" s="154"/>
      <c r="AB628" s="154"/>
      <c r="AC628" s="154"/>
      <c r="AD628" s="154"/>
      <c r="AE628" s="154"/>
      <c r="AF628" s="154"/>
      <c r="AG628" s="154" t="s">
        <v>195</v>
      </c>
      <c r="AH628" s="154"/>
      <c r="AI628" s="154"/>
      <c r="AJ628" s="154"/>
      <c r="AK628" s="154"/>
      <c r="AL628" s="154"/>
      <c r="AM628" s="154"/>
      <c r="AN628" s="154"/>
      <c r="AO628" s="154"/>
      <c r="AP628" s="154"/>
      <c r="AQ628" s="154"/>
      <c r="AR628" s="154"/>
      <c r="AS628" s="154"/>
      <c r="AT628" s="154"/>
      <c r="AU628" s="154"/>
      <c r="AV628" s="154"/>
      <c r="AW628" s="154"/>
      <c r="AX628" s="154"/>
      <c r="AY628" s="154"/>
      <c r="AZ628" s="154"/>
      <c r="BA628" s="154"/>
      <c r="BB628" s="154"/>
      <c r="BC628" s="154"/>
      <c r="BD628" s="154"/>
      <c r="BE628" s="154"/>
      <c r="BF628" s="154"/>
      <c r="BG628" s="154"/>
      <c r="BH628" s="154"/>
    </row>
    <row r="629" spans="1:60" ht="56.25" outlineLevel="1" x14ac:dyDescent="0.2">
      <c r="A629" s="163"/>
      <c r="B629" s="164"/>
      <c r="C629" s="261" t="s">
        <v>804</v>
      </c>
      <c r="D629" s="262"/>
      <c r="E629" s="262"/>
      <c r="F629" s="262"/>
      <c r="G629" s="262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 t="s">
        <v>146</v>
      </c>
      <c r="AH629" s="154"/>
      <c r="AI629" s="154"/>
      <c r="AJ629" s="154"/>
      <c r="AK629" s="154"/>
      <c r="AL629" s="154"/>
      <c r="AM629" s="154"/>
      <c r="AN629" s="154"/>
      <c r="AO629" s="154"/>
      <c r="AP629" s="154"/>
      <c r="AQ629" s="154"/>
      <c r="AR629" s="154"/>
      <c r="AS629" s="154"/>
      <c r="AT629" s="154"/>
      <c r="AU629" s="154"/>
      <c r="AV629" s="154"/>
      <c r="AW629" s="154"/>
      <c r="AX629" s="154"/>
      <c r="AY629" s="154"/>
      <c r="AZ629" s="154"/>
      <c r="BA629" s="182" t="str">
        <f>C629</f>
        <v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žlab kabelový - TK 1 vč. poklopu žlabu.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629" s="154"/>
      <c r="BC629" s="154"/>
      <c r="BD629" s="154"/>
      <c r="BE629" s="154"/>
      <c r="BF629" s="154"/>
      <c r="BG629" s="154"/>
      <c r="BH629" s="154"/>
    </row>
    <row r="630" spans="1:60" outlineLevel="1" x14ac:dyDescent="0.2">
      <c r="A630" s="163"/>
      <c r="B630" s="164"/>
      <c r="C630" s="205" t="s">
        <v>805</v>
      </c>
      <c r="D630" s="189"/>
      <c r="E630" s="190">
        <v>42</v>
      </c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54"/>
      <c r="Y630" s="154"/>
      <c r="Z630" s="154"/>
      <c r="AA630" s="154"/>
      <c r="AB630" s="154"/>
      <c r="AC630" s="154"/>
      <c r="AD630" s="154"/>
      <c r="AE630" s="154"/>
      <c r="AF630" s="154"/>
      <c r="AG630" s="154" t="s">
        <v>199</v>
      </c>
      <c r="AH630" s="154">
        <v>0</v>
      </c>
      <c r="AI630" s="154"/>
      <c r="AJ630" s="154"/>
      <c r="AK630" s="154"/>
      <c r="AL630" s="154"/>
      <c r="AM630" s="154"/>
      <c r="AN630" s="154"/>
      <c r="AO630" s="154"/>
      <c r="AP630" s="154"/>
      <c r="AQ630" s="154"/>
      <c r="AR630" s="154"/>
      <c r="AS630" s="154"/>
      <c r="AT630" s="154"/>
      <c r="AU630" s="154"/>
      <c r="AV630" s="154"/>
      <c r="AW630" s="154"/>
      <c r="AX630" s="154"/>
      <c r="AY630" s="154"/>
      <c r="AZ630" s="154"/>
      <c r="BA630" s="154"/>
      <c r="BB630" s="154"/>
      <c r="BC630" s="154"/>
      <c r="BD630" s="154"/>
      <c r="BE630" s="154"/>
      <c r="BF630" s="154"/>
      <c r="BG630" s="154"/>
      <c r="BH630" s="154"/>
    </row>
    <row r="631" spans="1:60" x14ac:dyDescent="0.2">
      <c r="A631" s="169" t="s">
        <v>137</v>
      </c>
      <c r="B631" s="170" t="s">
        <v>107</v>
      </c>
      <c r="C631" s="184" t="s">
        <v>100</v>
      </c>
      <c r="D631" s="171"/>
      <c r="E631" s="172"/>
      <c r="F631" s="173"/>
      <c r="G631" s="173">
        <f>SUMIF(AG632:AG641,"&lt;&gt;NOR",G632:G641)</f>
        <v>0</v>
      </c>
      <c r="H631" s="173"/>
      <c r="I631" s="173">
        <f>SUM(I632:I641)</f>
        <v>0</v>
      </c>
      <c r="J631" s="173"/>
      <c r="K631" s="173">
        <f>SUM(K632:K641)</f>
        <v>0</v>
      </c>
      <c r="L631" s="173"/>
      <c r="M631" s="173">
        <f>SUM(M632:M641)</f>
        <v>0</v>
      </c>
      <c r="N631" s="173"/>
      <c r="O631" s="173">
        <f>SUM(O632:O641)</f>
        <v>0</v>
      </c>
      <c r="P631" s="173"/>
      <c r="Q631" s="173">
        <f>SUM(Q632:Q641)</f>
        <v>0</v>
      </c>
      <c r="R631" s="173"/>
      <c r="S631" s="173"/>
      <c r="T631" s="174"/>
      <c r="U631" s="168"/>
      <c r="V631" s="168">
        <f>SUM(V632:V641)</f>
        <v>3.93</v>
      </c>
      <c r="W631" s="168"/>
      <c r="AG631" t="s">
        <v>138</v>
      </c>
    </row>
    <row r="632" spans="1:60" ht="22.5" outlineLevel="1" x14ac:dyDescent="0.2">
      <c r="A632" s="175">
        <v>186</v>
      </c>
      <c r="B632" s="176" t="s">
        <v>806</v>
      </c>
      <c r="C632" s="185" t="s">
        <v>807</v>
      </c>
      <c r="D632" s="177" t="s">
        <v>469</v>
      </c>
      <c r="E632" s="178">
        <v>393.10900000000004</v>
      </c>
      <c r="F632" s="179"/>
      <c r="G632" s="180">
        <f>ROUND(E632*F632,2)</f>
        <v>0</v>
      </c>
      <c r="H632" s="179"/>
      <c r="I632" s="180">
        <f>ROUND(E632*H632,2)</f>
        <v>0</v>
      </c>
      <c r="J632" s="179"/>
      <c r="K632" s="180">
        <f>ROUND(E632*J632,2)</f>
        <v>0</v>
      </c>
      <c r="L632" s="180">
        <v>21</v>
      </c>
      <c r="M632" s="180">
        <f>G632*(1+L632/100)</f>
        <v>0</v>
      </c>
      <c r="N632" s="180">
        <v>0</v>
      </c>
      <c r="O632" s="180">
        <f>ROUND(E632*N632,2)</f>
        <v>0</v>
      </c>
      <c r="P632" s="180">
        <v>0</v>
      </c>
      <c r="Q632" s="180">
        <f>ROUND(E632*P632,2)</f>
        <v>0</v>
      </c>
      <c r="R632" s="180" t="s">
        <v>194</v>
      </c>
      <c r="S632" s="180" t="s">
        <v>142</v>
      </c>
      <c r="T632" s="181" t="s">
        <v>142</v>
      </c>
      <c r="U632" s="165">
        <v>0.01</v>
      </c>
      <c r="V632" s="165">
        <f>ROUND(E632*U632,2)</f>
        <v>3.93</v>
      </c>
      <c r="W632" s="165"/>
      <c r="X632" s="154"/>
      <c r="Y632" s="154"/>
      <c r="Z632" s="154"/>
      <c r="AA632" s="154"/>
      <c r="AB632" s="154"/>
      <c r="AC632" s="154"/>
      <c r="AD632" s="154"/>
      <c r="AE632" s="154"/>
      <c r="AF632" s="154"/>
      <c r="AG632" s="154" t="s">
        <v>195</v>
      </c>
      <c r="AH632" s="154"/>
      <c r="AI632" s="154"/>
      <c r="AJ632" s="154"/>
      <c r="AK632" s="154"/>
      <c r="AL632" s="154"/>
      <c r="AM632" s="154"/>
      <c r="AN632" s="154"/>
      <c r="AO632" s="154"/>
      <c r="AP632" s="154"/>
      <c r="AQ632" s="154"/>
      <c r="AR632" s="154"/>
      <c r="AS632" s="154"/>
      <c r="AT632" s="154"/>
      <c r="AU632" s="154"/>
      <c r="AV632" s="154"/>
      <c r="AW632" s="154"/>
      <c r="AX632" s="154"/>
      <c r="AY632" s="154"/>
      <c r="AZ632" s="154"/>
      <c r="BA632" s="154"/>
      <c r="BB632" s="154"/>
      <c r="BC632" s="154"/>
      <c r="BD632" s="154"/>
      <c r="BE632" s="154"/>
      <c r="BF632" s="154"/>
      <c r="BG632" s="154"/>
      <c r="BH632" s="154"/>
    </row>
    <row r="633" spans="1:60" outlineLevel="1" x14ac:dyDescent="0.2">
      <c r="A633" s="163"/>
      <c r="B633" s="164"/>
      <c r="C633" s="261" t="s">
        <v>808</v>
      </c>
      <c r="D633" s="262"/>
      <c r="E633" s="262"/>
      <c r="F633" s="262"/>
      <c r="G633" s="262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54"/>
      <c r="Y633" s="154"/>
      <c r="Z633" s="154"/>
      <c r="AA633" s="154"/>
      <c r="AB633" s="154"/>
      <c r="AC633" s="154"/>
      <c r="AD633" s="154"/>
      <c r="AE633" s="154"/>
      <c r="AF633" s="154"/>
      <c r="AG633" s="154" t="s">
        <v>146</v>
      </c>
      <c r="AH633" s="154"/>
      <c r="AI633" s="154"/>
      <c r="AJ633" s="154"/>
      <c r="AK633" s="154"/>
      <c r="AL633" s="154"/>
      <c r="AM633" s="154"/>
      <c r="AN633" s="154"/>
      <c r="AO633" s="154"/>
      <c r="AP633" s="154"/>
      <c r="AQ633" s="154"/>
      <c r="AR633" s="154"/>
      <c r="AS633" s="154"/>
      <c r="AT633" s="154"/>
      <c r="AU633" s="154"/>
      <c r="AV633" s="154"/>
      <c r="AW633" s="154"/>
      <c r="AX633" s="154"/>
      <c r="AY633" s="154"/>
      <c r="AZ633" s="154"/>
      <c r="BA633" s="154"/>
      <c r="BB633" s="154"/>
      <c r="BC633" s="154"/>
      <c r="BD633" s="154"/>
      <c r="BE633" s="154"/>
      <c r="BF633" s="154"/>
      <c r="BG633" s="154"/>
      <c r="BH633" s="154"/>
    </row>
    <row r="634" spans="1:60" outlineLevel="1" x14ac:dyDescent="0.2">
      <c r="A634" s="163"/>
      <c r="B634" s="164"/>
      <c r="C634" s="205" t="s">
        <v>809</v>
      </c>
      <c r="D634" s="189"/>
      <c r="E634" s="190">
        <v>398.52900000000005</v>
      </c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54"/>
      <c r="Y634" s="154"/>
      <c r="Z634" s="154"/>
      <c r="AA634" s="154"/>
      <c r="AB634" s="154"/>
      <c r="AC634" s="154"/>
      <c r="AD634" s="154"/>
      <c r="AE634" s="154"/>
      <c r="AF634" s="154"/>
      <c r="AG634" s="154" t="s">
        <v>199</v>
      </c>
      <c r="AH634" s="154">
        <v>0</v>
      </c>
      <c r="AI634" s="154"/>
      <c r="AJ634" s="154"/>
      <c r="AK634" s="154"/>
      <c r="AL634" s="154"/>
      <c r="AM634" s="154"/>
      <c r="AN634" s="154"/>
      <c r="AO634" s="154"/>
      <c r="AP634" s="154"/>
      <c r="AQ634" s="154"/>
      <c r="AR634" s="154"/>
      <c r="AS634" s="154"/>
      <c r="AT634" s="154"/>
      <c r="AU634" s="154"/>
      <c r="AV634" s="154"/>
      <c r="AW634" s="154"/>
      <c r="AX634" s="154"/>
      <c r="AY634" s="154"/>
      <c r="AZ634" s="154"/>
      <c r="BA634" s="154"/>
      <c r="BB634" s="154"/>
      <c r="BC634" s="154"/>
      <c r="BD634" s="154"/>
      <c r="BE634" s="154"/>
      <c r="BF634" s="154"/>
      <c r="BG634" s="154"/>
      <c r="BH634" s="154"/>
    </row>
    <row r="635" spans="1:60" outlineLevel="1" x14ac:dyDescent="0.2">
      <c r="A635" s="163"/>
      <c r="B635" s="164"/>
      <c r="C635" s="205" t="s">
        <v>810</v>
      </c>
      <c r="D635" s="189"/>
      <c r="E635" s="190">
        <v>0.1</v>
      </c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 t="s">
        <v>199</v>
      </c>
      <c r="AH635" s="154">
        <v>0</v>
      </c>
      <c r="AI635" s="154"/>
      <c r="AJ635" s="154"/>
      <c r="AK635" s="154"/>
      <c r="AL635" s="154"/>
      <c r="AM635" s="154"/>
      <c r="AN635" s="154"/>
      <c r="AO635" s="154"/>
      <c r="AP635" s="154"/>
      <c r="AQ635" s="154"/>
      <c r="AR635" s="154"/>
      <c r="AS635" s="154"/>
      <c r="AT635" s="154"/>
      <c r="AU635" s="154"/>
      <c r="AV635" s="154"/>
      <c r="AW635" s="154"/>
      <c r="AX635" s="154"/>
      <c r="AY635" s="154"/>
      <c r="AZ635" s="154"/>
      <c r="BA635" s="154"/>
      <c r="BB635" s="154"/>
      <c r="BC635" s="154"/>
      <c r="BD635" s="154"/>
      <c r="BE635" s="154"/>
      <c r="BF635" s="154"/>
      <c r="BG635" s="154"/>
      <c r="BH635" s="154"/>
    </row>
    <row r="636" spans="1:60" outlineLevel="1" x14ac:dyDescent="0.2">
      <c r="A636" s="163"/>
      <c r="B636" s="164"/>
      <c r="C636" s="205" t="s">
        <v>811</v>
      </c>
      <c r="D636" s="189"/>
      <c r="E636" s="190">
        <v>-5.52</v>
      </c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 t="s">
        <v>199</v>
      </c>
      <c r="AH636" s="154">
        <v>0</v>
      </c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</row>
    <row r="637" spans="1:60" ht="22.5" outlineLevel="1" x14ac:dyDescent="0.2">
      <c r="A637" s="175">
        <v>187</v>
      </c>
      <c r="B637" s="176" t="s">
        <v>812</v>
      </c>
      <c r="C637" s="185" t="s">
        <v>813</v>
      </c>
      <c r="D637" s="177" t="s">
        <v>469</v>
      </c>
      <c r="E637" s="178">
        <v>3537.9810000000002</v>
      </c>
      <c r="F637" s="179"/>
      <c r="G637" s="180">
        <f>ROUND(E637*F637,2)</f>
        <v>0</v>
      </c>
      <c r="H637" s="179"/>
      <c r="I637" s="180">
        <f>ROUND(E637*H637,2)</f>
        <v>0</v>
      </c>
      <c r="J637" s="179"/>
      <c r="K637" s="180">
        <f>ROUND(E637*J637,2)</f>
        <v>0</v>
      </c>
      <c r="L637" s="180">
        <v>21</v>
      </c>
      <c r="M637" s="180">
        <f>G637*(1+L637/100)</f>
        <v>0</v>
      </c>
      <c r="N637" s="180">
        <v>0</v>
      </c>
      <c r="O637" s="180">
        <f>ROUND(E637*N637,2)</f>
        <v>0</v>
      </c>
      <c r="P637" s="180">
        <v>0</v>
      </c>
      <c r="Q637" s="180">
        <f>ROUND(E637*P637,2)</f>
        <v>0</v>
      </c>
      <c r="R637" s="180" t="s">
        <v>194</v>
      </c>
      <c r="S637" s="180" t="s">
        <v>142</v>
      </c>
      <c r="T637" s="181" t="s">
        <v>142</v>
      </c>
      <c r="U637" s="165">
        <v>0</v>
      </c>
      <c r="V637" s="165">
        <f>ROUND(E637*U637,2)</f>
        <v>0</v>
      </c>
      <c r="W637" s="165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 t="s">
        <v>195</v>
      </c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</row>
    <row r="638" spans="1:60" outlineLevel="1" x14ac:dyDescent="0.2">
      <c r="A638" s="163"/>
      <c r="B638" s="164"/>
      <c r="C638" s="205" t="s">
        <v>814</v>
      </c>
      <c r="D638" s="189"/>
      <c r="E638" s="190">
        <v>3537.9810000000002</v>
      </c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 t="s">
        <v>199</v>
      </c>
      <c r="AH638" s="154">
        <v>0</v>
      </c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</row>
    <row r="639" spans="1:60" outlineLevel="1" x14ac:dyDescent="0.2">
      <c r="A639" s="175">
        <v>188</v>
      </c>
      <c r="B639" s="176" t="s">
        <v>815</v>
      </c>
      <c r="C639" s="185" t="s">
        <v>816</v>
      </c>
      <c r="D639" s="177" t="s">
        <v>469</v>
      </c>
      <c r="E639" s="178">
        <v>393.10900000000004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80">
        <v>0</v>
      </c>
      <c r="O639" s="180">
        <f>ROUND(E639*N639,2)</f>
        <v>0</v>
      </c>
      <c r="P639" s="180">
        <v>0</v>
      </c>
      <c r="Q639" s="180">
        <f>ROUND(E639*P639,2)</f>
        <v>0</v>
      </c>
      <c r="R639" s="180"/>
      <c r="S639" s="180" t="s">
        <v>179</v>
      </c>
      <c r="T639" s="181" t="s">
        <v>143</v>
      </c>
      <c r="U639" s="165">
        <v>0</v>
      </c>
      <c r="V639" s="165">
        <f>ROUND(E639*U639,2)</f>
        <v>0</v>
      </c>
      <c r="W639" s="165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 t="s">
        <v>195</v>
      </c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</row>
    <row r="640" spans="1:60" outlineLevel="1" x14ac:dyDescent="0.2">
      <c r="A640" s="163"/>
      <c r="B640" s="164"/>
      <c r="C640" s="261" t="s">
        <v>817</v>
      </c>
      <c r="D640" s="262"/>
      <c r="E640" s="262"/>
      <c r="F640" s="262"/>
      <c r="G640" s="262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 t="s">
        <v>146</v>
      </c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82" t="str">
        <f>C640</f>
        <v>Uložení na skládce vytěženého materiálu BKOM a.s. předepsaným způsobem nebo uložení a poplatek na nejbližší řízené skládce.</v>
      </c>
      <c r="BB640" s="154"/>
      <c r="BC640" s="154"/>
      <c r="BD640" s="154"/>
      <c r="BE640" s="154"/>
      <c r="BF640" s="154"/>
      <c r="BG640" s="154"/>
      <c r="BH640" s="154"/>
    </row>
    <row r="641" spans="1:60" outlineLevel="1" x14ac:dyDescent="0.2">
      <c r="A641" s="163"/>
      <c r="B641" s="164"/>
      <c r="C641" s="205" t="s">
        <v>818</v>
      </c>
      <c r="D641" s="189"/>
      <c r="E641" s="190">
        <v>393.10900000000004</v>
      </c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 t="s">
        <v>199</v>
      </c>
      <c r="AH641" s="154">
        <v>5</v>
      </c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</row>
    <row r="642" spans="1:60" x14ac:dyDescent="0.2">
      <c r="A642" s="161"/>
      <c r="B642" s="162"/>
      <c r="C642" s="209"/>
      <c r="D642" s="194"/>
      <c r="E642" s="193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AE642">
        <v>15</v>
      </c>
      <c r="AF642">
        <v>21</v>
      </c>
    </row>
    <row r="643" spans="1:60" x14ac:dyDescent="0.2">
      <c r="A643" s="166"/>
      <c r="B643" s="167" t="s">
        <v>29</v>
      </c>
      <c r="C643" s="210"/>
      <c r="D643" s="196"/>
      <c r="E643" s="195"/>
      <c r="F643" s="166"/>
      <c r="G643" s="204">
        <f>G8+G155+G297+G301+G311+G337+G345+G380+G404+G408+G505+G567+G576+G581+G593+G612+G620+G627+G631</f>
        <v>0</v>
      </c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AE643">
        <f>SUMIF(L7:L641,AE642,G7:G641)</f>
        <v>0</v>
      </c>
      <c r="AF643">
        <f>SUMIF(L7:L641,AF642,G7:G641)</f>
        <v>0</v>
      </c>
      <c r="AG643" t="s">
        <v>186</v>
      </c>
    </row>
    <row r="644" spans="1:60" x14ac:dyDescent="0.2">
      <c r="A644" s="161"/>
      <c r="B644" s="162"/>
      <c r="C644" s="209"/>
      <c r="D644" s="194"/>
      <c r="E644" s="193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</row>
    <row r="645" spans="1:60" x14ac:dyDescent="0.2">
      <c r="A645" s="274" t="s">
        <v>819</v>
      </c>
      <c r="B645" s="274"/>
      <c r="C645" s="209"/>
      <c r="D645" s="194"/>
      <c r="E645" s="193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</row>
    <row r="646" spans="1:60" x14ac:dyDescent="0.2">
      <c r="A646" s="161"/>
      <c r="B646" s="162" t="s">
        <v>820</v>
      </c>
      <c r="C646" s="209" t="s">
        <v>821</v>
      </c>
      <c r="D646" s="194"/>
      <c r="E646" s="193">
        <v>0.95238</v>
      </c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AG646" t="s">
        <v>822</v>
      </c>
    </row>
    <row r="647" spans="1:60" x14ac:dyDescent="0.2">
      <c r="A647" s="161"/>
      <c r="B647" s="162"/>
      <c r="C647" s="211" t="s">
        <v>823</v>
      </c>
      <c r="D647" s="194"/>
      <c r="E647" s="193">
        <v>0.95238</v>
      </c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AG647" t="s">
        <v>199</v>
      </c>
      <c r="AH647">
        <v>0</v>
      </c>
    </row>
    <row r="648" spans="1:60" x14ac:dyDescent="0.2">
      <c r="A648" s="5"/>
      <c r="B648" s="6"/>
      <c r="C648" s="186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60" x14ac:dyDescent="0.2">
      <c r="A649" s="275" t="s">
        <v>824</v>
      </c>
      <c r="B649" s="275"/>
      <c r="C649" s="186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60" x14ac:dyDescent="0.2">
      <c r="A650" s="5"/>
      <c r="B650" s="6" t="s">
        <v>825</v>
      </c>
      <c r="C650" s="186" t="s">
        <v>826</v>
      </c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AG650" t="s">
        <v>827</v>
      </c>
    </row>
    <row r="651" spans="1:60" x14ac:dyDescent="0.2">
      <c r="A651" s="5"/>
      <c r="B651" s="6" t="s">
        <v>828</v>
      </c>
      <c r="C651" s="186" t="s">
        <v>829</v>
      </c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AG651" t="s">
        <v>830</v>
      </c>
    </row>
    <row r="652" spans="1:60" x14ac:dyDescent="0.2">
      <c r="A652" s="5"/>
      <c r="B652" s="6"/>
      <c r="C652" s="186" t="s">
        <v>831</v>
      </c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AG652" t="s">
        <v>832</v>
      </c>
    </row>
    <row r="653" spans="1:60" x14ac:dyDescent="0.2">
      <c r="A653" s="5"/>
      <c r="B653" s="6"/>
      <c r="C653" s="186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60" x14ac:dyDescent="0.2">
      <c r="C654" s="188"/>
      <c r="D654" s="145"/>
      <c r="AG654" t="s">
        <v>189</v>
      </c>
    </row>
    <row r="655" spans="1:60" x14ac:dyDescent="0.2">
      <c r="D655" s="145"/>
    </row>
    <row r="656" spans="1:60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C683" sheet="1"/>
  <mergeCells count="216">
    <mergeCell ref="A1:G1"/>
    <mergeCell ref="C2:G2"/>
    <mergeCell ref="C3:G3"/>
    <mergeCell ref="C4:G4"/>
    <mergeCell ref="A645:B645"/>
    <mergeCell ref="A649:B649"/>
    <mergeCell ref="C10:G10"/>
    <mergeCell ref="C13:G13"/>
    <mergeCell ref="C16:G16"/>
    <mergeCell ref="C17:G17"/>
    <mergeCell ref="C33:G33"/>
    <mergeCell ref="C34:G34"/>
    <mergeCell ref="C39:G39"/>
    <mergeCell ref="C47:G47"/>
    <mergeCell ref="C48:G48"/>
    <mergeCell ref="C51:G51"/>
    <mergeCell ref="C19:G19"/>
    <mergeCell ref="C20:G20"/>
    <mergeCell ref="C22:G22"/>
    <mergeCell ref="C23:G23"/>
    <mergeCell ref="C27:G27"/>
    <mergeCell ref="C29:G29"/>
    <mergeCell ref="C71:G71"/>
    <mergeCell ref="C77:G77"/>
    <mergeCell ref="C80:G80"/>
    <mergeCell ref="C81:G81"/>
    <mergeCell ref="C86:G86"/>
    <mergeCell ref="C90:G90"/>
    <mergeCell ref="C54:G54"/>
    <mergeCell ref="C58:G58"/>
    <mergeCell ref="C61:G61"/>
    <mergeCell ref="C64:G64"/>
    <mergeCell ref="C67:G67"/>
    <mergeCell ref="C70:G70"/>
    <mergeCell ref="C112:G112"/>
    <mergeCell ref="C121:G121"/>
    <mergeCell ref="C125:G125"/>
    <mergeCell ref="C128:G128"/>
    <mergeCell ref="C140:G140"/>
    <mergeCell ref="C141:G141"/>
    <mergeCell ref="C91:G91"/>
    <mergeCell ref="C98:G98"/>
    <mergeCell ref="C101:G101"/>
    <mergeCell ref="C104:G104"/>
    <mergeCell ref="C107:G107"/>
    <mergeCell ref="C108:G108"/>
    <mergeCell ref="C161:G161"/>
    <mergeCell ref="C162:G162"/>
    <mergeCell ref="C165:G165"/>
    <mergeCell ref="C166:G166"/>
    <mergeCell ref="C169:G169"/>
    <mergeCell ref="C170:G170"/>
    <mergeCell ref="C144:G144"/>
    <mergeCell ref="C151:G151"/>
    <mergeCell ref="C152:G152"/>
    <mergeCell ref="C154:G154"/>
    <mergeCell ref="C157:G157"/>
    <mergeCell ref="C158:G158"/>
    <mergeCell ref="C189:G189"/>
    <mergeCell ref="C192:G192"/>
    <mergeCell ref="C193:G193"/>
    <mergeCell ref="C196:G196"/>
    <mergeCell ref="C197:G197"/>
    <mergeCell ref="C198:G198"/>
    <mergeCell ref="C173:G173"/>
    <mergeCell ref="C177:G177"/>
    <mergeCell ref="C178:G178"/>
    <mergeCell ref="C182:G182"/>
    <mergeCell ref="C185:G185"/>
    <mergeCell ref="C188:G188"/>
    <mergeCell ref="C214:G214"/>
    <mergeCell ref="C215:G215"/>
    <mergeCell ref="C218:G218"/>
    <mergeCell ref="C219:G219"/>
    <mergeCell ref="C222:G222"/>
    <mergeCell ref="C223:G223"/>
    <mergeCell ref="C200:G200"/>
    <mergeCell ref="C201:G201"/>
    <mergeCell ref="C204:G204"/>
    <mergeCell ref="C205:G205"/>
    <mergeCell ref="C210:G210"/>
    <mergeCell ref="C211:G211"/>
    <mergeCell ref="C239:G239"/>
    <mergeCell ref="C240:G240"/>
    <mergeCell ref="C242:G242"/>
    <mergeCell ref="C243:G243"/>
    <mergeCell ref="C246:G246"/>
    <mergeCell ref="C247:G247"/>
    <mergeCell ref="C224:G224"/>
    <mergeCell ref="C225:G225"/>
    <mergeCell ref="C226:G226"/>
    <mergeCell ref="C235:G235"/>
    <mergeCell ref="C236:G236"/>
    <mergeCell ref="C238:G238"/>
    <mergeCell ref="C259:G259"/>
    <mergeCell ref="C262:G262"/>
    <mergeCell ref="C263:G263"/>
    <mergeCell ref="C265:G265"/>
    <mergeCell ref="C268:G268"/>
    <mergeCell ref="C272:G272"/>
    <mergeCell ref="C249:G249"/>
    <mergeCell ref="C250:G250"/>
    <mergeCell ref="C253:G253"/>
    <mergeCell ref="C254:G254"/>
    <mergeCell ref="C257:G257"/>
    <mergeCell ref="C258:G258"/>
    <mergeCell ref="C287:G287"/>
    <mergeCell ref="C289:G289"/>
    <mergeCell ref="C291:G291"/>
    <mergeCell ref="C293:G293"/>
    <mergeCell ref="C295:G295"/>
    <mergeCell ref="C296:G296"/>
    <mergeCell ref="C275:G275"/>
    <mergeCell ref="C277:G277"/>
    <mergeCell ref="C279:G279"/>
    <mergeCell ref="C281:G281"/>
    <mergeCell ref="C283:G283"/>
    <mergeCell ref="C285:G285"/>
    <mergeCell ref="C327:G327"/>
    <mergeCell ref="C330:G330"/>
    <mergeCell ref="C335:G335"/>
    <mergeCell ref="C339:G339"/>
    <mergeCell ref="C342:G342"/>
    <mergeCell ref="C343:G343"/>
    <mergeCell ref="C299:G299"/>
    <mergeCell ref="C303:G303"/>
    <mergeCell ref="C306:G306"/>
    <mergeCell ref="C315:G315"/>
    <mergeCell ref="C316:G316"/>
    <mergeCell ref="C324:G324"/>
    <mergeCell ref="C363:G363"/>
    <mergeCell ref="C364:G364"/>
    <mergeCell ref="C365:G365"/>
    <mergeCell ref="C368:G368"/>
    <mergeCell ref="C375:G375"/>
    <mergeCell ref="C376:G376"/>
    <mergeCell ref="C351:G351"/>
    <mergeCell ref="C354:G354"/>
    <mergeCell ref="C355:G355"/>
    <mergeCell ref="C356:G356"/>
    <mergeCell ref="C359:G359"/>
    <mergeCell ref="C360:G360"/>
    <mergeCell ref="C417:G417"/>
    <mergeCell ref="C422:G422"/>
    <mergeCell ref="C427:G427"/>
    <mergeCell ref="C430:G430"/>
    <mergeCell ref="C433:G433"/>
    <mergeCell ref="C434:G434"/>
    <mergeCell ref="C382:G382"/>
    <mergeCell ref="C385:G385"/>
    <mergeCell ref="C406:G406"/>
    <mergeCell ref="C410:G410"/>
    <mergeCell ref="C411:G411"/>
    <mergeCell ref="C414:G414"/>
    <mergeCell ref="C452:G452"/>
    <mergeCell ref="C454:G454"/>
    <mergeCell ref="C455:G455"/>
    <mergeCell ref="C459:G459"/>
    <mergeCell ref="C460:G460"/>
    <mergeCell ref="C462:G462"/>
    <mergeCell ref="C435:G435"/>
    <mergeCell ref="C436:G436"/>
    <mergeCell ref="C446:G446"/>
    <mergeCell ref="C448:G448"/>
    <mergeCell ref="C449:G449"/>
    <mergeCell ref="C451:G451"/>
    <mergeCell ref="C486:G486"/>
    <mergeCell ref="C488:G488"/>
    <mergeCell ref="C490:G490"/>
    <mergeCell ref="C492:G492"/>
    <mergeCell ref="C504:G504"/>
    <mergeCell ref="C514:G514"/>
    <mergeCell ref="C467:G467"/>
    <mergeCell ref="C469:G469"/>
    <mergeCell ref="C470:G470"/>
    <mergeCell ref="C473:G473"/>
    <mergeCell ref="C482:G482"/>
    <mergeCell ref="C484:G484"/>
    <mergeCell ref="C526:G526"/>
    <mergeCell ref="C530:G530"/>
    <mergeCell ref="C531:G531"/>
    <mergeCell ref="C533:G533"/>
    <mergeCell ref="C534:G534"/>
    <mergeCell ref="C536:G536"/>
    <mergeCell ref="C515:G515"/>
    <mergeCell ref="C518:G518"/>
    <mergeCell ref="C519:G519"/>
    <mergeCell ref="C520:G520"/>
    <mergeCell ref="C524:G524"/>
    <mergeCell ref="C525:G525"/>
    <mergeCell ref="C551:G551"/>
    <mergeCell ref="C569:G569"/>
    <mergeCell ref="C572:G572"/>
    <mergeCell ref="C575:G575"/>
    <mergeCell ref="C578:G578"/>
    <mergeCell ref="C580:G580"/>
    <mergeCell ref="C537:G537"/>
    <mergeCell ref="C539:G539"/>
    <mergeCell ref="C540:G540"/>
    <mergeCell ref="C542:G542"/>
    <mergeCell ref="C545:G545"/>
    <mergeCell ref="C548:G548"/>
    <mergeCell ref="C633:G633"/>
    <mergeCell ref="C640:G640"/>
    <mergeCell ref="C610:G610"/>
    <mergeCell ref="C614:G614"/>
    <mergeCell ref="C618:G618"/>
    <mergeCell ref="C622:G622"/>
    <mergeCell ref="C625:G625"/>
    <mergeCell ref="C629:G629"/>
    <mergeCell ref="C588:G588"/>
    <mergeCell ref="C591:G591"/>
    <mergeCell ref="C595:G595"/>
    <mergeCell ref="C599:G599"/>
    <mergeCell ref="C604:G604"/>
    <mergeCell ref="C607:G60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190</v>
      </c>
      <c r="B1" s="265"/>
      <c r="C1" s="265"/>
      <c r="D1" s="265"/>
      <c r="E1" s="265"/>
      <c r="F1" s="265"/>
      <c r="G1" s="265"/>
      <c r="AG1" t="s">
        <v>112</v>
      </c>
    </row>
    <row r="2" spans="1:60" ht="24.95" customHeight="1" x14ac:dyDescent="0.2">
      <c r="A2" s="146" t="s">
        <v>7</v>
      </c>
      <c r="B2" s="71" t="s">
        <v>43</v>
      </c>
      <c r="C2" s="266" t="s">
        <v>44</v>
      </c>
      <c r="D2" s="267"/>
      <c r="E2" s="267"/>
      <c r="F2" s="267"/>
      <c r="G2" s="268"/>
      <c r="AG2" t="s">
        <v>113</v>
      </c>
    </row>
    <row r="3" spans="1:60" ht="24.95" customHeight="1" x14ac:dyDescent="0.2">
      <c r="A3" s="146" t="s">
        <v>8</v>
      </c>
      <c r="B3" s="71" t="s">
        <v>62</v>
      </c>
      <c r="C3" s="266" t="s">
        <v>63</v>
      </c>
      <c r="D3" s="267"/>
      <c r="E3" s="267"/>
      <c r="F3" s="267"/>
      <c r="G3" s="268"/>
      <c r="AC3" s="89" t="s">
        <v>113</v>
      </c>
      <c r="AG3" t="s">
        <v>115</v>
      </c>
    </row>
    <row r="4" spans="1:60" ht="24.95" customHeight="1" x14ac:dyDescent="0.2">
      <c r="A4" s="147" t="s">
        <v>9</v>
      </c>
      <c r="B4" s="148" t="s">
        <v>64</v>
      </c>
      <c r="C4" s="269" t="s">
        <v>63</v>
      </c>
      <c r="D4" s="270"/>
      <c r="E4" s="270"/>
      <c r="F4" s="270"/>
      <c r="G4" s="271"/>
      <c r="AG4" t="s">
        <v>116</v>
      </c>
    </row>
    <row r="5" spans="1:60" x14ac:dyDescent="0.2">
      <c r="D5" s="145"/>
    </row>
    <row r="6" spans="1:60" ht="38.25" x14ac:dyDescent="0.2">
      <c r="A6" s="150" t="s">
        <v>117</v>
      </c>
      <c r="B6" s="152" t="s">
        <v>118</v>
      </c>
      <c r="C6" s="152" t="s">
        <v>119</v>
      </c>
      <c r="D6" s="151" t="s">
        <v>120</v>
      </c>
      <c r="E6" s="150" t="s">
        <v>121</v>
      </c>
      <c r="F6" s="149" t="s">
        <v>122</v>
      </c>
      <c r="G6" s="150" t="s">
        <v>29</v>
      </c>
      <c r="H6" s="153" t="s">
        <v>30</v>
      </c>
      <c r="I6" s="153" t="s">
        <v>123</v>
      </c>
      <c r="J6" s="153" t="s">
        <v>31</v>
      </c>
      <c r="K6" s="153" t="s">
        <v>124</v>
      </c>
      <c r="L6" s="153" t="s">
        <v>125</v>
      </c>
      <c r="M6" s="153" t="s">
        <v>126</v>
      </c>
      <c r="N6" s="153" t="s">
        <v>127</v>
      </c>
      <c r="O6" s="153" t="s">
        <v>128</v>
      </c>
      <c r="P6" s="153" t="s">
        <v>129</v>
      </c>
      <c r="Q6" s="153" t="s">
        <v>130</v>
      </c>
      <c r="R6" s="153" t="s">
        <v>131</v>
      </c>
      <c r="S6" s="153" t="s">
        <v>132</v>
      </c>
      <c r="T6" s="153" t="s">
        <v>133</v>
      </c>
      <c r="U6" s="153" t="s">
        <v>134</v>
      </c>
      <c r="V6" s="153" t="s">
        <v>135</v>
      </c>
      <c r="W6" s="153" t="s">
        <v>136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9" t="s">
        <v>137</v>
      </c>
      <c r="B8" s="170" t="s">
        <v>72</v>
      </c>
      <c r="C8" s="184" t="s">
        <v>73</v>
      </c>
      <c r="D8" s="171"/>
      <c r="E8" s="172"/>
      <c r="F8" s="173"/>
      <c r="G8" s="173">
        <f>SUMIF(AG9:AG28,"&lt;&gt;NOR",G9:G28)</f>
        <v>0</v>
      </c>
      <c r="H8" s="173"/>
      <c r="I8" s="173">
        <f>SUM(I9:I28)</f>
        <v>0</v>
      </c>
      <c r="J8" s="173"/>
      <c r="K8" s="173">
        <f>SUM(K9:K28)</f>
        <v>0</v>
      </c>
      <c r="L8" s="173"/>
      <c r="M8" s="173">
        <f>SUM(M9:M28)</f>
        <v>0</v>
      </c>
      <c r="N8" s="173"/>
      <c r="O8" s="173">
        <f>SUM(O9:O28)</f>
        <v>4.5</v>
      </c>
      <c r="P8" s="173"/>
      <c r="Q8" s="173">
        <f>SUM(Q9:Q28)</f>
        <v>0</v>
      </c>
      <c r="R8" s="173"/>
      <c r="S8" s="173"/>
      <c r="T8" s="174"/>
      <c r="U8" s="168"/>
      <c r="V8" s="168">
        <f>SUM(V9:V28)</f>
        <v>132.18</v>
      </c>
      <c r="W8" s="168"/>
      <c r="AG8" t="s">
        <v>138</v>
      </c>
    </row>
    <row r="9" spans="1:60" ht="22.5" outlineLevel="1" x14ac:dyDescent="0.2">
      <c r="A9" s="175">
        <v>1</v>
      </c>
      <c r="B9" s="176" t="s">
        <v>834</v>
      </c>
      <c r="C9" s="185" t="s">
        <v>835</v>
      </c>
      <c r="D9" s="177" t="s">
        <v>193</v>
      </c>
      <c r="E9" s="178">
        <v>9256.25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342</v>
      </c>
      <c r="S9" s="180" t="s">
        <v>142</v>
      </c>
      <c r="T9" s="181" t="s">
        <v>143</v>
      </c>
      <c r="U9" s="165">
        <v>8.0000000000000002E-3</v>
      </c>
      <c r="V9" s="165">
        <f>ROUND(E9*U9,2)</f>
        <v>74.05</v>
      </c>
      <c r="W9" s="165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195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3"/>
      <c r="B10" s="164"/>
      <c r="C10" s="272" t="s">
        <v>836</v>
      </c>
      <c r="D10" s="273"/>
      <c r="E10" s="273"/>
      <c r="F10" s="273"/>
      <c r="G10" s="273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197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3"/>
      <c r="B11" s="164"/>
      <c r="C11" s="263" t="s">
        <v>837</v>
      </c>
      <c r="D11" s="264"/>
      <c r="E11" s="264"/>
      <c r="F11" s="264"/>
      <c r="G11" s="2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146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3"/>
      <c r="B12" s="164"/>
      <c r="C12" s="205" t="s">
        <v>838</v>
      </c>
      <c r="D12" s="189"/>
      <c r="E12" s="190">
        <v>9256.25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199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75">
        <v>2</v>
      </c>
      <c r="B13" s="176" t="s">
        <v>316</v>
      </c>
      <c r="C13" s="185" t="s">
        <v>317</v>
      </c>
      <c r="D13" s="177" t="s">
        <v>233</v>
      </c>
      <c r="E13" s="178">
        <v>50.675000000000004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 t="s">
        <v>234</v>
      </c>
      <c r="S13" s="180" t="s">
        <v>142</v>
      </c>
      <c r="T13" s="181" t="s">
        <v>142</v>
      </c>
      <c r="U13" s="165">
        <v>1.1000000000000001E-2</v>
      </c>
      <c r="V13" s="165">
        <f>ROUND(E13*U13,2)</f>
        <v>0.56000000000000005</v>
      </c>
      <c r="W13" s="165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195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3"/>
      <c r="B14" s="164"/>
      <c r="C14" s="272" t="s">
        <v>313</v>
      </c>
      <c r="D14" s="273"/>
      <c r="E14" s="273"/>
      <c r="F14" s="273"/>
      <c r="G14" s="273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197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63"/>
      <c r="B15" s="164"/>
      <c r="C15" s="205" t="s">
        <v>839</v>
      </c>
      <c r="D15" s="189"/>
      <c r="E15" s="190">
        <v>11.25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199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3"/>
      <c r="B16" s="164"/>
      <c r="C16" s="205" t="s">
        <v>840</v>
      </c>
      <c r="D16" s="189"/>
      <c r="E16" s="190">
        <v>37.025000000000006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199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3"/>
      <c r="B17" s="164"/>
      <c r="C17" s="205" t="s">
        <v>841</v>
      </c>
      <c r="D17" s="189"/>
      <c r="E17" s="190">
        <v>2.4000000000000004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199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5">
        <v>3</v>
      </c>
      <c r="B18" s="176" t="s">
        <v>842</v>
      </c>
      <c r="C18" s="185" t="s">
        <v>843</v>
      </c>
      <c r="D18" s="177" t="s">
        <v>233</v>
      </c>
      <c r="E18" s="178">
        <v>50.675000000000004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 t="s">
        <v>234</v>
      </c>
      <c r="S18" s="180" t="s">
        <v>142</v>
      </c>
      <c r="T18" s="181" t="s">
        <v>142</v>
      </c>
      <c r="U18" s="165">
        <v>0.65200000000000002</v>
      </c>
      <c r="V18" s="165">
        <f>ROUND(E18*U18,2)</f>
        <v>33.04</v>
      </c>
      <c r="W18" s="165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195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3"/>
      <c r="B19" s="164"/>
      <c r="C19" s="205" t="s">
        <v>844</v>
      </c>
      <c r="D19" s="189"/>
      <c r="E19" s="190">
        <v>50.675000000000004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199</v>
      </c>
      <c r="AH19" s="154">
        <v>5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2.5" outlineLevel="1" x14ac:dyDescent="0.2">
      <c r="A20" s="175">
        <v>4</v>
      </c>
      <c r="B20" s="176" t="s">
        <v>845</v>
      </c>
      <c r="C20" s="185" t="s">
        <v>846</v>
      </c>
      <c r="D20" s="177" t="s">
        <v>233</v>
      </c>
      <c r="E20" s="178">
        <v>50.675000000000004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 t="s">
        <v>234</v>
      </c>
      <c r="S20" s="180" t="s">
        <v>142</v>
      </c>
      <c r="T20" s="181" t="s">
        <v>142</v>
      </c>
      <c r="U20" s="165">
        <v>0.48400000000000004</v>
      </c>
      <c r="V20" s="165">
        <f>ROUND(E20*U20,2)</f>
        <v>24.53</v>
      </c>
      <c r="W20" s="165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195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3"/>
      <c r="B21" s="164"/>
      <c r="C21" s="205" t="s">
        <v>844</v>
      </c>
      <c r="D21" s="189"/>
      <c r="E21" s="190">
        <v>50.675000000000004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199</v>
      </c>
      <c r="AH21" s="154">
        <v>5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75">
        <v>5</v>
      </c>
      <c r="B22" s="176" t="s">
        <v>350</v>
      </c>
      <c r="C22" s="185" t="s">
        <v>351</v>
      </c>
      <c r="D22" s="177" t="s">
        <v>233</v>
      </c>
      <c r="E22" s="178">
        <v>50.675000000000004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 t="s">
        <v>234</v>
      </c>
      <c r="S22" s="180" t="s">
        <v>142</v>
      </c>
      <c r="T22" s="181" t="s">
        <v>143</v>
      </c>
      <c r="U22" s="165">
        <v>0</v>
      </c>
      <c r="V22" s="165">
        <f>ROUND(E22*U22,2)</f>
        <v>0</v>
      </c>
      <c r="W22" s="165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195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63"/>
      <c r="B23" s="164"/>
      <c r="C23" s="205" t="s">
        <v>844</v>
      </c>
      <c r="D23" s="189"/>
      <c r="E23" s="190">
        <v>50.675000000000004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199</v>
      </c>
      <c r="AH23" s="154">
        <v>5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5">
        <v>6</v>
      </c>
      <c r="B24" s="176" t="s">
        <v>847</v>
      </c>
      <c r="C24" s="185" t="s">
        <v>848</v>
      </c>
      <c r="D24" s="177" t="s">
        <v>358</v>
      </c>
      <c r="E24" s="178">
        <v>90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2.2000000000000001E-3</v>
      </c>
      <c r="O24" s="180">
        <f>ROUND(E24*N24,2)</f>
        <v>0.2</v>
      </c>
      <c r="P24" s="180">
        <v>0</v>
      </c>
      <c r="Q24" s="180">
        <f>ROUND(E24*P24,2)</f>
        <v>0</v>
      </c>
      <c r="R24" s="180" t="s">
        <v>461</v>
      </c>
      <c r="S24" s="180" t="s">
        <v>142</v>
      </c>
      <c r="T24" s="181" t="s">
        <v>143</v>
      </c>
      <c r="U24" s="165">
        <v>0</v>
      </c>
      <c r="V24" s="165">
        <f>ROUND(E24*U24,2)</f>
        <v>0</v>
      </c>
      <c r="W24" s="165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462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3"/>
      <c r="B25" s="164"/>
      <c r="C25" s="205" t="s">
        <v>849</v>
      </c>
      <c r="D25" s="189"/>
      <c r="E25" s="190">
        <v>90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199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75">
        <v>7</v>
      </c>
      <c r="B26" s="176" t="s">
        <v>850</v>
      </c>
      <c r="C26" s="185" t="s">
        <v>851</v>
      </c>
      <c r="D26" s="177" t="s">
        <v>358</v>
      </c>
      <c r="E26" s="178">
        <v>90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2.2000000000000001E-3</v>
      </c>
      <c r="O26" s="180">
        <f>ROUND(E26*N26,2)</f>
        <v>0.2</v>
      </c>
      <c r="P26" s="180">
        <v>0</v>
      </c>
      <c r="Q26" s="180">
        <f>ROUND(E26*P26,2)</f>
        <v>0</v>
      </c>
      <c r="R26" s="180" t="s">
        <v>461</v>
      </c>
      <c r="S26" s="180" t="s">
        <v>142</v>
      </c>
      <c r="T26" s="181" t="s">
        <v>143</v>
      </c>
      <c r="U26" s="165">
        <v>0</v>
      </c>
      <c r="V26" s="165">
        <f>ROUND(E26*U26,2)</f>
        <v>0</v>
      </c>
      <c r="W26" s="165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462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3"/>
      <c r="B27" s="164"/>
      <c r="C27" s="205" t="s">
        <v>852</v>
      </c>
      <c r="D27" s="189"/>
      <c r="E27" s="190">
        <v>90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199</v>
      </c>
      <c r="AH27" s="154">
        <v>5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97">
        <v>8</v>
      </c>
      <c r="B28" s="198" t="s">
        <v>853</v>
      </c>
      <c r="C28" s="208" t="s">
        <v>854</v>
      </c>
      <c r="D28" s="199" t="s">
        <v>855</v>
      </c>
      <c r="E28" s="200">
        <v>4100</v>
      </c>
      <c r="F28" s="201"/>
      <c r="G28" s="202">
        <f>ROUND(E28*F28,2)</f>
        <v>0</v>
      </c>
      <c r="H28" s="201"/>
      <c r="I28" s="202">
        <f>ROUND(E28*H28,2)</f>
        <v>0</v>
      </c>
      <c r="J28" s="201"/>
      <c r="K28" s="202">
        <f>ROUND(E28*J28,2)</f>
        <v>0</v>
      </c>
      <c r="L28" s="202">
        <v>21</v>
      </c>
      <c r="M28" s="202">
        <f>G28*(1+L28/100)</f>
        <v>0</v>
      </c>
      <c r="N28" s="202">
        <v>1E-3</v>
      </c>
      <c r="O28" s="202">
        <f>ROUND(E28*N28,2)</f>
        <v>4.0999999999999996</v>
      </c>
      <c r="P28" s="202">
        <v>0</v>
      </c>
      <c r="Q28" s="202">
        <f>ROUND(E28*P28,2)</f>
        <v>0</v>
      </c>
      <c r="R28" s="202" t="s">
        <v>461</v>
      </c>
      <c r="S28" s="202" t="s">
        <v>142</v>
      </c>
      <c r="T28" s="203" t="s">
        <v>142</v>
      </c>
      <c r="U28" s="165">
        <v>0</v>
      </c>
      <c r="V28" s="165">
        <f>ROUND(E28*U28,2)</f>
        <v>0</v>
      </c>
      <c r="W28" s="165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462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69" t="s">
        <v>137</v>
      </c>
      <c r="B29" s="170" t="s">
        <v>78</v>
      </c>
      <c r="C29" s="184" t="s">
        <v>79</v>
      </c>
      <c r="D29" s="171"/>
      <c r="E29" s="172"/>
      <c r="F29" s="173"/>
      <c r="G29" s="173">
        <f>SUMIF(AG30:AG109,"&lt;&gt;NOR",G30:G109)</f>
        <v>0</v>
      </c>
      <c r="H29" s="173"/>
      <c r="I29" s="173">
        <f>SUM(I30:I109)</f>
        <v>0</v>
      </c>
      <c r="J29" s="173"/>
      <c r="K29" s="173">
        <f>SUM(K30:K109)</f>
        <v>0</v>
      </c>
      <c r="L29" s="173"/>
      <c r="M29" s="173">
        <f>SUM(M30:M109)</f>
        <v>0</v>
      </c>
      <c r="N29" s="173"/>
      <c r="O29" s="173">
        <f>SUM(O30:O109)</f>
        <v>32.049999999999997</v>
      </c>
      <c r="P29" s="173"/>
      <c r="Q29" s="173">
        <f>SUM(Q30:Q109)</f>
        <v>0</v>
      </c>
      <c r="R29" s="173"/>
      <c r="S29" s="173"/>
      <c r="T29" s="174"/>
      <c r="U29" s="168"/>
      <c r="V29" s="168">
        <f>SUM(V30:V109)</f>
        <v>1323.7499999999998</v>
      </c>
      <c r="W29" s="168"/>
      <c r="AG29" t="s">
        <v>138</v>
      </c>
    </row>
    <row r="30" spans="1:60" outlineLevel="1" x14ac:dyDescent="0.2">
      <c r="A30" s="175">
        <v>9</v>
      </c>
      <c r="B30" s="176" t="s">
        <v>856</v>
      </c>
      <c r="C30" s="185" t="s">
        <v>857</v>
      </c>
      <c r="D30" s="177" t="s">
        <v>193</v>
      </c>
      <c r="E30" s="178">
        <v>370.25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 t="s">
        <v>342</v>
      </c>
      <c r="S30" s="180" t="s">
        <v>142</v>
      </c>
      <c r="T30" s="181" t="s">
        <v>142</v>
      </c>
      <c r="U30" s="165">
        <v>6.0000000000000005E-2</v>
      </c>
      <c r="V30" s="165">
        <f>ROUND(E30*U30,2)</f>
        <v>22.22</v>
      </c>
      <c r="W30" s="165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195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3"/>
      <c r="B31" s="164"/>
      <c r="C31" s="272" t="s">
        <v>858</v>
      </c>
      <c r="D31" s="273"/>
      <c r="E31" s="273"/>
      <c r="F31" s="273"/>
      <c r="G31" s="273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197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75">
        <v>10</v>
      </c>
      <c r="B32" s="176" t="s">
        <v>859</v>
      </c>
      <c r="C32" s="185" t="s">
        <v>860</v>
      </c>
      <c r="D32" s="177" t="s">
        <v>193</v>
      </c>
      <c r="E32" s="178">
        <v>370.25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0" t="s">
        <v>234</v>
      </c>
      <c r="S32" s="180" t="s">
        <v>142</v>
      </c>
      <c r="T32" s="181" t="s">
        <v>142</v>
      </c>
      <c r="U32" s="165">
        <v>0.13</v>
      </c>
      <c r="V32" s="165">
        <f>ROUND(E32*U32,2)</f>
        <v>48.13</v>
      </c>
      <c r="W32" s="165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195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2.5" outlineLevel="1" x14ac:dyDescent="0.2">
      <c r="A33" s="163"/>
      <c r="B33" s="164"/>
      <c r="C33" s="272" t="s">
        <v>861</v>
      </c>
      <c r="D33" s="273"/>
      <c r="E33" s="273"/>
      <c r="F33" s="273"/>
      <c r="G33" s="273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197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82" t="str">
        <f>C33</f>
        <v>s případným nutným přemístěním hromad nebo dočasných skládek na místo potřeby ze vzdálenosti do 30 m, v rovině nebo ve svahu do 1 : 5,</v>
      </c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3"/>
      <c r="B34" s="164"/>
      <c r="C34" s="205" t="s">
        <v>862</v>
      </c>
      <c r="D34" s="189"/>
      <c r="E34" s="190">
        <v>370.25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199</v>
      </c>
      <c r="AH34" s="154">
        <v>5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22.5" outlineLevel="1" x14ac:dyDescent="0.2">
      <c r="A35" s="175">
        <v>11</v>
      </c>
      <c r="B35" s="176" t="s">
        <v>863</v>
      </c>
      <c r="C35" s="185" t="s">
        <v>864</v>
      </c>
      <c r="D35" s="177" t="s">
        <v>193</v>
      </c>
      <c r="E35" s="178">
        <v>370.25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 t="s">
        <v>342</v>
      </c>
      <c r="S35" s="180" t="s">
        <v>142</v>
      </c>
      <c r="T35" s="181" t="s">
        <v>142</v>
      </c>
      <c r="U35" s="165">
        <v>0.126</v>
      </c>
      <c r="V35" s="165">
        <f>ROUND(E35*U35,2)</f>
        <v>46.65</v>
      </c>
      <c r="W35" s="165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195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3"/>
      <c r="B36" s="164"/>
      <c r="C36" s="272" t="s">
        <v>865</v>
      </c>
      <c r="D36" s="273"/>
      <c r="E36" s="273"/>
      <c r="F36" s="273"/>
      <c r="G36" s="273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197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3"/>
      <c r="B37" s="164"/>
      <c r="C37" s="205" t="s">
        <v>862</v>
      </c>
      <c r="D37" s="189"/>
      <c r="E37" s="190">
        <v>370.25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199</v>
      </c>
      <c r="AH37" s="154">
        <v>5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5">
        <v>12</v>
      </c>
      <c r="B38" s="176" t="s">
        <v>866</v>
      </c>
      <c r="C38" s="185" t="s">
        <v>867</v>
      </c>
      <c r="D38" s="177" t="s">
        <v>358</v>
      </c>
      <c r="E38" s="178">
        <v>30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 t="s">
        <v>342</v>
      </c>
      <c r="S38" s="180" t="s">
        <v>142</v>
      </c>
      <c r="T38" s="181" t="s">
        <v>142</v>
      </c>
      <c r="U38" s="165">
        <v>3.4780000000000002</v>
      </c>
      <c r="V38" s="165">
        <f>ROUND(E38*U38,2)</f>
        <v>104.34</v>
      </c>
      <c r="W38" s="165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195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ht="22.5" outlineLevel="1" x14ac:dyDescent="0.2">
      <c r="A39" s="163"/>
      <c r="B39" s="164"/>
      <c r="C39" s="272" t="s">
        <v>868</v>
      </c>
      <c r="D39" s="273"/>
      <c r="E39" s="273"/>
      <c r="F39" s="273"/>
      <c r="G39" s="273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197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82" t="str">
        <f>C39</f>
        <v>pro vysazování rostlin v hornině 1 až 4 s výměnou půdy na 50%, s případným naložením přebytečných výkopků na dopravní prostředek, s odvozem na vzdálenost do 20 km a se složením,</v>
      </c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75">
        <v>13</v>
      </c>
      <c r="B40" s="176" t="s">
        <v>869</v>
      </c>
      <c r="C40" s="185" t="s">
        <v>870</v>
      </c>
      <c r="D40" s="177" t="s">
        <v>193</v>
      </c>
      <c r="E40" s="178">
        <v>370.25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 t="s">
        <v>342</v>
      </c>
      <c r="S40" s="180" t="s">
        <v>142</v>
      </c>
      <c r="T40" s="181" t="s">
        <v>142</v>
      </c>
      <c r="U40" s="165">
        <v>6.7000000000000004E-2</v>
      </c>
      <c r="V40" s="165">
        <f>ROUND(E40*U40,2)</f>
        <v>24.81</v>
      </c>
      <c r="W40" s="165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195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3"/>
      <c r="B41" s="164"/>
      <c r="C41" s="205" t="s">
        <v>862</v>
      </c>
      <c r="D41" s="189"/>
      <c r="E41" s="190">
        <v>370.25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199</v>
      </c>
      <c r="AH41" s="154">
        <v>5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75">
        <v>14</v>
      </c>
      <c r="B42" s="176" t="s">
        <v>871</v>
      </c>
      <c r="C42" s="185" t="s">
        <v>872</v>
      </c>
      <c r="D42" s="177" t="s">
        <v>193</v>
      </c>
      <c r="E42" s="178">
        <v>740.5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 t="s">
        <v>342</v>
      </c>
      <c r="S42" s="180" t="s">
        <v>142</v>
      </c>
      <c r="T42" s="181" t="s">
        <v>142</v>
      </c>
      <c r="U42" s="165">
        <v>1.5000000000000001E-2</v>
      </c>
      <c r="V42" s="165">
        <f>ROUND(E42*U42,2)</f>
        <v>11.11</v>
      </c>
      <c r="W42" s="165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195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3"/>
      <c r="B43" s="164"/>
      <c r="C43" s="261" t="s">
        <v>873</v>
      </c>
      <c r="D43" s="262"/>
      <c r="E43" s="262"/>
      <c r="F43" s="262"/>
      <c r="G43" s="262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146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3"/>
      <c r="B44" s="164"/>
      <c r="C44" s="205" t="s">
        <v>874</v>
      </c>
      <c r="D44" s="189"/>
      <c r="E44" s="190">
        <v>740.5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199</v>
      </c>
      <c r="AH44" s="154">
        <v>5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75">
        <v>15</v>
      </c>
      <c r="B45" s="176" t="s">
        <v>875</v>
      </c>
      <c r="C45" s="185" t="s">
        <v>876</v>
      </c>
      <c r="D45" s="177" t="s">
        <v>358</v>
      </c>
      <c r="E45" s="178">
        <v>30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 t="s">
        <v>342</v>
      </c>
      <c r="S45" s="180" t="s">
        <v>142</v>
      </c>
      <c r="T45" s="181" t="s">
        <v>142</v>
      </c>
      <c r="U45" s="165">
        <v>3.0920000000000001</v>
      </c>
      <c r="V45" s="165">
        <f>ROUND(E45*U45,2)</f>
        <v>92.76</v>
      </c>
      <c r="W45" s="165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195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3"/>
      <c r="B46" s="164"/>
      <c r="C46" s="272" t="s">
        <v>877</v>
      </c>
      <c r="D46" s="273"/>
      <c r="E46" s="273"/>
      <c r="F46" s="273"/>
      <c r="G46" s="273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197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3"/>
      <c r="B47" s="164"/>
      <c r="C47" s="205" t="s">
        <v>878</v>
      </c>
      <c r="D47" s="189"/>
      <c r="E47" s="190">
        <v>30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199</v>
      </c>
      <c r="AH47" s="154">
        <v>5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75">
        <v>16</v>
      </c>
      <c r="B48" s="176" t="s">
        <v>879</v>
      </c>
      <c r="C48" s="185" t="s">
        <v>880</v>
      </c>
      <c r="D48" s="177" t="s">
        <v>358</v>
      </c>
      <c r="E48" s="178">
        <v>30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80">
        <v>5.6000000000000006E-4</v>
      </c>
      <c r="O48" s="180">
        <f>ROUND(E48*N48,2)</f>
        <v>0.02</v>
      </c>
      <c r="P48" s="180">
        <v>0</v>
      </c>
      <c r="Q48" s="180">
        <f>ROUND(E48*P48,2)</f>
        <v>0</v>
      </c>
      <c r="R48" s="180" t="s">
        <v>342</v>
      </c>
      <c r="S48" s="180" t="s">
        <v>142</v>
      </c>
      <c r="T48" s="181" t="s">
        <v>142</v>
      </c>
      <c r="U48" s="165">
        <v>0.87400000000000011</v>
      </c>
      <c r="V48" s="165">
        <f>ROUND(E48*U48,2)</f>
        <v>26.22</v>
      </c>
      <c r="W48" s="165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195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3"/>
      <c r="B49" s="164"/>
      <c r="C49" s="272" t="s">
        <v>881</v>
      </c>
      <c r="D49" s="273"/>
      <c r="E49" s="273"/>
      <c r="F49" s="273"/>
      <c r="G49" s="273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197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82" t="str">
        <f>C49</f>
        <v>třemi a více kůly, s ochranou proti poškození v místě vzepření, (příloha č. 8) při  průměru kůlů do 10 cm,</v>
      </c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3"/>
      <c r="B50" s="164"/>
      <c r="C50" s="263" t="s">
        <v>882</v>
      </c>
      <c r="D50" s="264"/>
      <c r="E50" s="264"/>
      <c r="F50" s="264"/>
      <c r="G50" s="264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146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3"/>
      <c r="B51" s="164"/>
      <c r="C51" s="205" t="s">
        <v>878</v>
      </c>
      <c r="D51" s="189"/>
      <c r="E51" s="190">
        <v>30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199</v>
      </c>
      <c r="AH51" s="154">
        <v>5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75">
        <v>17</v>
      </c>
      <c r="B52" s="176" t="s">
        <v>883</v>
      </c>
      <c r="C52" s="185" t="s">
        <v>884</v>
      </c>
      <c r="D52" s="177" t="s">
        <v>358</v>
      </c>
      <c r="E52" s="178">
        <v>300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 t="s">
        <v>342</v>
      </c>
      <c r="S52" s="180" t="s">
        <v>142</v>
      </c>
      <c r="T52" s="181" t="s">
        <v>142</v>
      </c>
      <c r="U52" s="165">
        <v>0.23900000000000002</v>
      </c>
      <c r="V52" s="165">
        <f>ROUND(E52*U52,2)</f>
        <v>71.7</v>
      </c>
      <c r="W52" s="165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195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2.5" outlineLevel="1" x14ac:dyDescent="0.2">
      <c r="A53" s="163"/>
      <c r="B53" s="164"/>
      <c r="C53" s="272" t="s">
        <v>885</v>
      </c>
      <c r="D53" s="273"/>
      <c r="E53" s="273"/>
      <c r="F53" s="273"/>
      <c r="G53" s="273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197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82" t="str">
        <f>C53</f>
        <v>t.j. odplevelení s nakypřením nebo vypletí, odstranění poškozených částí dřeviny s případným složením odpadu na hromady, naložením na dopravní prostředek, odvozem do 20 km a se složením,</v>
      </c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3"/>
      <c r="B54" s="164"/>
      <c r="C54" s="263" t="s">
        <v>886</v>
      </c>
      <c r="D54" s="264"/>
      <c r="E54" s="264"/>
      <c r="F54" s="264"/>
      <c r="G54" s="264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146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3"/>
      <c r="B55" s="164"/>
      <c r="C55" s="205" t="s">
        <v>887</v>
      </c>
      <c r="D55" s="189"/>
      <c r="E55" s="190">
        <v>300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199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75">
        <v>18</v>
      </c>
      <c r="B56" s="176" t="s">
        <v>888</v>
      </c>
      <c r="C56" s="185" t="s">
        <v>889</v>
      </c>
      <c r="D56" s="177" t="s">
        <v>193</v>
      </c>
      <c r="E56" s="178">
        <v>49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 t="s">
        <v>342</v>
      </c>
      <c r="S56" s="180" t="s">
        <v>142</v>
      </c>
      <c r="T56" s="181" t="s">
        <v>142</v>
      </c>
      <c r="U56" s="165">
        <v>0.16</v>
      </c>
      <c r="V56" s="165">
        <f>ROUND(E56*U56,2)</f>
        <v>7.84</v>
      </c>
      <c r="W56" s="165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195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3"/>
      <c r="B57" s="164"/>
      <c r="C57" s="272" t="s">
        <v>890</v>
      </c>
      <c r="D57" s="273"/>
      <c r="E57" s="273"/>
      <c r="F57" s="273"/>
      <c r="G57" s="273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197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82" t="str">
        <f>C57</f>
        <v>vysazených rostlin s případným naložením odpadu na dopravní prostředek, s odvezením do 20 km a se složením,</v>
      </c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3"/>
      <c r="B58" s="164"/>
      <c r="C58" s="263" t="s">
        <v>891</v>
      </c>
      <c r="D58" s="264"/>
      <c r="E58" s="264"/>
      <c r="F58" s="264"/>
      <c r="G58" s="264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146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3"/>
      <c r="B59" s="164"/>
      <c r="C59" s="205" t="s">
        <v>892</v>
      </c>
      <c r="D59" s="189"/>
      <c r="E59" s="190">
        <v>25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199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3"/>
      <c r="B60" s="164"/>
      <c r="C60" s="205" t="s">
        <v>893</v>
      </c>
      <c r="D60" s="189"/>
      <c r="E60" s="190">
        <v>24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199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75">
        <v>19</v>
      </c>
      <c r="B61" s="176" t="s">
        <v>894</v>
      </c>
      <c r="C61" s="185" t="s">
        <v>895</v>
      </c>
      <c r="D61" s="177" t="s">
        <v>469</v>
      </c>
      <c r="E61" s="178">
        <v>7.0400000000000003E-3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0" t="s">
        <v>342</v>
      </c>
      <c r="S61" s="180" t="s">
        <v>142</v>
      </c>
      <c r="T61" s="181" t="s">
        <v>142</v>
      </c>
      <c r="U61" s="165">
        <v>21.429000000000002</v>
      </c>
      <c r="V61" s="165">
        <f>ROUND(E61*U61,2)</f>
        <v>0.15</v>
      </c>
      <c r="W61" s="165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195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3"/>
      <c r="B62" s="164"/>
      <c r="C62" s="272" t="s">
        <v>896</v>
      </c>
      <c r="D62" s="273"/>
      <c r="E62" s="273"/>
      <c r="F62" s="273"/>
      <c r="G62" s="273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197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3"/>
      <c r="B63" s="164"/>
      <c r="C63" s="263" t="s">
        <v>897</v>
      </c>
      <c r="D63" s="264"/>
      <c r="E63" s="264"/>
      <c r="F63" s="264"/>
      <c r="G63" s="264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146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63"/>
      <c r="B64" s="164"/>
      <c r="C64" s="205" t="s">
        <v>898</v>
      </c>
      <c r="D64" s="189"/>
      <c r="E64" s="190">
        <v>7.0400000000000003E-3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199</v>
      </c>
      <c r="AH64" s="154">
        <v>5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75">
        <v>20</v>
      </c>
      <c r="B65" s="176" t="s">
        <v>899</v>
      </c>
      <c r="C65" s="185" t="s">
        <v>900</v>
      </c>
      <c r="D65" s="177" t="s">
        <v>469</v>
      </c>
      <c r="E65" s="178">
        <v>3.6000000000000003E-3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0" t="s">
        <v>342</v>
      </c>
      <c r="S65" s="180" t="s">
        <v>142</v>
      </c>
      <c r="T65" s="181" t="s">
        <v>142</v>
      </c>
      <c r="U65" s="165">
        <v>94.286000000000001</v>
      </c>
      <c r="V65" s="165">
        <f>ROUND(E65*U65,2)</f>
        <v>0.34</v>
      </c>
      <c r="W65" s="165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195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3"/>
      <c r="B66" s="164"/>
      <c r="C66" s="272" t="s">
        <v>896</v>
      </c>
      <c r="D66" s="273"/>
      <c r="E66" s="273"/>
      <c r="F66" s="273"/>
      <c r="G66" s="273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197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3"/>
      <c r="B67" s="164"/>
      <c r="C67" s="263" t="s">
        <v>901</v>
      </c>
      <c r="D67" s="264"/>
      <c r="E67" s="264"/>
      <c r="F67" s="264"/>
      <c r="G67" s="264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146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63"/>
      <c r="B68" s="164"/>
      <c r="C68" s="205" t="s">
        <v>902</v>
      </c>
      <c r="D68" s="189"/>
      <c r="E68" s="190">
        <v>3.6000000000000003E-3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199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75">
        <v>21</v>
      </c>
      <c r="B69" s="176" t="s">
        <v>903</v>
      </c>
      <c r="C69" s="185" t="s">
        <v>904</v>
      </c>
      <c r="D69" s="177" t="s">
        <v>233</v>
      </c>
      <c r="E69" s="178">
        <v>96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 t="s">
        <v>342</v>
      </c>
      <c r="S69" s="180" t="s">
        <v>142</v>
      </c>
      <c r="T69" s="181" t="s">
        <v>142</v>
      </c>
      <c r="U69" s="165">
        <v>1.1950000000000001</v>
      </c>
      <c r="V69" s="165">
        <f>ROUND(E69*U69,2)</f>
        <v>114.72</v>
      </c>
      <c r="W69" s="165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195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3"/>
      <c r="B70" s="164"/>
      <c r="C70" s="261" t="s">
        <v>905</v>
      </c>
      <c r="D70" s="262"/>
      <c r="E70" s="262"/>
      <c r="F70" s="262"/>
      <c r="G70" s="262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146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82" t="str">
        <f>C70</f>
        <v>Po dobu tří vegetačních období - stromy (první 2 roky 15x/1 rok, 3. rok 10x/1 rok, 80 l, 30 ks, 3 roky)</v>
      </c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3"/>
      <c r="B71" s="164"/>
      <c r="C71" s="205" t="s">
        <v>906</v>
      </c>
      <c r="D71" s="189"/>
      <c r="E71" s="190">
        <v>72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199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3"/>
      <c r="B72" s="164"/>
      <c r="C72" s="205" t="s">
        <v>907</v>
      </c>
      <c r="D72" s="189"/>
      <c r="E72" s="190">
        <v>24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199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75">
        <v>22</v>
      </c>
      <c r="B73" s="176" t="s">
        <v>908</v>
      </c>
      <c r="C73" s="185" t="s">
        <v>909</v>
      </c>
      <c r="D73" s="177" t="s">
        <v>233</v>
      </c>
      <c r="E73" s="178">
        <v>96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0" t="s">
        <v>342</v>
      </c>
      <c r="S73" s="180" t="s">
        <v>142</v>
      </c>
      <c r="T73" s="181" t="s">
        <v>142</v>
      </c>
      <c r="U73" s="165">
        <v>0.88400000000000001</v>
      </c>
      <c r="V73" s="165">
        <f>ROUND(E73*U73,2)</f>
        <v>84.86</v>
      </c>
      <c r="W73" s="165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195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3"/>
      <c r="B74" s="164"/>
      <c r="C74" s="205" t="s">
        <v>910</v>
      </c>
      <c r="D74" s="189"/>
      <c r="E74" s="190">
        <v>96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199</v>
      </c>
      <c r="AH74" s="154">
        <v>5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75">
        <v>23</v>
      </c>
      <c r="B75" s="176" t="s">
        <v>911</v>
      </c>
      <c r="C75" s="185" t="s">
        <v>912</v>
      </c>
      <c r="D75" s="177" t="s">
        <v>233</v>
      </c>
      <c r="E75" s="178">
        <v>384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 t="s">
        <v>342</v>
      </c>
      <c r="S75" s="180" t="s">
        <v>142</v>
      </c>
      <c r="T75" s="181" t="s">
        <v>142</v>
      </c>
      <c r="U75" s="165">
        <v>2.8000000000000001E-2</v>
      </c>
      <c r="V75" s="165">
        <f>ROUND(E75*U75,2)</f>
        <v>10.75</v>
      </c>
      <c r="W75" s="165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195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63"/>
      <c r="B76" s="164"/>
      <c r="C76" s="261" t="s">
        <v>913</v>
      </c>
      <c r="D76" s="262"/>
      <c r="E76" s="262"/>
      <c r="F76" s="262"/>
      <c r="G76" s="262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146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63"/>
      <c r="B77" s="164"/>
      <c r="C77" s="205" t="s">
        <v>914</v>
      </c>
      <c r="D77" s="189"/>
      <c r="E77" s="190">
        <v>384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199</v>
      </c>
      <c r="AH77" s="154">
        <v>5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97">
        <v>24</v>
      </c>
      <c r="B78" s="198" t="s">
        <v>915</v>
      </c>
      <c r="C78" s="208" t="s">
        <v>916</v>
      </c>
      <c r="D78" s="199" t="s">
        <v>358</v>
      </c>
      <c r="E78" s="200">
        <v>25</v>
      </c>
      <c r="F78" s="201"/>
      <c r="G78" s="202">
        <f>ROUND(E78*F78,2)</f>
        <v>0</v>
      </c>
      <c r="H78" s="201"/>
      <c r="I78" s="202">
        <f>ROUND(E78*H78,2)</f>
        <v>0</v>
      </c>
      <c r="J78" s="201"/>
      <c r="K78" s="202">
        <f>ROUND(E78*J78,2)</f>
        <v>0</v>
      </c>
      <c r="L78" s="202">
        <v>21</v>
      </c>
      <c r="M78" s="202">
        <f>G78*(1+L78/100)</f>
        <v>0</v>
      </c>
      <c r="N78" s="202">
        <v>0</v>
      </c>
      <c r="O78" s="202">
        <f>ROUND(E78*N78,2)</f>
        <v>0</v>
      </c>
      <c r="P78" s="202">
        <v>0</v>
      </c>
      <c r="Q78" s="202">
        <f>ROUND(E78*P78,2)</f>
        <v>0</v>
      </c>
      <c r="R78" s="202"/>
      <c r="S78" s="202" t="s">
        <v>179</v>
      </c>
      <c r="T78" s="203" t="s">
        <v>143</v>
      </c>
      <c r="U78" s="165">
        <v>0.38900000000000001</v>
      </c>
      <c r="V78" s="165">
        <f>ROUND(E78*U78,2)</f>
        <v>9.73</v>
      </c>
      <c r="W78" s="165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195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75">
        <v>25</v>
      </c>
      <c r="B79" s="176" t="s">
        <v>917</v>
      </c>
      <c r="C79" s="185" t="s">
        <v>918</v>
      </c>
      <c r="D79" s="177" t="s">
        <v>193</v>
      </c>
      <c r="E79" s="178">
        <v>10.8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80">
        <v>0</v>
      </c>
      <c r="O79" s="180">
        <f>ROUND(E79*N79,2)</f>
        <v>0</v>
      </c>
      <c r="P79" s="180">
        <v>0</v>
      </c>
      <c r="Q79" s="180">
        <f>ROUND(E79*P79,2)</f>
        <v>0</v>
      </c>
      <c r="R79" s="180"/>
      <c r="S79" s="180" t="s">
        <v>179</v>
      </c>
      <c r="T79" s="181" t="s">
        <v>143</v>
      </c>
      <c r="U79" s="165">
        <v>0.127</v>
      </c>
      <c r="V79" s="165">
        <f>ROUND(E79*U79,2)</f>
        <v>1.37</v>
      </c>
      <c r="W79" s="165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195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3"/>
      <c r="B80" s="164"/>
      <c r="C80" s="205" t="s">
        <v>919</v>
      </c>
      <c r="D80" s="189"/>
      <c r="E80" s="190">
        <v>10.8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199</v>
      </c>
      <c r="AH80" s="154">
        <v>5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97">
        <v>26</v>
      </c>
      <c r="B81" s="198" t="s">
        <v>920</v>
      </c>
      <c r="C81" s="208" t="s">
        <v>921</v>
      </c>
      <c r="D81" s="199" t="s">
        <v>358</v>
      </c>
      <c r="E81" s="200">
        <v>25</v>
      </c>
      <c r="F81" s="201"/>
      <c r="G81" s="202">
        <f>ROUND(E81*F81,2)</f>
        <v>0</v>
      </c>
      <c r="H81" s="201"/>
      <c r="I81" s="202">
        <f>ROUND(E81*H81,2)</f>
        <v>0</v>
      </c>
      <c r="J81" s="201"/>
      <c r="K81" s="202">
        <f>ROUND(E81*J81,2)</f>
        <v>0</v>
      </c>
      <c r="L81" s="202">
        <v>21</v>
      </c>
      <c r="M81" s="202">
        <f>G81*(1+L81/100)</f>
        <v>0</v>
      </c>
      <c r="N81" s="202">
        <v>0</v>
      </c>
      <c r="O81" s="202">
        <f>ROUND(E81*N81,2)</f>
        <v>0</v>
      </c>
      <c r="P81" s="202">
        <v>0</v>
      </c>
      <c r="Q81" s="202">
        <f>ROUND(E81*P81,2)</f>
        <v>0</v>
      </c>
      <c r="R81" s="202"/>
      <c r="S81" s="202" t="s">
        <v>179</v>
      </c>
      <c r="T81" s="203" t="s">
        <v>143</v>
      </c>
      <c r="U81" s="165">
        <v>3.7000000000000005E-2</v>
      </c>
      <c r="V81" s="165">
        <f>ROUND(E81*U81,2)</f>
        <v>0.93</v>
      </c>
      <c r="W81" s="165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195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75">
        <v>27</v>
      </c>
      <c r="B82" s="176" t="s">
        <v>922</v>
      </c>
      <c r="C82" s="185" t="s">
        <v>923</v>
      </c>
      <c r="D82" s="177" t="s">
        <v>358</v>
      </c>
      <c r="E82" s="178">
        <v>30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0"/>
      <c r="S82" s="180" t="s">
        <v>179</v>
      </c>
      <c r="T82" s="181" t="s">
        <v>143</v>
      </c>
      <c r="U82" s="165">
        <v>2.2000000000000002E-2</v>
      </c>
      <c r="V82" s="165">
        <f>ROUND(E82*U82,2)</f>
        <v>0.66</v>
      </c>
      <c r="W82" s="165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195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63"/>
      <c r="B83" s="164"/>
      <c r="C83" s="205" t="s">
        <v>878</v>
      </c>
      <c r="D83" s="189"/>
      <c r="E83" s="190">
        <v>30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199</v>
      </c>
      <c r="AH83" s="154">
        <v>5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75">
        <v>28</v>
      </c>
      <c r="B84" s="176" t="s">
        <v>924</v>
      </c>
      <c r="C84" s="185" t="s">
        <v>925</v>
      </c>
      <c r="D84" s="177" t="s">
        <v>358</v>
      </c>
      <c r="E84" s="178">
        <v>30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0"/>
      <c r="S84" s="180" t="s">
        <v>179</v>
      </c>
      <c r="T84" s="181" t="s">
        <v>143</v>
      </c>
      <c r="U84" s="165">
        <v>2.2000000000000002E-2</v>
      </c>
      <c r="V84" s="165">
        <f>ROUND(E84*U84,2)</f>
        <v>0.66</v>
      </c>
      <c r="W84" s="165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195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63"/>
      <c r="B85" s="164"/>
      <c r="C85" s="205" t="s">
        <v>878</v>
      </c>
      <c r="D85" s="189"/>
      <c r="E85" s="190">
        <v>30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199</v>
      </c>
      <c r="AH85" s="154">
        <v>5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75">
        <v>29</v>
      </c>
      <c r="B86" s="176" t="s">
        <v>926</v>
      </c>
      <c r="C86" s="185" t="s">
        <v>927</v>
      </c>
      <c r="D86" s="177" t="s">
        <v>358</v>
      </c>
      <c r="E86" s="178">
        <v>150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179</v>
      </c>
      <c r="T86" s="181" t="s">
        <v>143</v>
      </c>
      <c r="U86" s="165">
        <v>0</v>
      </c>
      <c r="V86" s="165">
        <f>ROUND(E86*U86,2)</f>
        <v>0</v>
      </c>
      <c r="W86" s="165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195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3"/>
      <c r="B87" s="164"/>
      <c r="C87" s="205" t="s">
        <v>928</v>
      </c>
      <c r="D87" s="189"/>
      <c r="E87" s="190">
        <v>150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199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97">
        <v>30</v>
      </c>
      <c r="B88" s="198" t="s">
        <v>929</v>
      </c>
      <c r="C88" s="208" t="s">
        <v>930</v>
      </c>
      <c r="D88" s="199" t="s">
        <v>931</v>
      </c>
      <c r="E88" s="200">
        <v>30</v>
      </c>
      <c r="F88" s="201"/>
      <c r="G88" s="202">
        <f>ROUND(E88*F88,2)</f>
        <v>0</v>
      </c>
      <c r="H88" s="201"/>
      <c r="I88" s="202">
        <f>ROUND(E88*H88,2)</f>
        <v>0</v>
      </c>
      <c r="J88" s="201"/>
      <c r="K88" s="202">
        <f>ROUND(E88*J88,2)</f>
        <v>0</v>
      </c>
      <c r="L88" s="202">
        <v>21</v>
      </c>
      <c r="M88" s="202">
        <f>G88*(1+L88/100)</f>
        <v>0</v>
      </c>
      <c r="N88" s="202">
        <v>0</v>
      </c>
      <c r="O88" s="202">
        <f>ROUND(E88*N88,2)</f>
        <v>0</v>
      </c>
      <c r="P88" s="202">
        <v>0</v>
      </c>
      <c r="Q88" s="202">
        <f>ROUND(E88*P88,2)</f>
        <v>0</v>
      </c>
      <c r="R88" s="202"/>
      <c r="S88" s="202" t="s">
        <v>179</v>
      </c>
      <c r="T88" s="203" t="s">
        <v>143</v>
      </c>
      <c r="U88" s="165">
        <v>21.429000000000002</v>
      </c>
      <c r="V88" s="165">
        <f>ROUND(E88*U88,2)</f>
        <v>642.87</v>
      </c>
      <c r="W88" s="165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195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75">
        <v>31</v>
      </c>
      <c r="B89" s="176" t="s">
        <v>932</v>
      </c>
      <c r="C89" s="185" t="s">
        <v>933</v>
      </c>
      <c r="D89" s="177" t="s">
        <v>855</v>
      </c>
      <c r="E89" s="178">
        <v>11.107500000000002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1E-3</v>
      </c>
      <c r="O89" s="180">
        <f>ROUND(E89*N89,2)</f>
        <v>0.01</v>
      </c>
      <c r="P89" s="180">
        <v>0</v>
      </c>
      <c r="Q89" s="180">
        <f>ROUND(E89*P89,2)</f>
        <v>0</v>
      </c>
      <c r="R89" s="180" t="s">
        <v>461</v>
      </c>
      <c r="S89" s="180" t="s">
        <v>142</v>
      </c>
      <c r="T89" s="181" t="s">
        <v>143</v>
      </c>
      <c r="U89" s="165">
        <v>0</v>
      </c>
      <c r="V89" s="165">
        <f>ROUND(E89*U89,2)</f>
        <v>0</v>
      </c>
      <c r="W89" s="165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462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63"/>
      <c r="B90" s="164"/>
      <c r="C90" s="261" t="s">
        <v>934</v>
      </c>
      <c r="D90" s="262"/>
      <c r="E90" s="262"/>
      <c r="F90" s="262"/>
      <c r="G90" s="262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146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3"/>
      <c r="B91" s="164"/>
      <c r="C91" s="205" t="s">
        <v>935</v>
      </c>
      <c r="D91" s="189"/>
      <c r="E91" s="190">
        <v>11.107500000000002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199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97">
        <v>32</v>
      </c>
      <c r="B92" s="198" t="s">
        <v>936</v>
      </c>
      <c r="C92" s="208" t="s">
        <v>937</v>
      </c>
      <c r="D92" s="199" t="s">
        <v>931</v>
      </c>
      <c r="E92" s="200">
        <v>13</v>
      </c>
      <c r="F92" s="201"/>
      <c r="G92" s="202">
        <f>ROUND(E92*F92,2)</f>
        <v>0</v>
      </c>
      <c r="H92" s="201"/>
      <c r="I92" s="202">
        <f>ROUND(E92*H92,2)</f>
        <v>0</v>
      </c>
      <c r="J92" s="201"/>
      <c r="K92" s="202">
        <f>ROUND(E92*J92,2)</f>
        <v>0</v>
      </c>
      <c r="L92" s="202">
        <v>21</v>
      </c>
      <c r="M92" s="202">
        <f>G92*(1+L92/100)</f>
        <v>0</v>
      </c>
      <c r="N92" s="202">
        <v>0.12000000000000001</v>
      </c>
      <c r="O92" s="202">
        <f>ROUND(E92*N92,2)</f>
        <v>1.56</v>
      </c>
      <c r="P92" s="202">
        <v>0</v>
      </c>
      <c r="Q92" s="202">
        <f>ROUND(E92*P92,2)</f>
        <v>0</v>
      </c>
      <c r="R92" s="202"/>
      <c r="S92" s="202" t="s">
        <v>179</v>
      </c>
      <c r="T92" s="203" t="s">
        <v>143</v>
      </c>
      <c r="U92" s="165">
        <v>0</v>
      </c>
      <c r="V92" s="165">
        <f>ROUND(E92*U92,2)</f>
        <v>0</v>
      </c>
      <c r="W92" s="165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462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97">
        <v>33</v>
      </c>
      <c r="B93" s="198" t="s">
        <v>938</v>
      </c>
      <c r="C93" s="208" t="s">
        <v>939</v>
      </c>
      <c r="D93" s="199" t="s">
        <v>931</v>
      </c>
      <c r="E93" s="200">
        <v>12</v>
      </c>
      <c r="F93" s="201"/>
      <c r="G93" s="202">
        <f>ROUND(E93*F93,2)</f>
        <v>0</v>
      </c>
      <c r="H93" s="201"/>
      <c r="I93" s="202">
        <f>ROUND(E93*H93,2)</f>
        <v>0</v>
      </c>
      <c r="J93" s="201"/>
      <c r="K93" s="202">
        <f>ROUND(E93*J93,2)</f>
        <v>0</v>
      </c>
      <c r="L93" s="202">
        <v>21</v>
      </c>
      <c r="M93" s="202">
        <f>G93*(1+L93/100)</f>
        <v>0</v>
      </c>
      <c r="N93" s="202">
        <v>0.12000000000000001</v>
      </c>
      <c r="O93" s="202">
        <f>ROUND(E93*N93,2)</f>
        <v>1.44</v>
      </c>
      <c r="P93" s="202">
        <v>0</v>
      </c>
      <c r="Q93" s="202">
        <f>ROUND(E93*P93,2)</f>
        <v>0</v>
      </c>
      <c r="R93" s="202"/>
      <c r="S93" s="202" t="s">
        <v>179</v>
      </c>
      <c r="T93" s="203" t="s">
        <v>143</v>
      </c>
      <c r="U93" s="165">
        <v>0</v>
      </c>
      <c r="V93" s="165">
        <f>ROUND(E93*U93,2)</f>
        <v>0</v>
      </c>
      <c r="W93" s="165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462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ht="22.5" outlineLevel="1" x14ac:dyDescent="0.2">
      <c r="A94" s="197">
        <v>34</v>
      </c>
      <c r="B94" s="198" t="s">
        <v>940</v>
      </c>
      <c r="C94" s="208" t="s">
        <v>941</v>
      </c>
      <c r="D94" s="199" t="s">
        <v>931</v>
      </c>
      <c r="E94" s="200">
        <v>5</v>
      </c>
      <c r="F94" s="201"/>
      <c r="G94" s="202">
        <f>ROUND(E94*F94,2)</f>
        <v>0</v>
      </c>
      <c r="H94" s="201"/>
      <c r="I94" s="202">
        <f>ROUND(E94*H94,2)</f>
        <v>0</v>
      </c>
      <c r="J94" s="201"/>
      <c r="K94" s="202">
        <f>ROUND(E94*J94,2)</f>
        <v>0</v>
      </c>
      <c r="L94" s="202">
        <v>21</v>
      </c>
      <c r="M94" s="202">
        <f>G94*(1+L94/100)</f>
        <v>0</v>
      </c>
      <c r="N94" s="202">
        <v>0.12000000000000001</v>
      </c>
      <c r="O94" s="202">
        <f>ROUND(E94*N94,2)</f>
        <v>0.6</v>
      </c>
      <c r="P94" s="202">
        <v>0</v>
      </c>
      <c r="Q94" s="202">
        <f>ROUND(E94*P94,2)</f>
        <v>0</v>
      </c>
      <c r="R94" s="202"/>
      <c r="S94" s="202" t="s">
        <v>179</v>
      </c>
      <c r="T94" s="203" t="s">
        <v>143</v>
      </c>
      <c r="U94" s="165">
        <v>0</v>
      </c>
      <c r="V94" s="165">
        <f>ROUND(E94*U94,2)</f>
        <v>0</v>
      </c>
      <c r="W94" s="165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462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75">
        <v>35</v>
      </c>
      <c r="B95" s="176" t="s">
        <v>942</v>
      </c>
      <c r="C95" s="185" t="s">
        <v>943</v>
      </c>
      <c r="D95" s="177" t="s">
        <v>233</v>
      </c>
      <c r="E95" s="178">
        <v>46.45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0.60000000000000009</v>
      </c>
      <c r="O95" s="180">
        <f>ROUND(E95*N95,2)</f>
        <v>27.87</v>
      </c>
      <c r="P95" s="180">
        <v>0</v>
      </c>
      <c r="Q95" s="180">
        <f>ROUND(E95*P95,2)</f>
        <v>0</v>
      </c>
      <c r="R95" s="180" t="s">
        <v>461</v>
      </c>
      <c r="S95" s="180" t="s">
        <v>142</v>
      </c>
      <c r="T95" s="181" t="s">
        <v>143</v>
      </c>
      <c r="U95" s="165">
        <v>0</v>
      </c>
      <c r="V95" s="165">
        <f>ROUND(E95*U95,2)</f>
        <v>0</v>
      </c>
      <c r="W95" s="165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462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63"/>
      <c r="B96" s="164"/>
      <c r="C96" s="261" t="s">
        <v>944</v>
      </c>
      <c r="D96" s="262"/>
      <c r="E96" s="262"/>
      <c r="F96" s="262"/>
      <c r="G96" s="262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146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63"/>
      <c r="B97" s="164"/>
      <c r="C97" s="205" t="s">
        <v>945</v>
      </c>
      <c r="D97" s="189"/>
      <c r="E97" s="190">
        <v>35.200000000000003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199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63"/>
      <c r="B98" s="164"/>
      <c r="C98" s="205" t="s">
        <v>946</v>
      </c>
      <c r="D98" s="189"/>
      <c r="E98" s="190">
        <v>11.25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199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97">
        <v>36</v>
      </c>
      <c r="B99" s="198" t="s">
        <v>947</v>
      </c>
      <c r="C99" s="208" t="s">
        <v>948</v>
      </c>
      <c r="D99" s="199" t="s">
        <v>233</v>
      </c>
      <c r="E99" s="200">
        <v>2.5</v>
      </c>
      <c r="F99" s="201"/>
      <c r="G99" s="202">
        <f>ROUND(E99*F99,2)</f>
        <v>0</v>
      </c>
      <c r="H99" s="201"/>
      <c r="I99" s="202">
        <f>ROUND(E99*H99,2)</f>
        <v>0</v>
      </c>
      <c r="J99" s="201"/>
      <c r="K99" s="202">
        <f>ROUND(E99*J99,2)</f>
        <v>0</v>
      </c>
      <c r="L99" s="202">
        <v>21</v>
      </c>
      <c r="M99" s="202">
        <f>G99*(1+L99/100)</f>
        <v>0</v>
      </c>
      <c r="N99" s="202">
        <v>0.2</v>
      </c>
      <c r="O99" s="202">
        <f>ROUND(E99*N99,2)</f>
        <v>0.5</v>
      </c>
      <c r="P99" s="202">
        <v>0</v>
      </c>
      <c r="Q99" s="202">
        <f>ROUND(E99*P99,2)</f>
        <v>0</v>
      </c>
      <c r="R99" s="202"/>
      <c r="S99" s="202" t="s">
        <v>179</v>
      </c>
      <c r="T99" s="203" t="s">
        <v>143</v>
      </c>
      <c r="U99" s="165">
        <v>0</v>
      </c>
      <c r="V99" s="165">
        <f>ROUND(E99*U99,2)</f>
        <v>0</v>
      </c>
      <c r="W99" s="165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462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97">
        <v>37</v>
      </c>
      <c r="B100" s="198" t="s">
        <v>949</v>
      </c>
      <c r="C100" s="208" t="s">
        <v>950</v>
      </c>
      <c r="D100" s="199" t="s">
        <v>855</v>
      </c>
      <c r="E100" s="200">
        <v>30</v>
      </c>
      <c r="F100" s="201"/>
      <c r="G100" s="202">
        <f>ROUND(E100*F100,2)</f>
        <v>0</v>
      </c>
      <c r="H100" s="201"/>
      <c r="I100" s="202">
        <f>ROUND(E100*H100,2)</f>
        <v>0</v>
      </c>
      <c r="J100" s="201"/>
      <c r="K100" s="202">
        <f>ROUND(E100*J100,2)</f>
        <v>0</v>
      </c>
      <c r="L100" s="202">
        <v>21</v>
      </c>
      <c r="M100" s="202">
        <f>G100*(1+L100/100)</f>
        <v>0</v>
      </c>
      <c r="N100" s="202">
        <v>1E-3</v>
      </c>
      <c r="O100" s="202">
        <f>ROUND(E100*N100,2)</f>
        <v>0.03</v>
      </c>
      <c r="P100" s="202">
        <v>0</v>
      </c>
      <c r="Q100" s="202">
        <f>ROUND(E100*P100,2)</f>
        <v>0</v>
      </c>
      <c r="R100" s="202"/>
      <c r="S100" s="202" t="s">
        <v>179</v>
      </c>
      <c r="T100" s="203" t="s">
        <v>143</v>
      </c>
      <c r="U100" s="165">
        <v>0</v>
      </c>
      <c r="V100" s="165">
        <f>ROUND(E100*U100,2)</f>
        <v>0</v>
      </c>
      <c r="W100" s="165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462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75">
        <v>38</v>
      </c>
      <c r="B101" s="176" t="s">
        <v>951</v>
      </c>
      <c r="C101" s="185" t="s">
        <v>952</v>
      </c>
      <c r="D101" s="177" t="s">
        <v>358</v>
      </c>
      <c r="E101" s="178">
        <v>25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2.2000000000000001E-4</v>
      </c>
      <c r="O101" s="180">
        <f>ROUND(E101*N101,2)</f>
        <v>0.01</v>
      </c>
      <c r="P101" s="180">
        <v>0</v>
      </c>
      <c r="Q101" s="180">
        <f>ROUND(E101*P101,2)</f>
        <v>0</v>
      </c>
      <c r="R101" s="180"/>
      <c r="S101" s="180" t="s">
        <v>179</v>
      </c>
      <c r="T101" s="181" t="s">
        <v>143</v>
      </c>
      <c r="U101" s="165">
        <v>3.7000000000000005E-2</v>
      </c>
      <c r="V101" s="165">
        <f>ROUND(E101*U101,2)</f>
        <v>0.93</v>
      </c>
      <c r="W101" s="165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462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63"/>
      <c r="B102" s="164"/>
      <c r="C102" s="205" t="s">
        <v>953</v>
      </c>
      <c r="D102" s="189"/>
      <c r="E102" s="190">
        <v>25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199</v>
      </c>
      <c r="AH102" s="154">
        <v>5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75">
        <v>39</v>
      </c>
      <c r="B103" s="176" t="s">
        <v>954</v>
      </c>
      <c r="C103" s="185" t="s">
        <v>955</v>
      </c>
      <c r="D103" s="177" t="s">
        <v>956</v>
      </c>
      <c r="E103" s="178">
        <v>7.04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1E-3</v>
      </c>
      <c r="O103" s="180">
        <f>ROUND(E103*N103,2)</f>
        <v>0.01</v>
      </c>
      <c r="P103" s="180">
        <v>0</v>
      </c>
      <c r="Q103" s="180">
        <f>ROUND(E103*P103,2)</f>
        <v>0</v>
      </c>
      <c r="R103" s="180" t="s">
        <v>461</v>
      </c>
      <c r="S103" s="180" t="s">
        <v>142</v>
      </c>
      <c r="T103" s="181" t="s">
        <v>143</v>
      </c>
      <c r="U103" s="165">
        <v>0</v>
      </c>
      <c r="V103" s="165">
        <f>ROUND(E103*U103,2)</f>
        <v>0</v>
      </c>
      <c r="W103" s="165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462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3"/>
      <c r="B104" s="164"/>
      <c r="C104" s="205" t="s">
        <v>957</v>
      </c>
      <c r="D104" s="189"/>
      <c r="E104" s="190">
        <v>7.04</v>
      </c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199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75">
        <v>40</v>
      </c>
      <c r="B105" s="176" t="s">
        <v>958</v>
      </c>
      <c r="C105" s="185" t="s">
        <v>959</v>
      </c>
      <c r="D105" s="177" t="s">
        <v>956</v>
      </c>
      <c r="E105" s="178">
        <v>3.6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1E-3</v>
      </c>
      <c r="O105" s="180">
        <f>ROUND(E105*N105,2)</f>
        <v>0</v>
      </c>
      <c r="P105" s="180">
        <v>0</v>
      </c>
      <c r="Q105" s="180">
        <f>ROUND(E105*P105,2)</f>
        <v>0</v>
      </c>
      <c r="R105" s="180"/>
      <c r="S105" s="180" t="s">
        <v>179</v>
      </c>
      <c r="T105" s="181" t="s">
        <v>143</v>
      </c>
      <c r="U105" s="165">
        <v>0</v>
      </c>
      <c r="V105" s="165">
        <f>ROUND(E105*U105,2)</f>
        <v>0</v>
      </c>
      <c r="W105" s="165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462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63"/>
      <c r="B106" s="164"/>
      <c r="C106" s="205" t="s">
        <v>960</v>
      </c>
      <c r="D106" s="189"/>
      <c r="E106" s="190">
        <v>3.6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199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75">
        <v>41</v>
      </c>
      <c r="B107" s="176" t="s">
        <v>961</v>
      </c>
      <c r="C107" s="185" t="s">
        <v>962</v>
      </c>
      <c r="D107" s="177" t="s">
        <v>193</v>
      </c>
      <c r="E107" s="178">
        <v>10.8</v>
      </c>
      <c r="F107" s="179"/>
      <c r="G107" s="180">
        <f>ROUND(E107*F107,2)</f>
        <v>0</v>
      </c>
      <c r="H107" s="179"/>
      <c r="I107" s="180">
        <f>ROUND(E107*H107,2)</f>
        <v>0</v>
      </c>
      <c r="J107" s="179"/>
      <c r="K107" s="180">
        <f>ROUND(E107*J107,2)</f>
        <v>0</v>
      </c>
      <c r="L107" s="180">
        <v>21</v>
      </c>
      <c r="M107" s="180">
        <f>G107*(1+L107/100)</f>
        <v>0</v>
      </c>
      <c r="N107" s="180">
        <v>3.5000000000000005E-4</v>
      </c>
      <c r="O107" s="180">
        <f>ROUND(E107*N107,2)</f>
        <v>0</v>
      </c>
      <c r="P107" s="180">
        <v>0</v>
      </c>
      <c r="Q107" s="180">
        <f>ROUND(E107*P107,2)</f>
        <v>0</v>
      </c>
      <c r="R107" s="180"/>
      <c r="S107" s="180" t="s">
        <v>179</v>
      </c>
      <c r="T107" s="181" t="s">
        <v>143</v>
      </c>
      <c r="U107" s="165">
        <v>0</v>
      </c>
      <c r="V107" s="165">
        <f>ROUND(E107*U107,2)</f>
        <v>0</v>
      </c>
      <c r="W107" s="165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462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3"/>
      <c r="B108" s="164"/>
      <c r="C108" s="205" t="s">
        <v>963</v>
      </c>
      <c r="D108" s="189"/>
      <c r="E108" s="190">
        <v>10.8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199</v>
      </c>
      <c r="AH108" s="154">
        <v>0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97">
        <v>42</v>
      </c>
      <c r="B109" s="198" t="s">
        <v>964</v>
      </c>
      <c r="C109" s="208" t="s">
        <v>965</v>
      </c>
      <c r="D109" s="199" t="s">
        <v>219</v>
      </c>
      <c r="E109" s="200">
        <v>4</v>
      </c>
      <c r="F109" s="201"/>
      <c r="G109" s="202">
        <f>ROUND(E109*F109,2)</f>
        <v>0</v>
      </c>
      <c r="H109" s="201"/>
      <c r="I109" s="202">
        <f>ROUND(E109*H109,2)</f>
        <v>0</v>
      </c>
      <c r="J109" s="201"/>
      <c r="K109" s="202">
        <f>ROUND(E109*J109,2)</f>
        <v>0</v>
      </c>
      <c r="L109" s="202">
        <v>21</v>
      </c>
      <c r="M109" s="202">
        <f>G109*(1+L109/100)</f>
        <v>0</v>
      </c>
      <c r="N109" s="202">
        <v>4.0000000000000002E-4</v>
      </c>
      <c r="O109" s="202">
        <f>ROUND(E109*N109,2)</f>
        <v>0</v>
      </c>
      <c r="P109" s="202">
        <v>0</v>
      </c>
      <c r="Q109" s="202">
        <f>ROUND(E109*P109,2)</f>
        <v>0</v>
      </c>
      <c r="R109" s="202"/>
      <c r="S109" s="202" t="s">
        <v>179</v>
      </c>
      <c r="T109" s="203" t="s">
        <v>143</v>
      </c>
      <c r="U109" s="165">
        <v>0</v>
      </c>
      <c r="V109" s="165">
        <f>ROUND(E109*U109,2)</f>
        <v>0</v>
      </c>
      <c r="W109" s="165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462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x14ac:dyDescent="0.2">
      <c r="A110" s="169" t="s">
        <v>137</v>
      </c>
      <c r="B110" s="170" t="s">
        <v>80</v>
      </c>
      <c r="C110" s="184" t="s">
        <v>81</v>
      </c>
      <c r="D110" s="171"/>
      <c r="E110" s="172"/>
      <c r="F110" s="173"/>
      <c r="G110" s="173">
        <f>SUMIF(AG111:AG117,"&lt;&gt;NOR",G111:G117)</f>
        <v>0</v>
      </c>
      <c r="H110" s="173"/>
      <c r="I110" s="173">
        <f>SUM(I111:I117)</f>
        <v>0</v>
      </c>
      <c r="J110" s="173"/>
      <c r="K110" s="173">
        <f>SUM(K111:K117)</f>
        <v>0</v>
      </c>
      <c r="L110" s="173"/>
      <c r="M110" s="173">
        <f>SUM(M111:M117)</f>
        <v>0</v>
      </c>
      <c r="N110" s="173"/>
      <c r="O110" s="173">
        <f>SUM(O111:O117)</f>
        <v>0</v>
      </c>
      <c r="P110" s="173"/>
      <c r="Q110" s="173">
        <f>SUM(Q111:Q117)</f>
        <v>0</v>
      </c>
      <c r="R110" s="173"/>
      <c r="S110" s="173"/>
      <c r="T110" s="174"/>
      <c r="U110" s="168"/>
      <c r="V110" s="168">
        <f>SUM(V111:V117)</f>
        <v>1.78</v>
      </c>
      <c r="W110" s="168"/>
      <c r="AG110" t="s">
        <v>138</v>
      </c>
    </row>
    <row r="111" spans="1:60" outlineLevel="1" x14ac:dyDescent="0.2">
      <c r="A111" s="175">
        <v>43</v>
      </c>
      <c r="B111" s="176" t="s">
        <v>966</v>
      </c>
      <c r="C111" s="185" t="s">
        <v>967</v>
      </c>
      <c r="D111" s="177" t="s">
        <v>193</v>
      </c>
      <c r="E111" s="178">
        <v>35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0" t="s">
        <v>514</v>
      </c>
      <c r="S111" s="180" t="s">
        <v>142</v>
      </c>
      <c r="T111" s="181" t="s">
        <v>142</v>
      </c>
      <c r="U111" s="165">
        <v>4.4000000000000004E-2</v>
      </c>
      <c r="V111" s="165">
        <f>ROUND(E111*U111,2)</f>
        <v>1.54</v>
      </c>
      <c r="W111" s="165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195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63"/>
      <c r="B112" s="164"/>
      <c r="C112" s="261" t="s">
        <v>968</v>
      </c>
      <c r="D112" s="262"/>
      <c r="E112" s="262"/>
      <c r="F112" s="262"/>
      <c r="G112" s="262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146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3"/>
      <c r="B113" s="164"/>
      <c r="C113" s="205" t="s">
        <v>969</v>
      </c>
      <c r="D113" s="189"/>
      <c r="E113" s="190">
        <v>35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199</v>
      </c>
      <c r="AH113" s="154">
        <v>5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75">
        <v>44</v>
      </c>
      <c r="B114" s="176" t="s">
        <v>970</v>
      </c>
      <c r="C114" s="185" t="s">
        <v>971</v>
      </c>
      <c r="D114" s="177" t="s">
        <v>739</v>
      </c>
      <c r="E114" s="178">
        <v>4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0</v>
      </c>
      <c r="O114" s="180">
        <f>ROUND(E114*N114,2)</f>
        <v>0</v>
      </c>
      <c r="P114" s="180">
        <v>0</v>
      </c>
      <c r="Q114" s="180">
        <f>ROUND(E114*P114,2)</f>
        <v>0</v>
      </c>
      <c r="R114" s="180"/>
      <c r="S114" s="180" t="s">
        <v>179</v>
      </c>
      <c r="T114" s="181" t="s">
        <v>142</v>
      </c>
      <c r="U114" s="165">
        <v>6.0000000000000005E-2</v>
      </c>
      <c r="V114" s="165">
        <f>ROUND(E114*U114,2)</f>
        <v>0.24</v>
      </c>
      <c r="W114" s="165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195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3"/>
      <c r="B115" s="164"/>
      <c r="C115" s="261" t="s">
        <v>972</v>
      </c>
      <c r="D115" s="262"/>
      <c r="E115" s="262"/>
      <c r="F115" s="262"/>
      <c r="G115" s="262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146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3"/>
      <c r="B116" s="164"/>
      <c r="C116" s="205" t="s">
        <v>973</v>
      </c>
      <c r="D116" s="189"/>
      <c r="E116" s="190">
        <v>4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199</v>
      </c>
      <c r="AH116" s="154">
        <v>5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97">
        <v>45</v>
      </c>
      <c r="B117" s="198" t="s">
        <v>974</v>
      </c>
      <c r="C117" s="208" t="s">
        <v>975</v>
      </c>
      <c r="D117" s="199" t="s">
        <v>193</v>
      </c>
      <c r="E117" s="200">
        <v>35</v>
      </c>
      <c r="F117" s="201"/>
      <c r="G117" s="202">
        <f>ROUND(E117*F117,2)</f>
        <v>0</v>
      </c>
      <c r="H117" s="201"/>
      <c r="I117" s="202">
        <f>ROUND(E117*H117,2)</f>
        <v>0</v>
      </c>
      <c r="J117" s="201"/>
      <c r="K117" s="202">
        <f>ROUND(E117*J117,2)</f>
        <v>0</v>
      </c>
      <c r="L117" s="202">
        <v>21</v>
      </c>
      <c r="M117" s="202">
        <f>G117*(1+L117/100)</f>
        <v>0</v>
      </c>
      <c r="N117" s="202">
        <v>0</v>
      </c>
      <c r="O117" s="202">
        <f>ROUND(E117*N117,2)</f>
        <v>0</v>
      </c>
      <c r="P117" s="202">
        <v>0</v>
      </c>
      <c r="Q117" s="202">
        <f>ROUND(E117*P117,2)</f>
        <v>0</v>
      </c>
      <c r="R117" s="202"/>
      <c r="S117" s="202" t="s">
        <v>179</v>
      </c>
      <c r="T117" s="203" t="s">
        <v>142</v>
      </c>
      <c r="U117" s="165">
        <v>0</v>
      </c>
      <c r="V117" s="165">
        <f>ROUND(E117*U117,2)</f>
        <v>0</v>
      </c>
      <c r="W117" s="165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462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x14ac:dyDescent="0.2">
      <c r="A118" s="169" t="s">
        <v>137</v>
      </c>
      <c r="B118" s="170" t="s">
        <v>101</v>
      </c>
      <c r="C118" s="184" t="s">
        <v>102</v>
      </c>
      <c r="D118" s="171"/>
      <c r="E118" s="172"/>
      <c r="F118" s="173"/>
      <c r="G118" s="173">
        <f>SUMIF(AG119:AG119,"&lt;&gt;NOR",G119:G119)</f>
        <v>0</v>
      </c>
      <c r="H118" s="173"/>
      <c r="I118" s="173">
        <f>SUM(I119:I119)</f>
        <v>0</v>
      </c>
      <c r="J118" s="173"/>
      <c r="K118" s="173">
        <f>SUM(K119:K119)</f>
        <v>0</v>
      </c>
      <c r="L118" s="173"/>
      <c r="M118" s="173">
        <f>SUM(M119:M119)</f>
        <v>0</v>
      </c>
      <c r="N118" s="173"/>
      <c r="O118" s="173">
        <f>SUM(O119:O119)</f>
        <v>0</v>
      </c>
      <c r="P118" s="173"/>
      <c r="Q118" s="173">
        <f>SUM(Q119:Q119)</f>
        <v>0</v>
      </c>
      <c r="R118" s="173"/>
      <c r="S118" s="173"/>
      <c r="T118" s="174"/>
      <c r="U118" s="168"/>
      <c r="V118" s="168">
        <f>SUM(V119:V119)</f>
        <v>70.349999999999994</v>
      </c>
      <c r="W118" s="168"/>
      <c r="AG118" t="s">
        <v>138</v>
      </c>
    </row>
    <row r="119" spans="1:60" ht="22.5" outlineLevel="1" x14ac:dyDescent="0.2">
      <c r="A119" s="175">
        <v>46</v>
      </c>
      <c r="B119" s="176" t="s">
        <v>976</v>
      </c>
      <c r="C119" s="185" t="s">
        <v>977</v>
      </c>
      <c r="D119" s="177" t="s">
        <v>469</v>
      </c>
      <c r="E119" s="178">
        <v>36.545430000000003</v>
      </c>
      <c r="F119" s="179"/>
      <c r="G119" s="180">
        <f>ROUND(E119*F119,2)</f>
        <v>0</v>
      </c>
      <c r="H119" s="179"/>
      <c r="I119" s="180">
        <f>ROUND(E119*H119,2)</f>
        <v>0</v>
      </c>
      <c r="J119" s="179"/>
      <c r="K119" s="180">
        <f>ROUND(E119*J119,2)</f>
        <v>0</v>
      </c>
      <c r="L119" s="180">
        <v>21</v>
      </c>
      <c r="M119" s="180">
        <f>G119*(1+L119/100)</f>
        <v>0</v>
      </c>
      <c r="N119" s="180">
        <v>0</v>
      </c>
      <c r="O119" s="180">
        <f>ROUND(E119*N119,2)</f>
        <v>0</v>
      </c>
      <c r="P119" s="180">
        <v>0</v>
      </c>
      <c r="Q119" s="180">
        <f>ROUND(E119*P119,2)</f>
        <v>0</v>
      </c>
      <c r="R119" s="180" t="s">
        <v>342</v>
      </c>
      <c r="S119" s="180" t="s">
        <v>142</v>
      </c>
      <c r="T119" s="181" t="s">
        <v>142</v>
      </c>
      <c r="U119" s="165">
        <v>1.925</v>
      </c>
      <c r="V119" s="165">
        <f>ROUND(E119*U119,2)</f>
        <v>70.349999999999994</v>
      </c>
      <c r="W119" s="165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978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x14ac:dyDescent="0.2">
      <c r="A120" s="5"/>
      <c r="B120" s="6"/>
      <c r="C120" s="186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v>15</v>
      </c>
      <c r="AF120">
        <v>21</v>
      </c>
    </row>
    <row r="121" spans="1:60" x14ac:dyDescent="0.2">
      <c r="A121" s="157"/>
      <c r="B121" s="158" t="s">
        <v>29</v>
      </c>
      <c r="C121" s="187"/>
      <c r="D121" s="159"/>
      <c r="E121" s="160"/>
      <c r="F121" s="160"/>
      <c r="G121" s="183">
        <f>G8+G29+G110+G118</f>
        <v>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AE121">
        <f>SUMIF(L7:L119,AE120,G7:G119)</f>
        <v>0</v>
      </c>
      <c r="AF121">
        <f>SUMIF(L7:L119,AF120,G7:G119)</f>
        <v>0</v>
      </c>
      <c r="AG121" t="s">
        <v>186</v>
      </c>
    </row>
    <row r="122" spans="1:60" x14ac:dyDescent="0.2">
      <c r="A122" s="276" t="s">
        <v>824</v>
      </c>
      <c r="B122" s="276"/>
      <c r="C122" s="186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5"/>
      <c r="B123" s="6" t="s">
        <v>979</v>
      </c>
      <c r="C123" s="186" t="s">
        <v>980</v>
      </c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G123" t="s">
        <v>827</v>
      </c>
    </row>
    <row r="124" spans="1:60" x14ac:dyDescent="0.2">
      <c r="A124" s="5"/>
      <c r="B124" s="6" t="s">
        <v>981</v>
      </c>
      <c r="C124" s="186" t="s">
        <v>829</v>
      </c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830</v>
      </c>
    </row>
    <row r="125" spans="1:60" x14ac:dyDescent="0.2">
      <c r="A125" s="5"/>
      <c r="B125" s="6"/>
      <c r="C125" s="186" t="s">
        <v>831</v>
      </c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G125" t="s">
        <v>832</v>
      </c>
    </row>
    <row r="126" spans="1:60" x14ac:dyDescent="0.2">
      <c r="A126" s="5"/>
      <c r="B126" s="6"/>
      <c r="C126" s="186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C127" s="188"/>
      <c r="D127" s="145"/>
      <c r="AG127" t="s">
        <v>189</v>
      </c>
    </row>
    <row r="128" spans="1:60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C683" sheet="1"/>
  <mergeCells count="30">
    <mergeCell ref="A1:G1"/>
    <mergeCell ref="C2:G2"/>
    <mergeCell ref="C3:G3"/>
    <mergeCell ref="C4:G4"/>
    <mergeCell ref="A122:B122"/>
    <mergeCell ref="C10:G10"/>
    <mergeCell ref="C11:G11"/>
    <mergeCell ref="C14:G14"/>
    <mergeCell ref="C31:G31"/>
    <mergeCell ref="C33:G33"/>
    <mergeCell ref="C63:G63"/>
    <mergeCell ref="C36:G36"/>
    <mergeCell ref="C39:G39"/>
    <mergeCell ref="C43:G43"/>
    <mergeCell ref="C46:G46"/>
    <mergeCell ref="C49:G49"/>
    <mergeCell ref="C50:G50"/>
    <mergeCell ref="C53:G53"/>
    <mergeCell ref="C54:G54"/>
    <mergeCell ref="C57:G57"/>
    <mergeCell ref="C58:G58"/>
    <mergeCell ref="C62:G62"/>
    <mergeCell ref="C112:G112"/>
    <mergeCell ref="C115:G115"/>
    <mergeCell ref="C66:G66"/>
    <mergeCell ref="C67:G67"/>
    <mergeCell ref="C70:G70"/>
    <mergeCell ref="C76:G76"/>
    <mergeCell ref="C90:G90"/>
    <mergeCell ref="C96:G9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190</v>
      </c>
      <c r="B1" s="265"/>
      <c r="C1" s="265"/>
      <c r="D1" s="265"/>
      <c r="E1" s="265"/>
      <c r="F1" s="265"/>
      <c r="G1" s="265"/>
      <c r="AG1" t="s">
        <v>112</v>
      </c>
    </row>
    <row r="2" spans="1:60" ht="24.95" customHeight="1" x14ac:dyDescent="0.2">
      <c r="A2" s="146" t="s">
        <v>7</v>
      </c>
      <c r="B2" s="71" t="s">
        <v>43</v>
      </c>
      <c r="C2" s="266" t="s">
        <v>44</v>
      </c>
      <c r="D2" s="267"/>
      <c r="E2" s="267"/>
      <c r="F2" s="267"/>
      <c r="G2" s="268"/>
      <c r="AG2" t="s">
        <v>113</v>
      </c>
    </row>
    <row r="3" spans="1:60" ht="24.95" customHeight="1" x14ac:dyDescent="0.2">
      <c r="A3" s="146" t="s">
        <v>8</v>
      </c>
      <c r="B3" s="71" t="s">
        <v>65</v>
      </c>
      <c r="C3" s="266" t="s">
        <v>66</v>
      </c>
      <c r="D3" s="267"/>
      <c r="E3" s="267"/>
      <c r="F3" s="267"/>
      <c r="G3" s="268"/>
      <c r="AC3" s="89" t="s">
        <v>113</v>
      </c>
      <c r="AG3" t="s">
        <v>115</v>
      </c>
    </row>
    <row r="4" spans="1:60" ht="24.95" customHeight="1" x14ac:dyDescent="0.2">
      <c r="A4" s="147" t="s">
        <v>9</v>
      </c>
      <c r="B4" s="148" t="s">
        <v>67</v>
      </c>
      <c r="C4" s="269" t="s">
        <v>66</v>
      </c>
      <c r="D4" s="270"/>
      <c r="E4" s="270"/>
      <c r="F4" s="270"/>
      <c r="G4" s="271"/>
      <c r="AG4" t="s">
        <v>116</v>
      </c>
    </row>
    <row r="5" spans="1:60" x14ac:dyDescent="0.2">
      <c r="D5" s="145"/>
    </row>
    <row r="6" spans="1:60" ht="38.25" x14ac:dyDescent="0.2">
      <c r="A6" s="150" t="s">
        <v>117</v>
      </c>
      <c r="B6" s="152" t="s">
        <v>118</v>
      </c>
      <c r="C6" s="152" t="s">
        <v>119</v>
      </c>
      <c r="D6" s="151" t="s">
        <v>120</v>
      </c>
      <c r="E6" s="150" t="s">
        <v>121</v>
      </c>
      <c r="F6" s="149" t="s">
        <v>122</v>
      </c>
      <c r="G6" s="150" t="s">
        <v>29</v>
      </c>
      <c r="H6" s="153" t="s">
        <v>30</v>
      </c>
      <c r="I6" s="153" t="s">
        <v>123</v>
      </c>
      <c r="J6" s="153" t="s">
        <v>31</v>
      </c>
      <c r="K6" s="153" t="s">
        <v>124</v>
      </c>
      <c r="L6" s="153" t="s">
        <v>125</v>
      </c>
      <c r="M6" s="153" t="s">
        <v>126</v>
      </c>
      <c r="N6" s="153" t="s">
        <v>127</v>
      </c>
      <c r="O6" s="153" t="s">
        <v>128</v>
      </c>
      <c r="P6" s="153" t="s">
        <v>129</v>
      </c>
      <c r="Q6" s="153" t="s">
        <v>130</v>
      </c>
      <c r="R6" s="153" t="s">
        <v>131</v>
      </c>
      <c r="S6" s="153" t="s">
        <v>132</v>
      </c>
      <c r="T6" s="153" t="s">
        <v>133</v>
      </c>
      <c r="U6" s="153" t="s">
        <v>134</v>
      </c>
      <c r="V6" s="153" t="s">
        <v>135</v>
      </c>
      <c r="W6" s="153" t="s">
        <v>136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9" t="s">
        <v>137</v>
      </c>
      <c r="B8" s="170" t="s">
        <v>72</v>
      </c>
      <c r="C8" s="184" t="s">
        <v>73</v>
      </c>
      <c r="D8" s="171"/>
      <c r="E8" s="172"/>
      <c r="F8" s="173"/>
      <c r="G8" s="173">
        <f>SUMIF(AG9:AG21,"&lt;&gt;NOR",G9:G21)</f>
        <v>0</v>
      </c>
      <c r="H8" s="173"/>
      <c r="I8" s="173">
        <f>SUM(I9:I21)</f>
        <v>0</v>
      </c>
      <c r="J8" s="173"/>
      <c r="K8" s="173">
        <f>SUM(K9:K21)</f>
        <v>0</v>
      </c>
      <c r="L8" s="173"/>
      <c r="M8" s="173">
        <f>SUM(M9:M21)</f>
        <v>0</v>
      </c>
      <c r="N8" s="173"/>
      <c r="O8" s="173">
        <f>SUM(O9:O21)</f>
        <v>0.44</v>
      </c>
      <c r="P8" s="173"/>
      <c r="Q8" s="173">
        <f>SUM(Q9:Q21)</f>
        <v>0</v>
      </c>
      <c r="R8" s="173"/>
      <c r="S8" s="173"/>
      <c r="T8" s="174"/>
      <c r="U8" s="168"/>
      <c r="V8" s="168">
        <f>SUM(V9:V21)</f>
        <v>14.620000000000001</v>
      </c>
      <c r="W8" s="168"/>
      <c r="AG8" t="s">
        <v>138</v>
      </c>
    </row>
    <row r="9" spans="1:60" ht="22.5" outlineLevel="1" x14ac:dyDescent="0.2">
      <c r="A9" s="175">
        <v>1</v>
      </c>
      <c r="B9" s="176" t="s">
        <v>316</v>
      </c>
      <c r="C9" s="185" t="s">
        <v>317</v>
      </c>
      <c r="D9" s="177" t="s">
        <v>233</v>
      </c>
      <c r="E9" s="178">
        <v>12.75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234</v>
      </c>
      <c r="S9" s="180" t="s">
        <v>142</v>
      </c>
      <c r="T9" s="181" t="s">
        <v>142</v>
      </c>
      <c r="U9" s="165">
        <v>1.1000000000000001E-2</v>
      </c>
      <c r="V9" s="165">
        <f>ROUND(E9*U9,2)</f>
        <v>0.14000000000000001</v>
      </c>
      <c r="W9" s="165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195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3"/>
      <c r="B10" s="164"/>
      <c r="C10" s="272" t="s">
        <v>313</v>
      </c>
      <c r="D10" s="273"/>
      <c r="E10" s="273"/>
      <c r="F10" s="273"/>
      <c r="G10" s="273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197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63"/>
      <c r="B11" s="164"/>
      <c r="C11" s="205" t="s">
        <v>982</v>
      </c>
      <c r="D11" s="189"/>
      <c r="E11" s="190">
        <v>12.75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199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1" x14ac:dyDescent="0.2">
      <c r="A12" s="175">
        <v>2</v>
      </c>
      <c r="B12" s="176" t="s">
        <v>842</v>
      </c>
      <c r="C12" s="185" t="s">
        <v>843</v>
      </c>
      <c r="D12" s="177" t="s">
        <v>233</v>
      </c>
      <c r="E12" s="178">
        <v>12.75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234</v>
      </c>
      <c r="S12" s="180" t="s">
        <v>142</v>
      </c>
      <c r="T12" s="181" t="s">
        <v>142</v>
      </c>
      <c r="U12" s="165">
        <v>0.65200000000000002</v>
      </c>
      <c r="V12" s="165">
        <f>ROUND(E12*U12,2)</f>
        <v>8.31</v>
      </c>
      <c r="W12" s="165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195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3"/>
      <c r="B13" s="164"/>
      <c r="C13" s="205" t="s">
        <v>983</v>
      </c>
      <c r="D13" s="189"/>
      <c r="E13" s="190">
        <v>12.75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199</v>
      </c>
      <c r="AH13" s="154">
        <v>5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75">
        <v>3</v>
      </c>
      <c r="B14" s="176" t="s">
        <v>845</v>
      </c>
      <c r="C14" s="185" t="s">
        <v>846</v>
      </c>
      <c r="D14" s="177" t="s">
        <v>233</v>
      </c>
      <c r="E14" s="178">
        <v>12.75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 t="s">
        <v>234</v>
      </c>
      <c r="S14" s="180" t="s">
        <v>142</v>
      </c>
      <c r="T14" s="181" t="s">
        <v>142</v>
      </c>
      <c r="U14" s="165">
        <v>0.48400000000000004</v>
      </c>
      <c r="V14" s="165">
        <f>ROUND(E14*U14,2)</f>
        <v>6.17</v>
      </c>
      <c r="W14" s="165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195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3"/>
      <c r="B15" s="164"/>
      <c r="C15" s="205" t="s">
        <v>983</v>
      </c>
      <c r="D15" s="189"/>
      <c r="E15" s="190">
        <v>12.75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199</v>
      </c>
      <c r="AH15" s="154">
        <v>5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75">
        <v>4</v>
      </c>
      <c r="B16" s="176" t="s">
        <v>350</v>
      </c>
      <c r="C16" s="185" t="s">
        <v>351</v>
      </c>
      <c r="D16" s="177" t="s">
        <v>233</v>
      </c>
      <c r="E16" s="178">
        <v>12.75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 t="s">
        <v>234</v>
      </c>
      <c r="S16" s="180" t="s">
        <v>142</v>
      </c>
      <c r="T16" s="181" t="s">
        <v>142</v>
      </c>
      <c r="U16" s="165">
        <v>0</v>
      </c>
      <c r="V16" s="165">
        <f>ROUND(E16*U16,2)</f>
        <v>0</v>
      </c>
      <c r="W16" s="165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195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3"/>
      <c r="B17" s="164"/>
      <c r="C17" s="205" t="s">
        <v>983</v>
      </c>
      <c r="D17" s="189"/>
      <c r="E17" s="190">
        <v>12.75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199</v>
      </c>
      <c r="AH17" s="154">
        <v>5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75">
        <v>5</v>
      </c>
      <c r="B18" s="176" t="s">
        <v>847</v>
      </c>
      <c r="C18" s="185" t="s">
        <v>848</v>
      </c>
      <c r="D18" s="177" t="s">
        <v>358</v>
      </c>
      <c r="E18" s="178">
        <v>102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2.2000000000000001E-3</v>
      </c>
      <c r="O18" s="180">
        <f>ROUND(E18*N18,2)</f>
        <v>0.22</v>
      </c>
      <c r="P18" s="180">
        <v>0</v>
      </c>
      <c r="Q18" s="180">
        <f>ROUND(E18*P18,2)</f>
        <v>0</v>
      </c>
      <c r="R18" s="180" t="s">
        <v>461</v>
      </c>
      <c r="S18" s="180" t="s">
        <v>142</v>
      </c>
      <c r="T18" s="181" t="s">
        <v>143</v>
      </c>
      <c r="U18" s="165">
        <v>0</v>
      </c>
      <c r="V18" s="165">
        <f>ROUND(E18*U18,2)</f>
        <v>0</v>
      </c>
      <c r="W18" s="165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462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3"/>
      <c r="B19" s="164"/>
      <c r="C19" s="205" t="s">
        <v>984</v>
      </c>
      <c r="D19" s="189"/>
      <c r="E19" s="190">
        <v>102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199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75">
        <v>6</v>
      </c>
      <c r="B20" s="176" t="s">
        <v>850</v>
      </c>
      <c r="C20" s="185" t="s">
        <v>851</v>
      </c>
      <c r="D20" s="177" t="s">
        <v>358</v>
      </c>
      <c r="E20" s="178">
        <v>102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2.2000000000000001E-3</v>
      </c>
      <c r="O20" s="180">
        <f>ROUND(E20*N20,2)</f>
        <v>0.22</v>
      </c>
      <c r="P20" s="180">
        <v>0</v>
      </c>
      <c r="Q20" s="180">
        <f>ROUND(E20*P20,2)</f>
        <v>0</v>
      </c>
      <c r="R20" s="180" t="s">
        <v>461</v>
      </c>
      <c r="S20" s="180" t="s">
        <v>142</v>
      </c>
      <c r="T20" s="181" t="s">
        <v>143</v>
      </c>
      <c r="U20" s="165">
        <v>0</v>
      </c>
      <c r="V20" s="165">
        <f>ROUND(E20*U20,2)</f>
        <v>0</v>
      </c>
      <c r="W20" s="165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462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3"/>
      <c r="B21" s="164"/>
      <c r="C21" s="205" t="s">
        <v>985</v>
      </c>
      <c r="D21" s="189"/>
      <c r="E21" s="190">
        <v>102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199</v>
      </c>
      <c r="AH21" s="154">
        <v>5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9" t="s">
        <v>137</v>
      </c>
      <c r="B22" s="170" t="s">
        <v>78</v>
      </c>
      <c r="C22" s="184" t="s">
        <v>79</v>
      </c>
      <c r="D22" s="171"/>
      <c r="E22" s="172"/>
      <c r="F22" s="173"/>
      <c r="G22" s="173">
        <f>SUMIF(AG23:AG77,"&lt;&gt;NOR",G23:G77)</f>
        <v>0</v>
      </c>
      <c r="H22" s="173"/>
      <c r="I22" s="173">
        <f>SUM(I23:I77)</f>
        <v>0</v>
      </c>
      <c r="J22" s="173"/>
      <c r="K22" s="173">
        <f>SUM(K23:K77)</f>
        <v>0</v>
      </c>
      <c r="L22" s="173"/>
      <c r="M22" s="173">
        <f>SUM(M23:M77)</f>
        <v>0</v>
      </c>
      <c r="N22" s="173"/>
      <c r="O22" s="173">
        <f>SUM(O23:O77)</f>
        <v>12.469999999999999</v>
      </c>
      <c r="P22" s="173"/>
      <c r="Q22" s="173">
        <f>SUM(Q23:Q77)</f>
        <v>0</v>
      </c>
      <c r="R22" s="173"/>
      <c r="S22" s="173"/>
      <c r="T22" s="174"/>
      <c r="U22" s="168"/>
      <c r="V22" s="168">
        <f>SUM(V23:V77)</f>
        <v>1325.9600000000003</v>
      </c>
      <c r="W22" s="168"/>
      <c r="AG22" t="s">
        <v>138</v>
      </c>
    </row>
    <row r="23" spans="1:60" outlineLevel="1" x14ac:dyDescent="0.2">
      <c r="A23" s="175">
        <v>7</v>
      </c>
      <c r="B23" s="176" t="s">
        <v>866</v>
      </c>
      <c r="C23" s="185" t="s">
        <v>867</v>
      </c>
      <c r="D23" s="177" t="s">
        <v>358</v>
      </c>
      <c r="E23" s="178">
        <v>34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342</v>
      </c>
      <c r="S23" s="180" t="s">
        <v>142</v>
      </c>
      <c r="T23" s="181" t="s">
        <v>142</v>
      </c>
      <c r="U23" s="165">
        <v>3.4780000000000002</v>
      </c>
      <c r="V23" s="165">
        <f>ROUND(E23*U23,2)</f>
        <v>118.25</v>
      </c>
      <c r="W23" s="165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195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 x14ac:dyDescent="0.2">
      <c r="A24" s="163"/>
      <c r="B24" s="164"/>
      <c r="C24" s="272" t="s">
        <v>868</v>
      </c>
      <c r="D24" s="273"/>
      <c r="E24" s="273"/>
      <c r="F24" s="273"/>
      <c r="G24" s="273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197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2" t="str">
        <f>C24</f>
        <v>pro vysazování rostlin v hornině 1 až 4 s výměnou půdy na 50%, s případným naložením přebytečných výkopků na dopravní prostředek, s odvozem na vzdálenost do 20 km a se složením,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5">
        <v>8</v>
      </c>
      <c r="B25" s="176" t="s">
        <v>875</v>
      </c>
      <c r="C25" s="185" t="s">
        <v>876</v>
      </c>
      <c r="D25" s="177" t="s">
        <v>358</v>
      </c>
      <c r="E25" s="178">
        <v>34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 t="s">
        <v>342</v>
      </c>
      <c r="S25" s="180" t="s">
        <v>142</v>
      </c>
      <c r="T25" s="181" t="s">
        <v>142</v>
      </c>
      <c r="U25" s="165">
        <v>3.0920000000000001</v>
      </c>
      <c r="V25" s="165">
        <f>ROUND(E25*U25,2)</f>
        <v>105.13</v>
      </c>
      <c r="W25" s="165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195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3"/>
      <c r="B26" s="164"/>
      <c r="C26" s="272" t="s">
        <v>877</v>
      </c>
      <c r="D26" s="273"/>
      <c r="E26" s="273"/>
      <c r="F26" s="273"/>
      <c r="G26" s="273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197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3"/>
      <c r="B27" s="164"/>
      <c r="C27" s="205" t="s">
        <v>986</v>
      </c>
      <c r="D27" s="189"/>
      <c r="E27" s="190">
        <v>34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199</v>
      </c>
      <c r="AH27" s="154">
        <v>5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75">
        <v>9</v>
      </c>
      <c r="B28" s="176" t="s">
        <v>879</v>
      </c>
      <c r="C28" s="185" t="s">
        <v>880</v>
      </c>
      <c r="D28" s="177" t="s">
        <v>358</v>
      </c>
      <c r="E28" s="178">
        <v>34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5.6000000000000006E-4</v>
      </c>
      <c r="O28" s="180">
        <f>ROUND(E28*N28,2)</f>
        <v>0.02</v>
      </c>
      <c r="P28" s="180">
        <v>0</v>
      </c>
      <c r="Q28" s="180">
        <f>ROUND(E28*P28,2)</f>
        <v>0</v>
      </c>
      <c r="R28" s="180" t="s">
        <v>342</v>
      </c>
      <c r="S28" s="180" t="s">
        <v>142</v>
      </c>
      <c r="T28" s="181" t="s">
        <v>142</v>
      </c>
      <c r="U28" s="165">
        <v>0.87400000000000011</v>
      </c>
      <c r="V28" s="165">
        <f>ROUND(E28*U28,2)</f>
        <v>29.72</v>
      </c>
      <c r="W28" s="165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195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3"/>
      <c r="B29" s="164"/>
      <c r="C29" s="272" t="s">
        <v>881</v>
      </c>
      <c r="D29" s="273"/>
      <c r="E29" s="273"/>
      <c r="F29" s="273"/>
      <c r="G29" s="273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197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82" t="str">
        <f>C29</f>
        <v>třemi a více kůly, s ochranou proti poškození v místě vzepření, (příloha č. 8) při  průměru kůlů do 10 cm,</v>
      </c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3"/>
      <c r="B30" s="164"/>
      <c r="C30" s="263" t="s">
        <v>882</v>
      </c>
      <c r="D30" s="264"/>
      <c r="E30" s="264"/>
      <c r="F30" s="264"/>
      <c r="G30" s="26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146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3"/>
      <c r="B31" s="164"/>
      <c r="C31" s="205" t="s">
        <v>987</v>
      </c>
      <c r="D31" s="189"/>
      <c r="E31" s="190">
        <v>34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199</v>
      </c>
      <c r="AH31" s="154">
        <v>5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75">
        <v>10</v>
      </c>
      <c r="B32" s="176" t="s">
        <v>883</v>
      </c>
      <c r="C32" s="185" t="s">
        <v>884</v>
      </c>
      <c r="D32" s="177" t="s">
        <v>358</v>
      </c>
      <c r="E32" s="178">
        <v>340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0" t="s">
        <v>342</v>
      </c>
      <c r="S32" s="180" t="s">
        <v>142</v>
      </c>
      <c r="T32" s="181" t="s">
        <v>142</v>
      </c>
      <c r="U32" s="165">
        <v>0.23900000000000002</v>
      </c>
      <c r="V32" s="165">
        <f>ROUND(E32*U32,2)</f>
        <v>81.260000000000005</v>
      </c>
      <c r="W32" s="165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195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2.5" outlineLevel="1" x14ac:dyDescent="0.2">
      <c r="A33" s="163"/>
      <c r="B33" s="164"/>
      <c r="C33" s="272" t="s">
        <v>885</v>
      </c>
      <c r="D33" s="273"/>
      <c r="E33" s="273"/>
      <c r="F33" s="273"/>
      <c r="G33" s="273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197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82" t="str">
        <f>C33</f>
        <v>t.j. odplevelení s nakypřením nebo vypletí, odstranění poškozených částí dřeviny s případným složením odpadu na hromady, naložením na dopravní prostředek, odvozem do 20 km a se složením,</v>
      </c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3"/>
      <c r="B34" s="164"/>
      <c r="C34" s="263" t="s">
        <v>988</v>
      </c>
      <c r="D34" s="264"/>
      <c r="E34" s="264"/>
      <c r="F34" s="264"/>
      <c r="G34" s="264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146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3"/>
      <c r="B35" s="164"/>
      <c r="C35" s="205" t="s">
        <v>989</v>
      </c>
      <c r="D35" s="189"/>
      <c r="E35" s="190">
        <v>340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199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75">
        <v>11</v>
      </c>
      <c r="B36" s="176" t="s">
        <v>888</v>
      </c>
      <c r="C36" s="185" t="s">
        <v>889</v>
      </c>
      <c r="D36" s="177" t="s">
        <v>193</v>
      </c>
      <c r="E36" s="178">
        <v>34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 t="s">
        <v>342</v>
      </c>
      <c r="S36" s="180" t="s">
        <v>142</v>
      </c>
      <c r="T36" s="181" t="s">
        <v>142</v>
      </c>
      <c r="U36" s="165">
        <v>0.16</v>
      </c>
      <c r="V36" s="165">
        <f>ROUND(E36*U36,2)</f>
        <v>5.44</v>
      </c>
      <c r="W36" s="165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195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3"/>
      <c r="B37" s="164"/>
      <c r="C37" s="272" t="s">
        <v>890</v>
      </c>
      <c r="D37" s="273"/>
      <c r="E37" s="273"/>
      <c r="F37" s="273"/>
      <c r="G37" s="273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197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82" t="str">
        <f>C37</f>
        <v>vysazených rostlin s případným naložením odpadu na dopravní prostředek, s odvezením do 20 km a se složením,</v>
      </c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3"/>
      <c r="B38" s="164"/>
      <c r="C38" s="263" t="s">
        <v>891</v>
      </c>
      <c r="D38" s="264"/>
      <c r="E38" s="264"/>
      <c r="F38" s="264"/>
      <c r="G38" s="2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146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3"/>
      <c r="B39" s="164"/>
      <c r="C39" s="205" t="s">
        <v>990</v>
      </c>
      <c r="D39" s="189"/>
      <c r="E39" s="190">
        <v>34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199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75">
        <v>12</v>
      </c>
      <c r="B40" s="176" t="s">
        <v>899</v>
      </c>
      <c r="C40" s="185" t="s">
        <v>900</v>
      </c>
      <c r="D40" s="177" t="s">
        <v>469</v>
      </c>
      <c r="E40" s="178">
        <v>4.0800000000000003E-3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 t="s">
        <v>342</v>
      </c>
      <c r="S40" s="180" t="s">
        <v>142</v>
      </c>
      <c r="T40" s="181" t="s">
        <v>142</v>
      </c>
      <c r="U40" s="165">
        <v>94.286000000000001</v>
      </c>
      <c r="V40" s="165">
        <f>ROUND(E40*U40,2)</f>
        <v>0.38</v>
      </c>
      <c r="W40" s="165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195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3"/>
      <c r="B41" s="164"/>
      <c r="C41" s="272" t="s">
        <v>896</v>
      </c>
      <c r="D41" s="273"/>
      <c r="E41" s="273"/>
      <c r="F41" s="273"/>
      <c r="G41" s="273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197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3"/>
      <c r="B42" s="164"/>
      <c r="C42" s="263" t="s">
        <v>901</v>
      </c>
      <c r="D42" s="264"/>
      <c r="E42" s="264"/>
      <c r="F42" s="264"/>
      <c r="G42" s="264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146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3"/>
      <c r="B43" s="164"/>
      <c r="C43" s="205" t="s">
        <v>991</v>
      </c>
      <c r="D43" s="189"/>
      <c r="E43" s="190">
        <v>4.0800000000000003E-3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199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75">
        <v>13</v>
      </c>
      <c r="B44" s="176" t="s">
        <v>903</v>
      </c>
      <c r="C44" s="185" t="s">
        <v>904</v>
      </c>
      <c r="D44" s="177" t="s">
        <v>233</v>
      </c>
      <c r="E44" s="178">
        <v>108.80000000000001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342</v>
      </c>
      <c r="S44" s="180" t="s">
        <v>142</v>
      </c>
      <c r="T44" s="181" t="s">
        <v>142</v>
      </c>
      <c r="U44" s="165">
        <v>1.1950000000000001</v>
      </c>
      <c r="V44" s="165">
        <f>ROUND(E44*U44,2)</f>
        <v>130.02000000000001</v>
      </c>
      <c r="W44" s="165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195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3"/>
      <c r="B45" s="164"/>
      <c r="C45" s="261" t="s">
        <v>992</v>
      </c>
      <c r="D45" s="262"/>
      <c r="E45" s="262"/>
      <c r="F45" s="262"/>
      <c r="G45" s="262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146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82" t="str">
        <f>C45</f>
        <v>Po dobu tří vegetačních období - stromy (první 2 roky 15x/1 rok, 3. rok 10x/1 ro, 80 l, 34 ks, 3 roky)</v>
      </c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3"/>
      <c r="B46" s="164"/>
      <c r="C46" s="205" t="s">
        <v>993</v>
      </c>
      <c r="D46" s="189"/>
      <c r="E46" s="190">
        <v>81.600000000000009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199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3"/>
      <c r="B47" s="164"/>
      <c r="C47" s="205" t="s">
        <v>994</v>
      </c>
      <c r="D47" s="189"/>
      <c r="E47" s="190">
        <v>27.200000000000003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199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75">
        <v>14</v>
      </c>
      <c r="B48" s="176" t="s">
        <v>908</v>
      </c>
      <c r="C48" s="185" t="s">
        <v>909</v>
      </c>
      <c r="D48" s="177" t="s">
        <v>233</v>
      </c>
      <c r="E48" s="178">
        <v>108.80000000000001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80">
        <v>0</v>
      </c>
      <c r="O48" s="180">
        <f>ROUND(E48*N48,2)</f>
        <v>0</v>
      </c>
      <c r="P48" s="180">
        <v>0</v>
      </c>
      <c r="Q48" s="180">
        <f>ROUND(E48*P48,2)</f>
        <v>0</v>
      </c>
      <c r="R48" s="180" t="s">
        <v>342</v>
      </c>
      <c r="S48" s="180" t="s">
        <v>142</v>
      </c>
      <c r="T48" s="181" t="s">
        <v>142</v>
      </c>
      <c r="U48" s="165">
        <v>0.88400000000000001</v>
      </c>
      <c r="V48" s="165">
        <f>ROUND(E48*U48,2)</f>
        <v>96.18</v>
      </c>
      <c r="W48" s="165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195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3"/>
      <c r="B49" s="164"/>
      <c r="C49" s="205" t="s">
        <v>995</v>
      </c>
      <c r="D49" s="189"/>
      <c r="E49" s="190">
        <v>108.80000000000001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199</v>
      </c>
      <c r="AH49" s="154">
        <v>5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75">
        <v>15</v>
      </c>
      <c r="B50" s="176" t="s">
        <v>911</v>
      </c>
      <c r="C50" s="185" t="s">
        <v>912</v>
      </c>
      <c r="D50" s="177" t="s">
        <v>233</v>
      </c>
      <c r="E50" s="178">
        <v>435.20000000000005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 t="s">
        <v>342</v>
      </c>
      <c r="S50" s="180" t="s">
        <v>142</v>
      </c>
      <c r="T50" s="181" t="s">
        <v>142</v>
      </c>
      <c r="U50" s="165">
        <v>2.8000000000000001E-2</v>
      </c>
      <c r="V50" s="165">
        <f>ROUND(E50*U50,2)</f>
        <v>12.19</v>
      </c>
      <c r="W50" s="165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195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3"/>
      <c r="B51" s="164"/>
      <c r="C51" s="261" t="s">
        <v>913</v>
      </c>
      <c r="D51" s="262"/>
      <c r="E51" s="262"/>
      <c r="F51" s="262"/>
      <c r="G51" s="262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146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3"/>
      <c r="B52" s="164"/>
      <c r="C52" s="205" t="s">
        <v>996</v>
      </c>
      <c r="D52" s="189"/>
      <c r="E52" s="190">
        <v>435.20000000000005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199</v>
      </c>
      <c r="AH52" s="154">
        <v>5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97">
        <v>16</v>
      </c>
      <c r="B53" s="198" t="s">
        <v>915</v>
      </c>
      <c r="C53" s="208" t="s">
        <v>916</v>
      </c>
      <c r="D53" s="199" t="s">
        <v>358</v>
      </c>
      <c r="E53" s="200">
        <v>34</v>
      </c>
      <c r="F53" s="201"/>
      <c r="G53" s="202">
        <f>ROUND(E53*F53,2)</f>
        <v>0</v>
      </c>
      <c r="H53" s="201"/>
      <c r="I53" s="202">
        <f>ROUND(E53*H53,2)</f>
        <v>0</v>
      </c>
      <c r="J53" s="201"/>
      <c r="K53" s="202">
        <f>ROUND(E53*J53,2)</f>
        <v>0</v>
      </c>
      <c r="L53" s="202">
        <v>21</v>
      </c>
      <c r="M53" s="202">
        <f>G53*(1+L53/100)</f>
        <v>0</v>
      </c>
      <c r="N53" s="202">
        <v>0</v>
      </c>
      <c r="O53" s="202">
        <f>ROUND(E53*N53,2)</f>
        <v>0</v>
      </c>
      <c r="P53" s="202">
        <v>0</v>
      </c>
      <c r="Q53" s="202">
        <f>ROUND(E53*P53,2)</f>
        <v>0</v>
      </c>
      <c r="R53" s="202"/>
      <c r="S53" s="202" t="s">
        <v>179</v>
      </c>
      <c r="T53" s="203" t="s">
        <v>143</v>
      </c>
      <c r="U53" s="165">
        <v>0.38900000000000001</v>
      </c>
      <c r="V53" s="165">
        <f>ROUND(E53*U53,2)</f>
        <v>13.23</v>
      </c>
      <c r="W53" s="165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195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75">
        <v>17</v>
      </c>
      <c r="B54" s="176" t="s">
        <v>917</v>
      </c>
      <c r="C54" s="185" t="s">
        <v>918</v>
      </c>
      <c r="D54" s="177" t="s">
        <v>193</v>
      </c>
      <c r="E54" s="178">
        <v>12.24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179</v>
      </c>
      <c r="T54" s="181" t="s">
        <v>143</v>
      </c>
      <c r="U54" s="165">
        <v>0.127</v>
      </c>
      <c r="V54" s="165">
        <f>ROUND(E54*U54,2)</f>
        <v>1.55</v>
      </c>
      <c r="W54" s="165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195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3"/>
      <c r="B55" s="164"/>
      <c r="C55" s="205" t="s">
        <v>997</v>
      </c>
      <c r="D55" s="189"/>
      <c r="E55" s="190">
        <v>12.24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199</v>
      </c>
      <c r="AH55" s="154">
        <v>5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97">
        <v>18</v>
      </c>
      <c r="B56" s="198" t="s">
        <v>920</v>
      </c>
      <c r="C56" s="208" t="s">
        <v>921</v>
      </c>
      <c r="D56" s="199" t="s">
        <v>358</v>
      </c>
      <c r="E56" s="200">
        <v>34</v>
      </c>
      <c r="F56" s="201"/>
      <c r="G56" s="202">
        <f>ROUND(E56*F56,2)</f>
        <v>0</v>
      </c>
      <c r="H56" s="201"/>
      <c r="I56" s="202">
        <f>ROUND(E56*H56,2)</f>
        <v>0</v>
      </c>
      <c r="J56" s="201"/>
      <c r="K56" s="202">
        <f>ROUND(E56*J56,2)</f>
        <v>0</v>
      </c>
      <c r="L56" s="202">
        <v>21</v>
      </c>
      <c r="M56" s="202">
        <f>G56*(1+L56/100)</f>
        <v>0</v>
      </c>
      <c r="N56" s="202">
        <v>0</v>
      </c>
      <c r="O56" s="202">
        <f>ROUND(E56*N56,2)</f>
        <v>0</v>
      </c>
      <c r="P56" s="202">
        <v>0</v>
      </c>
      <c r="Q56" s="202">
        <f>ROUND(E56*P56,2)</f>
        <v>0</v>
      </c>
      <c r="R56" s="202"/>
      <c r="S56" s="202" t="s">
        <v>179</v>
      </c>
      <c r="T56" s="203" t="s">
        <v>143</v>
      </c>
      <c r="U56" s="165">
        <v>3.7000000000000005E-2</v>
      </c>
      <c r="V56" s="165">
        <f>ROUND(E56*U56,2)</f>
        <v>1.26</v>
      </c>
      <c r="W56" s="165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195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97">
        <v>19</v>
      </c>
      <c r="B57" s="198" t="s">
        <v>922</v>
      </c>
      <c r="C57" s="208" t="s">
        <v>923</v>
      </c>
      <c r="D57" s="199" t="s">
        <v>358</v>
      </c>
      <c r="E57" s="200">
        <v>34</v>
      </c>
      <c r="F57" s="201"/>
      <c r="G57" s="202">
        <f>ROUND(E57*F57,2)</f>
        <v>0</v>
      </c>
      <c r="H57" s="201"/>
      <c r="I57" s="202">
        <f>ROUND(E57*H57,2)</f>
        <v>0</v>
      </c>
      <c r="J57" s="201"/>
      <c r="K57" s="202">
        <f>ROUND(E57*J57,2)</f>
        <v>0</v>
      </c>
      <c r="L57" s="202">
        <v>21</v>
      </c>
      <c r="M57" s="202">
        <f>G57*(1+L57/100)</f>
        <v>0</v>
      </c>
      <c r="N57" s="202">
        <v>0</v>
      </c>
      <c r="O57" s="202">
        <f>ROUND(E57*N57,2)</f>
        <v>0</v>
      </c>
      <c r="P57" s="202">
        <v>0</v>
      </c>
      <c r="Q57" s="202">
        <f>ROUND(E57*P57,2)</f>
        <v>0</v>
      </c>
      <c r="R57" s="202"/>
      <c r="S57" s="202" t="s">
        <v>179</v>
      </c>
      <c r="T57" s="203" t="s">
        <v>143</v>
      </c>
      <c r="U57" s="165">
        <v>2.2000000000000002E-2</v>
      </c>
      <c r="V57" s="165">
        <f>ROUND(E57*U57,2)</f>
        <v>0.75</v>
      </c>
      <c r="W57" s="165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195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97">
        <v>20</v>
      </c>
      <c r="B58" s="198" t="s">
        <v>924</v>
      </c>
      <c r="C58" s="208" t="s">
        <v>925</v>
      </c>
      <c r="D58" s="199" t="s">
        <v>358</v>
      </c>
      <c r="E58" s="200">
        <v>34</v>
      </c>
      <c r="F58" s="201"/>
      <c r="G58" s="202">
        <f>ROUND(E58*F58,2)</f>
        <v>0</v>
      </c>
      <c r="H58" s="201"/>
      <c r="I58" s="202">
        <f>ROUND(E58*H58,2)</f>
        <v>0</v>
      </c>
      <c r="J58" s="201"/>
      <c r="K58" s="202">
        <f>ROUND(E58*J58,2)</f>
        <v>0</v>
      </c>
      <c r="L58" s="202">
        <v>21</v>
      </c>
      <c r="M58" s="202">
        <f>G58*(1+L58/100)</f>
        <v>0</v>
      </c>
      <c r="N58" s="202">
        <v>0</v>
      </c>
      <c r="O58" s="202">
        <f>ROUND(E58*N58,2)</f>
        <v>0</v>
      </c>
      <c r="P58" s="202">
        <v>0</v>
      </c>
      <c r="Q58" s="202">
        <f>ROUND(E58*P58,2)</f>
        <v>0</v>
      </c>
      <c r="R58" s="202"/>
      <c r="S58" s="202" t="s">
        <v>179</v>
      </c>
      <c r="T58" s="203" t="s">
        <v>143</v>
      </c>
      <c r="U58" s="165">
        <v>2.2000000000000002E-2</v>
      </c>
      <c r="V58" s="165">
        <f>ROUND(E58*U58,2)</f>
        <v>0.75</v>
      </c>
      <c r="W58" s="165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195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75">
        <v>21</v>
      </c>
      <c r="B59" s="176" t="s">
        <v>926</v>
      </c>
      <c r="C59" s="185" t="s">
        <v>998</v>
      </c>
      <c r="D59" s="177" t="s">
        <v>358</v>
      </c>
      <c r="E59" s="178">
        <v>170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0"/>
      <c r="S59" s="180" t="s">
        <v>179</v>
      </c>
      <c r="T59" s="181" t="s">
        <v>143</v>
      </c>
      <c r="U59" s="165">
        <v>0</v>
      </c>
      <c r="V59" s="165">
        <f>ROUND(E59*U59,2)</f>
        <v>0</v>
      </c>
      <c r="W59" s="165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195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3"/>
      <c r="B60" s="164"/>
      <c r="C60" s="205" t="s">
        <v>999</v>
      </c>
      <c r="D60" s="189"/>
      <c r="E60" s="190">
        <v>170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199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97">
        <v>22</v>
      </c>
      <c r="B61" s="198" t="s">
        <v>929</v>
      </c>
      <c r="C61" s="208" t="s">
        <v>930</v>
      </c>
      <c r="D61" s="199" t="s">
        <v>931</v>
      </c>
      <c r="E61" s="200">
        <v>34</v>
      </c>
      <c r="F61" s="201"/>
      <c r="G61" s="202">
        <f t="shared" ref="G61:G67" si="0">ROUND(E61*F61,2)</f>
        <v>0</v>
      </c>
      <c r="H61" s="201"/>
      <c r="I61" s="202">
        <f t="shared" ref="I61:I67" si="1">ROUND(E61*H61,2)</f>
        <v>0</v>
      </c>
      <c r="J61" s="201"/>
      <c r="K61" s="202">
        <f t="shared" ref="K61:K67" si="2">ROUND(E61*J61,2)</f>
        <v>0</v>
      </c>
      <c r="L61" s="202">
        <v>21</v>
      </c>
      <c r="M61" s="202">
        <f t="shared" ref="M61:M67" si="3">G61*(1+L61/100)</f>
        <v>0</v>
      </c>
      <c r="N61" s="202">
        <v>0</v>
      </c>
      <c r="O61" s="202">
        <f t="shared" ref="O61:O67" si="4">ROUND(E61*N61,2)</f>
        <v>0</v>
      </c>
      <c r="P61" s="202">
        <v>0</v>
      </c>
      <c r="Q61" s="202">
        <f t="shared" ref="Q61:Q67" si="5">ROUND(E61*P61,2)</f>
        <v>0</v>
      </c>
      <c r="R61" s="202"/>
      <c r="S61" s="202" t="s">
        <v>179</v>
      </c>
      <c r="T61" s="203" t="s">
        <v>143</v>
      </c>
      <c r="U61" s="165">
        <v>21.429000000000002</v>
      </c>
      <c r="V61" s="165">
        <f t="shared" ref="V61:V67" si="6">ROUND(E61*U61,2)</f>
        <v>728.59</v>
      </c>
      <c r="W61" s="165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195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97">
        <v>23</v>
      </c>
      <c r="B62" s="198" t="s">
        <v>936</v>
      </c>
      <c r="C62" s="208" t="s">
        <v>1000</v>
      </c>
      <c r="D62" s="199" t="s">
        <v>931</v>
      </c>
      <c r="E62" s="200">
        <v>6</v>
      </c>
      <c r="F62" s="201"/>
      <c r="G62" s="202">
        <f t="shared" si="0"/>
        <v>0</v>
      </c>
      <c r="H62" s="201"/>
      <c r="I62" s="202">
        <f t="shared" si="1"/>
        <v>0</v>
      </c>
      <c r="J62" s="201"/>
      <c r="K62" s="202">
        <f t="shared" si="2"/>
        <v>0</v>
      </c>
      <c r="L62" s="202">
        <v>21</v>
      </c>
      <c r="M62" s="202">
        <f t="shared" si="3"/>
        <v>0</v>
      </c>
      <c r="N62" s="202">
        <v>0.12000000000000001</v>
      </c>
      <c r="O62" s="202">
        <f t="shared" si="4"/>
        <v>0.72</v>
      </c>
      <c r="P62" s="202">
        <v>0</v>
      </c>
      <c r="Q62" s="202">
        <f t="shared" si="5"/>
        <v>0</v>
      </c>
      <c r="R62" s="202"/>
      <c r="S62" s="202" t="s">
        <v>179</v>
      </c>
      <c r="T62" s="203" t="s">
        <v>143</v>
      </c>
      <c r="U62" s="165">
        <v>0</v>
      </c>
      <c r="V62" s="165">
        <f t="shared" si="6"/>
        <v>0</v>
      </c>
      <c r="W62" s="165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462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97">
        <v>24</v>
      </c>
      <c r="B63" s="198" t="s">
        <v>938</v>
      </c>
      <c r="C63" s="208" t="s">
        <v>1001</v>
      </c>
      <c r="D63" s="199" t="s">
        <v>931</v>
      </c>
      <c r="E63" s="200">
        <v>8</v>
      </c>
      <c r="F63" s="201"/>
      <c r="G63" s="202">
        <f t="shared" si="0"/>
        <v>0</v>
      </c>
      <c r="H63" s="201"/>
      <c r="I63" s="202">
        <f t="shared" si="1"/>
        <v>0</v>
      </c>
      <c r="J63" s="201"/>
      <c r="K63" s="202">
        <f t="shared" si="2"/>
        <v>0</v>
      </c>
      <c r="L63" s="202">
        <v>21</v>
      </c>
      <c r="M63" s="202">
        <f t="shared" si="3"/>
        <v>0</v>
      </c>
      <c r="N63" s="202">
        <v>0.12000000000000001</v>
      </c>
      <c r="O63" s="202">
        <f t="shared" si="4"/>
        <v>0.96</v>
      </c>
      <c r="P63" s="202">
        <v>0</v>
      </c>
      <c r="Q63" s="202">
        <f t="shared" si="5"/>
        <v>0</v>
      </c>
      <c r="R63" s="202"/>
      <c r="S63" s="202" t="s">
        <v>179</v>
      </c>
      <c r="T63" s="203" t="s">
        <v>143</v>
      </c>
      <c r="U63" s="165">
        <v>0</v>
      </c>
      <c r="V63" s="165">
        <f t="shared" si="6"/>
        <v>0</v>
      </c>
      <c r="W63" s="165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462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ht="22.5" outlineLevel="1" x14ac:dyDescent="0.2">
      <c r="A64" s="197">
        <v>25</v>
      </c>
      <c r="B64" s="198" t="s">
        <v>940</v>
      </c>
      <c r="C64" s="208" t="s">
        <v>941</v>
      </c>
      <c r="D64" s="199" t="s">
        <v>931</v>
      </c>
      <c r="E64" s="200">
        <v>15</v>
      </c>
      <c r="F64" s="201"/>
      <c r="G64" s="202">
        <f t="shared" si="0"/>
        <v>0</v>
      </c>
      <c r="H64" s="201"/>
      <c r="I64" s="202">
        <f t="shared" si="1"/>
        <v>0</v>
      </c>
      <c r="J64" s="201"/>
      <c r="K64" s="202">
        <f t="shared" si="2"/>
        <v>0</v>
      </c>
      <c r="L64" s="202">
        <v>21</v>
      </c>
      <c r="M64" s="202">
        <f t="shared" si="3"/>
        <v>0</v>
      </c>
      <c r="N64" s="202">
        <v>0.12000000000000001</v>
      </c>
      <c r="O64" s="202">
        <f t="shared" si="4"/>
        <v>1.8</v>
      </c>
      <c r="P64" s="202">
        <v>0</v>
      </c>
      <c r="Q64" s="202">
        <f t="shared" si="5"/>
        <v>0</v>
      </c>
      <c r="R64" s="202"/>
      <c r="S64" s="202" t="s">
        <v>179</v>
      </c>
      <c r="T64" s="203" t="s">
        <v>143</v>
      </c>
      <c r="U64" s="165">
        <v>0</v>
      </c>
      <c r="V64" s="165">
        <f t="shared" si="6"/>
        <v>0</v>
      </c>
      <c r="W64" s="165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462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97">
        <v>26</v>
      </c>
      <c r="B65" s="198" t="s">
        <v>1002</v>
      </c>
      <c r="C65" s="208" t="s">
        <v>1003</v>
      </c>
      <c r="D65" s="199" t="s">
        <v>931</v>
      </c>
      <c r="E65" s="200">
        <v>2</v>
      </c>
      <c r="F65" s="201"/>
      <c r="G65" s="202">
        <f t="shared" si="0"/>
        <v>0</v>
      </c>
      <c r="H65" s="201"/>
      <c r="I65" s="202">
        <f t="shared" si="1"/>
        <v>0</v>
      </c>
      <c r="J65" s="201"/>
      <c r="K65" s="202">
        <f t="shared" si="2"/>
        <v>0</v>
      </c>
      <c r="L65" s="202">
        <v>21</v>
      </c>
      <c r="M65" s="202">
        <f t="shared" si="3"/>
        <v>0</v>
      </c>
      <c r="N65" s="202">
        <v>0.12000000000000001</v>
      </c>
      <c r="O65" s="202">
        <f t="shared" si="4"/>
        <v>0.24</v>
      </c>
      <c r="P65" s="202">
        <v>0</v>
      </c>
      <c r="Q65" s="202">
        <f t="shared" si="5"/>
        <v>0</v>
      </c>
      <c r="R65" s="202"/>
      <c r="S65" s="202" t="s">
        <v>179</v>
      </c>
      <c r="T65" s="203" t="s">
        <v>143</v>
      </c>
      <c r="U65" s="165">
        <v>0</v>
      </c>
      <c r="V65" s="165">
        <f t="shared" si="6"/>
        <v>0</v>
      </c>
      <c r="W65" s="165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462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97">
        <v>27</v>
      </c>
      <c r="B66" s="198" t="s">
        <v>1004</v>
      </c>
      <c r="C66" s="208" t="s">
        <v>1005</v>
      </c>
      <c r="D66" s="199" t="s">
        <v>931</v>
      </c>
      <c r="E66" s="200">
        <v>3</v>
      </c>
      <c r="F66" s="201"/>
      <c r="G66" s="202">
        <f t="shared" si="0"/>
        <v>0</v>
      </c>
      <c r="H66" s="201"/>
      <c r="I66" s="202">
        <f t="shared" si="1"/>
        <v>0</v>
      </c>
      <c r="J66" s="201"/>
      <c r="K66" s="202">
        <f t="shared" si="2"/>
        <v>0</v>
      </c>
      <c r="L66" s="202">
        <v>21</v>
      </c>
      <c r="M66" s="202">
        <f t="shared" si="3"/>
        <v>0</v>
      </c>
      <c r="N66" s="202">
        <v>0.12000000000000001</v>
      </c>
      <c r="O66" s="202">
        <f t="shared" si="4"/>
        <v>0.36</v>
      </c>
      <c r="P66" s="202">
        <v>0</v>
      </c>
      <c r="Q66" s="202">
        <f t="shared" si="5"/>
        <v>0</v>
      </c>
      <c r="R66" s="202"/>
      <c r="S66" s="202" t="s">
        <v>179</v>
      </c>
      <c r="T66" s="203" t="s">
        <v>143</v>
      </c>
      <c r="U66" s="165">
        <v>0</v>
      </c>
      <c r="V66" s="165">
        <f t="shared" si="6"/>
        <v>0</v>
      </c>
      <c r="W66" s="165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462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75">
        <v>28</v>
      </c>
      <c r="B67" s="176" t="s">
        <v>942</v>
      </c>
      <c r="C67" s="185" t="s">
        <v>943</v>
      </c>
      <c r="D67" s="177" t="s">
        <v>233</v>
      </c>
      <c r="E67" s="178">
        <v>12.75</v>
      </c>
      <c r="F67" s="179"/>
      <c r="G67" s="180">
        <f t="shared" si="0"/>
        <v>0</v>
      </c>
      <c r="H67" s="179"/>
      <c r="I67" s="180">
        <f t="shared" si="1"/>
        <v>0</v>
      </c>
      <c r="J67" s="179"/>
      <c r="K67" s="180">
        <f t="shared" si="2"/>
        <v>0</v>
      </c>
      <c r="L67" s="180">
        <v>21</v>
      </c>
      <c r="M67" s="180">
        <f t="shared" si="3"/>
        <v>0</v>
      </c>
      <c r="N67" s="180">
        <v>0.60000000000000009</v>
      </c>
      <c r="O67" s="180">
        <f t="shared" si="4"/>
        <v>7.65</v>
      </c>
      <c r="P67" s="180">
        <v>0</v>
      </c>
      <c r="Q67" s="180">
        <f t="shared" si="5"/>
        <v>0</v>
      </c>
      <c r="R67" s="180" t="s">
        <v>461</v>
      </c>
      <c r="S67" s="180" t="s">
        <v>142</v>
      </c>
      <c r="T67" s="181" t="s">
        <v>143</v>
      </c>
      <c r="U67" s="165">
        <v>0</v>
      </c>
      <c r="V67" s="165">
        <f t="shared" si="6"/>
        <v>0</v>
      </c>
      <c r="W67" s="165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462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63"/>
      <c r="B68" s="164"/>
      <c r="C68" s="261" t="s">
        <v>944</v>
      </c>
      <c r="D68" s="262"/>
      <c r="E68" s="262"/>
      <c r="F68" s="262"/>
      <c r="G68" s="262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146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63"/>
      <c r="B69" s="164"/>
      <c r="C69" s="205" t="s">
        <v>1006</v>
      </c>
      <c r="D69" s="189"/>
      <c r="E69" s="190">
        <v>12.75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199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97">
        <v>29</v>
      </c>
      <c r="B70" s="198" t="s">
        <v>947</v>
      </c>
      <c r="C70" s="208" t="s">
        <v>948</v>
      </c>
      <c r="D70" s="199" t="s">
        <v>233</v>
      </c>
      <c r="E70" s="200">
        <v>3.4000000000000004</v>
      </c>
      <c r="F70" s="201"/>
      <c r="G70" s="202">
        <f>ROUND(E70*F70,2)</f>
        <v>0</v>
      </c>
      <c r="H70" s="201"/>
      <c r="I70" s="202">
        <f>ROUND(E70*H70,2)</f>
        <v>0</v>
      </c>
      <c r="J70" s="201"/>
      <c r="K70" s="202">
        <f>ROUND(E70*J70,2)</f>
        <v>0</v>
      </c>
      <c r="L70" s="202">
        <v>21</v>
      </c>
      <c r="M70" s="202">
        <f>G70*(1+L70/100)</f>
        <v>0</v>
      </c>
      <c r="N70" s="202">
        <v>0.2</v>
      </c>
      <c r="O70" s="202">
        <f>ROUND(E70*N70,2)</f>
        <v>0.68</v>
      </c>
      <c r="P70" s="202">
        <v>0</v>
      </c>
      <c r="Q70" s="202">
        <f>ROUND(E70*P70,2)</f>
        <v>0</v>
      </c>
      <c r="R70" s="202"/>
      <c r="S70" s="202" t="s">
        <v>179</v>
      </c>
      <c r="T70" s="203" t="s">
        <v>143</v>
      </c>
      <c r="U70" s="165">
        <v>0</v>
      </c>
      <c r="V70" s="165">
        <f>ROUND(E70*U70,2)</f>
        <v>0</v>
      </c>
      <c r="W70" s="165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462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97">
        <v>30</v>
      </c>
      <c r="B71" s="198" t="s">
        <v>949</v>
      </c>
      <c r="C71" s="208" t="s">
        <v>950</v>
      </c>
      <c r="D71" s="199" t="s">
        <v>855</v>
      </c>
      <c r="E71" s="200">
        <v>34</v>
      </c>
      <c r="F71" s="201"/>
      <c r="G71" s="202">
        <f>ROUND(E71*F71,2)</f>
        <v>0</v>
      </c>
      <c r="H71" s="201"/>
      <c r="I71" s="202">
        <f>ROUND(E71*H71,2)</f>
        <v>0</v>
      </c>
      <c r="J71" s="201"/>
      <c r="K71" s="202">
        <f>ROUND(E71*J71,2)</f>
        <v>0</v>
      </c>
      <c r="L71" s="202">
        <v>21</v>
      </c>
      <c r="M71" s="202">
        <f>G71*(1+L71/100)</f>
        <v>0</v>
      </c>
      <c r="N71" s="202">
        <v>1E-3</v>
      </c>
      <c r="O71" s="202">
        <f>ROUND(E71*N71,2)</f>
        <v>0.03</v>
      </c>
      <c r="P71" s="202">
        <v>0</v>
      </c>
      <c r="Q71" s="202">
        <f>ROUND(E71*P71,2)</f>
        <v>0</v>
      </c>
      <c r="R71" s="202"/>
      <c r="S71" s="202" t="s">
        <v>179</v>
      </c>
      <c r="T71" s="203" t="s">
        <v>143</v>
      </c>
      <c r="U71" s="165">
        <v>0</v>
      </c>
      <c r="V71" s="165">
        <f>ROUND(E71*U71,2)</f>
        <v>0</v>
      </c>
      <c r="W71" s="165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462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97">
        <v>31</v>
      </c>
      <c r="B72" s="198" t="s">
        <v>951</v>
      </c>
      <c r="C72" s="208" t="s">
        <v>952</v>
      </c>
      <c r="D72" s="199" t="s">
        <v>358</v>
      </c>
      <c r="E72" s="200">
        <v>34</v>
      </c>
      <c r="F72" s="201"/>
      <c r="G72" s="202">
        <f>ROUND(E72*F72,2)</f>
        <v>0</v>
      </c>
      <c r="H72" s="201"/>
      <c r="I72" s="202">
        <f>ROUND(E72*H72,2)</f>
        <v>0</v>
      </c>
      <c r="J72" s="201"/>
      <c r="K72" s="202">
        <f>ROUND(E72*J72,2)</f>
        <v>0</v>
      </c>
      <c r="L72" s="202">
        <v>21</v>
      </c>
      <c r="M72" s="202">
        <f>G72*(1+L72/100)</f>
        <v>0</v>
      </c>
      <c r="N72" s="202">
        <v>2.2000000000000001E-4</v>
      </c>
      <c r="O72" s="202">
        <f>ROUND(E72*N72,2)</f>
        <v>0.01</v>
      </c>
      <c r="P72" s="202">
        <v>0</v>
      </c>
      <c r="Q72" s="202">
        <f>ROUND(E72*P72,2)</f>
        <v>0</v>
      </c>
      <c r="R72" s="202"/>
      <c r="S72" s="202" t="s">
        <v>179</v>
      </c>
      <c r="T72" s="203" t="s">
        <v>143</v>
      </c>
      <c r="U72" s="165">
        <v>3.7000000000000005E-2</v>
      </c>
      <c r="V72" s="165">
        <f>ROUND(E72*U72,2)</f>
        <v>1.26</v>
      </c>
      <c r="W72" s="165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462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75">
        <v>32</v>
      </c>
      <c r="B73" s="176" t="s">
        <v>958</v>
      </c>
      <c r="C73" s="185" t="s">
        <v>1007</v>
      </c>
      <c r="D73" s="177" t="s">
        <v>956</v>
      </c>
      <c r="E73" s="178">
        <v>4.08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80">
        <v>1E-3</v>
      </c>
      <c r="O73" s="180">
        <f>ROUND(E73*N73,2)</f>
        <v>0</v>
      </c>
      <c r="P73" s="180">
        <v>0</v>
      </c>
      <c r="Q73" s="180">
        <f>ROUND(E73*P73,2)</f>
        <v>0</v>
      </c>
      <c r="R73" s="180"/>
      <c r="S73" s="180" t="s">
        <v>179</v>
      </c>
      <c r="T73" s="181" t="s">
        <v>143</v>
      </c>
      <c r="U73" s="165">
        <v>0</v>
      </c>
      <c r="V73" s="165">
        <f>ROUND(E73*U73,2)</f>
        <v>0</v>
      </c>
      <c r="W73" s="165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462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3"/>
      <c r="B74" s="164"/>
      <c r="C74" s="205" t="s">
        <v>1008</v>
      </c>
      <c r="D74" s="189"/>
      <c r="E74" s="190">
        <v>4.08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199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75">
        <v>33</v>
      </c>
      <c r="B75" s="176" t="s">
        <v>961</v>
      </c>
      <c r="C75" s="185" t="s">
        <v>1009</v>
      </c>
      <c r="D75" s="177" t="s">
        <v>193</v>
      </c>
      <c r="E75" s="178">
        <v>12.24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3.5000000000000005E-4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179</v>
      </c>
      <c r="T75" s="181" t="s">
        <v>143</v>
      </c>
      <c r="U75" s="165">
        <v>0</v>
      </c>
      <c r="V75" s="165">
        <f>ROUND(E75*U75,2)</f>
        <v>0</v>
      </c>
      <c r="W75" s="165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462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63"/>
      <c r="B76" s="164"/>
      <c r="C76" s="205" t="s">
        <v>1010</v>
      </c>
      <c r="D76" s="189"/>
      <c r="E76" s="190">
        <v>12.24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199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97">
        <v>34</v>
      </c>
      <c r="B77" s="198" t="s">
        <v>964</v>
      </c>
      <c r="C77" s="208" t="s">
        <v>965</v>
      </c>
      <c r="D77" s="199" t="s">
        <v>219</v>
      </c>
      <c r="E77" s="200">
        <v>10</v>
      </c>
      <c r="F77" s="201"/>
      <c r="G77" s="202">
        <f>ROUND(E77*F77,2)</f>
        <v>0</v>
      </c>
      <c r="H77" s="201"/>
      <c r="I77" s="202">
        <f>ROUND(E77*H77,2)</f>
        <v>0</v>
      </c>
      <c r="J77" s="201"/>
      <c r="K77" s="202">
        <f>ROUND(E77*J77,2)</f>
        <v>0</v>
      </c>
      <c r="L77" s="202">
        <v>21</v>
      </c>
      <c r="M77" s="202">
        <f>G77*(1+L77/100)</f>
        <v>0</v>
      </c>
      <c r="N77" s="202">
        <v>4.0000000000000002E-4</v>
      </c>
      <c r="O77" s="202">
        <f>ROUND(E77*N77,2)</f>
        <v>0</v>
      </c>
      <c r="P77" s="202">
        <v>0</v>
      </c>
      <c r="Q77" s="202">
        <f>ROUND(E77*P77,2)</f>
        <v>0</v>
      </c>
      <c r="R77" s="202"/>
      <c r="S77" s="202" t="s">
        <v>179</v>
      </c>
      <c r="T77" s="203" t="s">
        <v>143</v>
      </c>
      <c r="U77" s="165">
        <v>0</v>
      </c>
      <c r="V77" s="165">
        <f>ROUND(E77*U77,2)</f>
        <v>0</v>
      </c>
      <c r="W77" s="165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462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69" t="s">
        <v>137</v>
      </c>
      <c r="B78" s="170" t="s">
        <v>80</v>
      </c>
      <c r="C78" s="184" t="s">
        <v>81</v>
      </c>
      <c r="D78" s="171"/>
      <c r="E78" s="172"/>
      <c r="F78" s="173"/>
      <c r="G78" s="173">
        <f>SUMIF(AG79:AG81,"&lt;&gt;NOR",G79:G81)</f>
        <v>0</v>
      </c>
      <c r="H78" s="173"/>
      <c r="I78" s="173">
        <f>SUM(I79:I81)</f>
        <v>0</v>
      </c>
      <c r="J78" s="173"/>
      <c r="K78" s="173">
        <f>SUM(K79:K81)</f>
        <v>0</v>
      </c>
      <c r="L78" s="173"/>
      <c r="M78" s="173">
        <f>SUM(M79:M81)</f>
        <v>0</v>
      </c>
      <c r="N78" s="173"/>
      <c r="O78" s="173">
        <f>SUM(O79:O81)</f>
        <v>0</v>
      </c>
      <c r="P78" s="173"/>
      <c r="Q78" s="173">
        <f>SUM(Q79:Q81)</f>
        <v>0</v>
      </c>
      <c r="R78" s="173"/>
      <c r="S78" s="173"/>
      <c r="T78" s="174"/>
      <c r="U78" s="168"/>
      <c r="V78" s="168">
        <f>SUM(V79:V81)</f>
        <v>0.6</v>
      </c>
      <c r="W78" s="168"/>
      <c r="AG78" t="s">
        <v>138</v>
      </c>
    </row>
    <row r="79" spans="1:60" outlineLevel="1" x14ac:dyDescent="0.2">
      <c r="A79" s="175">
        <v>35</v>
      </c>
      <c r="B79" s="176" t="s">
        <v>970</v>
      </c>
      <c r="C79" s="185" t="s">
        <v>971</v>
      </c>
      <c r="D79" s="177" t="s">
        <v>739</v>
      </c>
      <c r="E79" s="178">
        <v>10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80">
        <v>0</v>
      </c>
      <c r="O79" s="180">
        <f>ROUND(E79*N79,2)</f>
        <v>0</v>
      </c>
      <c r="P79" s="180">
        <v>0</v>
      </c>
      <c r="Q79" s="180">
        <f>ROUND(E79*P79,2)</f>
        <v>0</v>
      </c>
      <c r="R79" s="180"/>
      <c r="S79" s="180" t="s">
        <v>179</v>
      </c>
      <c r="T79" s="181" t="s">
        <v>142</v>
      </c>
      <c r="U79" s="165">
        <v>6.0000000000000005E-2</v>
      </c>
      <c r="V79" s="165">
        <f>ROUND(E79*U79,2)</f>
        <v>0.6</v>
      </c>
      <c r="W79" s="165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195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3"/>
      <c r="B80" s="164"/>
      <c r="C80" s="261" t="s">
        <v>972</v>
      </c>
      <c r="D80" s="262"/>
      <c r="E80" s="262"/>
      <c r="F80" s="262"/>
      <c r="G80" s="262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146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3"/>
      <c r="B81" s="164"/>
      <c r="C81" s="205" t="s">
        <v>1011</v>
      </c>
      <c r="D81" s="189"/>
      <c r="E81" s="190">
        <v>10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199</v>
      </c>
      <c r="AH81" s="154">
        <v>5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x14ac:dyDescent="0.2">
      <c r="A82" s="169" t="s">
        <v>137</v>
      </c>
      <c r="B82" s="170" t="s">
        <v>101</v>
      </c>
      <c r="C82" s="184" t="s">
        <v>102</v>
      </c>
      <c r="D82" s="171"/>
      <c r="E82" s="172"/>
      <c r="F82" s="173"/>
      <c r="G82" s="173">
        <f>SUMIF(AG83:AG83,"&lt;&gt;NOR",G83:G83)</f>
        <v>0</v>
      </c>
      <c r="H82" s="173"/>
      <c r="I82" s="173">
        <f>SUM(I83:I83)</f>
        <v>0</v>
      </c>
      <c r="J82" s="173"/>
      <c r="K82" s="173">
        <f>SUM(K83:K83)</f>
        <v>0</v>
      </c>
      <c r="L82" s="173"/>
      <c r="M82" s="173">
        <f>SUM(M83:M83)</f>
        <v>0</v>
      </c>
      <c r="N82" s="173"/>
      <c r="O82" s="173">
        <f>SUM(O83:O83)</f>
        <v>0</v>
      </c>
      <c r="P82" s="173"/>
      <c r="Q82" s="173">
        <f>SUM(Q83:Q83)</f>
        <v>0</v>
      </c>
      <c r="R82" s="173"/>
      <c r="S82" s="173"/>
      <c r="T82" s="174"/>
      <c r="U82" s="168"/>
      <c r="V82" s="168">
        <f>SUM(V83:V83)</f>
        <v>24.89</v>
      </c>
      <c r="W82" s="168"/>
      <c r="AG82" t="s">
        <v>138</v>
      </c>
    </row>
    <row r="83" spans="1:60" ht="22.5" outlineLevel="1" x14ac:dyDescent="0.2">
      <c r="A83" s="175">
        <v>36</v>
      </c>
      <c r="B83" s="176" t="s">
        <v>976</v>
      </c>
      <c r="C83" s="185" t="s">
        <v>977</v>
      </c>
      <c r="D83" s="177" t="s">
        <v>469</v>
      </c>
      <c r="E83" s="178">
        <v>12.93168</v>
      </c>
      <c r="F83" s="179"/>
      <c r="G83" s="180">
        <f>ROUND(E83*F83,2)</f>
        <v>0</v>
      </c>
      <c r="H83" s="179"/>
      <c r="I83" s="180">
        <f>ROUND(E83*H83,2)</f>
        <v>0</v>
      </c>
      <c r="J83" s="179"/>
      <c r="K83" s="180">
        <f>ROUND(E83*J83,2)</f>
        <v>0</v>
      </c>
      <c r="L83" s="180">
        <v>21</v>
      </c>
      <c r="M83" s="180">
        <f>G83*(1+L83/100)</f>
        <v>0</v>
      </c>
      <c r="N83" s="180">
        <v>0</v>
      </c>
      <c r="O83" s="180">
        <f>ROUND(E83*N83,2)</f>
        <v>0</v>
      </c>
      <c r="P83" s="180">
        <v>0</v>
      </c>
      <c r="Q83" s="180">
        <f>ROUND(E83*P83,2)</f>
        <v>0</v>
      </c>
      <c r="R83" s="180" t="s">
        <v>342</v>
      </c>
      <c r="S83" s="180" t="s">
        <v>142</v>
      </c>
      <c r="T83" s="181" t="s">
        <v>142</v>
      </c>
      <c r="U83" s="165">
        <v>1.925</v>
      </c>
      <c r="V83" s="165">
        <f>ROUND(E83*U83,2)</f>
        <v>24.89</v>
      </c>
      <c r="W83" s="165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978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x14ac:dyDescent="0.2">
      <c r="A84" s="5"/>
      <c r="B84" s="6"/>
      <c r="C84" s="186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E84">
        <v>15</v>
      </c>
      <c r="AF84">
        <v>21</v>
      </c>
    </row>
    <row r="85" spans="1:60" x14ac:dyDescent="0.2">
      <c r="A85" s="157"/>
      <c r="B85" s="158" t="s">
        <v>29</v>
      </c>
      <c r="C85" s="187"/>
      <c r="D85" s="159"/>
      <c r="E85" s="160"/>
      <c r="F85" s="160"/>
      <c r="G85" s="183">
        <f>G8+G22+G78+G82</f>
        <v>0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E85">
        <f>SUMIF(L7:L83,AE84,G7:G83)</f>
        <v>0</v>
      </c>
      <c r="AF85">
        <f>SUMIF(L7:L83,AF84,G7:G83)</f>
        <v>0</v>
      </c>
      <c r="AG85" t="s">
        <v>186</v>
      </c>
    </row>
    <row r="86" spans="1:60" x14ac:dyDescent="0.2">
      <c r="A86" s="276" t="s">
        <v>824</v>
      </c>
      <c r="B86" s="276"/>
      <c r="C86" s="186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60" x14ac:dyDescent="0.2">
      <c r="A87" s="5"/>
      <c r="B87" s="6" t="s">
        <v>825</v>
      </c>
      <c r="C87" s="186" t="s">
        <v>826</v>
      </c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AG87" t="s">
        <v>827</v>
      </c>
    </row>
    <row r="88" spans="1:60" x14ac:dyDescent="0.2">
      <c r="A88" s="5"/>
      <c r="B88" s="6" t="s">
        <v>828</v>
      </c>
      <c r="C88" s="186" t="s">
        <v>829</v>
      </c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AG88" t="s">
        <v>830</v>
      </c>
    </row>
    <row r="89" spans="1:60" x14ac:dyDescent="0.2">
      <c r="A89" s="5"/>
      <c r="B89" s="6"/>
      <c r="C89" s="186" t="s">
        <v>831</v>
      </c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G89" t="s">
        <v>832</v>
      </c>
    </row>
    <row r="90" spans="1:60" x14ac:dyDescent="0.2">
      <c r="A90" s="5"/>
      <c r="B90" s="6"/>
      <c r="C90" s="186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60" x14ac:dyDescent="0.2">
      <c r="C91" s="188"/>
      <c r="D91" s="145"/>
      <c r="AG91" t="s">
        <v>189</v>
      </c>
    </row>
    <row r="92" spans="1:60" x14ac:dyDescent="0.2">
      <c r="D92" s="145"/>
    </row>
    <row r="93" spans="1:60" x14ac:dyDescent="0.2">
      <c r="D93" s="145"/>
    </row>
    <row r="94" spans="1:60" x14ac:dyDescent="0.2">
      <c r="D94" s="145"/>
    </row>
    <row r="95" spans="1:60" x14ac:dyDescent="0.2">
      <c r="D95" s="145"/>
    </row>
    <row r="96" spans="1:60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C683" sheet="1"/>
  <mergeCells count="20">
    <mergeCell ref="A1:G1"/>
    <mergeCell ref="C2:G2"/>
    <mergeCell ref="C3:G3"/>
    <mergeCell ref="C4:G4"/>
    <mergeCell ref="A86:B86"/>
    <mergeCell ref="C10:G10"/>
    <mergeCell ref="C24:G24"/>
    <mergeCell ref="C26:G26"/>
    <mergeCell ref="C29:G29"/>
    <mergeCell ref="C30:G30"/>
    <mergeCell ref="C45:G45"/>
    <mergeCell ref="C51:G51"/>
    <mergeCell ref="C68:G68"/>
    <mergeCell ref="C80:G80"/>
    <mergeCell ref="C33:G33"/>
    <mergeCell ref="C34:G34"/>
    <mergeCell ref="C37:G37"/>
    <mergeCell ref="C38:G38"/>
    <mergeCell ref="C41:G41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00.1. Naklady</vt:lpstr>
      <vt:lpstr>101 101.1 Pol</vt:lpstr>
      <vt:lpstr>G1 G1.1 Pol</vt:lpstr>
      <vt:lpstr>G2 G2.1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00.1. Naklady'!Názvy_tisku</vt:lpstr>
      <vt:lpstr>'101 101.1 Pol'!Názvy_tisku</vt:lpstr>
      <vt:lpstr>'G1 G1.1 Pol'!Názvy_tisku</vt:lpstr>
      <vt:lpstr>'G2 G2.1 Pol'!Názvy_tisku</vt:lpstr>
      <vt:lpstr>oadresa</vt:lpstr>
      <vt:lpstr>Stavba!Objednatel</vt:lpstr>
      <vt:lpstr>Stavba!Objekt</vt:lpstr>
      <vt:lpstr>'00 00.1. Naklady'!Oblast_tisku</vt:lpstr>
      <vt:lpstr>'101 101.1 Pol'!Oblast_tisku</vt:lpstr>
      <vt:lpstr>'G1 G1.1 Pol'!Oblast_tisku</vt:lpstr>
      <vt:lpstr>'G2 G2.1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Tomáš, Ing.</dc:creator>
  <cp:lastModifiedBy>Horák Tomáš, Ing.</cp:lastModifiedBy>
  <cp:lastPrinted>2014-02-28T09:52:57Z</cp:lastPrinted>
  <dcterms:created xsi:type="dcterms:W3CDTF">2009-04-08T07:15:50Z</dcterms:created>
  <dcterms:modified xsi:type="dcterms:W3CDTF">2018-12-18T12:07:22Z</dcterms:modified>
</cp:coreProperties>
</file>