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ylich\Táborské nábřeží-ORG-2235 Most ev. č. BM-560 Lávka Táborského nábřeží přes Svratku\00 Příprava VŘ\Podklady\"/>
    </mc:Choice>
  </mc:AlternateContent>
  <xr:revisionPtr revIDLastSave="0" documentId="8_{0A06BF85-BCF9-4C98-9B65-1E5321C96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1 Pol" sheetId="12" r:id="rId4"/>
    <sheet name="002 1 Pol" sheetId="13" r:id="rId5"/>
    <sheet name="182 1 Pol" sheetId="14" r:id="rId6"/>
    <sheet name="201 1 Pol" sheetId="15" r:id="rId7"/>
    <sheet name="301 1 Pol" sheetId="16" r:id="rId8"/>
    <sheet name="302 1 Pol" sheetId="17" r:id="rId9"/>
    <sheet name="401 1 Pol" sheetId="18" r:id="rId10"/>
    <sheet name="402 1 Pol" sheetId="19" r:id="rId11"/>
    <sheet name="403 1 Pol" sheetId="20" r:id="rId12"/>
    <sheet name="404 1 Pol" sheetId="21" r:id="rId13"/>
    <sheet name="OVN 1 Naklady" sheetId="22" r:id="rId14"/>
  </sheets>
  <externalReferences>
    <externalReference r:id="rId15"/>
  </externalReferences>
  <definedNames>
    <definedName name="CelkemDPHVypocet" localSheetId="1">Stavba!$H$62</definedName>
    <definedName name="CenaCelkem">Stavba!$G$29</definedName>
    <definedName name="CenaCelkemBezDPH">Stavba!$G$28</definedName>
    <definedName name="CenaCelkemVypocet" localSheetId="1">Stavba!$I$62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1 Pol'!$1:$7</definedName>
    <definedName name="_xlnm.Print_Titles" localSheetId="4">'002 1 Pol'!$1:$7</definedName>
    <definedName name="_xlnm.Print_Titles" localSheetId="5">'182 1 Pol'!$1:$7</definedName>
    <definedName name="_xlnm.Print_Titles" localSheetId="6">'201 1 Pol'!$1:$7</definedName>
    <definedName name="_xlnm.Print_Titles" localSheetId="7">'301 1 Pol'!$1:$7</definedName>
    <definedName name="_xlnm.Print_Titles" localSheetId="8">'302 1 Pol'!$1:$7</definedName>
    <definedName name="_xlnm.Print_Titles" localSheetId="9">'401 1 Pol'!$1:$7</definedName>
    <definedName name="_xlnm.Print_Titles" localSheetId="10">'402 1 Pol'!$1:$7</definedName>
    <definedName name="_xlnm.Print_Titles" localSheetId="11">'403 1 Pol'!$1:$7</definedName>
    <definedName name="_xlnm.Print_Titles" localSheetId="12">'404 1 Pol'!$1:$7</definedName>
    <definedName name="_xlnm.Print_Titles" localSheetId="13">'OVN 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1 Pol'!$A$1:$Y$24</definedName>
    <definedName name="_xlnm.Print_Area" localSheetId="4">'002 1 Pol'!$A$1:$Y$50</definedName>
    <definedName name="_xlnm.Print_Area" localSheetId="5">'182 1 Pol'!$A$1:$Y$22</definedName>
    <definedName name="_xlnm.Print_Area" localSheetId="6">'201 1 Pol'!$A$1:$Y$531</definedName>
    <definedName name="_xlnm.Print_Area" localSheetId="7">'301 1 Pol'!$A$1:$Y$161</definedName>
    <definedName name="_xlnm.Print_Area" localSheetId="8">'302 1 Pol'!$A$1:$Y$90</definedName>
    <definedName name="_xlnm.Print_Area" localSheetId="9">'401 1 Pol'!$A$1:$Y$47</definedName>
    <definedName name="_xlnm.Print_Area" localSheetId="10">'402 1 Pol'!$A$1:$Y$50</definedName>
    <definedName name="_xlnm.Print_Area" localSheetId="11">'403 1 Pol'!$A$1:$Y$50</definedName>
    <definedName name="_xlnm.Print_Area" localSheetId="12">'404 1 Pol'!$A$1:$Y$69</definedName>
    <definedName name="_xlnm.Print_Area" localSheetId="13">'OVN 1 Naklady'!$A$1:$Y$48</definedName>
    <definedName name="_xlnm.Print_Area" localSheetId="1">Stavba!$A$1:$J$92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Stavba!$F$62</definedName>
    <definedName name="ZakladDPHZakl">Stavba!$G$25</definedName>
    <definedName name="ZakladDPHZaklVypocet" localSheetId="1">Stavba!$G$62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1" i="1" l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16" i="1" s="1"/>
  <c r="I76" i="1"/>
  <c r="I75" i="1"/>
  <c r="I74" i="1"/>
  <c r="I73" i="1"/>
  <c r="I72" i="1"/>
  <c r="I71" i="1"/>
  <c r="I70" i="1"/>
  <c r="I69" i="1"/>
  <c r="G61" i="1"/>
  <c r="F61" i="1"/>
  <c r="G60" i="1"/>
  <c r="F60" i="1"/>
  <c r="G59" i="1"/>
  <c r="F59" i="1"/>
  <c r="G58" i="1"/>
  <c r="F58" i="1"/>
  <c r="G57" i="1"/>
  <c r="F57" i="1"/>
  <c r="H57" i="1" s="1"/>
  <c r="I57" i="1" s="1"/>
  <c r="G56" i="1"/>
  <c r="H56" i="1" s="1"/>
  <c r="I56" i="1" s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I49" i="1" s="1"/>
  <c r="F49" i="1"/>
  <c r="G48" i="1"/>
  <c r="F48" i="1"/>
  <c r="G47" i="1"/>
  <c r="F47" i="1"/>
  <c r="G46" i="1"/>
  <c r="F46" i="1"/>
  <c r="G45" i="1"/>
  <c r="F45" i="1"/>
  <c r="H45" i="1" s="1"/>
  <c r="I45" i="1" s="1"/>
  <c r="G44" i="1"/>
  <c r="F44" i="1"/>
  <c r="G43" i="1"/>
  <c r="F43" i="1"/>
  <c r="H43" i="1" s="1"/>
  <c r="I43" i="1" s="1"/>
  <c r="G42" i="1"/>
  <c r="F42" i="1"/>
  <c r="G41" i="1"/>
  <c r="F41" i="1"/>
  <c r="G40" i="1"/>
  <c r="F40" i="1"/>
  <c r="G39" i="1"/>
  <c r="F39" i="1"/>
  <c r="G38" i="22"/>
  <c r="BA36" i="22"/>
  <c r="BA34" i="22"/>
  <c r="BA32" i="22"/>
  <c r="BA30" i="22"/>
  <c r="BA28" i="22"/>
  <c r="BA26" i="22"/>
  <c r="BA24" i="22"/>
  <c r="BA22" i="22"/>
  <c r="BA16" i="22"/>
  <c r="BA12" i="22"/>
  <c r="BA10" i="22"/>
  <c r="G9" i="22"/>
  <c r="G8" i="22" s="1"/>
  <c r="I9" i="22"/>
  <c r="I8" i="22" s="1"/>
  <c r="K9" i="22"/>
  <c r="K8" i="22" s="1"/>
  <c r="M9" i="22"/>
  <c r="O9" i="22"/>
  <c r="Q9" i="22"/>
  <c r="V9" i="22"/>
  <c r="V8" i="22" s="1"/>
  <c r="G11" i="22"/>
  <c r="I11" i="22"/>
  <c r="K11" i="22"/>
  <c r="M11" i="22"/>
  <c r="O11" i="22"/>
  <c r="Q11" i="22"/>
  <c r="V11" i="22"/>
  <c r="G13" i="22"/>
  <c r="M13" i="22" s="1"/>
  <c r="I13" i="22"/>
  <c r="K13" i="22"/>
  <c r="O13" i="22"/>
  <c r="Q13" i="22"/>
  <c r="V13" i="22"/>
  <c r="G19" i="22"/>
  <c r="M19" i="22" s="1"/>
  <c r="I19" i="22"/>
  <c r="K19" i="22"/>
  <c r="O19" i="22"/>
  <c r="Q19" i="22"/>
  <c r="V19" i="22"/>
  <c r="G21" i="22"/>
  <c r="M21" i="22" s="1"/>
  <c r="I21" i="22"/>
  <c r="K21" i="22"/>
  <c r="O21" i="22"/>
  <c r="Q21" i="22"/>
  <c r="Q8" i="22" s="1"/>
  <c r="V21" i="22"/>
  <c r="G23" i="22"/>
  <c r="I23" i="22"/>
  <c r="K23" i="22"/>
  <c r="M23" i="22"/>
  <c r="O23" i="22"/>
  <c r="Q23" i="22"/>
  <c r="V23" i="22"/>
  <c r="G25" i="22"/>
  <c r="I25" i="22"/>
  <c r="K25" i="22"/>
  <c r="M25" i="22"/>
  <c r="O25" i="22"/>
  <c r="O8" i="22" s="1"/>
  <c r="Q25" i="22"/>
  <c r="V25" i="22"/>
  <c r="G27" i="22"/>
  <c r="I27" i="22"/>
  <c r="K27" i="22"/>
  <c r="M27" i="22"/>
  <c r="O27" i="22"/>
  <c r="Q27" i="22"/>
  <c r="V27" i="22"/>
  <c r="G29" i="22"/>
  <c r="M29" i="22" s="1"/>
  <c r="I29" i="22"/>
  <c r="K29" i="22"/>
  <c r="O29" i="22"/>
  <c r="Q29" i="22"/>
  <c r="V29" i="22"/>
  <c r="G31" i="22"/>
  <c r="M31" i="22" s="1"/>
  <c r="I31" i="22"/>
  <c r="K31" i="22"/>
  <c r="O31" i="22"/>
  <c r="Q31" i="22"/>
  <c r="V31" i="22"/>
  <c r="G33" i="22"/>
  <c r="M33" i="22" s="1"/>
  <c r="I33" i="22"/>
  <c r="K33" i="22"/>
  <c r="O33" i="22"/>
  <c r="Q33" i="22"/>
  <c r="V33" i="22"/>
  <c r="G35" i="22"/>
  <c r="I35" i="22"/>
  <c r="K35" i="22"/>
  <c r="M35" i="22"/>
  <c r="O35" i="22"/>
  <c r="Q35" i="22"/>
  <c r="V35" i="22"/>
  <c r="AE38" i="22"/>
  <c r="G59" i="21"/>
  <c r="Q8" i="21"/>
  <c r="G9" i="21"/>
  <c r="G8" i="21" s="1"/>
  <c r="I9" i="21"/>
  <c r="I8" i="21" s="1"/>
  <c r="K9" i="21"/>
  <c r="M9" i="21"/>
  <c r="M8" i="21" s="1"/>
  <c r="O9" i="21"/>
  <c r="O8" i="21" s="1"/>
  <c r="Q9" i="21"/>
  <c r="V9" i="21"/>
  <c r="V8" i="21" s="1"/>
  <c r="G10" i="21"/>
  <c r="I10" i="21"/>
  <c r="K10" i="21"/>
  <c r="K8" i="21" s="1"/>
  <c r="M10" i="21"/>
  <c r="O10" i="21"/>
  <c r="Q10" i="21"/>
  <c r="V10" i="21"/>
  <c r="G11" i="21"/>
  <c r="I11" i="21"/>
  <c r="K11" i="21"/>
  <c r="M11" i="21"/>
  <c r="O11" i="21"/>
  <c r="Q11" i="21"/>
  <c r="V11" i="21"/>
  <c r="I12" i="21"/>
  <c r="G13" i="21"/>
  <c r="M13" i="21" s="1"/>
  <c r="I13" i="21"/>
  <c r="K13" i="21"/>
  <c r="K12" i="21" s="1"/>
  <c r="O13" i="21"/>
  <c r="Q13" i="21"/>
  <c r="Q12" i="21" s="1"/>
  <c r="V13" i="21"/>
  <c r="V12" i="21" s="1"/>
  <c r="G14" i="21"/>
  <c r="M14" i="21" s="1"/>
  <c r="I14" i="21"/>
  <c r="K14" i="21"/>
  <c r="O14" i="21"/>
  <c r="O12" i="21" s="1"/>
  <c r="Q14" i="21"/>
  <c r="V14" i="21"/>
  <c r="G15" i="21"/>
  <c r="I15" i="21"/>
  <c r="K15" i="21"/>
  <c r="M15" i="21"/>
  <c r="O15" i="21"/>
  <c r="Q15" i="21"/>
  <c r="V15" i="21"/>
  <c r="G16" i="21"/>
  <c r="I16" i="21"/>
  <c r="K16" i="21"/>
  <c r="M16" i="21"/>
  <c r="O16" i="21"/>
  <c r="Q16" i="21"/>
  <c r="V16" i="21"/>
  <c r="G17" i="21"/>
  <c r="I17" i="21"/>
  <c r="K17" i="21"/>
  <c r="M17" i="21"/>
  <c r="O17" i="21"/>
  <c r="Q17" i="21"/>
  <c r="V17" i="21"/>
  <c r="I18" i="21"/>
  <c r="G19" i="21"/>
  <c r="M19" i="21" s="1"/>
  <c r="I19" i="21"/>
  <c r="K19" i="21"/>
  <c r="K18" i="21" s="1"/>
  <c r="O19" i="21"/>
  <c r="Q19" i="21"/>
  <c r="Q18" i="21" s="1"/>
  <c r="V19" i="21"/>
  <c r="V18" i="21" s="1"/>
  <c r="G20" i="21"/>
  <c r="M20" i="21" s="1"/>
  <c r="I20" i="21"/>
  <c r="K20" i="21"/>
  <c r="O20" i="21"/>
  <c r="O18" i="21" s="1"/>
  <c r="Q20" i="21"/>
  <c r="V20" i="21"/>
  <c r="I21" i="21"/>
  <c r="O21" i="21"/>
  <c r="G22" i="21"/>
  <c r="G21" i="21" s="1"/>
  <c r="I22" i="21"/>
  <c r="K22" i="21"/>
  <c r="K21" i="21" s="1"/>
  <c r="M22" i="21"/>
  <c r="M21" i="21" s="1"/>
  <c r="O22" i="21"/>
  <c r="Q22" i="21"/>
  <c r="Q21" i="21" s="1"/>
  <c r="V22" i="21"/>
  <c r="V21" i="21" s="1"/>
  <c r="K23" i="21"/>
  <c r="Q23" i="21"/>
  <c r="G24" i="21"/>
  <c r="M24" i="21" s="1"/>
  <c r="M23" i="21" s="1"/>
  <c r="I24" i="21"/>
  <c r="I23" i="21" s="1"/>
  <c r="K24" i="21"/>
  <c r="O24" i="21"/>
  <c r="O23" i="21" s="1"/>
  <c r="Q24" i="21"/>
  <c r="V24" i="21"/>
  <c r="V23" i="21" s="1"/>
  <c r="G25" i="21"/>
  <c r="G26" i="21"/>
  <c r="I26" i="21"/>
  <c r="I25" i="21" s="1"/>
  <c r="K26" i="21"/>
  <c r="K25" i="21" s="1"/>
  <c r="M26" i="21"/>
  <c r="O26" i="21"/>
  <c r="O25" i="21" s="1"/>
  <c r="Q26" i="21"/>
  <c r="Q25" i="21" s="1"/>
  <c r="V26" i="21"/>
  <c r="G27" i="21"/>
  <c r="I27" i="21"/>
  <c r="K27" i="21"/>
  <c r="M27" i="21"/>
  <c r="O27" i="21"/>
  <c r="Q27" i="21"/>
  <c r="V27" i="21"/>
  <c r="G28" i="21"/>
  <c r="I28" i="21"/>
  <c r="K28" i="21"/>
  <c r="M28" i="21"/>
  <c r="O28" i="21"/>
  <c r="Q28" i="21"/>
  <c r="V28" i="21"/>
  <c r="G29" i="21"/>
  <c r="M29" i="21" s="1"/>
  <c r="I29" i="21"/>
  <c r="K29" i="21"/>
  <c r="O29" i="21"/>
  <c r="Q29" i="21"/>
  <c r="V29" i="21"/>
  <c r="G30" i="21"/>
  <c r="M30" i="21" s="1"/>
  <c r="I30" i="21"/>
  <c r="K30" i="21"/>
  <c r="O30" i="21"/>
  <c r="Q30" i="21"/>
  <c r="V30" i="21"/>
  <c r="G31" i="21"/>
  <c r="M31" i="21" s="1"/>
  <c r="I31" i="21"/>
  <c r="K31" i="21"/>
  <c r="O31" i="21"/>
  <c r="Q31" i="21"/>
  <c r="V31" i="21"/>
  <c r="V25" i="21" s="1"/>
  <c r="G32" i="21"/>
  <c r="I32" i="21"/>
  <c r="K32" i="21"/>
  <c r="M32" i="21"/>
  <c r="O32" i="21"/>
  <c r="Q32" i="21"/>
  <c r="V32" i="21"/>
  <c r="G34" i="21"/>
  <c r="I34" i="21"/>
  <c r="K34" i="21"/>
  <c r="M34" i="21"/>
  <c r="O34" i="21"/>
  <c r="Q34" i="21"/>
  <c r="V34" i="21"/>
  <c r="G35" i="21"/>
  <c r="I35" i="21"/>
  <c r="K35" i="21"/>
  <c r="M35" i="21"/>
  <c r="O35" i="21"/>
  <c r="Q35" i="21"/>
  <c r="V35" i="21"/>
  <c r="G37" i="21"/>
  <c r="M37" i="21" s="1"/>
  <c r="I37" i="21"/>
  <c r="K37" i="21"/>
  <c r="O37" i="21"/>
  <c r="Q37" i="21"/>
  <c r="V37" i="21"/>
  <c r="G38" i="21"/>
  <c r="M38" i="21" s="1"/>
  <c r="I38" i="21"/>
  <c r="K38" i="21"/>
  <c r="O38" i="21"/>
  <c r="Q38" i="21"/>
  <c r="V38" i="21"/>
  <c r="G40" i="21"/>
  <c r="M40" i="21" s="1"/>
  <c r="I40" i="21"/>
  <c r="K40" i="21"/>
  <c r="O40" i="21"/>
  <c r="Q40" i="21"/>
  <c r="V40" i="21"/>
  <c r="G41" i="21"/>
  <c r="I41" i="21"/>
  <c r="K41" i="21"/>
  <c r="M41" i="21"/>
  <c r="O41" i="21"/>
  <c r="Q41" i="21"/>
  <c r="V41" i="21"/>
  <c r="G42" i="21"/>
  <c r="I42" i="21"/>
  <c r="K42" i="21"/>
  <c r="M42" i="21"/>
  <c r="O42" i="21"/>
  <c r="Q42" i="21"/>
  <c r="V42" i="21"/>
  <c r="G43" i="21"/>
  <c r="I43" i="21"/>
  <c r="K43" i="21"/>
  <c r="M43" i="21"/>
  <c r="O43" i="21"/>
  <c r="Q43" i="21"/>
  <c r="V43" i="21"/>
  <c r="G44" i="21"/>
  <c r="M44" i="21" s="1"/>
  <c r="I44" i="21"/>
  <c r="K44" i="21"/>
  <c r="O44" i="21"/>
  <c r="Q44" i="21"/>
  <c r="V44" i="21"/>
  <c r="G46" i="21"/>
  <c r="M46" i="21" s="1"/>
  <c r="I46" i="21"/>
  <c r="K46" i="21"/>
  <c r="K45" i="21" s="1"/>
  <c r="O46" i="21"/>
  <c r="Q46" i="21"/>
  <c r="Q45" i="21" s="1"/>
  <c r="V46" i="21"/>
  <c r="V45" i="21" s="1"/>
  <c r="G47" i="21"/>
  <c r="I47" i="21"/>
  <c r="K47" i="21"/>
  <c r="M47" i="21"/>
  <c r="O47" i="21"/>
  <c r="O45" i="21" s="1"/>
  <c r="Q47" i="21"/>
  <c r="V47" i="21"/>
  <c r="G48" i="21"/>
  <c r="I48" i="21"/>
  <c r="K48" i="21"/>
  <c r="M48" i="21"/>
  <c r="O48" i="21"/>
  <c r="Q48" i="21"/>
  <c r="V48" i="21"/>
  <c r="G49" i="21"/>
  <c r="I49" i="21"/>
  <c r="K49" i="21"/>
  <c r="M49" i="21"/>
  <c r="O49" i="21"/>
  <c r="Q49" i="21"/>
  <c r="V49" i="21"/>
  <c r="G50" i="21"/>
  <c r="M50" i="21" s="1"/>
  <c r="I50" i="21"/>
  <c r="K50" i="21"/>
  <c r="O50" i="21"/>
  <c r="Q50" i="21"/>
  <c r="V50" i="21"/>
  <c r="G51" i="21"/>
  <c r="M51" i="21" s="1"/>
  <c r="I51" i="21"/>
  <c r="I45" i="21" s="1"/>
  <c r="K51" i="21"/>
  <c r="O51" i="21"/>
  <c r="Q51" i="21"/>
  <c r="V51" i="21"/>
  <c r="G52" i="21"/>
  <c r="M52" i="21" s="1"/>
  <c r="I52" i="21"/>
  <c r="K52" i="21"/>
  <c r="O52" i="21"/>
  <c r="Q52" i="21"/>
  <c r="V52" i="21"/>
  <c r="G53" i="21"/>
  <c r="I53" i="21"/>
  <c r="K53" i="21"/>
  <c r="M53" i="21"/>
  <c r="O53" i="21"/>
  <c r="Q53" i="21"/>
  <c r="V53" i="21"/>
  <c r="I54" i="21"/>
  <c r="O54" i="21"/>
  <c r="G55" i="21"/>
  <c r="G54" i="21" s="1"/>
  <c r="I55" i="21"/>
  <c r="K55" i="21"/>
  <c r="K54" i="21" s="1"/>
  <c r="M55" i="21"/>
  <c r="M54" i="21" s="1"/>
  <c r="O55" i="21"/>
  <c r="Q55" i="21"/>
  <c r="Q54" i="21" s="1"/>
  <c r="V55" i="21"/>
  <c r="V54" i="21" s="1"/>
  <c r="K56" i="21"/>
  <c r="Q56" i="21"/>
  <c r="G57" i="21"/>
  <c r="M57" i="21" s="1"/>
  <c r="M56" i="21" s="1"/>
  <c r="I57" i="21"/>
  <c r="I56" i="21" s="1"/>
  <c r="K57" i="21"/>
  <c r="O57" i="21"/>
  <c r="O56" i="21" s="1"/>
  <c r="Q57" i="21"/>
  <c r="V57" i="21"/>
  <c r="V56" i="21" s="1"/>
  <c r="AE59" i="21"/>
  <c r="G40" i="20"/>
  <c r="I8" i="20"/>
  <c r="G9" i="20"/>
  <c r="G8" i="20" s="1"/>
  <c r="I9" i="20"/>
  <c r="K9" i="20"/>
  <c r="K8" i="20" s="1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O11" i="20"/>
  <c r="V11" i="20"/>
  <c r="G12" i="20"/>
  <c r="I12" i="20"/>
  <c r="I11" i="20" s="1"/>
  <c r="K12" i="20"/>
  <c r="K11" i="20" s="1"/>
  <c r="M12" i="20"/>
  <c r="O12" i="20"/>
  <c r="Q12" i="20"/>
  <c r="Q11" i="20" s="1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5" i="20"/>
  <c r="K15" i="20"/>
  <c r="V15" i="20"/>
  <c r="G16" i="20"/>
  <c r="I16" i="20"/>
  <c r="I15" i="20" s="1"/>
  <c r="K16" i="20"/>
  <c r="M16" i="20"/>
  <c r="M15" i="20" s="1"/>
  <c r="O16" i="20"/>
  <c r="O15" i="20" s="1"/>
  <c r="Q16" i="20"/>
  <c r="Q15" i="20" s="1"/>
  <c r="V16" i="20"/>
  <c r="G17" i="20"/>
  <c r="M17" i="20" s="1"/>
  <c r="I17" i="20"/>
  <c r="K17" i="20"/>
  <c r="O17" i="20"/>
  <c r="Q17" i="20"/>
  <c r="V17" i="20"/>
  <c r="G18" i="20"/>
  <c r="Q18" i="20"/>
  <c r="V18" i="20"/>
  <c r="G19" i="20"/>
  <c r="M19" i="20" s="1"/>
  <c r="M18" i="20" s="1"/>
  <c r="I19" i="20"/>
  <c r="I18" i="20" s="1"/>
  <c r="K19" i="20"/>
  <c r="K18" i="20" s="1"/>
  <c r="O19" i="20"/>
  <c r="O18" i="20" s="1"/>
  <c r="Q19" i="20"/>
  <c r="V19" i="20"/>
  <c r="G21" i="20"/>
  <c r="G20" i="20" s="1"/>
  <c r="I21" i="20"/>
  <c r="K21" i="20"/>
  <c r="K20" i="20" s="1"/>
  <c r="O21" i="20"/>
  <c r="Q21" i="20"/>
  <c r="Q20" i="20" s="1"/>
  <c r="V21" i="20"/>
  <c r="V20" i="20" s="1"/>
  <c r="G22" i="20"/>
  <c r="I22" i="20"/>
  <c r="K22" i="20"/>
  <c r="M22" i="20"/>
  <c r="O22" i="20"/>
  <c r="O20" i="20" s="1"/>
  <c r="Q22" i="20"/>
  <c r="V22" i="20"/>
  <c r="G23" i="20"/>
  <c r="M23" i="20" s="1"/>
  <c r="I23" i="20"/>
  <c r="K23" i="20"/>
  <c r="O23" i="20"/>
  <c r="Q23" i="20"/>
  <c r="V23" i="20"/>
  <c r="G24" i="20"/>
  <c r="I24" i="20"/>
  <c r="K24" i="20"/>
  <c r="M24" i="20"/>
  <c r="O24" i="20"/>
  <c r="Q24" i="20"/>
  <c r="V24" i="20"/>
  <c r="G25" i="20"/>
  <c r="M25" i="20" s="1"/>
  <c r="I25" i="20"/>
  <c r="K25" i="20"/>
  <c r="O25" i="20"/>
  <c r="Q25" i="20"/>
  <c r="V25" i="20"/>
  <c r="G26" i="20"/>
  <c r="I26" i="20"/>
  <c r="I20" i="20" s="1"/>
  <c r="K26" i="20"/>
  <c r="M26" i="20"/>
  <c r="O26" i="20"/>
  <c r="Q26" i="20"/>
  <c r="V26" i="20"/>
  <c r="G27" i="20"/>
  <c r="M27" i="20" s="1"/>
  <c r="I27" i="20"/>
  <c r="K27" i="20"/>
  <c r="O27" i="20"/>
  <c r="Q27" i="20"/>
  <c r="V27" i="20"/>
  <c r="G28" i="20"/>
  <c r="I28" i="20"/>
  <c r="K28" i="20"/>
  <c r="M28" i="20"/>
  <c r="O28" i="20"/>
  <c r="Q28" i="20"/>
  <c r="V28" i="20"/>
  <c r="G30" i="20"/>
  <c r="I30" i="20"/>
  <c r="K30" i="20"/>
  <c r="K29" i="20" s="1"/>
  <c r="M30" i="20"/>
  <c r="O30" i="20"/>
  <c r="Q30" i="20"/>
  <c r="Q29" i="20" s="1"/>
  <c r="V30" i="20"/>
  <c r="G31" i="20"/>
  <c r="M31" i="20" s="1"/>
  <c r="I31" i="20"/>
  <c r="I29" i="20" s="1"/>
  <c r="K31" i="20"/>
  <c r="O31" i="20"/>
  <c r="Q31" i="20"/>
  <c r="V31" i="20"/>
  <c r="G32" i="20"/>
  <c r="I32" i="20"/>
  <c r="K32" i="20"/>
  <c r="M32" i="20"/>
  <c r="O32" i="20"/>
  <c r="Q32" i="20"/>
  <c r="V32" i="20"/>
  <c r="G33" i="20"/>
  <c r="G29" i="20" s="1"/>
  <c r="I33" i="20"/>
  <c r="K33" i="20"/>
  <c r="O33" i="20"/>
  <c r="Q33" i="20"/>
  <c r="V33" i="20"/>
  <c r="V29" i="20" s="1"/>
  <c r="G34" i="20"/>
  <c r="I34" i="20"/>
  <c r="K34" i="20"/>
  <c r="M34" i="20"/>
  <c r="O34" i="20"/>
  <c r="Q34" i="20"/>
  <c r="V34" i="20"/>
  <c r="G35" i="20"/>
  <c r="M35" i="20" s="1"/>
  <c r="I35" i="20"/>
  <c r="K35" i="20"/>
  <c r="O35" i="20"/>
  <c r="O29" i="20" s="1"/>
  <c r="Q35" i="20"/>
  <c r="V35" i="20"/>
  <c r="G36" i="20"/>
  <c r="I36" i="20"/>
  <c r="K36" i="20"/>
  <c r="M36" i="20"/>
  <c r="O36" i="20"/>
  <c r="Q36" i="20"/>
  <c r="V36" i="20"/>
  <c r="G37" i="20"/>
  <c r="M37" i="20" s="1"/>
  <c r="I37" i="20"/>
  <c r="K37" i="20"/>
  <c r="O37" i="20"/>
  <c r="Q37" i="20"/>
  <c r="V37" i="20"/>
  <c r="G38" i="20"/>
  <c r="I38" i="20"/>
  <c r="K38" i="20"/>
  <c r="M38" i="20"/>
  <c r="O38" i="20"/>
  <c r="Q38" i="20"/>
  <c r="V38" i="20"/>
  <c r="AE40" i="20"/>
  <c r="G40" i="19"/>
  <c r="G8" i="19"/>
  <c r="M8" i="19"/>
  <c r="V8" i="19"/>
  <c r="G9" i="19"/>
  <c r="I9" i="19"/>
  <c r="I8" i="19" s="1"/>
  <c r="K9" i="19"/>
  <c r="K8" i="19" s="1"/>
  <c r="M9" i="19"/>
  <c r="O9" i="19"/>
  <c r="O8" i="19" s="1"/>
  <c r="Q9" i="19"/>
  <c r="Q8" i="19" s="1"/>
  <c r="V9" i="19"/>
  <c r="I10" i="19"/>
  <c r="G11" i="19"/>
  <c r="G10" i="19" s="1"/>
  <c r="I11" i="19"/>
  <c r="K11" i="19"/>
  <c r="K10" i="19" s="1"/>
  <c r="O11" i="19"/>
  <c r="Q11" i="19"/>
  <c r="Q10" i="19" s="1"/>
  <c r="V11" i="19"/>
  <c r="V10" i="19" s="1"/>
  <c r="G12" i="19"/>
  <c r="M12" i="19" s="1"/>
  <c r="I12" i="19"/>
  <c r="K12" i="19"/>
  <c r="O12" i="19"/>
  <c r="O10" i="19" s="1"/>
  <c r="Q12" i="19"/>
  <c r="V12" i="19"/>
  <c r="G13" i="19"/>
  <c r="I13" i="19"/>
  <c r="K13" i="19"/>
  <c r="M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I16" i="19"/>
  <c r="K16" i="19"/>
  <c r="O16" i="19"/>
  <c r="G17" i="19"/>
  <c r="M17" i="19" s="1"/>
  <c r="M16" i="19" s="1"/>
  <c r="I17" i="19"/>
  <c r="K17" i="19"/>
  <c r="O17" i="19"/>
  <c r="Q17" i="19"/>
  <c r="Q16" i="19" s="1"/>
  <c r="V17" i="19"/>
  <c r="V16" i="19" s="1"/>
  <c r="Q18" i="19"/>
  <c r="G19" i="19"/>
  <c r="I19" i="19"/>
  <c r="I18" i="19" s="1"/>
  <c r="K19" i="19"/>
  <c r="M19" i="19"/>
  <c r="O19" i="19"/>
  <c r="O18" i="19" s="1"/>
  <c r="Q19" i="19"/>
  <c r="V19" i="19"/>
  <c r="G20" i="19"/>
  <c r="G18" i="19" s="1"/>
  <c r="I20" i="19"/>
  <c r="K20" i="19"/>
  <c r="K18" i="19" s="1"/>
  <c r="M20" i="19"/>
  <c r="O20" i="19"/>
  <c r="Q20" i="19"/>
  <c r="V20" i="19"/>
  <c r="V18" i="19" s="1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5" i="19"/>
  <c r="I25" i="19"/>
  <c r="I24" i="19" s="1"/>
  <c r="K25" i="19"/>
  <c r="M25" i="19"/>
  <c r="O25" i="19"/>
  <c r="O24" i="19" s="1"/>
  <c r="Q25" i="19"/>
  <c r="V25" i="19"/>
  <c r="G26" i="19"/>
  <c r="G24" i="19" s="1"/>
  <c r="I26" i="19"/>
  <c r="K26" i="19"/>
  <c r="K24" i="19" s="1"/>
  <c r="M26" i="19"/>
  <c r="O26" i="19"/>
  <c r="Q26" i="19"/>
  <c r="V26" i="19"/>
  <c r="V24" i="19" s="1"/>
  <c r="G27" i="19"/>
  <c r="I27" i="19"/>
  <c r="K27" i="19"/>
  <c r="M27" i="19"/>
  <c r="O27" i="19"/>
  <c r="Q27" i="19"/>
  <c r="V27" i="19"/>
  <c r="G28" i="19"/>
  <c r="M28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0" i="19"/>
  <c r="M30" i="19" s="1"/>
  <c r="I30" i="19"/>
  <c r="K30" i="19"/>
  <c r="O30" i="19"/>
  <c r="Q30" i="19"/>
  <c r="Q24" i="19" s="1"/>
  <c r="V30" i="19"/>
  <c r="G31" i="19"/>
  <c r="I31" i="19"/>
  <c r="K31" i="19"/>
  <c r="M31" i="19"/>
  <c r="O31" i="19"/>
  <c r="Q31" i="19"/>
  <c r="V31" i="19"/>
  <c r="G32" i="19"/>
  <c r="I32" i="19"/>
  <c r="K32" i="19"/>
  <c r="M32" i="19"/>
  <c r="O32" i="19"/>
  <c r="Q32" i="19"/>
  <c r="V32" i="19"/>
  <c r="G33" i="19"/>
  <c r="I33" i="19"/>
  <c r="K33" i="19"/>
  <c r="M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I37" i="19"/>
  <c r="O37" i="19"/>
  <c r="Q37" i="19"/>
  <c r="G38" i="19"/>
  <c r="G37" i="19" s="1"/>
  <c r="I38" i="19"/>
  <c r="K38" i="19"/>
  <c r="K37" i="19" s="1"/>
  <c r="M38" i="19"/>
  <c r="M37" i="19" s="1"/>
  <c r="O38" i="19"/>
  <c r="Q38" i="19"/>
  <c r="V38" i="19"/>
  <c r="V37" i="19" s="1"/>
  <c r="AE40" i="19"/>
  <c r="G37" i="18"/>
  <c r="G8" i="18"/>
  <c r="O8" i="18"/>
  <c r="V8" i="18"/>
  <c r="G9" i="18"/>
  <c r="I9" i="18"/>
  <c r="I8" i="18" s="1"/>
  <c r="K9" i="18"/>
  <c r="K8" i="18" s="1"/>
  <c r="M9" i="18"/>
  <c r="M8" i="18" s="1"/>
  <c r="O9" i="18"/>
  <c r="Q9" i="18"/>
  <c r="Q8" i="18" s="1"/>
  <c r="V9" i="18"/>
  <c r="K10" i="18"/>
  <c r="G11" i="18"/>
  <c r="G10" i="18" s="1"/>
  <c r="I11" i="18"/>
  <c r="I10" i="18" s="1"/>
  <c r="K11" i="18"/>
  <c r="M11" i="18"/>
  <c r="O11" i="18"/>
  <c r="Q11" i="18"/>
  <c r="Q10" i="18" s="1"/>
  <c r="V11" i="18"/>
  <c r="V10" i="18" s="1"/>
  <c r="G12" i="18"/>
  <c r="M12" i="18" s="1"/>
  <c r="I12" i="18"/>
  <c r="K12" i="18"/>
  <c r="O12" i="18"/>
  <c r="Q12" i="18"/>
  <c r="V12" i="18"/>
  <c r="G13" i="18"/>
  <c r="I13" i="18"/>
  <c r="K13" i="18"/>
  <c r="M13" i="18"/>
  <c r="O13" i="18"/>
  <c r="O10" i="18" s="1"/>
  <c r="Q13" i="18"/>
  <c r="V13" i="18"/>
  <c r="G14" i="18"/>
  <c r="O14" i="18"/>
  <c r="V14" i="18"/>
  <c r="G15" i="18"/>
  <c r="I15" i="18"/>
  <c r="I14" i="18" s="1"/>
  <c r="K15" i="18"/>
  <c r="K14" i="18" s="1"/>
  <c r="M15" i="18"/>
  <c r="O15" i="18"/>
  <c r="Q15" i="18"/>
  <c r="Q14" i="18" s="1"/>
  <c r="V15" i="18"/>
  <c r="G16" i="18"/>
  <c r="M16" i="18" s="1"/>
  <c r="I16" i="18"/>
  <c r="K16" i="18"/>
  <c r="O16" i="18"/>
  <c r="Q16" i="18"/>
  <c r="V16" i="18"/>
  <c r="I17" i="18"/>
  <c r="G18" i="18"/>
  <c r="M18" i="18" s="1"/>
  <c r="M17" i="18" s="1"/>
  <c r="I18" i="18"/>
  <c r="K18" i="18"/>
  <c r="K17" i="18" s="1"/>
  <c r="O18" i="18"/>
  <c r="O17" i="18" s="1"/>
  <c r="Q18" i="18"/>
  <c r="Q17" i="18" s="1"/>
  <c r="V18" i="18"/>
  <c r="V17" i="18" s="1"/>
  <c r="Q19" i="18"/>
  <c r="G20" i="18"/>
  <c r="M20" i="18" s="1"/>
  <c r="I20" i="18"/>
  <c r="K20" i="18"/>
  <c r="K19" i="18" s="1"/>
  <c r="O20" i="18"/>
  <c r="O19" i="18" s="1"/>
  <c r="Q20" i="18"/>
  <c r="V20" i="18"/>
  <c r="V19" i="18" s="1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I23" i="18"/>
  <c r="I19" i="18" s="1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28" i="18"/>
  <c r="M28" i="18" s="1"/>
  <c r="I28" i="18"/>
  <c r="K28" i="18"/>
  <c r="O28" i="18"/>
  <c r="Q28" i="18"/>
  <c r="V28" i="18"/>
  <c r="G30" i="18"/>
  <c r="M30" i="18" s="1"/>
  <c r="M29" i="18" s="1"/>
  <c r="I30" i="18"/>
  <c r="K30" i="18"/>
  <c r="K29" i="18" s="1"/>
  <c r="O30" i="18"/>
  <c r="O29" i="18" s="1"/>
  <c r="Q30" i="18"/>
  <c r="Q29" i="18" s="1"/>
  <c r="V30" i="18"/>
  <c r="V29" i="18" s="1"/>
  <c r="G31" i="18"/>
  <c r="I31" i="18"/>
  <c r="K31" i="18"/>
  <c r="M31" i="18"/>
  <c r="O31" i="18"/>
  <c r="Q31" i="18"/>
  <c r="V31" i="18"/>
  <c r="G32" i="18"/>
  <c r="I32" i="18"/>
  <c r="K32" i="18"/>
  <c r="M32" i="18"/>
  <c r="O32" i="18"/>
  <c r="Q32" i="18"/>
  <c r="V32" i="18"/>
  <c r="G33" i="18"/>
  <c r="I33" i="18"/>
  <c r="K33" i="18"/>
  <c r="M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I29" i="18" s="1"/>
  <c r="K35" i="18"/>
  <c r="O35" i="18"/>
  <c r="Q35" i="18"/>
  <c r="V35" i="18"/>
  <c r="AE37" i="18"/>
  <c r="G80" i="17"/>
  <c r="G9" i="17"/>
  <c r="I9" i="17"/>
  <c r="I8" i="17" s="1"/>
  <c r="K9" i="17"/>
  <c r="K8" i="17" s="1"/>
  <c r="M9" i="17"/>
  <c r="O9" i="17"/>
  <c r="Q9" i="17"/>
  <c r="Q8" i="17" s="1"/>
  <c r="V9" i="17"/>
  <c r="G12" i="17"/>
  <c r="I12" i="17"/>
  <c r="K12" i="17"/>
  <c r="M12" i="17"/>
  <c r="O12" i="17"/>
  <c r="Q12" i="17"/>
  <c r="V12" i="17"/>
  <c r="G15" i="17"/>
  <c r="G8" i="17" s="1"/>
  <c r="I15" i="17"/>
  <c r="K15" i="17"/>
  <c r="O15" i="17"/>
  <c r="Q15" i="17"/>
  <c r="V15" i="17"/>
  <c r="V8" i="17" s="1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O8" i="17" s="1"/>
  <c r="Q20" i="17"/>
  <c r="V20" i="17"/>
  <c r="G23" i="17"/>
  <c r="I23" i="17"/>
  <c r="K23" i="17"/>
  <c r="M23" i="17"/>
  <c r="O23" i="17"/>
  <c r="Q23" i="17"/>
  <c r="V23" i="17"/>
  <c r="G24" i="17"/>
  <c r="I24" i="17"/>
  <c r="K24" i="17"/>
  <c r="M24" i="17"/>
  <c r="O24" i="17"/>
  <c r="Q24" i="17"/>
  <c r="V24" i="17"/>
  <c r="G25" i="17"/>
  <c r="M25" i="17" s="1"/>
  <c r="I25" i="17"/>
  <c r="K25" i="17"/>
  <c r="O25" i="17"/>
  <c r="Q25" i="17"/>
  <c r="V25" i="17"/>
  <c r="G28" i="17"/>
  <c r="M28" i="17" s="1"/>
  <c r="I28" i="17"/>
  <c r="K28" i="17"/>
  <c r="O28" i="17"/>
  <c r="Q28" i="17"/>
  <c r="V28" i="17"/>
  <c r="G31" i="17"/>
  <c r="M31" i="17" s="1"/>
  <c r="I31" i="17"/>
  <c r="K31" i="17"/>
  <c r="O31" i="17"/>
  <c r="Q31" i="17"/>
  <c r="V31" i="17"/>
  <c r="G34" i="17"/>
  <c r="O34" i="17"/>
  <c r="V34" i="17"/>
  <c r="G35" i="17"/>
  <c r="I35" i="17"/>
  <c r="I34" i="17" s="1"/>
  <c r="K35" i="17"/>
  <c r="K34" i="17" s="1"/>
  <c r="M35" i="17"/>
  <c r="M34" i="17" s="1"/>
  <c r="O35" i="17"/>
  <c r="Q35" i="17"/>
  <c r="Q34" i="17" s="1"/>
  <c r="V35" i="17"/>
  <c r="G39" i="17"/>
  <c r="G38" i="17" s="1"/>
  <c r="I39" i="17"/>
  <c r="I38" i="17" s="1"/>
  <c r="K39" i="17"/>
  <c r="O39" i="17"/>
  <c r="Q39" i="17"/>
  <c r="Q38" i="17" s="1"/>
  <c r="V39" i="17"/>
  <c r="V38" i="17" s="1"/>
  <c r="G42" i="17"/>
  <c r="M42" i="17" s="1"/>
  <c r="I42" i="17"/>
  <c r="K42" i="17"/>
  <c r="O42" i="17"/>
  <c r="Q42" i="17"/>
  <c r="V42" i="17"/>
  <c r="G45" i="17"/>
  <c r="I45" i="17"/>
  <c r="K45" i="17"/>
  <c r="M45" i="17"/>
  <c r="O45" i="17"/>
  <c r="O38" i="17" s="1"/>
  <c r="Q45" i="17"/>
  <c r="V45" i="17"/>
  <c r="G47" i="17"/>
  <c r="I47" i="17"/>
  <c r="K47" i="17"/>
  <c r="M47" i="17"/>
  <c r="O47" i="17"/>
  <c r="Q47" i="17"/>
  <c r="V47" i="17"/>
  <c r="G50" i="17"/>
  <c r="I50" i="17"/>
  <c r="K50" i="17"/>
  <c r="M50" i="17"/>
  <c r="O50" i="17"/>
  <c r="Q50" i="17"/>
  <c r="V50" i="17"/>
  <c r="G51" i="17"/>
  <c r="M51" i="17" s="1"/>
  <c r="I51" i="17"/>
  <c r="K51" i="17"/>
  <c r="K38" i="17" s="1"/>
  <c r="O51" i="17"/>
  <c r="Q51" i="17"/>
  <c r="V51" i="17"/>
  <c r="G52" i="17"/>
  <c r="M52" i="17" s="1"/>
  <c r="I52" i="17"/>
  <c r="K52" i="17"/>
  <c r="O52" i="17"/>
  <c r="Q52" i="17"/>
  <c r="V52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58" i="17"/>
  <c r="I58" i="17"/>
  <c r="K58" i="17"/>
  <c r="M58" i="17"/>
  <c r="O58" i="17"/>
  <c r="Q58" i="17"/>
  <c r="V58" i="17"/>
  <c r="G59" i="17"/>
  <c r="I59" i="17"/>
  <c r="K59" i="17"/>
  <c r="M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7" i="17"/>
  <c r="I67" i="17"/>
  <c r="K67" i="17"/>
  <c r="M67" i="17"/>
  <c r="O67" i="17"/>
  <c r="Q67" i="17"/>
  <c r="V67" i="17"/>
  <c r="K70" i="17"/>
  <c r="G71" i="17"/>
  <c r="G70" i="17" s="1"/>
  <c r="I71" i="17"/>
  <c r="I70" i="17" s="1"/>
  <c r="K71" i="17"/>
  <c r="O71" i="17"/>
  <c r="Q71" i="17"/>
  <c r="Q70" i="17" s="1"/>
  <c r="V71" i="17"/>
  <c r="V70" i="17" s="1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O70" i="17" s="1"/>
  <c r="Q76" i="17"/>
  <c r="V76" i="17"/>
  <c r="G78" i="17"/>
  <c r="I78" i="17"/>
  <c r="K78" i="17"/>
  <c r="M78" i="17"/>
  <c r="O78" i="17"/>
  <c r="Q78" i="17"/>
  <c r="V78" i="17"/>
  <c r="AE80" i="17"/>
  <c r="G151" i="16"/>
  <c r="BA135" i="16"/>
  <c r="Q8" i="16"/>
  <c r="G9" i="16"/>
  <c r="G8" i="16" s="1"/>
  <c r="I9" i="16"/>
  <c r="K9" i="16"/>
  <c r="K8" i="16" s="1"/>
  <c r="O9" i="16"/>
  <c r="O8" i="16" s="1"/>
  <c r="Q9" i="16"/>
  <c r="V9" i="16"/>
  <c r="V8" i="16" s="1"/>
  <c r="G10" i="16"/>
  <c r="I10" i="16"/>
  <c r="I8" i="16" s="1"/>
  <c r="K10" i="16"/>
  <c r="M10" i="16"/>
  <c r="O10" i="16"/>
  <c r="Q10" i="16"/>
  <c r="V10" i="16"/>
  <c r="G14" i="16"/>
  <c r="M14" i="16" s="1"/>
  <c r="I14" i="16"/>
  <c r="K14" i="16"/>
  <c r="O14" i="16"/>
  <c r="Q14" i="16"/>
  <c r="V14" i="16"/>
  <c r="I17" i="16"/>
  <c r="G18" i="16"/>
  <c r="M18" i="16" s="1"/>
  <c r="M17" i="16" s="1"/>
  <c r="I18" i="16"/>
  <c r="K18" i="16"/>
  <c r="K17" i="16" s="1"/>
  <c r="O18" i="16"/>
  <c r="O17" i="16" s="1"/>
  <c r="Q18" i="16"/>
  <c r="V18" i="16"/>
  <c r="V17" i="16" s="1"/>
  <c r="G47" i="16"/>
  <c r="I47" i="16"/>
  <c r="K47" i="16"/>
  <c r="M47" i="16"/>
  <c r="O47" i="16"/>
  <c r="Q47" i="16"/>
  <c r="Q17" i="16" s="1"/>
  <c r="V47" i="16"/>
  <c r="G52" i="16"/>
  <c r="I52" i="16"/>
  <c r="I51" i="16" s="1"/>
  <c r="K52" i="16"/>
  <c r="M52" i="16"/>
  <c r="O52" i="16"/>
  <c r="Q52" i="16"/>
  <c r="Q51" i="16" s="1"/>
  <c r="V52" i="16"/>
  <c r="G55" i="16"/>
  <c r="M55" i="16" s="1"/>
  <c r="I55" i="16"/>
  <c r="K55" i="16"/>
  <c r="K51" i="16" s="1"/>
  <c r="O55" i="16"/>
  <c r="Q55" i="16"/>
  <c r="V55" i="16"/>
  <c r="V51" i="16" s="1"/>
  <c r="G56" i="16"/>
  <c r="I56" i="16"/>
  <c r="K56" i="16"/>
  <c r="M56" i="16"/>
  <c r="O56" i="16"/>
  <c r="Q56" i="16"/>
  <c r="V56" i="16"/>
  <c r="G57" i="16"/>
  <c r="G51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59" i="16"/>
  <c r="M59" i="16" s="1"/>
  <c r="I59" i="16"/>
  <c r="K59" i="16"/>
  <c r="O59" i="16"/>
  <c r="O51" i="16" s="1"/>
  <c r="Q59" i="16"/>
  <c r="V59" i="16"/>
  <c r="G63" i="16"/>
  <c r="M63" i="16" s="1"/>
  <c r="M62" i="16" s="1"/>
  <c r="I63" i="16"/>
  <c r="K63" i="16"/>
  <c r="K62" i="16" s="1"/>
  <c r="O63" i="16"/>
  <c r="O62" i="16" s="1"/>
  <c r="Q63" i="16"/>
  <c r="V63" i="16"/>
  <c r="V62" i="16" s="1"/>
  <c r="G66" i="16"/>
  <c r="I66" i="16"/>
  <c r="I62" i="16" s="1"/>
  <c r="K66" i="16"/>
  <c r="M66" i="16"/>
  <c r="O66" i="16"/>
  <c r="Q66" i="16"/>
  <c r="Q62" i="16" s="1"/>
  <c r="V66" i="16"/>
  <c r="G69" i="16"/>
  <c r="M69" i="16" s="1"/>
  <c r="I69" i="16"/>
  <c r="K69" i="16"/>
  <c r="O69" i="16"/>
  <c r="Q69" i="16"/>
  <c r="V69" i="16"/>
  <c r="G70" i="16"/>
  <c r="I70" i="16"/>
  <c r="K70" i="16"/>
  <c r="M70" i="16"/>
  <c r="O70" i="16"/>
  <c r="Q70" i="16"/>
  <c r="V70" i="16"/>
  <c r="G74" i="16"/>
  <c r="I74" i="16"/>
  <c r="I73" i="16" s="1"/>
  <c r="K74" i="16"/>
  <c r="M74" i="16"/>
  <c r="O74" i="16"/>
  <c r="Q74" i="16"/>
  <c r="Q73" i="16" s="1"/>
  <c r="V74" i="16"/>
  <c r="G78" i="16"/>
  <c r="M78" i="16" s="1"/>
  <c r="I78" i="16"/>
  <c r="K78" i="16"/>
  <c r="K73" i="16" s="1"/>
  <c r="O78" i="16"/>
  <c r="Q78" i="16"/>
  <c r="V78" i="16"/>
  <c r="G79" i="16"/>
  <c r="I79" i="16"/>
  <c r="K79" i="16"/>
  <c r="M79" i="16"/>
  <c r="O79" i="16"/>
  <c r="Q79" i="16"/>
  <c r="V79" i="16"/>
  <c r="G82" i="16"/>
  <c r="G73" i="16" s="1"/>
  <c r="I82" i="16"/>
  <c r="K82" i="16"/>
  <c r="O82" i="16"/>
  <c r="Q82" i="16"/>
  <c r="V82" i="16"/>
  <c r="V73" i="16" s="1"/>
  <c r="G85" i="16"/>
  <c r="I85" i="16"/>
  <c r="K85" i="16"/>
  <c r="M85" i="16"/>
  <c r="O85" i="16"/>
  <c r="Q85" i="16"/>
  <c r="V85" i="16"/>
  <c r="G86" i="16"/>
  <c r="M86" i="16" s="1"/>
  <c r="I86" i="16"/>
  <c r="K86" i="16"/>
  <c r="O86" i="16"/>
  <c r="O73" i="16" s="1"/>
  <c r="Q86" i="16"/>
  <c r="V86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3" i="16"/>
  <c r="I93" i="16"/>
  <c r="K93" i="16"/>
  <c r="M93" i="16"/>
  <c r="O93" i="16"/>
  <c r="Q93" i="16"/>
  <c r="V93" i="16"/>
  <c r="G96" i="16"/>
  <c r="M96" i="16" s="1"/>
  <c r="I96" i="16"/>
  <c r="K96" i="16"/>
  <c r="O96" i="16"/>
  <c r="Q96" i="16"/>
  <c r="V96" i="16"/>
  <c r="G97" i="16"/>
  <c r="I97" i="16"/>
  <c r="K97" i="16"/>
  <c r="M97" i="16"/>
  <c r="O97" i="16"/>
  <c r="Q97" i="16"/>
  <c r="V97" i="16"/>
  <c r="G98" i="16"/>
  <c r="M98" i="16" s="1"/>
  <c r="I98" i="16"/>
  <c r="K98" i="16"/>
  <c r="O98" i="16"/>
  <c r="Q98" i="16"/>
  <c r="V98" i="16"/>
  <c r="G99" i="16"/>
  <c r="I99" i="16"/>
  <c r="K99" i="16"/>
  <c r="M99" i="16"/>
  <c r="O99" i="16"/>
  <c r="Q99" i="16"/>
  <c r="V99" i="16"/>
  <c r="G100" i="16"/>
  <c r="M100" i="16" s="1"/>
  <c r="I100" i="16"/>
  <c r="K100" i="16"/>
  <c r="O100" i="16"/>
  <c r="Q100" i="16"/>
  <c r="V100" i="16"/>
  <c r="G103" i="16"/>
  <c r="I103" i="16"/>
  <c r="K103" i="16"/>
  <c r="M103" i="16"/>
  <c r="O103" i="16"/>
  <c r="Q103" i="16"/>
  <c r="V103" i="16"/>
  <c r="G104" i="16"/>
  <c r="M104" i="16" s="1"/>
  <c r="I104" i="16"/>
  <c r="K104" i="16"/>
  <c r="O104" i="16"/>
  <c r="Q104" i="16"/>
  <c r="V104" i="16"/>
  <c r="G107" i="16"/>
  <c r="I107" i="16"/>
  <c r="K107" i="16"/>
  <c r="M107" i="16"/>
  <c r="O107" i="16"/>
  <c r="Q107" i="16"/>
  <c r="V107" i="16"/>
  <c r="G108" i="16"/>
  <c r="M108" i="16" s="1"/>
  <c r="I108" i="16"/>
  <c r="K108" i="16"/>
  <c r="O108" i="16"/>
  <c r="Q108" i="16"/>
  <c r="V108" i="16"/>
  <c r="G111" i="16"/>
  <c r="I111" i="16"/>
  <c r="K111" i="16"/>
  <c r="M111" i="16"/>
  <c r="O111" i="16"/>
  <c r="Q111" i="16"/>
  <c r="V111" i="16"/>
  <c r="G133" i="16"/>
  <c r="M133" i="16" s="1"/>
  <c r="I133" i="16"/>
  <c r="K133" i="16"/>
  <c r="O133" i="16"/>
  <c r="Q133" i="16"/>
  <c r="V133" i="16"/>
  <c r="I136" i="16"/>
  <c r="G137" i="16"/>
  <c r="M137" i="16" s="1"/>
  <c r="I137" i="16"/>
  <c r="K137" i="16"/>
  <c r="K136" i="16" s="1"/>
  <c r="O137" i="16"/>
  <c r="O136" i="16" s="1"/>
  <c r="Q137" i="16"/>
  <c r="V137" i="16"/>
  <c r="V136" i="16" s="1"/>
  <c r="G141" i="16"/>
  <c r="I141" i="16"/>
  <c r="K141" i="16"/>
  <c r="M141" i="16"/>
  <c r="O141" i="16"/>
  <c r="Q141" i="16"/>
  <c r="Q136" i="16" s="1"/>
  <c r="V141" i="16"/>
  <c r="G143" i="16"/>
  <c r="M143" i="16" s="1"/>
  <c r="I143" i="16"/>
  <c r="K143" i="16"/>
  <c r="O143" i="16"/>
  <c r="Q143" i="16"/>
  <c r="V143" i="16"/>
  <c r="G146" i="16"/>
  <c r="I146" i="16"/>
  <c r="K146" i="16"/>
  <c r="M146" i="16"/>
  <c r="O146" i="16"/>
  <c r="Q146" i="16"/>
  <c r="V146" i="16"/>
  <c r="G148" i="16"/>
  <c r="M148" i="16" s="1"/>
  <c r="I148" i="16"/>
  <c r="K148" i="16"/>
  <c r="O148" i="16"/>
  <c r="Q148" i="16"/>
  <c r="V148" i="16"/>
  <c r="AE151" i="16"/>
  <c r="AF151" i="16"/>
  <c r="G521" i="15"/>
  <c r="G9" i="15"/>
  <c r="I9" i="15"/>
  <c r="I8" i="15" s="1"/>
  <c r="K9" i="15"/>
  <c r="K8" i="15" s="1"/>
  <c r="M9" i="15"/>
  <c r="O9" i="15"/>
  <c r="Q9" i="15"/>
  <c r="Q8" i="15" s="1"/>
  <c r="V9" i="15"/>
  <c r="G12" i="15"/>
  <c r="M12" i="15" s="1"/>
  <c r="I12" i="15"/>
  <c r="K12" i="15"/>
  <c r="O12" i="15"/>
  <c r="Q12" i="15"/>
  <c r="V12" i="15"/>
  <c r="G15" i="15"/>
  <c r="G8" i="15" s="1"/>
  <c r="I15" i="15"/>
  <c r="K15" i="15"/>
  <c r="O15" i="15"/>
  <c r="Q15" i="15"/>
  <c r="V15" i="15"/>
  <c r="V8" i="15" s="1"/>
  <c r="G16" i="15"/>
  <c r="M16" i="15" s="1"/>
  <c r="I16" i="15"/>
  <c r="K16" i="15"/>
  <c r="O16" i="15"/>
  <c r="Q16" i="15"/>
  <c r="V16" i="15"/>
  <c r="G20" i="15"/>
  <c r="I20" i="15"/>
  <c r="K20" i="15"/>
  <c r="M20" i="15"/>
  <c r="O20" i="15"/>
  <c r="O8" i="15" s="1"/>
  <c r="Q20" i="15"/>
  <c r="V20" i="15"/>
  <c r="G23" i="15"/>
  <c r="I23" i="15"/>
  <c r="K23" i="15"/>
  <c r="M23" i="15"/>
  <c r="O23" i="15"/>
  <c r="Q23" i="15"/>
  <c r="V23" i="15"/>
  <c r="G26" i="15"/>
  <c r="I26" i="15"/>
  <c r="K26" i="15"/>
  <c r="M26" i="15"/>
  <c r="O26" i="15"/>
  <c r="Q26" i="15"/>
  <c r="V26" i="15"/>
  <c r="G29" i="15"/>
  <c r="M29" i="15" s="1"/>
  <c r="I29" i="15"/>
  <c r="K29" i="15"/>
  <c r="O29" i="15"/>
  <c r="Q29" i="15"/>
  <c r="V29" i="15"/>
  <c r="G32" i="15"/>
  <c r="M32" i="15" s="1"/>
  <c r="I32" i="15"/>
  <c r="K32" i="15"/>
  <c r="O32" i="15"/>
  <c r="Q32" i="15"/>
  <c r="V32" i="15"/>
  <c r="G38" i="15"/>
  <c r="M38" i="15" s="1"/>
  <c r="I38" i="15"/>
  <c r="K38" i="15"/>
  <c r="O38" i="15"/>
  <c r="Q38" i="15"/>
  <c r="V38" i="15"/>
  <c r="G41" i="15"/>
  <c r="I41" i="15"/>
  <c r="K41" i="15"/>
  <c r="M41" i="15"/>
  <c r="O41" i="15"/>
  <c r="Q41" i="15"/>
  <c r="V41" i="15"/>
  <c r="G42" i="15"/>
  <c r="I42" i="15"/>
  <c r="K42" i="15"/>
  <c r="M42" i="15"/>
  <c r="O42" i="15"/>
  <c r="Q42" i="15"/>
  <c r="V42" i="15"/>
  <c r="G45" i="15"/>
  <c r="I45" i="15"/>
  <c r="K45" i="15"/>
  <c r="M45" i="15"/>
  <c r="O45" i="15"/>
  <c r="Q45" i="15"/>
  <c r="V45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2" i="15"/>
  <c r="M52" i="15" s="1"/>
  <c r="I52" i="15"/>
  <c r="K52" i="15"/>
  <c r="O52" i="15"/>
  <c r="Q52" i="15"/>
  <c r="V52" i="15"/>
  <c r="G57" i="15"/>
  <c r="M57" i="15" s="1"/>
  <c r="I57" i="15"/>
  <c r="K57" i="15"/>
  <c r="O57" i="15"/>
  <c r="Q57" i="15"/>
  <c r="V57" i="15"/>
  <c r="G62" i="15"/>
  <c r="I62" i="15"/>
  <c r="K62" i="15"/>
  <c r="M62" i="15"/>
  <c r="O62" i="15"/>
  <c r="Q62" i="15"/>
  <c r="V62" i="15"/>
  <c r="G68" i="15"/>
  <c r="I68" i="15"/>
  <c r="K68" i="15"/>
  <c r="M68" i="15"/>
  <c r="O68" i="15"/>
  <c r="Q68" i="15"/>
  <c r="V68" i="15"/>
  <c r="G71" i="15"/>
  <c r="M71" i="15" s="1"/>
  <c r="I71" i="15"/>
  <c r="K71" i="15"/>
  <c r="O71" i="15"/>
  <c r="Q71" i="15"/>
  <c r="V71" i="15"/>
  <c r="G75" i="15"/>
  <c r="M75" i="15" s="1"/>
  <c r="I75" i="15"/>
  <c r="K75" i="15"/>
  <c r="O75" i="15"/>
  <c r="Q75" i="15"/>
  <c r="V75" i="15"/>
  <c r="G78" i="15"/>
  <c r="M78" i="15" s="1"/>
  <c r="I78" i="15"/>
  <c r="K78" i="15"/>
  <c r="O78" i="15"/>
  <c r="Q78" i="15"/>
  <c r="V78" i="15"/>
  <c r="G82" i="15"/>
  <c r="G81" i="15" s="1"/>
  <c r="I82" i="15"/>
  <c r="K82" i="15"/>
  <c r="K81" i="15" s="1"/>
  <c r="M82" i="15"/>
  <c r="O82" i="15"/>
  <c r="O81" i="15" s="1"/>
  <c r="Q82" i="15"/>
  <c r="V82" i="15"/>
  <c r="V81" i="15" s="1"/>
  <c r="G85" i="15"/>
  <c r="I85" i="15"/>
  <c r="K85" i="15"/>
  <c r="M85" i="15"/>
  <c r="O85" i="15"/>
  <c r="Q85" i="15"/>
  <c r="V85" i="15"/>
  <c r="G89" i="15"/>
  <c r="I89" i="15"/>
  <c r="I81" i="15" s="1"/>
  <c r="K89" i="15"/>
  <c r="M89" i="15"/>
  <c r="O89" i="15"/>
  <c r="Q89" i="15"/>
  <c r="V89" i="15"/>
  <c r="G92" i="15"/>
  <c r="M92" i="15" s="1"/>
  <c r="I92" i="15"/>
  <c r="K92" i="15"/>
  <c r="O92" i="15"/>
  <c r="Q92" i="15"/>
  <c r="V92" i="15"/>
  <c r="G96" i="15"/>
  <c r="M96" i="15" s="1"/>
  <c r="I96" i="15"/>
  <c r="K96" i="15"/>
  <c r="O96" i="15"/>
  <c r="Q96" i="15"/>
  <c r="Q81" i="15" s="1"/>
  <c r="V96" i="15"/>
  <c r="G99" i="15"/>
  <c r="M99" i="15" s="1"/>
  <c r="I99" i="15"/>
  <c r="K99" i="15"/>
  <c r="O99" i="15"/>
  <c r="Q99" i="15"/>
  <c r="V99" i="15"/>
  <c r="G102" i="15"/>
  <c r="I102" i="15"/>
  <c r="K102" i="15"/>
  <c r="M102" i="15"/>
  <c r="O102" i="15"/>
  <c r="Q102" i="15"/>
  <c r="V102" i="15"/>
  <c r="G105" i="15"/>
  <c r="I105" i="15"/>
  <c r="K105" i="15"/>
  <c r="M105" i="15"/>
  <c r="O105" i="15"/>
  <c r="Q105" i="15"/>
  <c r="V105" i="15"/>
  <c r="G111" i="15"/>
  <c r="I111" i="15"/>
  <c r="K111" i="15"/>
  <c r="M111" i="15"/>
  <c r="O111" i="15"/>
  <c r="Q111" i="15"/>
  <c r="V111" i="15"/>
  <c r="G120" i="15"/>
  <c r="M120" i="15" s="1"/>
  <c r="I120" i="15"/>
  <c r="K120" i="15"/>
  <c r="O120" i="15"/>
  <c r="Q120" i="15"/>
  <c r="V120" i="15"/>
  <c r="G129" i="15"/>
  <c r="M129" i="15" s="1"/>
  <c r="I129" i="15"/>
  <c r="K129" i="15"/>
  <c r="O129" i="15"/>
  <c r="Q129" i="15"/>
  <c r="V129" i="15"/>
  <c r="G130" i="15"/>
  <c r="M130" i="15" s="1"/>
  <c r="I130" i="15"/>
  <c r="K130" i="15"/>
  <c r="O130" i="15"/>
  <c r="Q130" i="15"/>
  <c r="V130" i="15"/>
  <c r="G133" i="15"/>
  <c r="I133" i="15"/>
  <c r="K133" i="15"/>
  <c r="M133" i="15"/>
  <c r="O133" i="15"/>
  <c r="Q133" i="15"/>
  <c r="V133" i="15"/>
  <c r="G134" i="15"/>
  <c r="I134" i="15"/>
  <c r="K134" i="15"/>
  <c r="M134" i="15"/>
  <c r="O134" i="15"/>
  <c r="Q134" i="15"/>
  <c r="V134" i="15"/>
  <c r="G135" i="15"/>
  <c r="I135" i="15"/>
  <c r="K135" i="15"/>
  <c r="M135" i="15"/>
  <c r="O135" i="15"/>
  <c r="Q135" i="15"/>
  <c r="V135" i="15"/>
  <c r="G138" i="15"/>
  <c r="M138" i="15" s="1"/>
  <c r="I138" i="15"/>
  <c r="K138" i="15"/>
  <c r="O138" i="15"/>
  <c r="Q138" i="15"/>
  <c r="V138" i="15"/>
  <c r="G141" i="15"/>
  <c r="M141" i="15" s="1"/>
  <c r="I141" i="15"/>
  <c r="K141" i="15"/>
  <c r="O141" i="15"/>
  <c r="Q141" i="15"/>
  <c r="V141" i="15"/>
  <c r="G144" i="15"/>
  <c r="M144" i="15" s="1"/>
  <c r="I144" i="15"/>
  <c r="K144" i="15"/>
  <c r="O144" i="15"/>
  <c r="Q144" i="15"/>
  <c r="V144" i="15"/>
  <c r="G147" i="15"/>
  <c r="I147" i="15"/>
  <c r="K147" i="15"/>
  <c r="M147" i="15"/>
  <c r="O147" i="15"/>
  <c r="Q147" i="15"/>
  <c r="V147" i="15"/>
  <c r="G151" i="15"/>
  <c r="I151" i="15"/>
  <c r="K151" i="15"/>
  <c r="M151" i="15"/>
  <c r="O151" i="15"/>
  <c r="Q151" i="15"/>
  <c r="V151" i="15"/>
  <c r="G156" i="15"/>
  <c r="M156" i="15" s="1"/>
  <c r="I156" i="15"/>
  <c r="I155" i="15" s="1"/>
  <c r="K156" i="15"/>
  <c r="O156" i="15"/>
  <c r="Q156" i="15"/>
  <c r="Q155" i="15" s="1"/>
  <c r="V156" i="15"/>
  <c r="V155" i="15" s="1"/>
  <c r="G159" i="15"/>
  <c r="M159" i="15" s="1"/>
  <c r="I159" i="15"/>
  <c r="K159" i="15"/>
  <c r="O159" i="15"/>
  <c r="Q159" i="15"/>
  <c r="V159" i="15"/>
  <c r="G162" i="15"/>
  <c r="M162" i="15" s="1"/>
  <c r="I162" i="15"/>
  <c r="K162" i="15"/>
  <c r="O162" i="15"/>
  <c r="O155" i="15" s="1"/>
  <c r="Q162" i="15"/>
  <c r="V162" i="15"/>
  <c r="G163" i="15"/>
  <c r="I163" i="15"/>
  <c r="K163" i="15"/>
  <c r="M163" i="15"/>
  <c r="O163" i="15"/>
  <c r="Q163" i="15"/>
  <c r="V163" i="15"/>
  <c r="G166" i="15"/>
  <c r="I166" i="15"/>
  <c r="K166" i="15"/>
  <c r="K155" i="15" s="1"/>
  <c r="M166" i="15"/>
  <c r="O166" i="15"/>
  <c r="Q166" i="15"/>
  <c r="V166" i="15"/>
  <c r="G169" i="15"/>
  <c r="I169" i="15"/>
  <c r="K169" i="15"/>
  <c r="M169" i="15"/>
  <c r="O169" i="15"/>
  <c r="Q169" i="15"/>
  <c r="V169" i="15"/>
  <c r="G172" i="15"/>
  <c r="M172" i="15" s="1"/>
  <c r="I172" i="15"/>
  <c r="K172" i="15"/>
  <c r="O172" i="15"/>
  <c r="Q172" i="15"/>
  <c r="V172" i="15"/>
  <c r="G175" i="15"/>
  <c r="M175" i="15" s="1"/>
  <c r="I175" i="15"/>
  <c r="K175" i="15"/>
  <c r="O175" i="15"/>
  <c r="Q175" i="15"/>
  <c r="V175" i="15"/>
  <c r="G178" i="15"/>
  <c r="M178" i="15" s="1"/>
  <c r="I178" i="15"/>
  <c r="K178" i="15"/>
  <c r="O178" i="15"/>
  <c r="Q178" i="15"/>
  <c r="V178" i="15"/>
  <c r="G182" i="15"/>
  <c r="I182" i="15"/>
  <c r="K182" i="15"/>
  <c r="M182" i="15"/>
  <c r="O182" i="15"/>
  <c r="Q182" i="15"/>
  <c r="V182" i="15"/>
  <c r="G185" i="15"/>
  <c r="I185" i="15"/>
  <c r="K185" i="15"/>
  <c r="M185" i="15"/>
  <c r="O185" i="15"/>
  <c r="Q185" i="15"/>
  <c r="V185" i="15"/>
  <c r="G189" i="15"/>
  <c r="I189" i="15"/>
  <c r="K189" i="15"/>
  <c r="M189" i="15"/>
  <c r="O189" i="15"/>
  <c r="Q189" i="15"/>
  <c r="V189" i="15"/>
  <c r="G190" i="15"/>
  <c r="M190" i="15" s="1"/>
  <c r="I190" i="15"/>
  <c r="K190" i="15"/>
  <c r="O190" i="15"/>
  <c r="Q190" i="15"/>
  <c r="V190" i="15"/>
  <c r="G193" i="15"/>
  <c r="M193" i="15" s="1"/>
  <c r="I193" i="15"/>
  <c r="K193" i="15"/>
  <c r="O193" i="15"/>
  <c r="Q193" i="15"/>
  <c r="V193" i="15"/>
  <c r="G198" i="15"/>
  <c r="G197" i="15" s="1"/>
  <c r="I198" i="15"/>
  <c r="K198" i="15"/>
  <c r="K197" i="15" s="1"/>
  <c r="M198" i="15"/>
  <c r="O198" i="15"/>
  <c r="O197" i="15" s="1"/>
  <c r="Q198" i="15"/>
  <c r="V198" i="15"/>
  <c r="V197" i="15" s="1"/>
  <c r="G225" i="15"/>
  <c r="I225" i="15"/>
  <c r="K225" i="15"/>
  <c r="M225" i="15"/>
  <c r="O225" i="15"/>
  <c r="Q225" i="15"/>
  <c r="V225" i="15"/>
  <c r="G229" i="15"/>
  <c r="I229" i="15"/>
  <c r="I197" i="15" s="1"/>
  <c r="K229" i="15"/>
  <c r="M229" i="15"/>
  <c r="O229" i="15"/>
  <c r="Q229" i="15"/>
  <c r="V229" i="15"/>
  <c r="G232" i="15"/>
  <c r="M232" i="15" s="1"/>
  <c r="I232" i="15"/>
  <c r="K232" i="15"/>
  <c r="O232" i="15"/>
  <c r="Q232" i="15"/>
  <c r="V232" i="15"/>
  <c r="G234" i="15"/>
  <c r="M234" i="15" s="1"/>
  <c r="I234" i="15"/>
  <c r="K234" i="15"/>
  <c r="O234" i="15"/>
  <c r="Q234" i="15"/>
  <c r="Q197" i="15" s="1"/>
  <c r="V234" i="15"/>
  <c r="G240" i="15"/>
  <c r="M240" i="15" s="1"/>
  <c r="I240" i="15"/>
  <c r="K240" i="15"/>
  <c r="O240" i="15"/>
  <c r="Q240" i="15"/>
  <c r="V240" i="15"/>
  <c r="G243" i="15"/>
  <c r="I243" i="15"/>
  <c r="K243" i="15"/>
  <c r="M243" i="15"/>
  <c r="O243" i="15"/>
  <c r="Q243" i="15"/>
  <c r="V243" i="15"/>
  <c r="G246" i="15"/>
  <c r="I246" i="15"/>
  <c r="K246" i="15"/>
  <c r="M246" i="15"/>
  <c r="O246" i="15"/>
  <c r="Q246" i="15"/>
  <c r="V246" i="15"/>
  <c r="G251" i="15"/>
  <c r="M251" i="15" s="1"/>
  <c r="I251" i="15"/>
  <c r="K251" i="15"/>
  <c r="O251" i="15"/>
  <c r="Q251" i="15"/>
  <c r="Q250" i="15" s="1"/>
  <c r="V251" i="15"/>
  <c r="V250" i="15" s="1"/>
  <c r="G254" i="15"/>
  <c r="M254" i="15" s="1"/>
  <c r="I254" i="15"/>
  <c r="K254" i="15"/>
  <c r="O254" i="15"/>
  <c r="Q254" i="15"/>
  <c r="V254" i="15"/>
  <c r="G257" i="15"/>
  <c r="M257" i="15" s="1"/>
  <c r="I257" i="15"/>
  <c r="K257" i="15"/>
  <c r="O257" i="15"/>
  <c r="O250" i="15" s="1"/>
  <c r="Q257" i="15"/>
  <c r="V257" i="15"/>
  <c r="G261" i="15"/>
  <c r="I261" i="15"/>
  <c r="K261" i="15"/>
  <c r="M261" i="15"/>
  <c r="O261" i="15"/>
  <c r="Q261" i="15"/>
  <c r="V261" i="15"/>
  <c r="G264" i="15"/>
  <c r="I264" i="15"/>
  <c r="K264" i="15"/>
  <c r="K250" i="15" s="1"/>
  <c r="M264" i="15"/>
  <c r="O264" i="15"/>
  <c r="Q264" i="15"/>
  <c r="V264" i="15"/>
  <c r="G267" i="15"/>
  <c r="I267" i="15"/>
  <c r="K267" i="15"/>
  <c r="M267" i="15"/>
  <c r="O267" i="15"/>
  <c r="Q267" i="15"/>
  <c r="V267" i="15"/>
  <c r="G270" i="15"/>
  <c r="M270" i="15" s="1"/>
  <c r="I270" i="15"/>
  <c r="I250" i="15" s="1"/>
  <c r="K270" i="15"/>
  <c r="O270" i="15"/>
  <c r="Q270" i="15"/>
  <c r="V270" i="15"/>
  <c r="G273" i="15"/>
  <c r="M273" i="15" s="1"/>
  <c r="I273" i="15"/>
  <c r="K273" i="15"/>
  <c r="O273" i="15"/>
  <c r="Q273" i="15"/>
  <c r="V273" i="15"/>
  <c r="G276" i="15"/>
  <c r="M276" i="15" s="1"/>
  <c r="I276" i="15"/>
  <c r="K276" i="15"/>
  <c r="O276" i="15"/>
  <c r="Q276" i="15"/>
  <c r="V276" i="15"/>
  <c r="G279" i="15"/>
  <c r="I279" i="15"/>
  <c r="K279" i="15"/>
  <c r="M279" i="15"/>
  <c r="O279" i="15"/>
  <c r="Q279" i="15"/>
  <c r="V279" i="15"/>
  <c r="G282" i="15"/>
  <c r="I282" i="15"/>
  <c r="K282" i="15"/>
  <c r="M282" i="15"/>
  <c r="O282" i="15"/>
  <c r="Q282" i="15"/>
  <c r="V282" i="15"/>
  <c r="G283" i="15"/>
  <c r="I283" i="15"/>
  <c r="K283" i="15"/>
  <c r="M283" i="15"/>
  <c r="O283" i="15"/>
  <c r="Q283" i="15"/>
  <c r="V283" i="15"/>
  <c r="G284" i="15"/>
  <c r="I284" i="15"/>
  <c r="G285" i="15"/>
  <c r="M285" i="15" s="1"/>
  <c r="M284" i="15" s="1"/>
  <c r="I285" i="15"/>
  <c r="K285" i="15"/>
  <c r="K284" i="15" s="1"/>
  <c r="O285" i="15"/>
  <c r="O284" i="15" s="1"/>
  <c r="Q285" i="15"/>
  <c r="Q284" i="15" s="1"/>
  <c r="V285" i="15"/>
  <c r="V284" i="15" s="1"/>
  <c r="I290" i="15"/>
  <c r="Q290" i="15"/>
  <c r="G291" i="15"/>
  <c r="G290" i="15" s="1"/>
  <c r="I291" i="15"/>
  <c r="K291" i="15"/>
  <c r="K290" i="15" s="1"/>
  <c r="M291" i="15"/>
  <c r="M290" i="15" s="1"/>
  <c r="O291" i="15"/>
  <c r="O290" i="15" s="1"/>
  <c r="Q291" i="15"/>
  <c r="V291" i="15"/>
  <c r="V290" i="15" s="1"/>
  <c r="G294" i="15"/>
  <c r="I294" i="15"/>
  <c r="K294" i="15"/>
  <c r="M294" i="15"/>
  <c r="O294" i="15"/>
  <c r="Q294" i="15"/>
  <c r="V294" i="15"/>
  <c r="G299" i="15"/>
  <c r="M299" i="15" s="1"/>
  <c r="I299" i="15"/>
  <c r="I298" i="15" s="1"/>
  <c r="K299" i="15"/>
  <c r="O299" i="15"/>
  <c r="Q299" i="15"/>
  <c r="Q298" i="15" s="1"/>
  <c r="V299" i="15"/>
  <c r="V298" i="15" s="1"/>
  <c r="G302" i="15"/>
  <c r="M302" i="15" s="1"/>
  <c r="I302" i="15"/>
  <c r="K302" i="15"/>
  <c r="O302" i="15"/>
  <c r="Q302" i="15"/>
  <c r="V302" i="15"/>
  <c r="G307" i="15"/>
  <c r="M307" i="15" s="1"/>
  <c r="I307" i="15"/>
  <c r="K307" i="15"/>
  <c r="O307" i="15"/>
  <c r="O298" i="15" s="1"/>
  <c r="Q307" i="15"/>
  <c r="V307" i="15"/>
  <c r="G312" i="15"/>
  <c r="I312" i="15"/>
  <c r="K312" i="15"/>
  <c r="M312" i="15"/>
  <c r="O312" i="15"/>
  <c r="Q312" i="15"/>
  <c r="V312" i="15"/>
  <c r="G316" i="15"/>
  <c r="I316" i="15"/>
  <c r="K316" i="15"/>
  <c r="M316" i="15"/>
  <c r="O316" i="15"/>
  <c r="Q316" i="15"/>
  <c r="V316" i="15"/>
  <c r="G320" i="15"/>
  <c r="I320" i="15"/>
  <c r="K320" i="15"/>
  <c r="K298" i="15" s="1"/>
  <c r="M320" i="15"/>
  <c r="O320" i="15"/>
  <c r="Q320" i="15"/>
  <c r="V320" i="15"/>
  <c r="G323" i="15"/>
  <c r="M323" i="15" s="1"/>
  <c r="I323" i="15"/>
  <c r="K323" i="15"/>
  <c r="O323" i="15"/>
  <c r="Q323" i="15"/>
  <c r="V323" i="15"/>
  <c r="G326" i="15"/>
  <c r="M326" i="15" s="1"/>
  <c r="I326" i="15"/>
  <c r="K326" i="15"/>
  <c r="O326" i="15"/>
  <c r="Q326" i="15"/>
  <c r="V326" i="15"/>
  <c r="G329" i="15"/>
  <c r="M329" i="15" s="1"/>
  <c r="I329" i="15"/>
  <c r="K329" i="15"/>
  <c r="O329" i="15"/>
  <c r="Q329" i="15"/>
  <c r="V329" i="15"/>
  <c r="G333" i="15"/>
  <c r="I333" i="15"/>
  <c r="K333" i="15"/>
  <c r="M333" i="15"/>
  <c r="O333" i="15"/>
  <c r="Q333" i="15"/>
  <c r="V333" i="15"/>
  <c r="G336" i="15"/>
  <c r="I336" i="15"/>
  <c r="K336" i="15"/>
  <c r="M336" i="15"/>
  <c r="O336" i="15"/>
  <c r="Q336" i="15"/>
  <c r="V336" i="15"/>
  <c r="G339" i="15"/>
  <c r="I339" i="15"/>
  <c r="K339" i="15"/>
  <c r="M339" i="15"/>
  <c r="O339" i="15"/>
  <c r="Q339" i="15"/>
  <c r="V339" i="15"/>
  <c r="G340" i="15"/>
  <c r="M340" i="15" s="1"/>
  <c r="I340" i="15"/>
  <c r="K340" i="15"/>
  <c r="O340" i="15"/>
  <c r="Q340" i="15"/>
  <c r="V340" i="15"/>
  <c r="G343" i="15"/>
  <c r="M343" i="15" s="1"/>
  <c r="I343" i="15"/>
  <c r="K343" i="15"/>
  <c r="O343" i="15"/>
  <c r="Q343" i="15"/>
  <c r="V343" i="15"/>
  <c r="G346" i="15"/>
  <c r="M346" i="15" s="1"/>
  <c r="I346" i="15"/>
  <c r="K346" i="15"/>
  <c r="O346" i="15"/>
  <c r="Q346" i="15"/>
  <c r="V346" i="15"/>
  <c r="G349" i="15"/>
  <c r="I349" i="15"/>
  <c r="K349" i="15"/>
  <c r="M349" i="15"/>
  <c r="O349" i="15"/>
  <c r="Q349" i="15"/>
  <c r="V349" i="15"/>
  <c r="G352" i="15"/>
  <c r="I352" i="15"/>
  <c r="K352" i="15"/>
  <c r="M352" i="15"/>
  <c r="O352" i="15"/>
  <c r="Q352" i="15"/>
  <c r="V352" i="15"/>
  <c r="G356" i="15"/>
  <c r="I356" i="15"/>
  <c r="K356" i="15"/>
  <c r="M356" i="15"/>
  <c r="O356" i="15"/>
  <c r="Q356" i="15"/>
  <c r="V356" i="15"/>
  <c r="G360" i="15"/>
  <c r="M360" i="15" s="1"/>
  <c r="I360" i="15"/>
  <c r="K360" i="15"/>
  <c r="O360" i="15"/>
  <c r="Q360" i="15"/>
  <c r="V360" i="15"/>
  <c r="G363" i="15"/>
  <c r="M363" i="15" s="1"/>
  <c r="I363" i="15"/>
  <c r="K363" i="15"/>
  <c r="O363" i="15"/>
  <c r="Q363" i="15"/>
  <c r="V363" i="15"/>
  <c r="G367" i="15"/>
  <c r="M367" i="15" s="1"/>
  <c r="I367" i="15"/>
  <c r="K367" i="15"/>
  <c r="O367" i="15"/>
  <c r="Q367" i="15"/>
  <c r="V367" i="15"/>
  <c r="G370" i="15"/>
  <c r="I370" i="15"/>
  <c r="K370" i="15"/>
  <c r="M370" i="15"/>
  <c r="O370" i="15"/>
  <c r="Q370" i="15"/>
  <c r="V370" i="15"/>
  <c r="G376" i="15"/>
  <c r="I376" i="15"/>
  <c r="K376" i="15"/>
  <c r="M376" i="15"/>
  <c r="O376" i="15"/>
  <c r="Q376" i="15"/>
  <c r="V376" i="15"/>
  <c r="G379" i="15"/>
  <c r="I379" i="15"/>
  <c r="K379" i="15"/>
  <c r="M379" i="15"/>
  <c r="O379" i="15"/>
  <c r="Q379" i="15"/>
  <c r="V379" i="15"/>
  <c r="G380" i="15"/>
  <c r="M380" i="15" s="1"/>
  <c r="I380" i="15"/>
  <c r="K380" i="15"/>
  <c r="O380" i="15"/>
  <c r="Q380" i="15"/>
  <c r="V380" i="15"/>
  <c r="G384" i="15"/>
  <c r="M384" i="15" s="1"/>
  <c r="I384" i="15"/>
  <c r="K384" i="15"/>
  <c r="O384" i="15"/>
  <c r="Q384" i="15"/>
  <c r="V384" i="15"/>
  <c r="G388" i="15"/>
  <c r="M388" i="15" s="1"/>
  <c r="I388" i="15"/>
  <c r="K388" i="15"/>
  <c r="O388" i="15"/>
  <c r="Q388" i="15"/>
  <c r="V388" i="15"/>
  <c r="G391" i="15"/>
  <c r="I391" i="15"/>
  <c r="K391" i="15"/>
  <c r="M391" i="15"/>
  <c r="O391" i="15"/>
  <c r="Q391" i="15"/>
  <c r="V391" i="15"/>
  <c r="G395" i="15"/>
  <c r="I395" i="15"/>
  <c r="K395" i="15"/>
  <c r="M395" i="15"/>
  <c r="O395" i="15"/>
  <c r="Q395" i="15"/>
  <c r="V395" i="15"/>
  <c r="G399" i="15"/>
  <c r="I399" i="15"/>
  <c r="K399" i="15"/>
  <c r="M399" i="15"/>
  <c r="O399" i="15"/>
  <c r="Q399" i="15"/>
  <c r="V399" i="15"/>
  <c r="G403" i="15"/>
  <c r="M403" i="15" s="1"/>
  <c r="I403" i="15"/>
  <c r="K403" i="15"/>
  <c r="O403" i="15"/>
  <c r="Q403" i="15"/>
  <c r="V403" i="15"/>
  <c r="G407" i="15"/>
  <c r="M407" i="15" s="1"/>
  <c r="I407" i="15"/>
  <c r="K407" i="15"/>
  <c r="O407" i="15"/>
  <c r="Q407" i="15"/>
  <c r="V407" i="15"/>
  <c r="G408" i="15"/>
  <c r="M408" i="15" s="1"/>
  <c r="I408" i="15"/>
  <c r="K408" i="15"/>
  <c r="O408" i="15"/>
  <c r="Q408" i="15"/>
  <c r="V408" i="15"/>
  <c r="G411" i="15"/>
  <c r="I411" i="15"/>
  <c r="K411" i="15"/>
  <c r="M411" i="15"/>
  <c r="O411" i="15"/>
  <c r="Q411" i="15"/>
  <c r="V411" i="15"/>
  <c r="G414" i="15"/>
  <c r="I414" i="15"/>
  <c r="K414" i="15"/>
  <c r="M414" i="15"/>
  <c r="O414" i="15"/>
  <c r="Q414" i="15"/>
  <c r="V414" i="15"/>
  <c r="K419" i="15"/>
  <c r="G420" i="15"/>
  <c r="G419" i="15" s="1"/>
  <c r="I420" i="15"/>
  <c r="I419" i="15" s="1"/>
  <c r="K420" i="15"/>
  <c r="O420" i="15"/>
  <c r="Q420" i="15"/>
  <c r="Q419" i="15" s="1"/>
  <c r="V420" i="15"/>
  <c r="V419" i="15" s="1"/>
  <c r="G429" i="15"/>
  <c r="M429" i="15" s="1"/>
  <c r="I429" i="15"/>
  <c r="K429" i="15"/>
  <c r="O429" i="15"/>
  <c r="Q429" i="15"/>
  <c r="V429" i="15"/>
  <c r="G431" i="15"/>
  <c r="M431" i="15" s="1"/>
  <c r="I431" i="15"/>
  <c r="K431" i="15"/>
  <c r="O431" i="15"/>
  <c r="O419" i="15" s="1"/>
  <c r="Q431" i="15"/>
  <c r="V431" i="15"/>
  <c r="G435" i="15"/>
  <c r="I435" i="15"/>
  <c r="K435" i="15"/>
  <c r="M435" i="15"/>
  <c r="O435" i="15"/>
  <c r="Q435" i="15"/>
  <c r="V435" i="15"/>
  <c r="G442" i="15"/>
  <c r="I442" i="15"/>
  <c r="K442" i="15"/>
  <c r="M442" i="15"/>
  <c r="O442" i="15"/>
  <c r="Q442" i="15"/>
  <c r="V442" i="15"/>
  <c r="G445" i="15"/>
  <c r="I445" i="15"/>
  <c r="K445" i="15"/>
  <c r="M445" i="15"/>
  <c r="O445" i="15"/>
  <c r="Q445" i="15"/>
  <c r="V445" i="15"/>
  <c r="G446" i="15"/>
  <c r="M446" i="15" s="1"/>
  <c r="I446" i="15"/>
  <c r="K446" i="15"/>
  <c r="O446" i="15"/>
  <c r="Q446" i="15"/>
  <c r="V446" i="15"/>
  <c r="G450" i="15"/>
  <c r="G451" i="15"/>
  <c r="M451" i="15" s="1"/>
  <c r="I451" i="15"/>
  <c r="I450" i="15" s="1"/>
  <c r="K451" i="15"/>
  <c r="O451" i="15"/>
  <c r="O450" i="15" s="1"/>
  <c r="Q451" i="15"/>
  <c r="Q450" i="15" s="1"/>
  <c r="V451" i="15"/>
  <c r="G454" i="15"/>
  <c r="I454" i="15"/>
  <c r="K454" i="15"/>
  <c r="M454" i="15"/>
  <c r="O454" i="15"/>
  <c r="Q454" i="15"/>
  <c r="V454" i="15"/>
  <c r="G457" i="15"/>
  <c r="I457" i="15"/>
  <c r="K457" i="15"/>
  <c r="K450" i="15" s="1"/>
  <c r="M457" i="15"/>
  <c r="O457" i="15"/>
  <c r="Q457" i="15"/>
  <c r="V457" i="15"/>
  <c r="G460" i="15"/>
  <c r="I460" i="15"/>
  <c r="K460" i="15"/>
  <c r="M460" i="15"/>
  <c r="O460" i="15"/>
  <c r="Q460" i="15"/>
  <c r="V460" i="15"/>
  <c r="G463" i="15"/>
  <c r="M463" i="15" s="1"/>
  <c r="I463" i="15"/>
  <c r="K463" i="15"/>
  <c r="O463" i="15"/>
  <c r="Q463" i="15"/>
  <c r="V463" i="15"/>
  <c r="G466" i="15"/>
  <c r="M466" i="15" s="1"/>
  <c r="I466" i="15"/>
  <c r="K466" i="15"/>
  <c r="O466" i="15"/>
  <c r="Q466" i="15"/>
  <c r="V466" i="15"/>
  <c r="V450" i="15" s="1"/>
  <c r="G470" i="15"/>
  <c r="G469" i="15" s="1"/>
  <c r="I470" i="15"/>
  <c r="K470" i="15"/>
  <c r="K469" i="15" s="1"/>
  <c r="M470" i="15"/>
  <c r="O470" i="15"/>
  <c r="O469" i="15" s="1"/>
  <c r="Q470" i="15"/>
  <c r="V470" i="15"/>
  <c r="V469" i="15" s="1"/>
  <c r="G473" i="15"/>
  <c r="I473" i="15"/>
  <c r="K473" i="15"/>
  <c r="M473" i="15"/>
  <c r="O473" i="15"/>
  <c r="Q473" i="15"/>
  <c r="V473" i="15"/>
  <c r="G474" i="15"/>
  <c r="I474" i="15"/>
  <c r="I469" i="15" s="1"/>
  <c r="K474" i="15"/>
  <c r="M474" i="15"/>
  <c r="O474" i="15"/>
  <c r="Q474" i="15"/>
  <c r="V474" i="15"/>
  <c r="G478" i="15"/>
  <c r="M478" i="15" s="1"/>
  <c r="I478" i="15"/>
  <c r="K478" i="15"/>
  <c r="O478" i="15"/>
  <c r="Q478" i="15"/>
  <c r="V478" i="15"/>
  <c r="G482" i="15"/>
  <c r="M482" i="15" s="1"/>
  <c r="I482" i="15"/>
  <c r="K482" i="15"/>
  <c r="O482" i="15"/>
  <c r="Q482" i="15"/>
  <c r="V482" i="15"/>
  <c r="G486" i="15"/>
  <c r="M486" i="15" s="1"/>
  <c r="I486" i="15"/>
  <c r="K486" i="15"/>
  <c r="O486" i="15"/>
  <c r="Q486" i="15"/>
  <c r="Q469" i="15" s="1"/>
  <c r="V486" i="15"/>
  <c r="G492" i="15"/>
  <c r="I492" i="15"/>
  <c r="K492" i="15"/>
  <c r="M492" i="15"/>
  <c r="O492" i="15"/>
  <c r="Q492" i="15"/>
  <c r="V492" i="15"/>
  <c r="G497" i="15"/>
  <c r="I497" i="15"/>
  <c r="K497" i="15"/>
  <c r="M497" i="15"/>
  <c r="O497" i="15"/>
  <c r="Q497" i="15"/>
  <c r="V497" i="15"/>
  <c r="G502" i="15"/>
  <c r="I502" i="15"/>
  <c r="K502" i="15"/>
  <c r="M502" i="15"/>
  <c r="O502" i="15"/>
  <c r="Q502" i="15"/>
  <c r="V502" i="15"/>
  <c r="G505" i="15"/>
  <c r="M505" i="15" s="1"/>
  <c r="I505" i="15"/>
  <c r="K505" i="15"/>
  <c r="O505" i="15"/>
  <c r="Q505" i="15"/>
  <c r="V505" i="15"/>
  <c r="G508" i="15"/>
  <c r="K508" i="15"/>
  <c r="V508" i="15"/>
  <c r="G509" i="15"/>
  <c r="M509" i="15" s="1"/>
  <c r="M508" i="15" s="1"/>
  <c r="I509" i="15"/>
  <c r="I508" i="15" s="1"/>
  <c r="K509" i="15"/>
  <c r="O509" i="15"/>
  <c r="O508" i="15" s="1"/>
  <c r="Q509" i="15"/>
  <c r="Q508" i="15" s="1"/>
  <c r="V509" i="15"/>
  <c r="G512" i="15"/>
  <c r="I512" i="15"/>
  <c r="K512" i="15"/>
  <c r="M512" i="15"/>
  <c r="O512" i="15"/>
  <c r="Q512" i="15"/>
  <c r="V512" i="15"/>
  <c r="M516" i="15"/>
  <c r="Q516" i="15"/>
  <c r="G517" i="15"/>
  <c r="G516" i="15" s="1"/>
  <c r="I517" i="15"/>
  <c r="I516" i="15" s="1"/>
  <c r="K517" i="15"/>
  <c r="K516" i="15" s="1"/>
  <c r="M517" i="15"/>
  <c r="O517" i="15"/>
  <c r="O516" i="15" s="1"/>
  <c r="Q517" i="15"/>
  <c r="V517" i="15"/>
  <c r="V516" i="15" s="1"/>
  <c r="AE521" i="15"/>
  <c r="AF521" i="15"/>
  <c r="G12" i="14"/>
  <c r="BA10" i="14"/>
  <c r="G8" i="14"/>
  <c r="V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AE12" i="14"/>
  <c r="AF12" i="14"/>
  <c r="G40" i="13"/>
  <c r="O8" i="13"/>
  <c r="G9" i="13"/>
  <c r="G8" i="13" s="1"/>
  <c r="I9" i="13"/>
  <c r="I8" i="13" s="1"/>
  <c r="K9" i="13"/>
  <c r="K8" i="13" s="1"/>
  <c r="M9" i="13"/>
  <c r="M8" i="13" s="1"/>
  <c r="O9" i="13"/>
  <c r="Q9" i="13"/>
  <c r="Q8" i="13" s="1"/>
  <c r="V9" i="13"/>
  <c r="V8" i="13" s="1"/>
  <c r="K10" i="13"/>
  <c r="G11" i="13"/>
  <c r="G10" i="13" s="1"/>
  <c r="I11" i="13"/>
  <c r="I10" i="13" s="1"/>
  <c r="K11" i="13"/>
  <c r="O11" i="13"/>
  <c r="O10" i="13" s="1"/>
  <c r="Q11" i="13"/>
  <c r="Q10" i="13" s="1"/>
  <c r="V11" i="13"/>
  <c r="V10" i="13" s="1"/>
  <c r="G12" i="13"/>
  <c r="M12" i="13" s="1"/>
  <c r="I12" i="13"/>
  <c r="K12" i="13"/>
  <c r="O12" i="13"/>
  <c r="Q12" i="13"/>
  <c r="V12" i="13"/>
  <c r="Q13" i="13"/>
  <c r="G14" i="13"/>
  <c r="G13" i="13" s="1"/>
  <c r="I14" i="13"/>
  <c r="I13" i="13" s="1"/>
  <c r="K14" i="13"/>
  <c r="K13" i="13" s="1"/>
  <c r="M14" i="13"/>
  <c r="M13" i="13" s="1"/>
  <c r="O14" i="13"/>
  <c r="O13" i="13" s="1"/>
  <c r="Q14" i="13"/>
  <c r="V14" i="13"/>
  <c r="V13" i="13" s="1"/>
  <c r="G16" i="13"/>
  <c r="G15" i="13" s="1"/>
  <c r="I16" i="13"/>
  <c r="I15" i="13" s="1"/>
  <c r="K16" i="13"/>
  <c r="K15" i="13" s="1"/>
  <c r="O16" i="13"/>
  <c r="O15" i="13" s="1"/>
  <c r="Q16" i="13"/>
  <c r="Q15" i="13" s="1"/>
  <c r="V16" i="13"/>
  <c r="V15" i="13" s="1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3" i="13"/>
  <c r="I23" i="13"/>
  <c r="K23" i="13"/>
  <c r="M23" i="13"/>
  <c r="O23" i="13"/>
  <c r="Q23" i="13"/>
  <c r="V23" i="13"/>
  <c r="G25" i="13"/>
  <c r="I25" i="13"/>
  <c r="K25" i="13"/>
  <c r="M25" i="13"/>
  <c r="O25" i="13"/>
  <c r="Q25" i="13"/>
  <c r="V25" i="13"/>
  <c r="G27" i="13"/>
  <c r="M27" i="13" s="1"/>
  <c r="I27" i="13"/>
  <c r="I26" i="13" s="1"/>
  <c r="K27" i="13"/>
  <c r="K26" i="13" s="1"/>
  <c r="O27" i="13"/>
  <c r="O26" i="13" s="1"/>
  <c r="Q27" i="13"/>
  <c r="Q26" i="13" s="1"/>
  <c r="V27" i="13"/>
  <c r="V26" i="13" s="1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I34" i="13"/>
  <c r="G35" i="13"/>
  <c r="M35" i="13" s="1"/>
  <c r="M34" i="13" s="1"/>
  <c r="I35" i="13"/>
  <c r="K35" i="13"/>
  <c r="K34" i="13" s="1"/>
  <c r="O35" i="13"/>
  <c r="O34" i="13" s="1"/>
  <c r="Q35" i="13"/>
  <c r="Q34" i="13" s="1"/>
  <c r="V35" i="13"/>
  <c r="V34" i="13" s="1"/>
  <c r="AE40" i="13"/>
  <c r="G14" i="12"/>
  <c r="G8" i="12"/>
  <c r="I8" i="12"/>
  <c r="G9" i="12"/>
  <c r="M9" i="12" s="1"/>
  <c r="M8" i="12" s="1"/>
  <c r="I9" i="12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AE14" i="12"/>
  <c r="I20" i="1"/>
  <c r="I19" i="1"/>
  <c r="I18" i="1"/>
  <c r="I17" i="1"/>
  <c r="F62" i="1"/>
  <c r="G62" i="1"/>
  <c r="G25" i="1" s="1"/>
  <c r="A25" i="1" s="1"/>
  <c r="H61" i="1"/>
  <c r="I61" i="1" s="1"/>
  <c r="H60" i="1"/>
  <c r="I60" i="1" s="1"/>
  <c r="H59" i="1"/>
  <c r="I59" i="1" s="1"/>
  <c r="H58" i="1"/>
  <c r="I58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H48" i="1"/>
  <c r="I48" i="1" s="1"/>
  <c r="H47" i="1"/>
  <c r="I47" i="1" s="1"/>
  <c r="H46" i="1"/>
  <c r="I46" i="1" s="1"/>
  <c r="H44" i="1"/>
  <c r="I44" i="1" s="1"/>
  <c r="H42" i="1"/>
  <c r="I42" i="1" s="1"/>
  <c r="H41" i="1"/>
  <c r="I41" i="1" s="1"/>
  <c r="H40" i="1"/>
  <c r="I40" i="1" s="1"/>
  <c r="H39" i="1"/>
  <c r="H62" i="1" s="1"/>
  <c r="J28" i="1"/>
  <c r="J26" i="1"/>
  <c r="G38" i="1"/>
  <c r="F38" i="1"/>
  <c r="J23" i="1"/>
  <c r="J24" i="1"/>
  <c r="J25" i="1"/>
  <c r="J27" i="1"/>
  <c r="E24" i="1"/>
  <c r="E26" i="1"/>
  <c r="I92" i="1" l="1"/>
  <c r="J90" i="1" s="1"/>
  <c r="G26" i="1"/>
  <c r="A26" i="1"/>
  <c r="G28" i="1"/>
  <c r="G23" i="1"/>
  <c r="M8" i="22"/>
  <c r="AF38" i="22"/>
  <c r="M12" i="21"/>
  <c r="M25" i="21"/>
  <c r="M18" i="21"/>
  <c r="M45" i="21"/>
  <c r="G45" i="21"/>
  <c r="G18" i="21"/>
  <c r="G12" i="21"/>
  <c r="G56" i="21"/>
  <c r="G23" i="21"/>
  <c r="AF59" i="21"/>
  <c r="M29" i="20"/>
  <c r="M11" i="20"/>
  <c r="M33" i="20"/>
  <c r="M21" i="20"/>
  <c r="M20" i="20" s="1"/>
  <c r="M9" i="20"/>
  <c r="M8" i="20" s="1"/>
  <c r="AF40" i="20"/>
  <c r="M24" i="19"/>
  <c r="M18" i="19"/>
  <c r="M11" i="19"/>
  <c r="M10" i="19" s="1"/>
  <c r="AF40" i="19"/>
  <c r="G16" i="19"/>
  <c r="M10" i="18"/>
  <c r="M19" i="18"/>
  <c r="M14" i="18"/>
  <c r="AF37" i="18"/>
  <c r="G19" i="18"/>
  <c r="G29" i="18"/>
  <c r="G17" i="18"/>
  <c r="M8" i="17"/>
  <c r="M71" i="17"/>
  <c r="M70" i="17" s="1"/>
  <c r="M39" i="17"/>
  <c r="M38" i="17" s="1"/>
  <c r="AF80" i="17"/>
  <c r="M15" i="17"/>
  <c r="M136" i="16"/>
  <c r="M73" i="16"/>
  <c r="G136" i="16"/>
  <c r="G17" i="16"/>
  <c r="M9" i="16"/>
  <c r="M8" i="16" s="1"/>
  <c r="M82" i="16"/>
  <c r="G62" i="16"/>
  <c r="M57" i="16"/>
  <c r="M51" i="16" s="1"/>
  <c r="M81" i="15"/>
  <c r="M469" i="15"/>
  <c r="M450" i="15"/>
  <c r="M197" i="15"/>
  <c r="M155" i="15"/>
  <c r="M298" i="15"/>
  <c r="M250" i="15"/>
  <c r="M420" i="15"/>
  <c r="M419" i="15" s="1"/>
  <c r="G298" i="15"/>
  <c r="G250" i="15"/>
  <c r="G155" i="15"/>
  <c r="M15" i="15"/>
  <c r="M8" i="15" s="1"/>
  <c r="M26" i="13"/>
  <c r="G34" i="13"/>
  <c r="G26" i="13"/>
  <c r="AF40" i="13"/>
  <c r="M11" i="13"/>
  <c r="M10" i="13" s="1"/>
  <c r="M16" i="13"/>
  <c r="M15" i="13" s="1"/>
  <c r="AF14" i="12"/>
  <c r="I21" i="1"/>
  <c r="J74" i="1"/>
  <c r="J77" i="1"/>
  <c r="J83" i="1"/>
  <c r="J89" i="1"/>
  <c r="J69" i="1"/>
  <c r="J72" i="1"/>
  <c r="J78" i="1"/>
  <c r="J81" i="1"/>
  <c r="J84" i="1"/>
  <c r="J87" i="1"/>
  <c r="J70" i="1"/>
  <c r="J73" i="1"/>
  <c r="J76" i="1"/>
  <c r="J79" i="1"/>
  <c r="J82" i="1"/>
  <c r="J85" i="1"/>
  <c r="J88" i="1"/>
  <c r="J91" i="1"/>
  <c r="J71" i="1"/>
  <c r="J80" i="1"/>
  <c r="J86" i="1"/>
  <c r="J75" i="1"/>
  <c r="I39" i="1"/>
  <c r="I62" i="1" s="1"/>
  <c r="J60" i="1" s="1"/>
  <c r="A23" i="1" l="1"/>
  <c r="J92" i="1"/>
  <c r="J61" i="1"/>
  <c r="J50" i="1"/>
  <c r="J39" i="1"/>
  <c r="J62" i="1" s="1"/>
  <c r="J49" i="1"/>
  <c r="J51" i="1"/>
  <c r="J40" i="1"/>
  <c r="J52" i="1"/>
  <c r="J41" i="1"/>
  <c r="J53" i="1"/>
  <c r="J42" i="1"/>
  <c r="J54" i="1"/>
  <c r="J43" i="1"/>
  <c r="J55" i="1"/>
  <c r="J44" i="1"/>
  <c r="J56" i="1"/>
  <c r="J45" i="1"/>
  <c r="J57" i="1"/>
  <c r="J46" i="1"/>
  <c r="J58" i="1"/>
  <c r="J47" i="1"/>
  <c r="J59" i="1"/>
  <c r="J48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45BB9C2A-5411-4A3F-96AC-6732909C97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B6FD8F4-B664-44CA-BE09-FE0AC9324C3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B6B48A31-A81B-45E7-889D-46872F83EC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8A3992-400C-46CA-92F7-7EEB47F1113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6A85B614-568A-4154-8499-B89B4DDB06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CB9F2F1-E819-45DA-9663-D71513BA99B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F8EA86A0-14DC-4D5C-96A5-2E1926B11A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F923058-8180-40F0-8493-318C012011E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4564A732-B6A8-4E69-A4CD-5022553457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4AFBA2C-7279-4F8B-9B77-DF50C58FA57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E76CE214-588C-42CD-9EB8-6B0E185A31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C9AFCD-F945-418A-8086-0B2646E2D9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B67E34D9-7722-411C-A5E5-8ABF0DADA45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5906D6-08F0-4289-86A2-5AA147747E8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090AA2A4-4FE1-4B53-BFDF-13B512D994F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43A8AB2-1F4F-4A95-8B83-42732E3B8FC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B1904001-DFA2-40F5-A552-304D6671BE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27A56ED-5D0A-4EE2-883C-FF65342624D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8B55E526-E1D8-46EA-AADB-C91A94F022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891727D-A2DB-4006-BE0E-9438BC8FFE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26BA5826-61D2-42B7-B05F-E79E6E59847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C6415F-9F1E-489B-8BA0-820F7329389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<sst xmlns="http://schemas.openxmlformats.org/spreadsheetml/2006/main" count="4812" uniqueCount="1157">
  <si>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</si>
  <si>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</si>
  <si>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</si>
  <si>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</si>
  <si>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</si>
  <si>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</si>
  <si>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</si>
  <si>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</si>
  <si>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</si>
  <si>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</si>
  <si>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</si>
  <si>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</si>
  <si>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</si>
  <si>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</si>
  <si>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</si>
  <si>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</si>
  <si>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</si>
  <si>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</si>
  <si>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</si>
  <si>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</si>
  <si>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</si>
  <si>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</si>
  <si>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</si>
  <si>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</si>
  <si>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</si>
  <si>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</si>
  <si>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</si>
  <si>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</si>
  <si>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</si>
  <si>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</si>
  <si>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</si>
  <si>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</si>
  <si>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</si>
  <si>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</si>
  <si>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</si>
  <si>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</si>
  <si>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</si>
  <si>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</si>
  <si>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</si>
  <si>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</si>
  <si>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</si>
  <si>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</si>
  <si>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</si>
  <si>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20051</t>
  </si>
  <si>
    <t>Most ev. č. BM-560, lávka Táborského nábřeží přes Svratku</t>
  </si>
  <si>
    <t>Statutární město Brno</t>
  </si>
  <si>
    <t>Dominikánské náměstí 196/1</t>
  </si>
  <si>
    <t>Brno-město</t>
  </si>
  <si>
    <t>60200</t>
  </si>
  <si>
    <t>44992785</t>
  </si>
  <si>
    <t>CZ44992785</t>
  </si>
  <si>
    <t>Projekční kancelář PRIS spol. s r.o.</t>
  </si>
  <si>
    <t>Osová 717/20</t>
  </si>
  <si>
    <t>Brno-Starý Lískovec</t>
  </si>
  <si>
    <t>62500</t>
  </si>
  <si>
    <t>46974806</t>
  </si>
  <si>
    <t>CZ46974806</t>
  </si>
  <si>
    <t>Stavba</t>
  </si>
  <si>
    <t>001</t>
  </si>
  <si>
    <t>Zdvihací zařízení</t>
  </si>
  <si>
    <t>1</t>
  </si>
  <si>
    <t>002</t>
  </si>
  <si>
    <t>Čerpací zařízení</t>
  </si>
  <si>
    <t>182</t>
  </si>
  <si>
    <t>DIO</t>
  </si>
  <si>
    <t>201</t>
  </si>
  <si>
    <t>Lávka</t>
  </si>
  <si>
    <t>301</t>
  </si>
  <si>
    <t>Přeložka vodovodu DN 600 OC - Poříčí</t>
  </si>
  <si>
    <t>302</t>
  </si>
  <si>
    <t>Přepojení uliční vpusti stávající dešťové kanalizace</t>
  </si>
  <si>
    <t>401</t>
  </si>
  <si>
    <t>Přípojka NN</t>
  </si>
  <si>
    <t>402</t>
  </si>
  <si>
    <t>VO - Osvětlení lávky</t>
  </si>
  <si>
    <t>403</t>
  </si>
  <si>
    <t>VO - Přeložka kabelů VO - Poříčí</t>
  </si>
  <si>
    <t>404</t>
  </si>
  <si>
    <t>SSZ – Stranová přeložka kabelů SSZ</t>
  </si>
  <si>
    <t>OVN</t>
  </si>
  <si>
    <t>Ostatní a vedlejší ...</t>
  </si>
  <si>
    <t>Celkem za stavbu</t>
  </si>
  <si>
    <t>CZK</t>
  </si>
  <si>
    <t>Rekapitulace dílů</t>
  </si>
  <si>
    <t>Typ dílu</t>
  </si>
  <si>
    <t>0</t>
  </si>
  <si>
    <t>Všeobecné konstrukce a práce</t>
  </si>
  <si>
    <t>Zemní práce</t>
  </si>
  <si>
    <t>132</t>
  </si>
  <si>
    <t>rýh</t>
  </si>
  <si>
    <t>2</t>
  </si>
  <si>
    <t>Zakládání</t>
  </si>
  <si>
    <t>Základy</t>
  </si>
  <si>
    <t>Základy a zvláštní zakládání</t>
  </si>
  <si>
    <t>22-M</t>
  </si>
  <si>
    <t>Montáže technologických zařízení pro dopravní stavby</t>
  </si>
  <si>
    <t>3</t>
  </si>
  <si>
    <t>Svislé a kompletní konstrukce</t>
  </si>
  <si>
    <t>4</t>
  </si>
  <si>
    <t>Vodorovné konstrukce</t>
  </si>
  <si>
    <t>5</t>
  </si>
  <si>
    <t>Komunikace pozemní</t>
  </si>
  <si>
    <t>6</t>
  </si>
  <si>
    <t>Úpravy povrchů, podlahy a osazování výplní</t>
  </si>
  <si>
    <t>8</t>
  </si>
  <si>
    <t>Potrubí</t>
  </si>
  <si>
    <t>Trubní vedení</t>
  </si>
  <si>
    <t>9</t>
  </si>
  <si>
    <t>Ostatní konstrukce a práce, bourání</t>
  </si>
  <si>
    <t>96</t>
  </si>
  <si>
    <t>Bourání konstrukcí</t>
  </si>
  <si>
    <t>997</t>
  </si>
  <si>
    <t>Přesun sutě</t>
  </si>
  <si>
    <t>HZS</t>
  </si>
  <si>
    <t>Hodinové zúčtovací sazby</t>
  </si>
  <si>
    <t>7</t>
  </si>
  <si>
    <t>Přidružená stavební výroba</t>
  </si>
  <si>
    <t>711</t>
  </si>
  <si>
    <t>Izolace proti vodě, vlhkosti a plynům</t>
  </si>
  <si>
    <t>74</t>
  </si>
  <si>
    <t>Elektroinstalace - silnoproud</t>
  </si>
  <si>
    <t>767</t>
  </si>
  <si>
    <t>Konstrukce zámečnické</t>
  </si>
  <si>
    <t>ON</t>
  </si>
  <si>
    <t>VN</t>
  </si>
  <si>
    <t>#TypZaznamu#</t>
  </si>
  <si>
    <t>STA</t>
  </si>
  <si>
    <t>PRO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</si>
  <si>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</si>
  <si>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</si>
  <si>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</si>
  <si>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</si>
  <si>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</si>
  <si>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</si>
  <si>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</si>
  <si>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</si>
  <si>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</si>
  <si>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</si>
  <si>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</si>
  <si>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</si>
  <si>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</si>
  <si>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</si>
  <si>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</si>
  <si>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</si>
  <si>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</si>
  <si>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</si>
  <si>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</si>
  <si>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</si>
  <si>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</si>
  <si>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</si>
  <si>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</si>
  <si>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</si>
  <si>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</si>
  <si>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</si>
  <si>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22001</t>
  </si>
  <si>
    <t>Montáž strojní technologie a elektrotechnologie zdvíhacího zařízení</t>
  </si>
  <si>
    <t>kus</t>
  </si>
  <si>
    <t>Vlastní</t>
  </si>
  <si>
    <t>Indiv</t>
  </si>
  <si>
    <t>OPN</t>
  </si>
  <si>
    <t>Běžná</t>
  </si>
  <si>
    <t>POL13_0</t>
  </si>
  <si>
    <t>Provedení dle PD.</t>
  </si>
  <si>
    <t>POP</t>
  </si>
  <si>
    <t>140332.R00</t>
  </si>
  <si>
    <t>dodávka strojní technologie a elektrotechnologie zdvíhacího zařízení</t>
  </si>
  <si>
    <t>kpl</t>
  </si>
  <si>
    <t>Agregovaná položka</t>
  </si>
  <si>
    <t>POL2_</t>
  </si>
  <si>
    <t>SUM</t>
  </si>
  <si>
    <t>Poznámky uchazeče k zadání</t>
  </si>
  <si>
    <t>POPUZIV</t>
  </si>
  <si>
    <t>END</t>
  </si>
  <si>
    <t>17481OA0</t>
  </si>
  <si>
    <t>ZÁSYP JAM A RÝH Z NAKUPOVANÝCH MATERIÁLŮ</t>
  </si>
  <si>
    <t>M3</t>
  </si>
  <si>
    <t>RTS 23/ I</t>
  </si>
  <si>
    <t>EXP 22</t>
  </si>
  <si>
    <t>13273OA0</t>
  </si>
  <si>
    <t>HLOUBENÍ RÝH ŠÍŘ DO 2M PAŽ I NEPAŽ TŘ. I</t>
  </si>
  <si>
    <t>13273BOA0</t>
  </si>
  <si>
    <t>HLOUBENÍ RÝH ŠÍŘ DO 2M PAŽ I NEPAŽ TŘ. I - DOPRAVA</t>
  </si>
  <si>
    <t>M3KM</t>
  </si>
  <si>
    <t>45157OA0</t>
  </si>
  <si>
    <t>PODKLADNÍ A VÝPLŇOVÉ VRSTVY Z KAMENIVA TĚŽENÉHO</t>
  </si>
  <si>
    <t>55344901T</t>
  </si>
  <si>
    <t>svod nerez 100mm</t>
  </si>
  <si>
    <t>m</t>
  </si>
  <si>
    <t>Specifikace</t>
  </si>
  <si>
    <t>POL3_0</t>
  </si>
  <si>
    <t xml:space="preserve">14,57*(2,75+1,0) : </t>
  </si>
  <si>
    <t>VV</t>
  </si>
  <si>
    <t>54,638</t>
  </si>
  <si>
    <t>702312OA0</t>
  </si>
  <si>
    <t>ZAKRYTÍ KABELŮ VÝSTRAŽNOU FÓLIÍ ŠÍŘKY PŘES 20 DO 40 CM</t>
  </si>
  <si>
    <t>M</t>
  </si>
  <si>
    <t>34571352T</t>
  </si>
  <si>
    <t>trubka elektroinstalační ohebná dvouplášťová korugovaná (chránička) D 52/63mm, HDPE+LDPE</t>
  </si>
  <si>
    <t>34571355T</t>
  </si>
  <si>
    <t>trubka elektroinstalační ohebná dvouplášťová korugovaná (chránička) D 94/110mm, HDPE+LDPE</t>
  </si>
  <si>
    <t>747212OA0</t>
  </si>
  <si>
    <t>CELKOVÁ PROHLÍDKA, ZKOUŠENÍ, MĚŘENÍ A VYHOTOVENÍ VÝCHOZÍ REVIZNÍ ZPRÁVY, PRO OBJEM IN PŘES 100 DO 500 TIS. KČ</t>
  </si>
  <si>
    <t>KUS</t>
  </si>
  <si>
    <t>72410OA0</t>
  </si>
  <si>
    <t>ČERPADLA</t>
  </si>
  <si>
    <t>742H42OA0</t>
  </si>
  <si>
    <t>KABEL NN ČTYŘ- A PĚTIŽÍLOVÝ CU FLEXIBILNÍ OD 4 DO 16 MM2</t>
  </si>
  <si>
    <t>742K12OA0</t>
  </si>
  <si>
    <t>UKONČENÍ DVOU AŽ PĚTIŽÍLOVÉHO KABELU V ROZVADĚČI NEBO NA PŘÍSTROJI OD 4 DO 16 MM2</t>
  </si>
  <si>
    <t>742L22OA0</t>
  </si>
  <si>
    <t>UKONČENÍ DVOU AŽ PĚTIŽÍLOVÉHO KABELU KABELOVOU SPOJKOU OD 4 DO 16 MM2</t>
  </si>
  <si>
    <t>742P13OA0</t>
  </si>
  <si>
    <t>ZATAŽENÍ KABELU DO CHRÁNIČKY - KABEL DO 4 KG/M</t>
  </si>
  <si>
    <t>747511OA0</t>
  </si>
  <si>
    <t>ZKOUŠKY VODIČŮ A KABELŮ NN PRŮŘEZU ŽÍLY DO 5X25 MM2</t>
  </si>
  <si>
    <t>747701OA0</t>
  </si>
  <si>
    <t>DOKONČOVACÍ MONTÁŽNÍ PRÁCE NA ELEKTRICKÉM ZAŘÍZENÍ</t>
  </si>
  <si>
    <t>HOD</t>
  </si>
  <si>
    <t>936943141T00</t>
  </si>
  <si>
    <t>Montáž odvodnění mostu z potrubí nerezového DN 200</t>
  </si>
  <si>
    <t>Práce</t>
  </si>
  <si>
    <t>POL1_</t>
  </si>
  <si>
    <t xml:space="preserve">2,75+1,0 : </t>
  </si>
  <si>
    <t>3,75</t>
  </si>
  <si>
    <t>005211030R</t>
  </si>
  <si>
    <t xml:space="preserve">Dočasná dopravní opatření </t>
  </si>
  <si>
    <t>Soubor</t>
  </si>
  <si>
    <t>VRN</t>
  </si>
  <si>
    <t>POL99_8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</si>
  <si>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</si>
  <si>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113107331</t>
  </si>
  <si>
    <t>Odstranění podkladu z betonu prostého tl přes 100 do 150 mm strojně pl do 50 m2</t>
  </si>
  <si>
    <t>m2</t>
  </si>
  <si>
    <t>URS</t>
  </si>
  <si>
    <t>ÚRS 23 01</t>
  </si>
  <si>
    <t>POL1_1</t>
  </si>
  <si>
    <t xml:space="preserve">"pilotážní plošina" 7,55*8+5,5*12 : </t>
  </si>
  <si>
    <t>126,4</t>
  </si>
  <si>
    <t>113107342</t>
  </si>
  <si>
    <t>Odstranění podkladu živičného tl přes 50 do 100 mm strojně pl do 50 m2</t>
  </si>
  <si>
    <t xml:space="preserve">"Výkop konstrukčních vrstev vozovky s obsahem asf." 165,6 : </t>
  </si>
  <si>
    <t>165,6</t>
  </si>
  <si>
    <t>113151111</t>
  </si>
  <si>
    <t>Rozebrání zpevněných ploch ze silničních dílců</t>
  </si>
  <si>
    <t>113152111</t>
  </si>
  <si>
    <t>Odstranění podkladů zpevněných ploch z kameniva těženého</t>
  </si>
  <si>
    <t>m3</t>
  </si>
  <si>
    <t xml:space="preserve">"panelová cesta" 342*0,1 : </t>
  </si>
  <si>
    <t xml:space="preserve">"podsyp ŠD" 18*2*0,2 : </t>
  </si>
  <si>
    <t>41,4</t>
  </si>
  <si>
    <t>113154114</t>
  </si>
  <si>
    <t>Frézování živičného krytu tl 100 mm pruh š 0,5 m pl do 500 m2 bez překážek v trase</t>
  </si>
  <si>
    <t xml:space="preserve">"tl. 120 mm" 72*0,2 : </t>
  </si>
  <si>
    <t>14,4</t>
  </si>
  <si>
    <t>113154122</t>
  </si>
  <si>
    <t>Frézování živičného krytu tl 40 mm pruh š přes 0,5 do 1 m pl do 500 m2 bez překážek v trase</t>
  </si>
  <si>
    <t xml:space="preserve">"obrusná vrstva" 72*3,3 : </t>
  </si>
  <si>
    <t>237,6</t>
  </si>
  <si>
    <t>113154124</t>
  </si>
  <si>
    <t>Frézování živičného krytu tl 100 mm pruh š přes 0,5 do 1 m pl do 500 m2 bez překážek v trase</t>
  </si>
  <si>
    <t xml:space="preserve">"tl. 270 mm" 72*2,3*2,7 : </t>
  </si>
  <si>
    <t>447,12</t>
  </si>
  <si>
    <t>113202111</t>
  </si>
  <si>
    <t>Vytrhání obrub krajníků obrubníků stojatých</t>
  </si>
  <si>
    <t xml:space="preserve">72 : </t>
  </si>
  <si>
    <t>72</t>
  </si>
  <si>
    <t>131251104</t>
  </si>
  <si>
    <t>Hloubení jam nezapažených v hornině třídy těžitelnosti I skupiny 3 objem do 500 m3 strojně</t>
  </si>
  <si>
    <t xml:space="preserve">"OP1" 190,32 : </t>
  </si>
  <si>
    <t xml:space="preserve">"OZ" 33,15 : </t>
  </si>
  <si>
    <t xml:space="preserve">"OP2" 389,184 : </t>
  </si>
  <si>
    <t xml:space="preserve">"snížení terénu" 18,48*12,1*1+31,2*15,2*1 : </t>
  </si>
  <si>
    <t>1310,502</t>
  </si>
  <si>
    <t>132251101</t>
  </si>
  <si>
    <t>Hloubení rýh nezapažených š do 800 mm v hornině třídy těžitelnosti I skupiny 3 objem do 20 m3 strojně</t>
  </si>
  <si>
    <t xml:space="preserve">"odvodňovací potrubí" 0,8*0,5*8+0,75*0,5*2 : </t>
  </si>
  <si>
    <t>3,95</t>
  </si>
  <si>
    <t>153821115</t>
  </si>
  <si>
    <t>Osazení kotvy kabelové z pramenců nebo drátů pro nosnost přes 0,62 do 0,93 MN</t>
  </si>
  <si>
    <t>153822115</t>
  </si>
  <si>
    <t>Napnutí kabelových kotev při únosnosti kotvy přes 0,62 do 0,93 MN</t>
  </si>
  <si>
    <t xml:space="preserve">2*2 : </t>
  </si>
  <si>
    <t>13021209</t>
  </si>
  <si>
    <t>lano předpínací 15,7 1860 Mpa</t>
  </si>
  <si>
    <t>t</t>
  </si>
  <si>
    <t xml:space="preserve">48*3*7,850*3,14*(0,0157*0,0157)/4 : </t>
  </si>
  <si>
    <t>0,219</t>
  </si>
  <si>
    <t>153861111</t>
  </si>
  <si>
    <t>Průchodka konstrukcí pro kotvy D do 170 mm l do 1,5 m</t>
  </si>
  <si>
    <t>153861112</t>
  </si>
  <si>
    <t>Průchodka konstrukcí pro kotvy D do 170 mm l přes 1,5 do 3 m</t>
  </si>
  <si>
    <t xml:space="preserve">4 : </t>
  </si>
  <si>
    <t>162351104</t>
  </si>
  <si>
    <t>Vodorovné přemístění přes 500 do 1000 m výkopku/sypaniny z horniny třídy těžitelnosti I skupiny 1 až 3</t>
  </si>
  <si>
    <t xml:space="preserve">"hloubení jam" 1310,502 : </t>
  </si>
  <si>
    <t xml:space="preserve">"vrty piloty" 3,14*0,9*0,9/4*(2*12,8+12,5*3+13,1*3+13,1*2) : </t>
  </si>
  <si>
    <t xml:space="preserve">"přebytečná zemina odvodnění" 3,95 : </t>
  </si>
  <si>
    <t>1396,222</t>
  </si>
  <si>
    <t>162751119</t>
  </si>
  <si>
    <t>Příplatek k vodorovnému přemístění výkopku/sypaniny z horniny třídy těžitelnosti I skupiny 1 až 3 ZKD 1000 m přes 10000 m</t>
  </si>
  <si>
    <t xml:space="preserve">"hloubení jam" 1310,502*10 : </t>
  </si>
  <si>
    <t xml:space="preserve">"vrty piloty" 3,14*0,9*0,9/4*(2*12,8+12,5*3+13,1*3+13,1*2)*10 : </t>
  </si>
  <si>
    <t xml:space="preserve">"přebytečná zemina odvodnění" 0,95*10 : </t>
  </si>
  <si>
    <t>13932,223</t>
  </si>
  <si>
    <t>167151101</t>
  </si>
  <si>
    <t>Nakládání výkopku z hornin třídy těžitelnosti I skupiny 1 až 3 do 100 m3</t>
  </si>
  <si>
    <t xml:space="preserve">"hloubení" 1310,502 : </t>
  </si>
  <si>
    <t xml:space="preserve">"přebytečná zemina odvodnění" 0,95 : </t>
  </si>
  <si>
    <t>1397,172</t>
  </si>
  <si>
    <t>174151101</t>
  </si>
  <si>
    <t>Zásyp jam, šachet rýh nebo kolem objektů sypaninou se zhutněním</t>
  </si>
  <si>
    <t xml:space="preserve">"zásyp opěr a opěrné zídky" 304,404 : </t>
  </si>
  <si>
    <t>304,404</t>
  </si>
  <si>
    <t>58344199T</t>
  </si>
  <si>
    <t>Štěrkodrtě frakce 0-63 C</t>
  </si>
  <si>
    <t xml:space="preserve">304,404*2,1 : </t>
  </si>
  <si>
    <t>639,248</t>
  </si>
  <si>
    <t>175151101</t>
  </si>
  <si>
    <t>Obsypání potrubí strojně sypaninou bez prohození, uloženou do 3 m</t>
  </si>
  <si>
    <t xml:space="preserve">"obsyp odvodňovacího potrubí původní zeminou"3 : </t>
  </si>
  <si>
    <t>58337302</t>
  </si>
  <si>
    <t>štěrkopísek frakce 0/16</t>
  </si>
  <si>
    <t xml:space="preserve">"obsyp potrubí z nakupovaného materiálu" 0,95*2,1 : </t>
  </si>
  <si>
    <t>1,995</t>
  </si>
  <si>
    <t>224311114</t>
  </si>
  <si>
    <t>Vrty maloprofilové D přes 93 do 156 mm úklon do 45° hl 0 až 25 m hornina III a IV</t>
  </si>
  <si>
    <t xml:space="preserve">"vrty pro pramencové kotvy" 48 : </t>
  </si>
  <si>
    <t>48</t>
  </si>
  <si>
    <t>226213313</t>
  </si>
  <si>
    <t>Vrty velkoprofilové svislé zapažené D přes 850 do 1050 mm hl od 0 do 20 m hornina III</t>
  </si>
  <si>
    <t xml:space="preserve">"piloty OP2"13,1*3+13,1*2 : </t>
  </si>
  <si>
    <t xml:space="preserve">"piloty OP1" 12,8*2+12,5*3 : </t>
  </si>
  <si>
    <t>128,6</t>
  </si>
  <si>
    <t>24551750R</t>
  </si>
  <si>
    <t>hmota injektážní epoxidová pro trhliny 0,5-10mm</t>
  </si>
  <si>
    <t>litr</t>
  </si>
  <si>
    <t xml:space="preserve">30*48 : </t>
  </si>
  <si>
    <t>1440</t>
  </si>
  <si>
    <t>231112213</t>
  </si>
  <si>
    <t>Zřízení pilot svislých D přes 650 do 1250 mm hl od 0 do 20 m bez vytažení pažnic z betonu železového</t>
  </si>
  <si>
    <t>58933322</t>
  </si>
  <si>
    <t>beton C 30/37 X0 kamenivo frakce 0/8</t>
  </si>
  <si>
    <t xml:space="preserve">"piloty"(9,8*2+9*3+9*3+9,8*2)*3,14*0,9*0,9/4 : </t>
  </si>
  <si>
    <t>59,261</t>
  </si>
  <si>
    <t>231611114</t>
  </si>
  <si>
    <t>Výztuž pilot betonovaných do země ocel z betonářské oceli 10 505</t>
  </si>
  <si>
    <t xml:space="preserve">"výztuž pilot" 0,08*59,261 : </t>
  </si>
  <si>
    <t>4,741</t>
  </si>
  <si>
    <t>239111113</t>
  </si>
  <si>
    <t>Odbourání vrchní části znehodnocené výplně pilot D piloty přes 650 do 1250 mm</t>
  </si>
  <si>
    <t xml:space="preserve">10*0,5 : </t>
  </si>
  <si>
    <t>273321118</t>
  </si>
  <si>
    <t>Základové desky mostních konstrukcí ze ŽB C 30/37</t>
  </si>
  <si>
    <t xml:space="preserve">"OP1" 34,397 : </t>
  </si>
  <si>
    <t xml:space="preserve">"OP2" 34,873 : </t>
  </si>
  <si>
    <t xml:space="preserve">"opěrná zeď" 0,4*16,7 : </t>
  </si>
  <si>
    <t xml:space="preserve">"přístupový chodník" 2.2*0.315*17 : </t>
  </si>
  <si>
    <t>87,731</t>
  </si>
  <si>
    <t>273351121</t>
  </si>
  <si>
    <t>Zřízení bednění základových desek</t>
  </si>
  <si>
    <t xml:space="preserve">"opěrná zeď" (1+16.7+1+16.7)*0.4 : </t>
  </si>
  <si>
    <t xml:space="preserve">"opěry" 44,055+43,68 : </t>
  </si>
  <si>
    <t xml:space="preserve">"podkladní beton OP1 a OP2"(2.25+7.6+2.35+7.6+1.8+7.6+1.8+7.6)*0.15+(2.25+7.6+2.35+7.6+1.8+7.6+1.8+7.6)*0.15 : </t>
  </si>
  <si>
    <t xml:space="preserve">"opěrná zídka" (1.1+16.7+1.1+16.7)*0.15 : </t>
  </si>
  <si>
    <t xml:space="preserve">"pod svodidlem" (1.15+28+1.15+28)*0.15 : </t>
  </si>
  <si>
    <t xml:space="preserve">"podkladní beton deska přístup. chodníku" 1,5*0,1 : </t>
  </si>
  <si>
    <t xml:space="preserve">"přistupový chodník" (0.4+0.3)*17+3*0.315 : </t>
  </si>
  <si>
    <t>140,555</t>
  </si>
  <si>
    <t>273351122</t>
  </si>
  <si>
    <t>Odstranění bednění základových desek</t>
  </si>
  <si>
    <t xml:space="preserve">"podkladní beton OP1 a OP2" (2.25+7.6+2.35+7.6+1.8+7.6+1.8+7.6)*0.15+(2.25+7.6+2.35+7.6+1.8+7.6+1.8+7.6)*0.15 : </t>
  </si>
  <si>
    <t xml:space="preserve">"pod deskou příst. chodníku" 1,5*0,1 : </t>
  </si>
  <si>
    <t xml:space="preserve">"základ přístupového chodníku" (0.4+0.3)*17+3*0.315 : </t>
  </si>
  <si>
    <t>273361116</t>
  </si>
  <si>
    <t>Výztuž základových desek z betonářské oceli 10 505</t>
  </si>
  <si>
    <t>275121105</t>
  </si>
  <si>
    <t>Hranice podpěrná dočasná ze ŽB silničních dílců pl přes 3 do 6 m2 hl 2 m - zřízení</t>
  </si>
  <si>
    <t xml:space="preserve">"pod podpěrami v řece" 36 : </t>
  </si>
  <si>
    <t>36</t>
  </si>
  <si>
    <t>59381136</t>
  </si>
  <si>
    <t>panel silniční 2,00x1,00x0,15m</t>
  </si>
  <si>
    <t>275121106</t>
  </si>
  <si>
    <t>Hranice podpěrná dočasná ze ŽB silničních dílců pl přes 3 do 6 m2 hl 2 m - odstranění</t>
  </si>
  <si>
    <t>275311127</t>
  </si>
  <si>
    <t>Základové patky a bloky z betonu prostého C 25/30</t>
  </si>
  <si>
    <t xml:space="preserve">"zábradlí 5+3"0.35*0.35*0.65*(2+3) : </t>
  </si>
  <si>
    <t>0,398</t>
  </si>
  <si>
    <t>275351121</t>
  </si>
  <si>
    <t>Zřízení bednění základových patek</t>
  </si>
  <si>
    <t xml:space="preserve">"zábradlí 5+3"0.35*0.65*4*(2+3) : </t>
  </si>
  <si>
    <t>4,55</t>
  </si>
  <si>
    <t>275351122</t>
  </si>
  <si>
    <t>Odstranění bednění základových patek</t>
  </si>
  <si>
    <t>282602113</t>
  </si>
  <si>
    <t>Injektování povrchové vysokotlaké s dvojitým obturátorem mikropilot a kotev tlakem přes 2 do 4,5 MPa</t>
  </si>
  <si>
    <t>hod</t>
  </si>
  <si>
    <t xml:space="preserve">48 : </t>
  </si>
  <si>
    <t>291211111</t>
  </si>
  <si>
    <t>Zřízení plochy ze silničních panelů do lože tl 50 mm z kameniva</t>
  </si>
  <si>
    <t xml:space="preserve">"pod jeřábem" 2*1*36 : </t>
  </si>
  <si>
    <t xml:space="preserve">"příjezd jeřábu TN" 3*1*90 : </t>
  </si>
  <si>
    <t>342</t>
  </si>
  <si>
    <t>59381006</t>
  </si>
  <si>
    <t>panel silniční 3,00x1,00x0,215m</t>
  </si>
  <si>
    <t xml:space="preserve">"pod jeřábem, rozměr 2x1" 36*2/3 : </t>
  </si>
  <si>
    <t xml:space="preserve">"příjezd jeřábu TN" 90 : </t>
  </si>
  <si>
    <t>114</t>
  </si>
  <si>
    <t>317321118</t>
  </si>
  <si>
    <t>Mostní římsy ze ŽB C 30/37</t>
  </si>
  <si>
    <t xml:space="preserve">"Nová ŽB římsa na zídce" 0,19*24,5 : </t>
  </si>
  <si>
    <t>4,655</t>
  </si>
  <si>
    <t>317353121</t>
  </si>
  <si>
    <t>Bednění mostních říms všech tvarů - zřízení</t>
  </si>
  <si>
    <t xml:space="preserve">0,2*24,5*2+0,2*1*2 : </t>
  </si>
  <si>
    <t>10,2</t>
  </si>
  <si>
    <t>317353221</t>
  </si>
  <si>
    <t>Bednění mostních říms všech tvarů - odstranění</t>
  </si>
  <si>
    <t>317361116</t>
  </si>
  <si>
    <t>Výztuž mostních říms z betonářské oceli 10 505</t>
  </si>
  <si>
    <t xml:space="preserve">4,655*0,15 : </t>
  </si>
  <si>
    <t>0,698</t>
  </si>
  <si>
    <t>327323128</t>
  </si>
  <si>
    <t>Opěrné zdi a valy ze ŽB tř. C 30/37</t>
  </si>
  <si>
    <t xml:space="preserve">"opěrná zeď" 0,231*16,7 : </t>
  </si>
  <si>
    <t>3,858</t>
  </si>
  <si>
    <t>327351211</t>
  </si>
  <si>
    <t>Bednění opěrných zdí a valů svislých i skloněných zřízení</t>
  </si>
  <si>
    <t xml:space="preserve">(1.2+0.34)/2*16.7*2+1.2*0.3+0.34*0.3 : </t>
  </si>
  <si>
    <t>26,18</t>
  </si>
  <si>
    <t>327351221</t>
  </si>
  <si>
    <t>Bednění opěrných zdí a valů svislých i skloněných odstranění</t>
  </si>
  <si>
    <t>327361006</t>
  </si>
  <si>
    <t>Výztuž opěrných zdí a valů D 12 mm z betonářské oceli 10 505</t>
  </si>
  <si>
    <t xml:space="preserve">"opěrná zeď" 0,08*3,858 : </t>
  </si>
  <si>
    <t>0,309</t>
  </si>
  <si>
    <t>334323118</t>
  </si>
  <si>
    <t>Mostní opěry a úložné prahy ze ŽB C 30/37</t>
  </si>
  <si>
    <t xml:space="preserve">"OP1" 43,896 : </t>
  </si>
  <si>
    <t xml:space="preserve">"OP2" 49,643 : </t>
  </si>
  <si>
    <t>93,539</t>
  </si>
  <si>
    <t>334323318</t>
  </si>
  <si>
    <t>Mostní bloky ložisek ze ŽB C 30/37</t>
  </si>
  <si>
    <t xml:space="preserve">4*0,8*0,8*0,1 : </t>
  </si>
  <si>
    <t>0,256</t>
  </si>
  <si>
    <t>334351112</t>
  </si>
  <si>
    <t>Bednění systémové mostních opěr a úložných prahů z překližek pro ŽB - zřízení</t>
  </si>
  <si>
    <t xml:space="preserve">"OP1" 171,555 : </t>
  </si>
  <si>
    <t xml:space="preserve">"OP2" 212,962 : </t>
  </si>
  <si>
    <t>384,517</t>
  </si>
  <si>
    <t>334351211</t>
  </si>
  <si>
    <t>Bednění systémové mostních opěr a úložných prahů z překližek - odstranění</t>
  </si>
  <si>
    <t>334361216</t>
  </si>
  <si>
    <t>Výztuž dříků opěr z betonářské oceli 10 505</t>
  </si>
  <si>
    <t xml:space="preserve">"výztuž ddříků opěr" 93,539*0,12 : </t>
  </si>
  <si>
    <t>11,225</t>
  </si>
  <si>
    <t>3481711T00</t>
  </si>
  <si>
    <t>Dodávka a montáž protipovodňové zábrany hliníkové</t>
  </si>
  <si>
    <t xml:space="preserve">"protipovodňová zábrana hliníková" 3,17*0,8 : </t>
  </si>
  <si>
    <t>2,536</t>
  </si>
  <si>
    <t>42194OT0</t>
  </si>
  <si>
    <t>MOSTNÍ NOSNÉ DESKOVÉ KONSTR Z KOVU</t>
  </si>
  <si>
    <t>T</t>
  </si>
  <si>
    <t>položka zahrnuje:</t>
  </si>
  <si>
    <t xml:space="preserve"> - dílenská dokumentace, včetně technologického předpisu spojování,</t>
  </si>
  <si>
    <t>- dodání materiálu v požadované kvalitě a výroba konstrukce (včetně pomůcek, přípravků a</t>
  </si>
  <si>
    <t>prostředků pro výrobu) bez ohledu na náročnost a její hmotnost,</t>
  </si>
  <si>
    <t>- dodání spojovacího materiálu,</t>
  </si>
  <si>
    <t>- zřízení montážních a dilatačních spojů, spar, včetně potřebných úprav, vložek, opracování,</t>
  </si>
  <si>
    <t>očištění a ošetření,</t>
  </si>
  <si>
    <t>- podpěr. konstr. a lešení všech druhů pro montáž konstrukcí i doplňkových, včetně</t>
  </si>
  <si>
    <t>požadovaných otvorů, ochranných a bezpečnostních opatření a základů pro tyto konstrukce a</t>
  </si>
  <si>
    <t>lešení,</t>
  </si>
  <si>
    <t>- montáž konstrukce na staveništi, včetně montážních prostředků a pomůcek a zednických</t>
  </si>
  <si>
    <t>výpomocí,</t>
  </si>
  <si>
    <t>- výplň, těsnění a tmelení spar a spojů,</t>
  </si>
  <si>
    <t>- všechny druhy ocelového kotvení,</t>
  </si>
  <si>
    <t>- dílenskou přejímku a montážní prohlídku, včetně požadovaných dokladů,</t>
  </si>
  <si>
    <t>- zřízení kotevních otvorů nebo jam, nejsou-li částí jiné konstrukce,</t>
  </si>
  <si>
    <t>- osazení kotvení nebo přímo částí konstrukce do podpůrné konstrukce nebo do zeminy,</t>
  </si>
  <si>
    <t>- výplň kotevních otvorů (příp. podlití patních desek) maltou, betonem nebo jinou speciální</t>
  </si>
  <si>
    <t>hmotou, vyplnění jam zeminou,</t>
  </si>
  <si>
    <t>- veškeré druhy protikorozní ochrany a nátěry konstrukcí,</t>
  </si>
  <si>
    <t>- zvláštní spojovací prostředky, rozebíratelnost konstrukce,</t>
  </si>
  <si>
    <t>- ochranná opatření před účinky bludných proudů</t>
  </si>
  <si>
    <t>- ochranu před přepětím.</t>
  </si>
  <si>
    <t xml:space="preserve">"viz výkaz NOK" 55,843 : </t>
  </si>
  <si>
    <t>55,843</t>
  </si>
  <si>
    <t>428992111T00</t>
  </si>
  <si>
    <t>Osazení mostního ložiska elastomerového zatížení do 400 kN, včetně dodávky ložiska</t>
  </si>
  <si>
    <t xml:space="preserve">"elastomerové ložisko 200/250/83.5 - TYP B/C" 4 : </t>
  </si>
  <si>
    <t>433121121</t>
  </si>
  <si>
    <t>Osazení ŽB schodnic</t>
  </si>
  <si>
    <t xml:space="preserve">20 : </t>
  </si>
  <si>
    <t>20</t>
  </si>
  <si>
    <t>593737T00</t>
  </si>
  <si>
    <t>Schodišťový blok prefabrikovaný</t>
  </si>
  <si>
    <t>451315124</t>
  </si>
  <si>
    <t>Podkladní nebo výplňová vrstva z betonu C 12/15 tl do 150 mm</t>
  </si>
  <si>
    <t xml:space="preserve">"opěrná zídka" 1,1*16,7 : </t>
  </si>
  <si>
    <t xml:space="preserve">"pod svodidlem" 1,15*28 : </t>
  </si>
  <si>
    <t xml:space="preserve">"deska přístupového chodníku - výška 100 mm" 1,5*17*(2/3) : </t>
  </si>
  <si>
    <t>193,97</t>
  </si>
  <si>
    <t>451475121</t>
  </si>
  <si>
    <t>Podkladní vrstva plastbetonová samonivelační první vrstva tl 10 mm</t>
  </si>
  <si>
    <t xml:space="preserve">"Plastbeton pod ložiska vodící přípravky a zdvihací sloupy" 0,092*4+0,194*2+0,65*4 : </t>
  </si>
  <si>
    <t>3,356</t>
  </si>
  <si>
    <t>451475122</t>
  </si>
  <si>
    <t>Podkladní vrstva plastbetonová samonivelační každá další vrstva tl 10 mm</t>
  </si>
  <si>
    <t xml:space="preserve">"Plastbeton pod ložiska vodící přípravky a zdvihací sloupy"0,092*4+0,194*2+0,65*4*5 : </t>
  </si>
  <si>
    <t>13,756</t>
  </si>
  <si>
    <t>457311114</t>
  </si>
  <si>
    <t>Vyrovnávací nebo spádový beton C 12/15 včetně úpravy povrchu</t>
  </si>
  <si>
    <t xml:space="preserve">"schodiště" 0,9*0,2*5,9 : </t>
  </si>
  <si>
    <t xml:space="preserve">"podkladní beton opěr" 0,352*7,6+0,27*7,9+0,352*7,9+0,27*7,9 : </t>
  </si>
  <si>
    <t>10,784</t>
  </si>
  <si>
    <t>564831111</t>
  </si>
  <si>
    <t>Podklad ze štěrkodrtě ŠD plochy přes 100 m2 tl 100 mm</t>
  </si>
  <si>
    <t xml:space="preserve">"podklad pod provizorní panel rovnaninu" 342 : </t>
  </si>
  <si>
    <t>564861111</t>
  </si>
  <si>
    <t>Podklad ze štěrkodrtě ŠD plochy přes 100 m2 tl 200 mm</t>
  </si>
  <si>
    <t xml:space="preserve">18*2 : </t>
  </si>
  <si>
    <t>564871111</t>
  </si>
  <si>
    <t>Podklad ze štěrkodrtě ŠD plochy přes 100 m2 tl 250 mm</t>
  </si>
  <si>
    <t xml:space="preserve">"zámková dlažba" 68 : </t>
  </si>
  <si>
    <t xml:space="preserve">"vozovka" 165,6 : </t>
  </si>
  <si>
    <t>233,6</t>
  </si>
  <si>
    <t>564962111</t>
  </si>
  <si>
    <t>Podklad z mechanicky zpevněného kameniva MZK tl 200 mm</t>
  </si>
  <si>
    <t xml:space="preserve">165,6 : </t>
  </si>
  <si>
    <t>565186111</t>
  </si>
  <si>
    <t>Asfaltový beton vrstva podkladní ACP 22 (obalované kamenivo OKH) tl 150 mm š do 3 m</t>
  </si>
  <si>
    <t>573111112</t>
  </si>
  <si>
    <t>Postřik živičný infiltrační s posypem z asfaltu množství 1 kg/m2</t>
  </si>
  <si>
    <t>573211108</t>
  </si>
  <si>
    <t>Postřik živičný spojovací z asfaltu v množství 0,40 kg/m2</t>
  </si>
  <si>
    <t xml:space="preserve">422,2+180 : </t>
  </si>
  <si>
    <t>602,2</t>
  </si>
  <si>
    <t>576133211</t>
  </si>
  <si>
    <t>Asfaltový koberec mastixový SMA 11 (AKMS) tl 40 mm š do 3 m</t>
  </si>
  <si>
    <t xml:space="preserve">422,2 : </t>
  </si>
  <si>
    <t>422,2</t>
  </si>
  <si>
    <t>577175132</t>
  </si>
  <si>
    <t>Asfaltový beton vrstva ložní ACL 16 (ABH) tl. 80 mm š do 3 m z modifikovaného asfaltu</t>
  </si>
  <si>
    <t xml:space="preserve">180 : </t>
  </si>
  <si>
    <t>180</t>
  </si>
  <si>
    <t>596211111</t>
  </si>
  <si>
    <t>Kladení zámkové dlažby komunikací pro pěší ručně tl 60 mm skupiny A pl přes 50 do 100 m2</t>
  </si>
  <si>
    <t xml:space="preserve">"zámková dlažba + reliéfní dlažba" 64+4 : </t>
  </si>
  <si>
    <t>68</t>
  </si>
  <si>
    <t>59245226</t>
  </si>
  <si>
    <t>dlažba tvar obdélník betonová pro nevidomé 200x100x80mm barevná</t>
  </si>
  <si>
    <t>59245030</t>
  </si>
  <si>
    <t>dlažba tvar čtverec betonová 200x200x80mm přírodní</t>
  </si>
  <si>
    <t>632664131R</t>
  </si>
  <si>
    <t>Přímopochozí stěrková izolace betonové podlahy mostu - PMMA</t>
  </si>
  <si>
    <t xml:space="preserve">"deska" 2,2*17 : </t>
  </si>
  <si>
    <t xml:space="preserve">"mostovka" 40*3,75 : </t>
  </si>
  <si>
    <t>187,4</t>
  </si>
  <si>
    <t>899102112</t>
  </si>
  <si>
    <t>Osazení poklopů litinových nebo ocelových včetně rámů pro třídu zatížení A15, A50</t>
  </si>
  <si>
    <t xml:space="preserve">"poklop litinový vodotěsný" 2 : </t>
  </si>
  <si>
    <t>286619350</t>
  </si>
  <si>
    <t>poklop šachtový litinový  750/1350 mm</t>
  </si>
  <si>
    <t xml:space="preserve">"vodotěsný litinový poklop 750/1350 mm"2 : </t>
  </si>
  <si>
    <t>911121311</t>
  </si>
  <si>
    <t>Montáž ocelového zábradli při opravách mostů</t>
  </si>
  <si>
    <t xml:space="preserve">"Zábradlí 1-5" 17,3+9,45+16,5+22,7+2,9 : </t>
  </si>
  <si>
    <t>68,85</t>
  </si>
  <si>
    <t>553915340</t>
  </si>
  <si>
    <t>zábradelní systém Pz s výplní ze svislých ocelových tyčí</t>
  </si>
  <si>
    <t xml:space="preserve">"zábradlí 1" 17,3 : </t>
  </si>
  <si>
    <t xml:space="preserve">"zábradlí 2" 9,45 : </t>
  </si>
  <si>
    <t>26,75</t>
  </si>
  <si>
    <t>553915320</t>
  </si>
  <si>
    <t>zábradelní systém Pz s výplní z vodorovných ocelových tyčí</t>
  </si>
  <si>
    <t xml:space="preserve">"zábradlí 3" 16,5 : </t>
  </si>
  <si>
    <t xml:space="preserve">"zábradlí 4" 21,6 : </t>
  </si>
  <si>
    <t>38,1</t>
  </si>
  <si>
    <t>553915300</t>
  </si>
  <si>
    <t>zábradelní systém Pz bez výplně</t>
  </si>
  <si>
    <t xml:space="preserve">"zábradlí 5" 2,9 : </t>
  </si>
  <si>
    <t>2,9</t>
  </si>
  <si>
    <t>911331111R</t>
  </si>
  <si>
    <t>Znovuosazení svodidla ocelového jednostranného silničního</t>
  </si>
  <si>
    <t xml:space="preserve">40 : </t>
  </si>
  <si>
    <t>40</t>
  </si>
  <si>
    <t>911381122</t>
  </si>
  <si>
    <t>Silniční svodidlo betonové jednostranné průběžné délky 4 m výšky 0,8 m</t>
  </si>
  <si>
    <t>911381136</t>
  </si>
  <si>
    <t>Silniční svodidlo betonové jednostranné koncové délky 4 m výšky 0,8 m</t>
  </si>
  <si>
    <t xml:space="preserve">8 : </t>
  </si>
  <si>
    <t>915111112</t>
  </si>
  <si>
    <t>Vodorovné dopravní značení dělící čáry souvislé š 125 mm retroreflexní bílá barva</t>
  </si>
  <si>
    <t xml:space="preserve">75 : </t>
  </si>
  <si>
    <t>75</t>
  </si>
  <si>
    <t>915221112</t>
  </si>
  <si>
    <t>Vodorovné dopravní značení vodící čáry souvislé š 250 mm retroreflexní bílý plast</t>
  </si>
  <si>
    <t xml:space="preserve">"š. 0,5 m" 5,6*2 : </t>
  </si>
  <si>
    <t>86,2</t>
  </si>
  <si>
    <t>915611111</t>
  </si>
  <si>
    <t>Předznačení vodorovného liniového značení</t>
  </si>
  <si>
    <t xml:space="preserve">59,2*3 : </t>
  </si>
  <si>
    <t>177,6</t>
  </si>
  <si>
    <t>916111122</t>
  </si>
  <si>
    <t>Osazení obruby z drobných kostek bez boční opěry do lože z betonu prostého</t>
  </si>
  <si>
    <t xml:space="preserve">"čtyřřádek" 4*72 : </t>
  </si>
  <si>
    <t>288</t>
  </si>
  <si>
    <t>58381007</t>
  </si>
  <si>
    <t>kostka štípaná dlažební žula drobná 8/10</t>
  </si>
  <si>
    <t>916131213</t>
  </si>
  <si>
    <t>Osazení silničního obrubníku betonového stojatého s boční opěrou do lože z betonu prostého</t>
  </si>
  <si>
    <t xml:space="preserve">72+4 : </t>
  </si>
  <si>
    <t>76</t>
  </si>
  <si>
    <t>59217031</t>
  </si>
  <si>
    <t>obrubník betonový silniční 1000x150x250mm</t>
  </si>
  <si>
    <t xml:space="preserve">76*1,02 "Přepočtené koeficientem množství : </t>
  </si>
  <si>
    <t>77,52</t>
  </si>
  <si>
    <t>916231212</t>
  </si>
  <si>
    <t>Osazení chodníkového obrubníku betonového stojatého bez boční opěry do lože z betonu prostého</t>
  </si>
  <si>
    <t xml:space="preserve">"schodiště" 5,9*2 : </t>
  </si>
  <si>
    <t>11,8</t>
  </si>
  <si>
    <t>59217017</t>
  </si>
  <si>
    <t>obrubník betonový chodníkový 1000x100x250mm</t>
  </si>
  <si>
    <t xml:space="preserve">11,8*1,02 "Přepočtené koeficientem množství : </t>
  </si>
  <si>
    <t>12,036</t>
  </si>
  <si>
    <t>919112222</t>
  </si>
  <si>
    <t>Řezání spár pro vytvoření komůrky š 15 mm hl 25 mm pro těsnící zálivku v živičném krytu</t>
  </si>
  <si>
    <t xml:space="preserve">"přístupový chodník" 42,8 : </t>
  </si>
  <si>
    <t xml:space="preserve">"vozovka" 72+5,8 : </t>
  </si>
  <si>
    <t>120,6</t>
  </si>
  <si>
    <t>919121121</t>
  </si>
  <si>
    <t>Těsnění spár zálivkou za studena pro komůrky š 15 mm hl 25 mm s těsnicím profilem</t>
  </si>
  <si>
    <t>919726123</t>
  </si>
  <si>
    <t>Geotextilie pro ochranu, separaci a filtraci netkaná měrná hm přes 300 do 500 g/m2</t>
  </si>
  <si>
    <t xml:space="preserve">0,95*17 : </t>
  </si>
  <si>
    <t>16,15</t>
  </si>
  <si>
    <t>931994101</t>
  </si>
  <si>
    <t>Těsnění pracovní spáry betonové konstrukce povrchovým těsnicím pásem</t>
  </si>
  <si>
    <t xml:space="preserve">"opěra 1+2" (2,81+7,0)*2*1*2 : </t>
  </si>
  <si>
    <t xml:space="preserve">"opěra 1+2" (1,24+7,0)*2*1*2 : </t>
  </si>
  <si>
    <t>72,2</t>
  </si>
  <si>
    <t>931994142</t>
  </si>
  <si>
    <t>Těsnění dilatační spáry betonové konstrukce polyuretanovým tmelem do pl 4,0 cm2</t>
  </si>
  <si>
    <t xml:space="preserve">2,2*4 : </t>
  </si>
  <si>
    <t>8,8</t>
  </si>
  <si>
    <t xml:space="preserve">"opěra 1+2" (3,46+7,6)*2*2*2 : </t>
  </si>
  <si>
    <t xml:space="preserve">"opěra 1+2" (0,3+7,6)*1*2*2 : </t>
  </si>
  <si>
    <t xml:space="preserve">"opěra 1" 9,2*2*1 : </t>
  </si>
  <si>
    <t xml:space="preserve">"opěra 2" 11,2*2*1 : </t>
  </si>
  <si>
    <t>160,88</t>
  </si>
  <si>
    <t>931994171</t>
  </si>
  <si>
    <t>Těsnění pracovní spáry betonové konstrukce asfaltovým izolačním pásem š do 500 mm</t>
  </si>
  <si>
    <t xml:space="preserve">"těsnění spáry OP1/navazující zeď" 2,2*2 : </t>
  </si>
  <si>
    <t>4,4</t>
  </si>
  <si>
    <t>933902011</t>
  </si>
  <si>
    <t>Zatěžovací zkoušky statické pro spojitý nosník prvního mostního pole rozpětí do 50 m</t>
  </si>
  <si>
    <t>936172125</t>
  </si>
  <si>
    <t>Osazení doplňkových konstrukcí mostního vybavení z oceli hmotnosti do 200 kg</t>
  </si>
  <si>
    <t xml:space="preserve">"vodicí přípravek - pevný" 1 : </t>
  </si>
  <si>
    <t xml:space="preserve">"vodicí přípravek - jednosměrný" 1 : </t>
  </si>
  <si>
    <t>4219401.R</t>
  </si>
  <si>
    <t>Atypická kovová výroba - vodicí přípravky</t>
  </si>
  <si>
    <t xml:space="preserve">0,341922 : </t>
  </si>
  <si>
    <t>0,342</t>
  </si>
  <si>
    <t>936941121</t>
  </si>
  <si>
    <t>Osazení nerezového odvodňovače izolace mostovky do plastbetonu</t>
  </si>
  <si>
    <t xml:space="preserve">5 : </t>
  </si>
  <si>
    <t>55344901R00</t>
  </si>
  <si>
    <t>Jímací kotlík nerez</t>
  </si>
  <si>
    <t>kg</t>
  </si>
  <si>
    <t xml:space="preserve">"nerezové jimací kotlíky" 33,755 : </t>
  </si>
  <si>
    <t>33,755</t>
  </si>
  <si>
    <t>936943141</t>
  </si>
  <si>
    <t xml:space="preserve">"odvodnění podesty OP1" 1,91 : </t>
  </si>
  <si>
    <t xml:space="preserve">"odvodnění mostu" 19,7 : </t>
  </si>
  <si>
    <t>21,61</t>
  </si>
  <si>
    <t>55344901</t>
  </si>
  <si>
    <t xml:space="preserve">"nástupní podesta OP1" 20,49 : </t>
  </si>
  <si>
    <t xml:space="preserve">"nerezové svody OP1+OP2" 146,377 : </t>
  </si>
  <si>
    <t>166,867</t>
  </si>
  <si>
    <t>936992121</t>
  </si>
  <si>
    <t>Montáž odvodnění mostu z plastového potrubí HDPE DN 150</t>
  </si>
  <si>
    <t xml:space="preserve">"op1"3,5+8+3,5 : </t>
  </si>
  <si>
    <t xml:space="preserve">"OP2" 11+3 : </t>
  </si>
  <si>
    <t>29</t>
  </si>
  <si>
    <t>28619324</t>
  </si>
  <si>
    <t>trubka kanalizační PE-HD D 160mm</t>
  </si>
  <si>
    <t>962021112</t>
  </si>
  <si>
    <t>Bourání mostních zdí a pilířů z kamene</t>
  </si>
  <si>
    <t xml:space="preserve">"nábřežní zeď" 0,588*24,5 : </t>
  </si>
  <si>
    <t>14,406</t>
  </si>
  <si>
    <t>966005311</t>
  </si>
  <si>
    <t>Rozebrání a odstranění silničního svodidla s jednou pásnicí</t>
  </si>
  <si>
    <t>977151111</t>
  </si>
  <si>
    <t>Jádrové vrty diamantovými korunkami do stavebních materiálů D do 35 mm</t>
  </si>
  <si>
    <t xml:space="preserve">"zábrana proti pádu OP2" 12*0,085 : </t>
  </si>
  <si>
    <t xml:space="preserve">"podpěra kompoz. roštu" 6*0,085 : </t>
  </si>
  <si>
    <t xml:space="preserve">"zábradlí 1-4" 31*0,1+20*0,12+0,16*12+0,12*12+0,12*33 : </t>
  </si>
  <si>
    <t>14,35</t>
  </si>
  <si>
    <t>997013501</t>
  </si>
  <si>
    <t>Odvoz suti a vybouraných hmot na skládku nebo meziskládku do 1 km se složením</t>
  </si>
  <si>
    <t xml:space="preserve">"kční vrstvy s asfaltem" 165,6*0,1*2,3 : </t>
  </si>
  <si>
    <t xml:space="preserve">"frézovaný asfalt"  (242,2*0,04+14,4*0,12+165,6*0,27)*2,3 : </t>
  </si>
  <si>
    <t xml:space="preserve">"obruby" 72*0,25*0,15*2,4 : </t>
  </si>
  <si>
    <t xml:space="preserve">"podsyp ŠD" 18*2*0,2*1,9 : </t>
  </si>
  <si>
    <t xml:space="preserve">"pilotážní plošina" 18,96*2,5 : </t>
  </si>
  <si>
    <t xml:space="preserve">"hlavy pilot" 10*0,5*3,14*0,9*0,9/4*2,5 : </t>
  </si>
  <si>
    <t xml:space="preserve">"nábřežní zeď" 0,588*24,5*2,3 : </t>
  </si>
  <si>
    <t>275,824</t>
  </si>
  <si>
    <t>997013509</t>
  </si>
  <si>
    <t>Příplatek k odvozu suti a vybouraných hmot na skládku ZKD 1 km přes 1 km</t>
  </si>
  <si>
    <t>Odkaz na mn. položky pořadí 115 : 275,82400*9</t>
  </si>
  <si>
    <t>979999982T00</t>
  </si>
  <si>
    <t>Poplatek za recyklaci betonu kusovost nad 1600 cm2 (skup.170101)</t>
  </si>
  <si>
    <t>47,4</t>
  </si>
  <si>
    <t>997013873</t>
  </si>
  <si>
    <t>Poplatek za uložení stavebního odpadu na recyklační skládce (skládkovné) zeminy a kamení zatříděného do Katalogu odpadů pod kódem 17 05 04</t>
  </si>
  <si>
    <t xml:space="preserve">"vrty piloty" 3,14*0,9*0,9/4*(2*12,8+12,5*3+13,1*3+13,1*2)*1,9 : </t>
  </si>
  <si>
    <t xml:space="preserve">"výkopy" 1310,502*2,1 : </t>
  </si>
  <si>
    <t xml:space="preserve">"přebytečná zemina odvodnění" 0,95*1,8 : </t>
  </si>
  <si>
    <t>2955,942</t>
  </si>
  <si>
    <t>997013875</t>
  </si>
  <si>
    <t>Poplatek za uložení stavebního odpadu na recyklační skládce (skládkovné) asfaltového bez obsahu dehtu zatříděného do Katalogu odpadů pod kódem 17 03 02</t>
  </si>
  <si>
    <t xml:space="preserve">129,094+38,088 : </t>
  </si>
  <si>
    <t>167,182</t>
  </si>
  <si>
    <t>997211611</t>
  </si>
  <si>
    <t>Nakládání suti na dopravní prostředky pro vodorovnou dopravu</t>
  </si>
  <si>
    <t>997R01</t>
  </si>
  <si>
    <t>Výzisk z materiálu uloženého do šrotu</t>
  </si>
  <si>
    <t>včetně všech souvisejících nákladů.</t>
  </si>
  <si>
    <t xml:space="preserve">"svodidla" -2,044 : </t>
  </si>
  <si>
    <t>-2,044</t>
  </si>
  <si>
    <t>711112001</t>
  </si>
  <si>
    <t>Provedení izolace proti zemní vlhkosti svislé za studena nátěrem penetračním</t>
  </si>
  <si>
    <t>POL1_7</t>
  </si>
  <si>
    <t xml:space="preserve">187,876 : </t>
  </si>
  <si>
    <t>187,876</t>
  </si>
  <si>
    <t>11163150</t>
  </si>
  <si>
    <t>lak penetrační asfaltový</t>
  </si>
  <si>
    <t xml:space="preserve">187,876*0,00034 "Přepočtené koeficientem množství : </t>
  </si>
  <si>
    <t>0,064</t>
  </si>
  <si>
    <t>711112002</t>
  </si>
  <si>
    <t>Provedení izolace proti zemní vlhkosti svislé za studena lakem asfaltovým</t>
  </si>
  <si>
    <t xml:space="preserve">187,876*2 : </t>
  </si>
  <si>
    <t>375,752</t>
  </si>
  <si>
    <t>11163152</t>
  </si>
  <si>
    <t>lak hydroizolační asfaltový</t>
  </si>
  <si>
    <t xml:space="preserve">375,752*0,00041 "Přepočtené koeficientem množství : </t>
  </si>
  <si>
    <t>0,154</t>
  </si>
  <si>
    <t>711491272</t>
  </si>
  <si>
    <t>Provedení doplňků izolace proti vodě na ploše svislé z textilií vrstva ochranná</t>
  </si>
  <si>
    <t>69311089</t>
  </si>
  <si>
    <t>geotextilie netkaná separační, ochranná, filtrační, drenážní PES 600g/m2</t>
  </si>
  <si>
    <t xml:space="preserve">187,876*1,05 "Přepočtené koeficientem množství : </t>
  </si>
  <si>
    <t>197,27</t>
  </si>
  <si>
    <t>767591001</t>
  </si>
  <si>
    <t>Montáž podlah nebo podest z kompozitních pochůzných litých roštů o hm do 15 kg/m2</t>
  </si>
  <si>
    <t xml:space="preserve">"zábrana proti pádu - kompozitní pororošt" 1,05*0,76 : </t>
  </si>
  <si>
    <t>0,798</t>
  </si>
  <si>
    <t>63126001</t>
  </si>
  <si>
    <t>rošt kompozitní pochůzný litý 44x44/13mm A15</t>
  </si>
  <si>
    <t>767995113</t>
  </si>
  <si>
    <t>Montáž atypických zámečnických konstrukcí hm přes 10 do 20 kg</t>
  </si>
  <si>
    <t xml:space="preserve">"zábrana proti pádu při zvedání lávky OP1 - nerez" 49,06*2 : </t>
  </si>
  <si>
    <t xml:space="preserve">"zábrana proti pádu při zvedání lávky OP2 - ocel" 37,93 : </t>
  </si>
  <si>
    <t>136,05</t>
  </si>
  <si>
    <t>76799R01</t>
  </si>
  <si>
    <t>Dodávka ocelových atyp. konstrukcí - zábrana proti pádu</t>
  </si>
  <si>
    <t xml:space="preserve">"ocel" 37,93 : </t>
  </si>
  <si>
    <t>37,93</t>
  </si>
  <si>
    <t>76799R02</t>
  </si>
  <si>
    <t>Dodávka atyp. konstrukcí - zábrana proti pádu - nerez</t>
  </si>
  <si>
    <t xml:space="preserve">"nerez" 49,06*2 : </t>
  </si>
  <si>
    <t>98,12</t>
  </si>
  <si>
    <t>767995114</t>
  </si>
  <si>
    <t>Montáž atypických zámečnických konstrukcí hm přes 20 do 50 kg</t>
  </si>
  <si>
    <t xml:space="preserve">"vodicí zarážky OP1 - ocel" 147,33*2 : </t>
  </si>
  <si>
    <t xml:space="preserve">"vodicí zarážky OP1 - nerez" 1,37*2 : </t>
  </si>
  <si>
    <t xml:space="preserve">"vodicí zarážky OP2 - ocel" 147,33*2+240,06*2 : </t>
  </si>
  <si>
    <t xml:space="preserve">"vodicí zarážky OP2 - nerez" 1,37*2+1,37*2 : </t>
  </si>
  <si>
    <t>1077,66</t>
  </si>
  <si>
    <t>767991R02</t>
  </si>
  <si>
    <t>Dodávka atyp. konstrukcí - vodicí zarážky - nerez</t>
  </si>
  <si>
    <t xml:space="preserve">"OP1" 1,37*2 : </t>
  </si>
  <si>
    <t xml:space="preserve">"OP2" 1,37*2*2 : </t>
  </si>
  <si>
    <t>8,22</t>
  </si>
  <si>
    <t>767991R01</t>
  </si>
  <si>
    <t>Dodávka ocelových atyp. konstrukcí - vodicí zarážky</t>
  </si>
  <si>
    <t xml:space="preserve">"OP1" 147,33*2 : </t>
  </si>
  <si>
    <t xml:space="preserve">"OP2" 147,33*2+240,06*2 : </t>
  </si>
  <si>
    <t>1069,44</t>
  </si>
  <si>
    <t>767995116</t>
  </si>
  <si>
    <t>Montáž atypických zámečnických konstrukcí hm přes 100 do 250 kg</t>
  </si>
  <si>
    <t xml:space="preserve">"úhelník 200/100/10 dl. 2,2 m OP1 / opěrná zeď" 101,64 : </t>
  </si>
  <si>
    <t>101,64</t>
  </si>
  <si>
    <t>13432000</t>
  </si>
  <si>
    <t>úhelník ocelový nerovnostranný jakost S235JR (11 375) 200x100x10mm</t>
  </si>
  <si>
    <t xml:space="preserve">0,10164 : </t>
  </si>
  <si>
    <t>0,102</t>
  </si>
  <si>
    <t>220060411</t>
  </si>
  <si>
    <t>Montáž těsnění kabelovodu tlakové pro kabelovod z plastických hmot</t>
  </si>
  <si>
    <t xml:space="preserve">"Izolovaný prostup kabelů do opěr" 4 : </t>
  </si>
  <si>
    <t>28318000R</t>
  </si>
  <si>
    <t>dodávka těsnění kabelových prostupů Dn 80</t>
  </si>
  <si>
    <t xml:space="preserve">"vodotěsné, plynotěsné na tlak do 2,5 bar" 4 : </t>
  </si>
  <si>
    <t>HZS4212</t>
  </si>
  <si>
    <t>Hodinová zúčtovací sazba revizní technik specialista</t>
  </si>
  <si>
    <t xml:space="preserve">"dokumentace, zkoušky, revize zvedacího zařízení" 80 : </t>
  </si>
  <si>
    <t>80</t>
  </si>
  <si>
    <t>114203103</t>
  </si>
  <si>
    <t>Rozebrání dlažeb z lomového kamene nebo betonových tvárnic do cementové malty</t>
  </si>
  <si>
    <t>131203101T00</t>
  </si>
  <si>
    <t>Hloubení jam v soudržných horninách třídy těžitelnosti I, skupiny 3 ručně</t>
  </si>
  <si>
    <t xml:space="preserve">2*1,5*1,5*2 : </t>
  </si>
  <si>
    <t>131251204</t>
  </si>
  <si>
    <t>Hloubení jam zapažených v hornině třídy těžitelnosti I skupiny 3 objem do 500 m3 strojně</t>
  </si>
  <si>
    <t xml:space="preserve">19,2*12,05 : </t>
  </si>
  <si>
    <t>231,36</t>
  </si>
  <si>
    <t>23217AOT0</t>
  </si>
  <si>
    <t>ŠTĚTOVÉ STĚNY BERANĚNÉ Z KOVOVÝCH DÍLCŮ DOČASNÉ (PLOCHA)</t>
  </si>
  <si>
    <t>M2</t>
  </si>
  <si>
    <t>e - zřízení stěny</t>
  </si>
  <si>
    <t>- opotřebení štětovnic, případně jejich ošetřování, řezání, nastavování a další úpravy</t>
  </si>
  <si>
    <t>- kleštiny, převázky. a další pomocné a doplňkové konstrukce</t>
  </si>
  <si>
    <t>- nastražení a zaberanění štětovnic do jakékoliv třídy horniny</t>
  </si>
  <si>
    <t>- veškerou dopravu, nájem, provoz a přemístění beranících zařízení a dalších mechanismů</t>
  </si>
  <si>
    <t>- lešení a podpěrné konstrukce pro práci a manipulaci beranících zařízení a dalších</t>
  </si>
  <si>
    <t>mechanismů</t>
  </si>
  <si>
    <t>- beranící plošiny vč. zemních prací, zpevnění, odvodnění a pod.</t>
  </si>
  <si>
    <t>- při provádění z lodi náklady na prám nebo lodi</t>
  </si>
  <si>
    <t>- těsnění stěny, je-li nutné</t>
  </si>
  <si>
    <t>- kotvení stěny, je-li nutné nebo vzepření, případně rozepření</t>
  </si>
  <si>
    <t>- vodící piloty nebo stabilizační hrázky</t>
  </si>
  <si>
    <t>- zhotovení koutových štětovnic</t>
  </si>
  <si>
    <t>- dílenská dokumentace, včetně technologického předpisu spojování,</t>
  </si>
  <si>
    <t>- jakákoliv doprava a manipulace dílců a montážních sestav, včetně dopravy konstrukce z</t>
  </si>
  <si>
    <t>výrobny na stavbu,</t>
  </si>
  <si>
    <t>- montážní dokumentace včetně technologického předpisu montáže,</t>
  </si>
  <si>
    <t>- veškeré druhy opracování povrchů, včetně úprav pod nátěry a pod izolaci,</t>
  </si>
  <si>
    <t>- veškeré druhy dílenských základů a základních nátěrů a povlaků,</t>
  </si>
  <si>
    <t>- dílenskou přejímku a montážní prohlídku, včetně požadovaných dokladů.</t>
  </si>
  <si>
    <t>17,6*8</t>
  </si>
  <si>
    <t>237171OT0</t>
  </si>
  <si>
    <t>VYTAŽENÍ ŠTĚTOVÝCH STĚN Z KOVOVÝCH DÍLCŮ (HMOTNOST)</t>
  </si>
  <si>
    <t>odstranění stěn včetně odvozu, očištění a uložení na skládku, ponížené o výzisk z OK.</t>
  </si>
  <si>
    <t>161151103</t>
  </si>
  <si>
    <t>Svislé přemístění výkopku z horniny třídy těžitelnosti I skupiny 1 až 3 hl výkopu přes 4 do 8 m</t>
  </si>
  <si>
    <t xml:space="preserve">0,7*231,36 : </t>
  </si>
  <si>
    <t>161,952</t>
  </si>
  <si>
    <t>162751117</t>
  </si>
  <si>
    <t>Vodorovné přemístění přes 9 000 do 10000 m výkopku/sypaniny z horniny třídy těžitelnosti I skupiny 1 až 3</t>
  </si>
  <si>
    <t>171201231</t>
  </si>
  <si>
    <t>Poplatek za uložení zeminy a kamení na recyklační skládce (skládkovné) kód odpadu 17 05 04</t>
  </si>
  <si>
    <t>171201231.1</t>
  </si>
  <si>
    <t>58344155</t>
  </si>
  <si>
    <t>štěrkodrť frakce 0/22</t>
  </si>
  <si>
    <t xml:space="preserve">2,1*175,956 : </t>
  </si>
  <si>
    <t>369,508</t>
  </si>
  <si>
    <t>452311131</t>
  </si>
  <si>
    <t>Podkladní desky z betonu prostého bez zvýšených nároků na prostředí tř. C 12/15 otevřený výkop</t>
  </si>
  <si>
    <t xml:space="preserve">2,76+0,99+1,302 : </t>
  </si>
  <si>
    <t>5,052</t>
  </si>
  <si>
    <t>452323161</t>
  </si>
  <si>
    <t>Podkladní bloky ze ŽB bez zvýšených nároků na prostředí tř. C 25/30 otevřený výkop</t>
  </si>
  <si>
    <t xml:space="preserve">2,801+3,775 : </t>
  </si>
  <si>
    <t>6,576</t>
  </si>
  <si>
    <t>452351101</t>
  </si>
  <si>
    <t>Bednění podkladních desek nebo bloků nebo sedlového lože otevřený výkop</t>
  </si>
  <si>
    <t>452368113</t>
  </si>
  <si>
    <t>Výztuž podkladních desek nebo bloků nebo pražců otevřený výkop z betonářské oceli 10 505</t>
  </si>
  <si>
    <t xml:space="preserve">(2,801+3,775)*0,12 : </t>
  </si>
  <si>
    <t>0,789</t>
  </si>
  <si>
    <t>894201121T00</t>
  </si>
  <si>
    <t>Dno šachet tl nad 200 mm z prostého betonu bez zvýšených nároků na prostředí tř. C 25/30</t>
  </si>
  <si>
    <t xml:space="preserve">7,6*1,9*0,3 : </t>
  </si>
  <si>
    <t>4,332</t>
  </si>
  <si>
    <t>892442123</t>
  </si>
  <si>
    <t>Tlaková zkouška vzduchem potrubí DN 600 těsnícím vakem kuželovým</t>
  </si>
  <si>
    <t>úsek</t>
  </si>
  <si>
    <t>892443122</t>
  </si>
  <si>
    <t>Proplach a dezinfekce vodovodního potrubí DN 600</t>
  </si>
  <si>
    <t xml:space="preserve">12,75+2*0,35 : </t>
  </si>
  <si>
    <t>13,45</t>
  </si>
  <si>
    <t>894302161</t>
  </si>
  <si>
    <t>Stěny šachet tl nad 200 mm ze ŽB bez zvýšených nároků na prostředí tř. C 25/30</t>
  </si>
  <si>
    <t xml:space="preserve">2*0,3*(7,3+1,6)*1,5+4*0,2*0,8*0,75 : </t>
  </si>
  <si>
    <t>8,49</t>
  </si>
  <si>
    <t>894302193</t>
  </si>
  <si>
    <t>Příplatek za tloušťku stěn šachet ze ŽB do 200 mm</t>
  </si>
  <si>
    <t>894302261</t>
  </si>
  <si>
    <t>Strop šachet ze ŽB bez zvýšených nároků na prostředí tř. C 25/30</t>
  </si>
  <si>
    <t>894502201</t>
  </si>
  <si>
    <t>Bednění stěn šachet pravoúhlých nebo vícehranných oboustranné</t>
  </si>
  <si>
    <t>894503111a</t>
  </si>
  <si>
    <t>Bednění deskových stropů šachet</t>
  </si>
  <si>
    <t xml:space="preserve">7*1,3 : </t>
  </si>
  <si>
    <t>9,1</t>
  </si>
  <si>
    <t>894608112</t>
  </si>
  <si>
    <t>Výztuž šachet z betonářské oceli 10 505</t>
  </si>
  <si>
    <t xml:space="preserve">(2*4,332+8,01)*0,12 : </t>
  </si>
  <si>
    <t>2,001</t>
  </si>
  <si>
    <t>898121129</t>
  </si>
  <si>
    <t>Sanace vodovodního potrubí DN 600 polyuretanový nástřik tl.2,4 mm</t>
  </si>
  <si>
    <t>899104112</t>
  </si>
  <si>
    <t>Osazení poklopů litinových nebo ocelových včetně rámů pro třídu zatížení D400, E600</t>
  </si>
  <si>
    <t>28661935</t>
  </si>
  <si>
    <t>poklop šachtový litinový DN 600 pro třídu zatížení D400</t>
  </si>
  <si>
    <t>59224187</t>
  </si>
  <si>
    <t>prstenec šachtový vyrovnávací betonový 625x120x100mm</t>
  </si>
  <si>
    <t>899104112.1</t>
  </si>
  <si>
    <t>Stupadla do šachet ocelová s PE povlakem vidlicová pro přímé zabudování do hmoždinek</t>
  </si>
  <si>
    <t xml:space="preserve">10 : </t>
  </si>
  <si>
    <t>10</t>
  </si>
  <si>
    <t>899623151</t>
  </si>
  <si>
    <t>Obetonování potrubí nebo zdiva stok betonem prostým tř. C 16/20 v otevřeném výkopu</t>
  </si>
  <si>
    <t>899623151.1</t>
  </si>
  <si>
    <t>Bednění pro obetonování potrubí otevřený výkop</t>
  </si>
  <si>
    <t xml:space="preserve">7*0,8 : </t>
  </si>
  <si>
    <t>5,6</t>
  </si>
  <si>
    <t>899643192</t>
  </si>
  <si>
    <t>Příplatek za bednění pro obetonování potrubí ve štole</t>
  </si>
  <si>
    <t>899722113</t>
  </si>
  <si>
    <t>Krytí potrubí z plastů výstražnou fólií z PVC 34cm</t>
  </si>
  <si>
    <t xml:space="preserve">2*13,45 : </t>
  </si>
  <si>
    <t>26,9</t>
  </si>
  <si>
    <t>86358OT0</t>
  </si>
  <si>
    <t>POTRUBÍ Z TRUB OCELOVÝCH DN DO 600MM</t>
  </si>
  <si>
    <t>položky pro zhotovení potrubí platí bez ohledu na sklon.</t>
  </si>
  <si>
    <t>zahrnuje:</t>
  </si>
  <si>
    <t>- výrobní dokumentaci (včetně technologického předpisu)</t>
  </si>
  <si>
    <t>- dodání veškerého trubního a pomocného materiálu (trouby, trubky, tvarovky, spojovací a</t>
  </si>
  <si>
    <t>těsnící materiál a pod.), podpěrných, závěsných a upevňovacích prvků, včetně potřebných</t>
  </si>
  <si>
    <t>úprav</t>
  </si>
  <si>
    <t>- úprava a příprava podkladu a podpěr, očištění a ošetření podkladu a podpěr</t>
  </si>
  <si>
    <t>- zřízení plně funkčního potrubí, kompletní soustavy, podle příslušného technologického</t>
  </si>
  <si>
    <t>předpisu</t>
  </si>
  <si>
    <t>- zřízení potrubí i jednotlivých částí po etapách, včetně pracovních spar a spojů, pracovního</t>
  </si>
  <si>
    <t>zaslepení konců a pod.</t>
  </si>
  <si>
    <t>- úprava prostupů, průchodů šachtami a komorami, okolí podpěr a vyústění, zaústění,</t>
  </si>
  <si>
    <t>napojení, vyvedení a upevnění odpad. výustí</t>
  </si>
  <si>
    <t>- ochrana potrubí nátěrem (vč. úpravy povrchu), případně izolací, nejsou-li tyto práce</t>
  </si>
  <si>
    <t>předmětem jiné položky</t>
  </si>
  <si>
    <t>- úprava, očištění a ošetření prostoru kolem potrubí</t>
  </si>
  <si>
    <t>- položky platí pro práce prováděné v prostoru zapaženém i nezapaženém a i v kolektorech,</t>
  </si>
  <si>
    <t>chráničkách</t>
  </si>
  <si>
    <t>- položky zahrnují i práce spojené s nutnými obtoky, převáděním a čerpáním vody</t>
  </si>
  <si>
    <t>- opláštění dle dokumentace a nutné opravy opláštění při jeho poškození</t>
  </si>
  <si>
    <t>969158OT0</t>
  </si>
  <si>
    <t>VYBOURÁNÍ POTRUBÍ DN DO 600MM VODOVODNÍCH</t>
  </si>
  <si>
    <t>- položka zahrnuje veškerou manipulaci s vybouranou sutí a hmotami včetně uložení na skládku, poplatek za skládku a další práce plynoucí z technologického předpisu a z platných předpisů.</t>
  </si>
  <si>
    <t xml:space="preserve">14,4*2,5 : </t>
  </si>
  <si>
    <t>R9460000</t>
  </si>
  <si>
    <t>997321511</t>
  </si>
  <si>
    <t>Vodorovná doprava suti a vybouraných hmot po suchu do 1 km</t>
  </si>
  <si>
    <t>Odkaz na mn. položky pořadí 36 : 36,00000</t>
  </si>
  <si>
    <t>1,747</t>
  </si>
  <si>
    <t>997321519</t>
  </si>
  <si>
    <t>Příplatek ZKD 1 km vodorovné dopravy suti a vybouraných hmot po suchu</t>
  </si>
  <si>
    <t>Odkaz na mn. položky pořadí 38 : 37,74700*9</t>
  </si>
  <si>
    <t>997321611</t>
  </si>
  <si>
    <t>Nakládání nebo překládání suti a vybouraných hmot</t>
  </si>
  <si>
    <t>Odkaz na mn. položky pořadí 38 : 37,74700</t>
  </si>
  <si>
    <t xml:space="preserve">21*2*1 : </t>
  </si>
  <si>
    <t>42</t>
  </si>
  <si>
    <t>132254202</t>
  </si>
  <si>
    <t>Hloubení zapažených rýh š do 2000 mm v hornině třídy těžitelnosti I skupiny 3 objem do 50 m3</t>
  </si>
  <si>
    <t xml:space="preserve">16*1*2,5+1*1*1,85 : </t>
  </si>
  <si>
    <t>41,85</t>
  </si>
  <si>
    <t>151811131</t>
  </si>
  <si>
    <t>Osazení pažicího boxu hl výkopu do 4 m š do 1,2 m</t>
  </si>
  <si>
    <t xml:space="preserve">2*16*2,5+3*1,1*1,85+2,5*1 : </t>
  </si>
  <si>
    <t>88,605</t>
  </si>
  <si>
    <t>151811231</t>
  </si>
  <si>
    <t>Odstranění pažicího boxu hl výkopu do 4 m š do 1,2 m</t>
  </si>
  <si>
    <t xml:space="preserve">83,85*1 : </t>
  </si>
  <si>
    <t>83,85</t>
  </si>
  <si>
    <t xml:space="preserve">2,1*53,393 : </t>
  </si>
  <si>
    <t>112,125</t>
  </si>
  <si>
    <t>171201231.2</t>
  </si>
  <si>
    <t xml:space="preserve">16*1*0,5 : </t>
  </si>
  <si>
    <t>58337331</t>
  </si>
  <si>
    <t>štěrkopísek frakce 0/22</t>
  </si>
  <si>
    <t xml:space="preserve">2,1*8 : </t>
  </si>
  <si>
    <t>16,8</t>
  </si>
  <si>
    <t>451572111</t>
  </si>
  <si>
    <t>Lože pod potrubí otevřený výkop z kameniva drobného těženého</t>
  </si>
  <si>
    <t xml:space="preserve">16*1*0,1 : </t>
  </si>
  <si>
    <t>1,6</t>
  </si>
  <si>
    <t>810391811</t>
  </si>
  <si>
    <t>Bourání stávajícího potrubí z betonu DN přes 200 do 400</t>
  </si>
  <si>
    <t xml:space="preserve">27 : </t>
  </si>
  <si>
    <t>27</t>
  </si>
  <si>
    <t>871353121</t>
  </si>
  <si>
    <t>Montáž kanalizačního potrubí z PVC těsněné gumovým kroužkem otevřený výkop sklon do 20 % DN 200</t>
  </si>
  <si>
    <t xml:space="preserve">16 : </t>
  </si>
  <si>
    <t>16</t>
  </si>
  <si>
    <t>28612029</t>
  </si>
  <si>
    <t>trubka kanalizační PVC plnostěnná třívrstvá DN 200x6000mm SN16</t>
  </si>
  <si>
    <t>890411851</t>
  </si>
  <si>
    <t>Bourání šachet z prefabrikovaných skruží strojně obestavěného prostoru do 1,5 m3</t>
  </si>
  <si>
    <t xml:space="preserve">1 : </t>
  </si>
  <si>
    <t>892351111</t>
  </si>
  <si>
    <t>Tlaková zkouška vodou potrubí DN 150 nebo 200</t>
  </si>
  <si>
    <t>892372111</t>
  </si>
  <si>
    <t>Zabezpečení konců potrubí DN do 300 při tlakových zkouškách vodou</t>
  </si>
  <si>
    <t>894812613</t>
  </si>
  <si>
    <t>Vyříznutí a utěsnění otvoru ve stěně šachty DN 200</t>
  </si>
  <si>
    <t>895941311T00</t>
  </si>
  <si>
    <t>Zřízení vpusti uliční z dílců typ UVB - 50</t>
  </si>
  <si>
    <t>59223852</t>
  </si>
  <si>
    <t>dno pro uliční vpusť s kalovou prohlubní betonové 450x300x50mm</t>
  </si>
  <si>
    <t>59223854</t>
  </si>
  <si>
    <t>skruž pro uliční vpusť s výtokovým otvorem PVC betonová 450x350x50mm</t>
  </si>
  <si>
    <t>59223858</t>
  </si>
  <si>
    <t>skruž pro uliční vpusť horní betonová 450x570x50mm</t>
  </si>
  <si>
    <t>59223864</t>
  </si>
  <si>
    <t>prstenec pro uliční vpusť vyrovnávací betonový 390x60x130mm</t>
  </si>
  <si>
    <t>899204112</t>
  </si>
  <si>
    <t>Osazení mříží litinových včetně rámů a košů na bahno pro třídu zatížení D400, E600</t>
  </si>
  <si>
    <t>55242320</t>
  </si>
  <si>
    <t>mříž vtoková litinová plochá 500x500mm</t>
  </si>
  <si>
    <t>59223871</t>
  </si>
  <si>
    <t>koš vysoký pro uliční vpusti žárově Pz plech pro rám 500/500mm</t>
  </si>
  <si>
    <t>899231111</t>
  </si>
  <si>
    <t>Výšková úprava uličního vstupu nebo vpusti do 200 mm zvýšením mříže</t>
  </si>
  <si>
    <t>899331111</t>
  </si>
  <si>
    <t>Výšková úprava uličního vstupu nebo vpusti do 200 mm zvýšením poklopu</t>
  </si>
  <si>
    <t xml:space="preserve">2,5*(27*0,125+0,425*2) : </t>
  </si>
  <si>
    <t>10,563</t>
  </si>
  <si>
    <t>Odkaz na mn. položky pořadí 31 : 10,56300*9</t>
  </si>
  <si>
    <t>015111OA0</t>
  </si>
  <si>
    <t>POPLATKY ZA LIKVIDACŮ ODPADŮ NEKONTAMINOVANÝCH - 17 05 04  VYTĚŽENÉ ZEMINY A HORNINY -  I. TŘÍDA TĚŽITELNOSTI</t>
  </si>
  <si>
    <t>11090OA0</t>
  </si>
  <si>
    <t>VŠEOBECNÉ VYKLIZENÍ OSTATNÍCH PLOCH</t>
  </si>
  <si>
    <t>18090OA0</t>
  </si>
  <si>
    <t>VŠEOBECNÉ ÚPRAVY OSTATNÍCH PLOCH</t>
  </si>
  <si>
    <t>702211OA0</t>
  </si>
  <si>
    <t>KABELOVÁ CHRÁNIČKA ZEMNÍ DN DO 100 MM</t>
  </si>
  <si>
    <t>702212OA0</t>
  </si>
  <si>
    <t>KABELOVÁ CHRÁNIČKA ZEMNÍ DN PŘES 100 DO 200 MM</t>
  </si>
  <si>
    <t>709210OA0</t>
  </si>
  <si>
    <t>KŘIŽOVATKA KABELOVÝCH VEDENÍ SE STÁVAJÍCÍ INŽENÝRSKOU SÍTÍ (KABELEM, POTRUBÍM APOD.)</t>
  </si>
  <si>
    <t>743F21OA0</t>
  </si>
  <si>
    <t>SKŘÍŇ ELEKTROMĚROVÁ V KOMPAKTNÍM PILÍŘI PRO PŘÍMÉ MĚŘENÍ DO 80 A JEDNOSAZBOVÉ VČETNĚ VÝSTROJE</t>
  </si>
  <si>
    <t>744634OA0</t>
  </si>
  <si>
    <t>JISTIČ TŘÍPÓLOVÝ (10 KA) OD 25 DO 40 A</t>
  </si>
  <si>
    <t>744I01OA0</t>
  </si>
  <si>
    <t>POJISTKOVÁ VLOŽKA DO 160 A</t>
  </si>
  <si>
    <t>747705OA0</t>
  </si>
  <si>
    <t>MANIPULACE NA ZAŘÍZENÍCH PROVÁDĚNÉ PROVOZOVATELEM</t>
  </si>
  <si>
    <t>742H12OA0</t>
  </si>
  <si>
    <t>KABEL NN ČTYŘ- A PĚTIŽÍLOVÝ CU S PLASTOVOU IZOLACÍ OD 4 DO 16 MM2</t>
  </si>
  <si>
    <t>742P15OA0</t>
  </si>
  <si>
    <t>OZNAČOVACÍ ŠTÍTEK NA KABEL</t>
  </si>
  <si>
    <t>13173OA0</t>
  </si>
  <si>
    <t>HLOUBENÍ JAM ZAPAŽ I NEPAŽ TŘ. I</t>
  </si>
  <si>
    <t>13173BOA0</t>
  </si>
  <si>
    <t>HLOUBENÍ JAM ZAPAŽ I NEPAŽ TŘ. I - DOPRAVA</t>
  </si>
  <si>
    <t>272314OA0</t>
  </si>
  <si>
    <t>ZÁKLADY Z PROSTÉHO BETONU DO C25/30</t>
  </si>
  <si>
    <t>742F12OA0</t>
  </si>
  <si>
    <t>KABEL NN NEBO VODIČ JEDNOŽÍLOVÝ CU S PLASTOVOU IZOLACÍ OD 4 DO 16 MM2</t>
  </si>
  <si>
    <t>743554OA0</t>
  </si>
  <si>
    <t>SVÍTIDLO VENKOVNÍ VŠEOBECNÉ LED, MIN. IP 44, DO 50W</t>
  </si>
  <si>
    <t>741811OA0</t>
  </si>
  <si>
    <t>UZEMŇOVACÍ VODIČ NA POVRCHU FEZN DO 120 MM2</t>
  </si>
  <si>
    <t>Důležitá</t>
  </si>
  <si>
    <t>741C05OA0</t>
  </si>
  <si>
    <t>SPOJOVÁNÍ UZEMŇOVACÍCH VODIČŮ</t>
  </si>
  <si>
    <t>741C06OA0</t>
  </si>
  <si>
    <t>VYVEDENÍ UZEMŇOVACÍCH VODIČŮ NA POVRCH/KONSTRUKCI</t>
  </si>
  <si>
    <t>742G11OA0</t>
  </si>
  <si>
    <t>KABEL NN DVOU- A TŘÍŽÍLOVÝ CU S PLASTOVOU IZOLACÍ DO 2,5 MM2</t>
  </si>
  <si>
    <t>742K11OA0</t>
  </si>
  <si>
    <t>UKONČENÍ DVOU AŽ PĚTIŽÍLOVÉHO KABELU V ROZVADĚČI NEBO NA PŘÍSTROJI DO 2,5 MM2</t>
  </si>
  <si>
    <t>743122OA0</t>
  </si>
  <si>
    <t>OSVĚTLOVACÍ STOŽÁR  PEVNÝ ŽÁROVĚ ZINKOVANÝ DÉLKY PŘES 6,5 DO 12 M</t>
  </si>
  <si>
    <t>743151OA0</t>
  </si>
  <si>
    <t>OSVĚTLOVACÍ STOŽÁR  - STOŽÁROVÁ ROZVODNICE S 1-2 JISTÍCÍMI PRVKY</t>
  </si>
  <si>
    <t>747541OA0</t>
  </si>
  <si>
    <t>MĚŘENÍ INTENZITY OSVĚTLENÍ INSTALOVANÉHO V ROZSAHU TOHOTO SO/PS</t>
  </si>
  <si>
    <t>748242OA0</t>
  </si>
  <si>
    <t>PÍSMENA A ČÍSLICE VÝŠKY PŘES 40 DO 100 MM</t>
  </si>
  <si>
    <t>87646OA0</t>
  </si>
  <si>
    <t>CHRÁNIČKY Z TRUB PLASTOVÝCH DN DO 400MM</t>
  </si>
  <si>
    <t>015240OA0</t>
  </si>
  <si>
    <t>POPLATKY ZA LIKVIDACŮ ODPADŮ NEKONTAMINOVANÝCH - 20 03 99  ODPAD PODOBNÝ KOMUNÁLNÍMU ODPADU</t>
  </si>
  <si>
    <t>742Z23OA0</t>
  </si>
  <si>
    <t>DEMONTÁŽ KABELOVÉHO VEDENÍ NN</t>
  </si>
  <si>
    <t>741911OA0</t>
  </si>
  <si>
    <t>UZEMŇOVACÍ VODIČ V ZEMI FEZN DO 120 MM2</t>
  </si>
  <si>
    <t>743Z92OA0</t>
  </si>
  <si>
    <t>DEMONTÁŽ - ODVOZ (NA LIKVIDACI ODPADŮ NEBO JINÉ URČENÉ MÍSTO)</t>
  </si>
  <si>
    <t>T.KM</t>
  </si>
  <si>
    <t>015140OA0</t>
  </si>
  <si>
    <t>POPLATKY ZA LIKVIDACŮ ODPADŮ NEKONTAMINOVANÝCH - 17 01 01  BETON Z DEMOLIC OBJEKTŮ, ZÁKLADŮ TV</t>
  </si>
  <si>
    <t>742N11OA0</t>
  </si>
  <si>
    <t>UKONČENÍ 19-24ŽÍLOVÉHO KABELU V ROZVADĚČI NEBO NA PŘÍSTROJI DO 2,5 MM2</t>
  </si>
  <si>
    <t>743T21</t>
  </si>
  <si>
    <t>DEMONTÁŽ A MONTÁŽ SLOUPU SZZ vč. USKLADNĚNÍ</t>
  </si>
  <si>
    <t>Kalkul</t>
  </si>
  <si>
    <t>747615T</t>
  </si>
  <si>
    <t>MĚŘENÍ A NASTAVENÍ INDUKČNÍCH SMYČEK</t>
  </si>
  <si>
    <t>75I221T</t>
  </si>
  <si>
    <t>KABEL ZEMNÍ TCEKFE 1P1,0D</t>
  </si>
  <si>
    <t>75ID1XOA0</t>
  </si>
  <si>
    <t>PLASTOVÁ ZEMNÍ KOMORA - MONTÁŽ</t>
  </si>
  <si>
    <t>75ID1YOA0</t>
  </si>
  <si>
    <t>PLASTOVÁ ZEMNÍ KOMORA - DEMONTÁŽ</t>
  </si>
  <si>
    <t>75II21OA0</t>
  </si>
  <si>
    <t>SPOJKA PRO CELOPLASTOVÉ KABELY S PANCÍŘEM DO 100 ŽIL</t>
  </si>
  <si>
    <t>75II2XOA0</t>
  </si>
  <si>
    <t>SPOJKA PRO CELOPLASTOVÉ KABELY S PANCÍŘEM - MONTÁŽ</t>
  </si>
  <si>
    <t>75IJ12OA0</t>
  </si>
  <si>
    <t>MĚŘENÍ JEDNOSMĚRNÉ NA SDĚLOVACÍM KABELU</t>
  </si>
  <si>
    <t>966158OA0</t>
  </si>
  <si>
    <t>BOURÁNÍ KONSTRUKCÍ Z PROST BETONU S ODVOZEM DO 20KM</t>
  </si>
  <si>
    <t>NAK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</si>
  <si>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</si>
  <si>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</si>
  <si>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</si>
  <si>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004111020R</t>
  </si>
  <si>
    <t xml:space="preserve">Vypracování projektové dokumentace </t>
  </si>
  <si>
    <t>POL99_0</t>
  </si>
  <si>
    <t>Náklady spojené s vypracováním projektové dokumentace, většinou v obsahu a rozsahu dílenské projektové dokumentace, 1. hlavní mostní prohlídka se zápisem do BMS, mostní list vč. tisku a vložení do BMS či náklady na jiné stupně projektové dokumentace, pokud jsou potřebné dle potřeb Zhotovitele pro provedení díla.</t>
  </si>
  <si>
    <t>00511 R</t>
  </si>
  <si>
    <t xml:space="preserve">Geodetické práce </t>
  </si>
  <si>
    <t>Poznámka k položce:</t>
  </si>
  <si>
    <t>vytyčení stavby vč. obvodu staveniště a záborů;</t>
  </si>
  <si>
    <t>kompletní dílčí zaměření konstrukcí v průběhu výstavby dle TKP se zaměřením na přesnost osazení konstrukcí a zařízení spojených se zdviháním mostu;</t>
  </si>
  <si>
    <t>zaměření skutečného stavu po provedení stavby + CD;</t>
  </si>
  <si>
    <t>geometrický oddělovací plán vč. projednání s vlastníky pozemků a podání na KÚ.</t>
  </si>
  <si>
    <t>005121 R</t>
  </si>
  <si>
    <t>Zařízení staveniště</t>
  </si>
  <si>
    <t>Veškeré náklady spojené s vybudováním, provozem a odstraněním zařízení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</si>
  <si>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</si>
  <si>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</si>
  <si>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</si>
  <si>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</si>
  <si>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</si>
  <si>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řád), vč. veškerých nutných opatření dle plánu BOZP.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</si>
  <si>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</si>
  <si>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</si>
  <si>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</si>
  <si>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</si>
  <si>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</si>
  <si>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</si>
  <si>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005261020R</t>
  </si>
  <si>
    <t>Bankovní záruky</t>
  </si>
  <si>
    <t>Náklady zhotovitele spojené se zabezpečením a poskytnutím zajišťovacích bankovních záruk, pokud je zadavatel požaduje v obchodních podmínkách.</t>
  </si>
  <si>
    <t>00526Ta</t>
  </si>
  <si>
    <t>Finanční náklady</t>
  </si>
  <si>
    <t>Náklady zhotovitele, které vznikají v souvislosti se zajištěním aktualizace HAP a POP vč. projednání a schválení u příslušných úřadů.</t>
  </si>
  <si>
    <t>00526Tb</t>
  </si>
  <si>
    <t>Náklady zhotovitele, které vznikají v souvislosti se zajištěním vypracování plánu kontrol a údržby vč. tisku.</t>
  </si>
  <si>
    <t>00526Tc</t>
  </si>
  <si>
    <t>Náklady zhotovitele, které vznikají v souvislosti se zajištěním pozáručního servisu po dobu 3 let (min. tedy 2+3 = 5 let po předání a převzetí stavby).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</si>
</sst>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2" t="s">
        <v>41</v>
      </c>
      <c r="B2" s="72"/>
      <c r="C2" s="72"/>
      <c r="D2" s="72"/>
      <c r="E2" s="72"/>
      <c r="F2" s="72"/>
      <c r="G2" s="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5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23</v>
      </c>
      <c r="D5" s="120" t="s">
        <v>45</v>
      </c>
      <c r="E5" s="87"/>
      <c r="F5" s="87"/>
      <c r="G5" s="87"/>
      <c r="H5" s="18" t="s">
        <v>42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36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21</v>
      </c>
      <c r="D8" s="125" t="s">
        <v>51</v>
      </c>
      <c r="H8" s="18" t="s">
        <v>42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36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82"/>
      <c r="F15" s="82"/>
      <c r="G15" s="83"/>
      <c r="H15" s="83"/>
      <c r="I15" s="83" t="s">
        <v>31</v>
      </c>
      <c r="J15" s="84"/>
    </row>
    <row r="16" spans="1:15" ht="23.25" customHeight="1" x14ac:dyDescent="0.2">
      <c r="A16" s="194" t="s">
        <v>26</v>
      </c>
      <c r="B16" s="37" t="s">
        <v>26</v>
      </c>
      <c r="C16" s="58"/>
      <c r="D16" s="59"/>
      <c r="E16" s="79"/>
      <c r="F16" s="80"/>
      <c r="G16" s="79"/>
      <c r="H16" s="80"/>
      <c r="I16" s="79">
        <f>SUMIF(F69:F91,A16,I69:I91)+SUMIF(F69:F91,"PSU",I69:I91)</f>
        <v>0</v>
      </c>
      <c r="J16" s="81"/>
    </row>
    <row r="17" spans="1:10" ht="23.25" customHeight="1" x14ac:dyDescent="0.2">
      <c r="A17" s="194" t="s">
        <v>27</v>
      </c>
      <c r="B17" s="37" t="s">
        <v>27</v>
      </c>
      <c r="C17" s="58"/>
      <c r="D17" s="59"/>
      <c r="E17" s="79"/>
      <c r="F17" s="80"/>
      <c r="G17" s="79"/>
      <c r="H17" s="80"/>
      <c r="I17" s="79">
        <f>SUMIF(F69:F91,A17,I69:I91)</f>
        <v>0</v>
      </c>
      <c r="J17" s="81"/>
    </row>
    <row r="18" spans="1:10" ht="23.25" customHeight="1" x14ac:dyDescent="0.2">
      <c r="A18" s="194" t="s">
        <v>28</v>
      </c>
      <c r="B18" s="37" t="s">
        <v>28</v>
      </c>
      <c r="C18" s="58"/>
      <c r="D18" s="59"/>
      <c r="E18" s="79"/>
      <c r="F18" s="80"/>
      <c r="G18" s="79"/>
      <c r="H18" s="80"/>
      <c r="I18" s="79">
        <f>SUMIF(F69:F91,A18,I69:I91)</f>
        <v>0</v>
      </c>
      <c r="J18" s="81"/>
    </row>
    <row r="19" spans="1:10" ht="23.25" customHeight="1" x14ac:dyDescent="0.2">
      <c r="A19" s="194" t="s">
        <v>124</v>
      </c>
      <c r="B19" s="37" t="s">
        <v>29</v>
      </c>
      <c r="C19" s="58"/>
      <c r="D19" s="59"/>
      <c r="E19" s="79"/>
      <c r="F19" s="80"/>
      <c r="G19" s="79"/>
      <c r="H19" s="80"/>
      <c r="I19" s="79">
        <f>SUMIF(F69:F91,A19,I69:I91)</f>
        <v>0</v>
      </c>
      <c r="J19" s="81"/>
    </row>
    <row r="20" spans="1:10" ht="23.25" customHeight="1" x14ac:dyDescent="0.2">
      <c r="A20" s="194" t="s">
        <v>123</v>
      </c>
      <c r="B20" s="37" t="s">
        <v>30</v>
      </c>
      <c r="C20" s="58"/>
      <c r="D20" s="59"/>
      <c r="E20" s="79"/>
      <c r="F20" s="80"/>
      <c r="G20" s="79"/>
      <c r="H20" s="80"/>
      <c r="I20" s="79">
        <f>SUMIF(F69:F91,A20,I69:I91)</f>
        <v>0</v>
      </c>
      <c r="J20" s="81"/>
    </row>
    <row r="21" spans="1:10" ht="23.25" customHeight="1" x14ac:dyDescent="0.2">
      <c r="A21" s="2"/>
      <c r="B21" s="47" t="s">
        <v>31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82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57</v>
      </c>
      <c r="C39" s="145"/>
      <c r="D39" s="145"/>
      <c r="E39" s="145"/>
      <c r="F39" s="146">
        <f>'001 1 Pol'!AE14+'002 1 Pol'!AE40+'182 1 Pol'!AE12+'201 1 Pol'!AE521+'301 1 Pol'!AE151+'302 1 Pol'!AE80+'401 1 Pol'!AE37+'402 1 Pol'!AE40+'403 1 Pol'!AE40+'404 1 Pol'!AE59+'OVN 1 Naklady'!AE38</f>
        <v>0</v>
      </c>
      <c r="G39" s="147">
        <f>'001 1 Pol'!AF14+'002 1 Pol'!AF40+'182 1 Pol'!AF12+'201 1 Pol'!AF521+'301 1 Pol'!AF151+'302 1 Pol'!AF80+'401 1 Pol'!AF37+'402 1 Pol'!AF40+'403 1 Pol'!AF40+'404 1 Pol'!AF59+'OVN 1 Naklady'!AF38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58</v>
      </c>
      <c r="C40" s="151" t="s">
        <v>59</v>
      </c>
      <c r="D40" s="151"/>
      <c r="E40" s="151"/>
      <c r="F40" s="152">
        <f>'001 1 Pol'!AE14</f>
        <v>0</v>
      </c>
      <c r="G40" s="153">
        <f>'001 1 Pol'!AF14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60</v>
      </c>
      <c r="C41" s="145" t="s">
        <v>59</v>
      </c>
      <c r="D41" s="145"/>
      <c r="E41" s="145"/>
      <c r="F41" s="156">
        <f>'001 1 Pol'!AE14</f>
        <v>0</v>
      </c>
      <c r="G41" s="148">
        <f>'001 1 Pol'!AF14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 t="s">
        <v>61</v>
      </c>
      <c r="C42" s="151" t="s">
        <v>62</v>
      </c>
      <c r="D42" s="151"/>
      <c r="E42" s="151"/>
      <c r="F42" s="152">
        <f>'002 1 Pol'!AE40</f>
        <v>0</v>
      </c>
      <c r="G42" s="153">
        <f>'002 1 Pol'!AF40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60</v>
      </c>
      <c r="C43" s="145" t="s">
        <v>62</v>
      </c>
      <c r="D43" s="145"/>
      <c r="E43" s="145"/>
      <c r="F43" s="156">
        <f>'002 1 Pol'!AE40</f>
        <v>0</v>
      </c>
      <c r="G43" s="148">
        <f>'002 1 Pol'!AF40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2</v>
      </c>
      <c r="B44" s="150" t="s">
        <v>63</v>
      </c>
      <c r="C44" s="151" t="s">
        <v>64</v>
      </c>
      <c r="D44" s="151"/>
      <c r="E44" s="151"/>
      <c r="F44" s="152">
        <f>'182 1 Pol'!AE12</f>
        <v>0</v>
      </c>
      <c r="G44" s="153">
        <f>'182 1 Pol'!AF12</f>
        <v>0</v>
      </c>
      <c r="H44" s="153">
        <f>(F44*SazbaDPH1/100)+(G44*SazbaDPH2/100)</f>
        <v>0</v>
      </c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60</v>
      </c>
      <c r="C45" s="145" t="s">
        <v>64</v>
      </c>
      <c r="D45" s="145"/>
      <c r="E45" s="145"/>
      <c r="F45" s="156">
        <f>'182 1 Pol'!AE12</f>
        <v>0</v>
      </c>
      <c r="G45" s="148">
        <f>'182 1 Pol'!AF12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2</v>
      </c>
      <c r="B46" s="150" t="s">
        <v>65</v>
      </c>
      <c r="C46" s="151" t="s">
        <v>66</v>
      </c>
      <c r="D46" s="151"/>
      <c r="E46" s="151"/>
      <c r="F46" s="152">
        <f>'201 1 Pol'!AE521</f>
        <v>0</v>
      </c>
      <c r="G46" s="153">
        <f>'201 1 Pol'!AF521</f>
        <v>0</v>
      </c>
      <c r="H46" s="153">
        <f>(F46*SazbaDPH1/100)+(G46*SazbaDPH2/100)</f>
        <v>0</v>
      </c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60</v>
      </c>
      <c r="C47" s="145" t="s">
        <v>66</v>
      </c>
      <c r="D47" s="145"/>
      <c r="E47" s="145"/>
      <c r="F47" s="156">
        <f>'201 1 Pol'!AE521</f>
        <v>0</v>
      </c>
      <c r="G47" s="148">
        <f>'201 1 Pol'!AF521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2</v>
      </c>
      <c r="B48" s="150" t="s">
        <v>67</v>
      </c>
      <c r="C48" s="151" t="s">
        <v>68</v>
      </c>
      <c r="D48" s="151"/>
      <c r="E48" s="151"/>
      <c r="F48" s="152">
        <f>'301 1 Pol'!AE151</f>
        <v>0</v>
      </c>
      <c r="G48" s="153">
        <f>'301 1 Pol'!AF151</f>
        <v>0</v>
      </c>
      <c r="H48" s="153">
        <f>(F48*SazbaDPH1/100)+(G48*SazbaDPH2/100)</f>
        <v>0</v>
      </c>
      <c r="I48" s="153">
        <f>F48+G48+H48</f>
        <v>0</v>
      </c>
      <c r="J48" s="154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60</v>
      </c>
      <c r="C49" s="145" t="s">
        <v>68</v>
      </c>
      <c r="D49" s="145"/>
      <c r="E49" s="145"/>
      <c r="F49" s="156">
        <f>'301 1 Pol'!AE151</f>
        <v>0</v>
      </c>
      <c r="G49" s="148">
        <f>'301 1 Pol'!AF151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2</v>
      </c>
      <c r="B50" s="150" t="s">
        <v>69</v>
      </c>
      <c r="C50" s="151" t="s">
        <v>70</v>
      </c>
      <c r="D50" s="151"/>
      <c r="E50" s="151"/>
      <c r="F50" s="152">
        <f>'302 1 Pol'!AE80</f>
        <v>0</v>
      </c>
      <c r="G50" s="153">
        <f>'302 1 Pol'!AF80</f>
        <v>0</v>
      </c>
      <c r="H50" s="153">
        <f>(F50*SazbaDPH1/100)+(G50*SazbaDPH2/100)</f>
        <v>0</v>
      </c>
      <c r="I50" s="153">
        <f>F50+G50+H50</f>
        <v>0</v>
      </c>
      <c r="J50" s="154" t="str">
        <f>IF(CenaCelkemVypocet=0,"",I50/CenaCelkemVypocet*100)</f>
        <v/>
      </c>
    </row>
    <row r="51" spans="1:10" ht="25.5" customHeight="1" x14ac:dyDescent="0.2">
      <c r="A51" s="134">
        <v>3</v>
      </c>
      <c r="B51" s="155" t="s">
        <v>60</v>
      </c>
      <c r="C51" s="145" t="s">
        <v>70</v>
      </c>
      <c r="D51" s="145"/>
      <c r="E51" s="145"/>
      <c r="F51" s="156">
        <f>'302 1 Pol'!AE80</f>
        <v>0</v>
      </c>
      <c r="G51" s="148">
        <f>'302 1 Pol'!AF80</f>
        <v>0</v>
      </c>
      <c r="H51" s="148">
        <f>(F51*SazbaDPH1/100)+(G51*SazbaDPH2/100)</f>
        <v>0</v>
      </c>
      <c r="I51" s="148">
        <f>F51+G51+H51</f>
        <v>0</v>
      </c>
      <c r="J51" s="149" t="str">
        <f>IF(CenaCelkemVypocet=0,"",I51/CenaCelkemVypocet*100)</f>
        <v/>
      </c>
    </row>
    <row r="52" spans="1:10" ht="25.5" customHeight="1" x14ac:dyDescent="0.2">
      <c r="A52" s="134">
        <v>2</v>
      </c>
      <c r="B52" s="150" t="s">
        <v>71</v>
      </c>
      <c r="C52" s="151" t="s">
        <v>72</v>
      </c>
      <c r="D52" s="151"/>
      <c r="E52" s="151"/>
      <c r="F52" s="152">
        <f>'401 1 Pol'!AE37</f>
        <v>0</v>
      </c>
      <c r="G52" s="153">
        <f>'401 1 Pol'!AF37</f>
        <v>0</v>
      </c>
      <c r="H52" s="153">
        <f>(F52*SazbaDPH1/100)+(G52*SazbaDPH2/100)</f>
        <v>0</v>
      </c>
      <c r="I52" s="153">
        <f>F52+G52+H52</f>
        <v>0</v>
      </c>
      <c r="J52" s="154" t="str">
        <f>IF(CenaCelkemVypocet=0,"",I52/CenaCelkemVypocet*100)</f>
        <v/>
      </c>
    </row>
    <row r="53" spans="1:10" ht="25.5" customHeight="1" x14ac:dyDescent="0.2">
      <c r="A53" s="134">
        <v>3</v>
      </c>
      <c r="B53" s="155" t="s">
        <v>60</v>
      </c>
      <c r="C53" s="145" t="s">
        <v>72</v>
      </c>
      <c r="D53" s="145"/>
      <c r="E53" s="145"/>
      <c r="F53" s="156">
        <f>'401 1 Pol'!AE37</f>
        <v>0</v>
      </c>
      <c r="G53" s="148">
        <f>'401 1 Pol'!AF37</f>
        <v>0</v>
      </c>
      <c r="H53" s="148">
        <f>(F53*SazbaDPH1/100)+(G53*SazbaDPH2/100)</f>
        <v>0</v>
      </c>
      <c r="I53" s="148">
        <f>F53+G53+H53</f>
        <v>0</v>
      </c>
      <c r="J53" s="149" t="str">
        <f>IF(CenaCelkemVypocet=0,"",I53/CenaCelkemVypocet*100)</f>
        <v/>
      </c>
    </row>
    <row r="54" spans="1:10" ht="25.5" customHeight="1" x14ac:dyDescent="0.2">
      <c r="A54" s="134">
        <v>2</v>
      </c>
      <c r="B54" s="150" t="s">
        <v>73</v>
      </c>
      <c r="C54" s="151" t="s">
        <v>74</v>
      </c>
      <c r="D54" s="151"/>
      <c r="E54" s="151"/>
      <c r="F54" s="152">
        <f>'402 1 Pol'!AE40</f>
        <v>0</v>
      </c>
      <c r="G54" s="153">
        <f>'402 1 Pol'!AF40</f>
        <v>0</v>
      </c>
      <c r="H54" s="153">
        <f>(F54*SazbaDPH1/100)+(G54*SazbaDPH2/100)</f>
        <v>0</v>
      </c>
      <c r="I54" s="153">
        <f>F54+G54+H54</f>
        <v>0</v>
      </c>
      <c r="J54" s="154" t="str">
        <f>IF(CenaCelkemVypocet=0,"",I54/CenaCelkemVypocet*100)</f>
        <v/>
      </c>
    </row>
    <row r="55" spans="1:10" ht="25.5" customHeight="1" x14ac:dyDescent="0.2">
      <c r="A55" s="134">
        <v>3</v>
      </c>
      <c r="B55" s="155" t="s">
        <v>60</v>
      </c>
      <c r="C55" s="145" t="s">
        <v>74</v>
      </c>
      <c r="D55" s="145"/>
      <c r="E55" s="145"/>
      <c r="F55" s="156">
        <f>'402 1 Pol'!AE40</f>
        <v>0</v>
      </c>
      <c r="G55" s="148">
        <f>'402 1 Pol'!AF40</f>
        <v>0</v>
      </c>
      <c r="H55" s="148">
        <f>(F55*SazbaDPH1/100)+(G55*SazbaDPH2/100)</f>
        <v>0</v>
      </c>
      <c r="I55" s="148">
        <f>F55+G55+H55</f>
        <v>0</v>
      </c>
      <c r="J55" s="149" t="str">
        <f>IF(CenaCelkemVypocet=0,"",I55/CenaCelkemVypocet*100)</f>
        <v/>
      </c>
    </row>
    <row r="56" spans="1:10" ht="25.5" customHeight="1" x14ac:dyDescent="0.2">
      <c r="A56" s="134">
        <v>2</v>
      </c>
      <c r="B56" s="150" t="s">
        <v>75</v>
      </c>
      <c r="C56" s="151" t="s">
        <v>76</v>
      </c>
      <c r="D56" s="151"/>
      <c r="E56" s="151"/>
      <c r="F56" s="152">
        <f>'403 1 Pol'!AE40</f>
        <v>0</v>
      </c>
      <c r="G56" s="153">
        <f>'403 1 Pol'!AF40</f>
        <v>0</v>
      </c>
      <c r="H56" s="153">
        <f>(F56*SazbaDPH1/100)+(G56*SazbaDPH2/100)</f>
        <v>0</v>
      </c>
      <c r="I56" s="153">
        <f>F56+G56+H56</f>
        <v>0</v>
      </c>
      <c r="J56" s="154" t="str">
        <f>IF(CenaCelkemVypocet=0,"",I56/CenaCelkemVypocet*100)</f>
        <v/>
      </c>
    </row>
    <row r="57" spans="1:10" ht="25.5" customHeight="1" x14ac:dyDescent="0.2">
      <c r="A57" s="134">
        <v>3</v>
      </c>
      <c r="B57" s="155" t="s">
        <v>60</v>
      </c>
      <c r="C57" s="145" t="s">
        <v>76</v>
      </c>
      <c r="D57" s="145"/>
      <c r="E57" s="145"/>
      <c r="F57" s="156">
        <f>'403 1 Pol'!AE40</f>
        <v>0</v>
      </c>
      <c r="G57" s="148">
        <f>'403 1 Pol'!AF40</f>
        <v>0</v>
      </c>
      <c r="H57" s="148">
        <f>(F57*SazbaDPH1/100)+(G57*SazbaDPH2/100)</f>
        <v>0</v>
      </c>
      <c r="I57" s="148">
        <f>F57+G57+H57</f>
        <v>0</v>
      </c>
      <c r="J57" s="149" t="str">
        <f>IF(CenaCelkemVypocet=0,"",I57/CenaCelkemVypocet*100)</f>
        <v/>
      </c>
    </row>
    <row r="58" spans="1:10" ht="25.5" customHeight="1" x14ac:dyDescent="0.2">
      <c r="A58" s="134">
        <v>2</v>
      </c>
      <c r="B58" s="150" t="s">
        <v>77</v>
      </c>
      <c r="C58" s="151" t="s">
        <v>78</v>
      </c>
      <c r="D58" s="151"/>
      <c r="E58" s="151"/>
      <c r="F58" s="152">
        <f>'404 1 Pol'!AE59</f>
        <v>0</v>
      </c>
      <c r="G58" s="153">
        <f>'404 1 Pol'!AF59</f>
        <v>0</v>
      </c>
      <c r="H58" s="153">
        <f>(F58*SazbaDPH1/100)+(G58*SazbaDPH2/100)</f>
        <v>0</v>
      </c>
      <c r="I58" s="153">
        <f>F58+G58+H58</f>
        <v>0</v>
      </c>
      <c r="J58" s="154" t="str">
        <f>IF(CenaCelkemVypocet=0,"",I58/CenaCelkemVypocet*100)</f>
        <v/>
      </c>
    </row>
    <row r="59" spans="1:10" ht="25.5" customHeight="1" x14ac:dyDescent="0.2">
      <c r="A59" s="134">
        <v>3</v>
      </c>
      <c r="B59" s="155" t="s">
        <v>60</v>
      </c>
      <c r="C59" s="145" t="s">
        <v>78</v>
      </c>
      <c r="D59" s="145"/>
      <c r="E59" s="145"/>
      <c r="F59" s="156">
        <f>'404 1 Pol'!AE59</f>
        <v>0</v>
      </c>
      <c r="G59" s="148">
        <f>'404 1 Pol'!AF59</f>
        <v>0</v>
      </c>
      <c r="H59" s="148">
        <f>(F59*SazbaDPH1/100)+(G59*SazbaDPH2/100)</f>
        <v>0</v>
      </c>
      <c r="I59" s="148">
        <f>F59+G59+H59</f>
        <v>0</v>
      </c>
      <c r="J59" s="149" t="str">
        <f>IF(CenaCelkemVypocet=0,"",I59/CenaCelkemVypocet*100)</f>
        <v/>
      </c>
    </row>
    <row r="60" spans="1:10" ht="25.5" customHeight="1" x14ac:dyDescent="0.2">
      <c r="A60" s="134">
        <v>2</v>
      </c>
      <c r="B60" s="150" t="s">
        <v>79</v>
      </c>
      <c r="C60" s="151" t="s">
        <v>80</v>
      </c>
      <c r="D60" s="151"/>
      <c r="E60" s="151"/>
      <c r="F60" s="152">
        <f>'OVN 1 Naklady'!AE38</f>
        <v>0</v>
      </c>
      <c r="G60" s="153">
        <f>'OVN 1 Naklady'!AF38</f>
        <v>0</v>
      </c>
      <c r="H60" s="153">
        <f>(F60*SazbaDPH1/100)+(G60*SazbaDPH2/100)</f>
        <v>0</v>
      </c>
      <c r="I60" s="153">
        <f>F60+G60+H60</f>
        <v>0</v>
      </c>
      <c r="J60" s="154" t="str">
        <f>IF(CenaCelkemVypocet=0,"",I60/CenaCelkemVypocet*100)</f>
        <v/>
      </c>
    </row>
    <row r="61" spans="1:10" ht="25.5" customHeight="1" x14ac:dyDescent="0.2">
      <c r="A61" s="134">
        <v>3</v>
      </c>
      <c r="B61" s="155" t="s">
        <v>60</v>
      </c>
      <c r="C61" s="145" t="s">
        <v>79</v>
      </c>
      <c r="D61" s="145"/>
      <c r="E61" s="145"/>
      <c r="F61" s="156">
        <f>'OVN 1 Naklady'!AE38</f>
        <v>0</v>
      </c>
      <c r="G61" s="148">
        <f>'OVN 1 Naklady'!AF38</f>
        <v>0</v>
      </c>
      <c r="H61" s="148">
        <f>(F61*SazbaDPH1/100)+(G61*SazbaDPH2/100)</f>
        <v>0</v>
      </c>
      <c r="I61" s="148">
        <f>F61+G61+H61</f>
        <v>0</v>
      </c>
      <c r="J61" s="149" t="str">
        <f>IF(CenaCelkemVypocet=0,"",I61/CenaCelkemVypocet*100)</f>
        <v/>
      </c>
    </row>
    <row r="62" spans="1:10" ht="25.5" customHeight="1" x14ac:dyDescent="0.2">
      <c r="A62" s="134"/>
      <c r="B62" s="157" t="s">
        <v>81</v>
      </c>
      <c r="C62" s="158"/>
      <c r="D62" s="158"/>
      <c r="E62" s="159"/>
      <c r="F62" s="160">
        <f>SUMIF(A39:A61,"=1",F39:F61)</f>
        <v>0</v>
      </c>
      <c r="G62" s="161">
        <f>SUMIF(A39:A61,"=1",G39:G61)</f>
        <v>0</v>
      </c>
      <c r="H62" s="161">
        <f>SUMIF(A39:A61,"=1",H39:H61)</f>
        <v>0</v>
      </c>
      <c r="I62" s="161">
        <f>SUMIF(A39:A61,"=1",I39:I61)</f>
        <v>0</v>
      </c>
      <c r="J62" s="162">
        <f>SUMIF(A39:A61,"=1",J39:J61)</f>
        <v>0</v>
      </c>
    </row>
    <row r="66" spans="1:10" ht="15.75" x14ac:dyDescent="0.25">
      <c r="B66" s="173" t="s">
        <v>83</v>
      </c>
    </row>
    <row r="68" spans="1:10" ht="25.5" customHeight="1" x14ac:dyDescent="0.2">
      <c r="A68" s="175"/>
      <c r="B68" s="178" t="s">
        <v>18</v>
      </c>
      <c r="C68" s="178" t="s">
        <v>6</v>
      </c>
      <c r="D68" s="179"/>
      <c r="E68" s="179"/>
      <c r="F68" s="180" t="s">
        <v>84</v>
      </c>
      <c r="G68" s="180"/>
      <c r="H68" s="180"/>
      <c r="I68" s="180" t="s">
        <v>31</v>
      </c>
      <c r="J68" s="180" t="s">
        <v>0</v>
      </c>
    </row>
    <row r="69" spans="1:10" ht="36.75" customHeight="1" x14ac:dyDescent="0.2">
      <c r="A69" s="176"/>
      <c r="B69" s="181" t="s">
        <v>85</v>
      </c>
      <c r="C69" s="182" t="s">
        <v>86</v>
      </c>
      <c r="D69" s="183"/>
      <c r="E69" s="183"/>
      <c r="F69" s="190" t="s">
        <v>26</v>
      </c>
      <c r="G69" s="191"/>
      <c r="H69" s="191"/>
      <c r="I69" s="191">
        <f>'401 1 Pol'!G8+'402 1 Pol'!G8+'403 1 Pol'!G8+'404 1 Pol'!G8</f>
        <v>0</v>
      </c>
      <c r="J69" s="187" t="str">
        <f>IF(I92=0,"",I69/I92*100)</f>
        <v/>
      </c>
    </row>
    <row r="70" spans="1:10" ht="36.75" customHeight="1" x14ac:dyDescent="0.2">
      <c r="A70" s="176"/>
      <c r="B70" s="181" t="s">
        <v>60</v>
      </c>
      <c r="C70" s="182" t="s">
        <v>87</v>
      </c>
      <c r="D70" s="183"/>
      <c r="E70" s="183"/>
      <c r="F70" s="190" t="s">
        <v>26</v>
      </c>
      <c r="G70" s="191"/>
      <c r="H70" s="191"/>
      <c r="I70" s="191">
        <f>'002 1 Pol'!G8+'201 1 Pol'!G8+'301 1 Pol'!G8+'301 1 Pol'!G51+'302 1 Pol'!G8+'401 1 Pol'!G10+'402 1 Pol'!G10+'403 1 Pol'!G11+'404 1 Pol'!G12</f>
        <v>0</v>
      </c>
      <c r="J70" s="187" t="str">
        <f>IF(I92=0,"",I70/I92*100)</f>
        <v/>
      </c>
    </row>
    <row r="71" spans="1:10" ht="36.75" customHeight="1" x14ac:dyDescent="0.2">
      <c r="A71" s="176"/>
      <c r="B71" s="181" t="s">
        <v>88</v>
      </c>
      <c r="C71" s="182" t="s">
        <v>89</v>
      </c>
      <c r="D71" s="183"/>
      <c r="E71" s="183"/>
      <c r="F71" s="190" t="s">
        <v>26</v>
      </c>
      <c r="G71" s="191"/>
      <c r="H71" s="191"/>
      <c r="I71" s="191">
        <f>'002 1 Pol'!G10+'401 1 Pol'!G14+'403 1 Pol'!G15+'404 1 Pol'!G18</f>
        <v>0</v>
      </c>
      <c r="J71" s="187" t="str">
        <f>IF(I92=0,"",I71/I92*100)</f>
        <v/>
      </c>
    </row>
    <row r="72" spans="1:10" ht="36.75" customHeight="1" x14ac:dyDescent="0.2">
      <c r="A72" s="176"/>
      <c r="B72" s="181" t="s">
        <v>90</v>
      </c>
      <c r="C72" s="182" t="s">
        <v>91</v>
      </c>
      <c r="D72" s="183"/>
      <c r="E72" s="183"/>
      <c r="F72" s="190" t="s">
        <v>26</v>
      </c>
      <c r="G72" s="191"/>
      <c r="H72" s="191"/>
      <c r="I72" s="191">
        <f>'201 1 Pol'!G81</f>
        <v>0</v>
      </c>
      <c r="J72" s="187" t="str">
        <f>IF(I92=0,"",I72/I92*100)</f>
        <v/>
      </c>
    </row>
    <row r="73" spans="1:10" ht="36.75" customHeight="1" x14ac:dyDescent="0.2">
      <c r="A73" s="176"/>
      <c r="B73" s="181" t="s">
        <v>90</v>
      </c>
      <c r="C73" s="182" t="s">
        <v>92</v>
      </c>
      <c r="D73" s="183"/>
      <c r="E73" s="183"/>
      <c r="F73" s="190" t="s">
        <v>26</v>
      </c>
      <c r="G73" s="191"/>
      <c r="H73" s="191"/>
      <c r="I73" s="191">
        <f>'402 1 Pol'!G16+'404 1 Pol'!G21</f>
        <v>0</v>
      </c>
      <c r="J73" s="187" t="str">
        <f>IF(I92=0,"",I73/I92*100)</f>
        <v/>
      </c>
    </row>
    <row r="74" spans="1:10" ht="36.75" customHeight="1" x14ac:dyDescent="0.2">
      <c r="A74" s="176"/>
      <c r="B74" s="181" t="s">
        <v>90</v>
      </c>
      <c r="C74" s="182" t="s">
        <v>93</v>
      </c>
      <c r="D74" s="183"/>
      <c r="E74" s="183"/>
      <c r="F74" s="190" t="s">
        <v>26</v>
      </c>
      <c r="G74" s="191"/>
      <c r="H74" s="191"/>
      <c r="I74" s="191">
        <f>'301 1 Pol'!G17</f>
        <v>0</v>
      </c>
      <c r="J74" s="187" t="str">
        <f>IF(I92=0,"",I74/I92*100)</f>
        <v/>
      </c>
    </row>
    <row r="75" spans="1:10" ht="36.75" customHeight="1" x14ac:dyDescent="0.2">
      <c r="A75" s="176"/>
      <c r="B75" s="181" t="s">
        <v>94</v>
      </c>
      <c r="C75" s="182" t="s">
        <v>95</v>
      </c>
      <c r="D75" s="183"/>
      <c r="E75" s="183"/>
      <c r="F75" s="190" t="s">
        <v>26</v>
      </c>
      <c r="G75" s="191"/>
      <c r="H75" s="191"/>
      <c r="I75" s="191">
        <f>'001 1 Pol'!G8</f>
        <v>0</v>
      </c>
      <c r="J75" s="187" t="str">
        <f>IF(I92=0,"",I75/I92*100)</f>
        <v/>
      </c>
    </row>
    <row r="76" spans="1:10" ht="36.75" customHeight="1" x14ac:dyDescent="0.2">
      <c r="A76" s="176"/>
      <c r="B76" s="181" t="s">
        <v>96</v>
      </c>
      <c r="C76" s="182" t="s">
        <v>97</v>
      </c>
      <c r="D76" s="183"/>
      <c r="E76" s="183"/>
      <c r="F76" s="190" t="s">
        <v>26</v>
      </c>
      <c r="G76" s="191"/>
      <c r="H76" s="191"/>
      <c r="I76" s="191">
        <f>'201 1 Pol'!G155</f>
        <v>0</v>
      </c>
      <c r="J76" s="187" t="str">
        <f>IF(I92=0,"",I76/I92*100)</f>
        <v/>
      </c>
    </row>
    <row r="77" spans="1:10" ht="36.75" customHeight="1" x14ac:dyDescent="0.2">
      <c r="A77" s="176"/>
      <c r="B77" s="181" t="s">
        <v>98</v>
      </c>
      <c r="C77" s="182" t="s">
        <v>99</v>
      </c>
      <c r="D77" s="183"/>
      <c r="E77" s="183"/>
      <c r="F77" s="190" t="s">
        <v>26</v>
      </c>
      <c r="G77" s="191"/>
      <c r="H77" s="191"/>
      <c r="I77" s="191">
        <f>'002 1 Pol'!G13+'201 1 Pol'!G197+'301 1 Pol'!G62+'302 1 Pol'!G34+'401 1 Pol'!G17+'403 1 Pol'!G18+'404 1 Pol'!G23</f>
        <v>0</v>
      </c>
      <c r="J77" s="187" t="str">
        <f>IF(I92=0,"",I77/I92*100)</f>
        <v/>
      </c>
    </row>
    <row r="78" spans="1:10" ht="36.75" customHeight="1" x14ac:dyDescent="0.2">
      <c r="A78" s="176"/>
      <c r="B78" s="181" t="s">
        <v>100</v>
      </c>
      <c r="C78" s="182" t="s">
        <v>101</v>
      </c>
      <c r="D78" s="183"/>
      <c r="E78" s="183"/>
      <c r="F78" s="190" t="s">
        <v>26</v>
      </c>
      <c r="G78" s="191"/>
      <c r="H78" s="191"/>
      <c r="I78" s="191">
        <f>'201 1 Pol'!G250</f>
        <v>0</v>
      </c>
      <c r="J78" s="187" t="str">
        <f>IF(I92=0,"",I78/I92*100)</f>
        <v/>
      </c>
    </row>
    <row r="79" spans="1:10" ht="36.75" customHeight="1" x14ac:dyDescent="0.2">
      <c r="A79" s="176"/>
      <c r="B79" s="181" t="s">
        <v>102</v>
      </c>
      <c r="C79" s="182" t="s">
        <v>103</v>
      </c>
      <c r="D79" s="183"/>
      <c r="E79" s="183"/>
      <c r="F79" s="190" t="s">
        <v>26</v>
      </c>
      <c r="G79" s="191"/>
      <c r="H79" s="191"/>
      <c r="I79" s="191">
        <f>'201 1 Pol'!G284</f>
        <v>0</v>
      </c>
      <c r="J79" s="187" t="str">
        <f>IF(I92=0,"",I79/I92*100)</f>
        <v/>
      </c>
    </row>
    <row r="80" spans="1:10" ht="36.75" customHeight="1" x14ac:dyDescent="0.2">
      <c r="A80" s="176"/>
      <c r="B80" s="181" t="s">
        <v>104</v>
      </c>
      <c r="C80" s="182" t="s">
        <v>105</v>
      </c>
      <c r="D80" s="183"/>
      <c r="E80" s="183"/>
      <c r="F80" s="190" t="s">
        <v>26</v>
      </c>
      <c r="G80" s="191"/>
      <c r="H80" s="191"/>
      <c r="I80" s="191">
        <f>'402 1 Pol'!G37+'404 1 Pol'!G54</f>
        <v>0</v>
      </c>
      <c r="J80" s="187" t="str">
        <f>IF(I92=0,"",I80/I92*100)</f>
        <v/>
      </c>
    </row>
    <row r="81" spans="1:10" ht="36.75" customHeight="1" x14ac:dyDescent="0.2">
      <c r="A81" s="176"/>
      <c r="B81" s="181" t="s">
        <v>104</v>
      </c>
      <c r="C81" s="182" t="s">
        <v>106</v>
      </c>
      <c r="D81" s="183"/>
      <c r="E81" s="183"/>
      <c r="F81" s="190" t="s">
        <v>26</v>
      </c>
      <c r="G81" s="191"/>
      <c r="H81" s="191"/>
      <c r="I81" s="191">
        <f>'201 1 Pol'!G290+'301 1 Pol'!G73+'302 1 Pol'!G38</f>
        <v>0</v>
      </c>
      <c r="J81" s="187" t="str">
        <f>IF(I92=0,"",I81/I92*100)</f>
        <v/>
      </c>
    </row>
    <row r="82" spans="1:10" ht="36.75" customHeight="1" x14ac:dyDescent="0.2">
      <c r="A82" s="176"/>
      <c r="B82" s="181" t="s">
        <v>107</v>
      </c>
      <c r="C82" s="182" t="s">
        <v>108</v>
      </c>
      <c r="D82" s="183"/>
      <c r="E82" s="183"/>
      <c r="F82" s="190" t="s">
        <v>26</v>
      </c>
      <c r="G82" s="191"/>
      <c r="H82" s="191"/>
      <c r="I82" s="191">
        <f>'002 1 Pol'!G34+'201 1 Pol'!G298+'301 1 Pol'!G136+'302 1 Pol'!G70</f>
        <v>0</v>
      </c>
      <c r="J82" s="187" t="str">
        <f>IF(I92=0,"",I82/I92*100)</f>
        <v/>
      </c>
    </row>
    <row r="83" spans="1:10" ht="36.75" customHeight="1" x14ac:dyDescent="0.2">
      <c r="A83" s="176"/>
      <c r="B83" s="181" t="s">
        <v>109</v>
      </c>
      <c r="C83" s="182" t="s">
        <v>110</v>
      </c>
      <c r="D83" s="183"/>
      <c r="E83" s="183"/>
      <c r="F83" s="190" t="s">
        <v>26</v>
      </c>
      <c r="G83" s="191"/>
      <c r="H83" s="191"/>
      <c r="I83" s="191">
        <f>'404 1 Pol'!G56</f>
        <v>0</v>
      </c>
      <c r="J83" s="187" t="str">
        <f>IF(I92=0,"",I83/I92*100)</f>
        <v/>
      </c>
    </row>
    <row r="84" spans="1:10" ht="36.75" customHeight="1" x14ac:dyDescent="0.2">
      <c r="A84" s="176"/>
      <c r="B84" s="181" t="s">
        <v>111</v>
      </c>
      <c r="C84" s="182" t="s">
        <v>112</v>
      </c>
      <c r="D84" s="183"/>
      <c r="E84" s="183"/>
      <c r="F84" s="190" t="s">
        <v>26</v>
      </c>
      <c r="G84" s="191"/>
      <c r="H84" s="191"/>
      <c r="I84" s="191">
        <f>'201 1 Pol'!G419</f>
        <v>0</v>
      </c>
      <c r="J84" s="187" t="str">
        <f>IF(I92=0,"",I84/I92*100)</f>
        <v/>
      </c>
    </row>
    <row r="85" spans="1:10" ht="36.75" customHeight="1" x14ac:dyDescent="0.2">
      <c r="A85" s="176"/>
      <c r="B85" s="181" t="s">
        <v>113</v>
      </c>
      <c r="C85" s="182" t="s">
        <v>114</v>
      </c>
      <c r="D85" s="183"/>
      <c r="E85" s="183"/>
      <c r="F85" s="190" t="s">
        <v>26</v>
      </c>
      <c r="G85" s="191"/>
      <c r="H85" s="191"/>
      <c r="I85" s="191">
        <f>'201 1 Pol'!G516</f>
        <v>0</v>
      </c>
      <c r="J85" s="187" t="str">
        <f>IF(I92=0,"",I85/I92*100)</f>
        <v/>
      </c>
    </row>
    <row r="86" spans="1:10" ht="36.75" customHeight="1" x14ac:dyDescent="0.2">
      <c r="A86" s="176"/>
      <c r="B86" s="181" t="s">
        <v>115</v>
      </c>
      <c r="C86" s="182" t="s">
        <v>116</v>
      </c>
      <c r="D86" s="183"/>
      <c r="E86" s="183"/>
      <c r="F86" s="190" t="s">
        <v>27</v>
      </c>
      <c r="G86" s="191"/>
      <c r="H86" s="191"/>
      <c r="I86" s="191">
        <f>'002 1 Pol'!G15+'401 1 Pol'!G19+'402 1 Pol'!G18+'403 1 Pol'!G20+'404 1 Pol'!G25</f>
        <v>0</v>
      </c>
      <c r="J86" s="187" t="str">
        <f>IF(I92=0,"",I86/I92*100)</f>
        <v/>
      </c>
    </row>
    <row r="87" spans="1:10" ht="36.75" customHeight="1" x14ac:dyDescent="0.2">
      <c r="A87" s="176"/>
      <c r="B87" s="181" t="s">
        <v>117</v>
      </c>
      <c r="C87" s="182" t="s">
        <v>118</v>
      </c>
      <c r="D87" s="183"/>
      <c r="E87" s="183"/>
      <c r="F87" s="190" t="s">
        <v>27</v>
      </c>
      <c r="G87" s="191"/>
      <c r="H87" s="191"/>
      <c r="I87" s="191">
        <f>'201 1 Pol'!G450</f>
        <v>0</v>
      </c>
      <c r="J87" s="187" t="str">
        <f>IF(I92=0,"",I87/I92*100)</f>
        <v/>
      </c>
    </row>
    <row r="88" spans="1:10" ht="36.75" customHeight="1" x14ac:dyDescent="0.2">
      <c r="A88" s="176"/>
      <c r="B88" s="181" t="s">
        <v>119</v>
      </c>
      <c r="C88" s="182" t="s">
        <v>120</v>
      </c>
      <c r="D88" s="183"/>
      <c r="E88" s="183"/>
      <c r="F88" s="190" t="s">
        <v>27</v>
      </c>
      <c r="G88" s="191"/>
      <c r="H88" s="191"/>
      <c r="I88" s="191">
        <f>'002 1 Pol'!G26+'401 1 Pol'!G29+'402 1 Pol'!G24+'403 1 Pol'!G29+'404 1 Pol'!G45</f>
        <v>0</v>
      </c>
      <c r="J88" s="187" t="str">
        <f>IF(I92=0,"",I88/I92*100)</f>
        <v/>
      </c>
    </row>
    <row r="89" spans="1:10" ht="36.75" customHeight="1" x14ac:dyDescent="0.2">
      <c r="A89" s="176"/>
      <c r="B89" s="181" t="s">
        <v>121</v>
      </c>
      <c r="C89" s="182" t="s">
        <v>122</v>
      </c>
      <c r="D89" s="183"/>
      <c r="E89" s="183"/>
      <c r="F89" s="190" t="s">
        <v>27</v>
      </c>
      <c r="G89" s="191"/>
      <c r="H89" s="191"/>
      <c r="I89" s="191">
        <f>'201 1 Pol'!G469</f>
        <v>0</v>
      </c>
      <c r="J89" s="187" t="str">
        <f>IF(I92=0,"",I89/I92*100)</f>
        <v/>
      </c>
    </row>
    <row r="90" spans="1:10" ht="36.75" customHeight="1" x14ac:dyDescent="0.2">
      <c r="A90" s="176"/>
      <c r="B90" s="181" t="s">
        <v>94</v>
      </c>
      <c r="C90" s="182" t="s">
        <v>95</v>
      </c>
      <c r="D90" s="183"/>
      <c r="E90" s="183"/>
      <c r="F90" s="190" t="s">
        <v>28</v>
      </c>
      <c r="G90" s="191"/>
      <c r="H90" s="191"/>
      <c r="I90" s="191">
        <f>'201 1 Pol'!G508</f>
        <v>0</v>
      </c>
      <c r="J90" s="187" t="str">
        <f>IF(I92=0,"",I90/I92*100)</f>
        <v/>
      </c>
    </row>
    <row r="91" spans="1:10" ht="36.75" customHeight="1" x14ac:dyDescent="0.2">
      <c r="A91" s="176"/>
      <c r="B91" s="181" t="s">
        <v>123</v>
      </c>
      <c r="C91" s="182" t="s">
        <v>30</v>
      </c>
      <c r="D91" s="183"/>
      <c r="E91" s="183"/>
      <c r="F91" s="190" t="s">
        <v>123</v>
      </c>
      <c r="G91" s="191"/>
      <c r="H91" s="191"/>
      <c r="I91" s="191">
        <f>'182 1 Pol'!G8+'OVN 1 Naklady'!G8</f>
        <v>0</v>
      </c>
      <c r="J91" s="187" t="str">
        <f>IF(I92=0,"",I91/I92*100)</f>
        <v/>
      </c>
    </row>
    <row r="92" spans="1:10" ht="25.5" customHeight="1" x14ac:dyDescent="0.2">
      <c r="A92" s="177"/>
      <c r="B92" s="184" t="s">
        <v>1</v>
      </c>
      <c r="C92" s="185"/>
      <c r="D92" s="186"/>
      <c r="E92" s="186"/>
      <c r="F92" s="192"/>
      <c r="G92" s="193"/>
      <c r="H92" s="193"/>
      <c r="I92" s="193">
        <f>SUM(I69:I91)</f>
        <v>0</v>
      </c>
      <c r="J92" s="188">
        <f>SUM(J69:J91)</f>
        <v>0</v>
      </c>
    </row>
    <row r="93" spans="1:10" x14ac:dyDescent="0.2">
      <c r="F93" s="133"/>
      <c r="G93" s="133"/>
      <c r="H93" s="133"/>
      <c r="I93" s="133"/>
      <c r="J93" s="189"/>
    </row>
    <row r="94" spans="1:10" x14ac:dyDescent="0.2">
      <c r="F94" s="133"/>
      <c r="G94" s="133"/>
      <c r="H94" s="133"/>
      <c r="I94" s="133"/>
      <c r="J94" s="189"/>
    </row>
    <row r="95" spans="1:10" x14ac:dyDescent="0.2">
      <c r="F95" s="133"/>
      <c r="G95" s="133"/>
      <c r="H95" s="133"/>
      <c r="I95" s="133"/>
      <c r="J95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8">
    <mergeCell ref="C90:E90"/>
    <mergeCell ref="C91:E91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59:E59"/>
    <mergeCell ref="C60:E60"/>
    <mergeCell ref="C61:E61"/>
    <mergeCell ref="B62:E62"/>
    <mergeCell ref="C69:E69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8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9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10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4EA0-BA24-48A6-B30C-E9D0855DC0F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126</v>
      </c>
    </row>
    <row r="3" spans="1:60" ht="24.95" customHeight="1" x14ac:dyDescent="0.2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4" t="s">
        <v>127</v>
      </c>
      <c r="AG3" t="s">
        <v>128</v>
      </c>
    </row>
    <row r="4" spans="1:60" ht="24.95" customHeight="1" x14ac:dyDescent="0.2">
      <c r="A4" s="200" t="s">
        <v>10</v>
      </c>
      <c r="B4" s="201" t="s">
        <v>60</v>
      </c>
      <c r="C4" s="202" t="s">
        <v>59</v>
      </c>
      <c r="D4" s="203"/>
      <c r="E4" s="203"/>
      <c r="F4" s="203"/>
      <c r="G4" s="204"/>
      <c r="AG4" t="s">
        <v>129</v>
      </c>
    </row>
    <row r="5" spans="1:60" x14ac:dyDescent="0.2">
      <c r="D5" s="10"/>
    </row>
    <row r="6" spans="1:60" ht="38.25" x14ac:dyDescent="0.2">
      <c r="A6" s="206" t="s">
        <v>130</v>
      </c>
      <c r="B6" s="208" t="s">
        <v>131</v>
      </c>
      <c r="C6" s="208" t="s">
        <v>132</v>
      </c>
      <c r="D6" s="207" t="s">
        <v>133</v>
      </c>
      <c r="E6" s="206" t="s">
        <v>134</v>
      </c>
      <c r="F6" s="205" t="s">
        <v>135</v>
      </c>
      <c r="G6" s="206" t="s">
        <v>31</v>
      </c>
      <c r="H6" s="209" t="s">
        <v>32</v>
      </c>
      <c r="I6" s="209" t="s">
        <v>136</v>
      </c>
      <c r="J6" s="209" t="s">
        <v>33</v>
      </c>
      <c r="K6" s="209" t="s">
        <v>137</v>
      </c>
      <c r="L6" s="209" t="s">
        <v>138</v>
      </c>
      <c r="M6" s="209" t="s">
        <v>139</v>
      </c>
      <c r="N6" s="209" t="s">
        <v>140</v>
      </c>
      <c r="O6" s="209" t="s">
        <v>141</v>
      </c>
      <c r="P6" s="209" t="s">
        <v>142</v>
      </c>
      <c r="Q6" s="209" t="s">
        <v>143</v>
      </c>
      <c r="R6" s="209" t="s">
        <v>144</v>
      </c>
      <c r="S6" s="209" t="s">
        <v>145</v>
      </c>
      <c r="T6" s="209" t="s">
        <v>146</v>
      </c>
      <c r="U6" s="209" t="s">
        <v>147</v>
      </c>
      <c r="V6" s="209" t="s">
        <v>148</v>
      </c>
      <c r="W6" s="209" t="s">
        <v>149</v>
      </c>
      <c r="X6" s="209" t="s">
        <v>150</v>
      </c>
      <c r="Y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25.5" x14ac:dyDescent="0.2">
      <c r="A8" s="234" t="s">
        <v>152</v>
      </c>
      <c r="B8" s="235" t="s">
        <v>94</v>
      </c>
      <c r="C8" s="248" t="s">
        <v>95</v>
      </c>
      <c r="D8" s="236"/>
      <c r="E8" s="237"/>
      <c r="F8" s="238"/>
      <c r="G8" s="239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2"/>
      <c r="O8" s="232">
        <f>SUM(O9:O12)</f>
        <v>0.78</v>
      </c>
      <c r="P8" s="232"/>
      <c r="Q8" s="232">
        <f>SUM(Q9:Q12)</f>
        <v>0</v>
      </c>
      <c r="R8" s="233"/>
      <c r="S8" s="233"/>
      <c r="T8" s="233"/>
      <c r="U8" s="233"/>
      <c r="V8" s="233">
        <f>SUM(V9:V12)</f>
        <v>0</v>
      </c>
      <c r="W8" s="233"/>
      <c r="X8" s="233"/>
      <c r="Y8" s="233"/>
      <c r="AG8" t="s">
        <v>153</v>
      </c>
    </row>
    <row r="9" spans="1:60" ht="22.5" outlineLevel="1" x14ac:dyDescent="0.2">
      <c r="A9" s="241">
        <v>1</v>
      </c>
      <c r="B9" s="242" t="s">
        <v>154</v>
      </c>
      <c r="C9" s="249" t="s">
        <v>155</v>
      </c>
      <c r="D9" s="243" t="s">
        <v>156</v>
      </c>
      <c r="E9" s="244">
        <v>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0.78010000000000002</v>
      </c>
      <c r="O9" s="229">
        <f>ROUND(E9*N9,2)</f>
        <v>0.78</v>
      </c>
      <c r="P9" s="229">
        <v>0</v>
      </c>
      <c r="Q9" s="229">
        <f>ROUND(E9*P9,2)</f>
        <v>0</v>
      </c>
      <c r="R9" s="230"/>
      <c r="S9" s="230" t="s">
        <v>157</v>
      </c>
      <c r="T9" s="230" t="s">
        <v>158</v>
      </c>
      <c r="U9" s="230">
        <v>0</v>
      </c>
      <c r="V9" s="230">
        <f>ROUND(E9*U9,2)</f>
        <v>0</v>
      </c>
      <c r="W9" s="230"/>
      <c r="X9" s="230" t="s">
        <v>159</v>
      </c>
      <c r="Y9" s="230" t="s">
        <v>160</v>
      </c>
      <c r="Z9" s="210"/>
      <c r="AA9" s="210"/>
      <c r="AB9" s="210"/>
      <c r="AC9" s="210"/>
      <c r="AD9" s="210"/>
      <c r="AE9" s="210"/>
      <c r="AF9" s="210"/>
      <c r="AG9" s="210" t="s">
        <v>161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0" t="s">
        <v>162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163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1">
        <v>2</v>
      </c>
      <c r="B11" s="242" t="s">
        <v>164</v>
      </c>
      <c r="C11" s="249" t="s">
        <v>165</v>
      </c>
      <c r="D11" s="243" t="s">
        <v>166</v>
      </c>
      <c r="E11" s="244">
        <v>1</v>
      </c>
      <c r="F11" s="245"/>
      <c r="G11" s="246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157</v>
      </c>
      <c r="T11" s="230" t="s">
        <v>158</v>
      </c>
      <c r="U11" s="230">
        <v>0</v>
      </c>
      <c r="V11" s="230">
        <f>ROUND(E11*U11,2)</f>
        <v>0</v>
      </c>
      <c r="W11" s="230"/>
      <c r="X11" s="230" t="s">
        <v>167</v>
      </c>
      <c r="Y11" s="230" t="s">
        <v>160</v>
      </c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50" t="s">
        <v>162</v>
      </c>
      <c r="D12" s="247"/>
      <c r="E12" s="247"/>
      <c r="F12" s="247"/>
      <c r="G12" s="247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163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3"/>
      <c r="B13" s="4"/>
      <c r="C13" s="251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v>15</v>
      </c>
      <c r="AF13">
        <v>21</v>
      </c>
      <c r="AG13" t="s">
        <v>138</v>
      </c>
    </row>
    <row r="14" spans="1:60" x14ac:dyDescent="0.2">
      <c r="A14" s="213"/>
      <c r="B14" s="214" t="s">
        <v>31</v>
      </c>
      <c r="C14" s="252"/>
      <c r="D14" s="215"/>
      <c r="E14" s="216"/>
      <c r="F14" s="216"/>
      <c r="G14" s="240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f>SUMIF(L7:L12,AE13,G7:G12)</f>
        <v>0</v>
      </c>
      <c r="AF14">
        <f>SUMIF(L7:L12,AF13,G7:G12)</f>
        <v>0</v>
      </c>
      <c r="AG14" t="s">
        <v>169</v>
      </c>
    </row>
    <row r="15" spans="1:60" x14ac:dyDescent="0.2">
      <c r="A15" s="3"/>
      <c r="B15" s="4"/>
      <c r="C15" s="251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">
      <c r="A16" s="3"/>
      <c r="B16" s="4"/>
      <c r="C16" s="251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17" t="s">
        <v>170</v>
      </c>
      <c r="B17" s="217"/>
      <c r="C17" s="253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18"/>
      <c r="B18" s="219"/>
      <c r="C18" s="254"/>
      <c r="D18" s="219"/>
      <c r="E18" s="219"/>
      <c r="F18" s="219"/>
      <c r="G18" s="22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G18" t="s">
        <v>171</v>
      </c>
    </row>
    <row r="19" spans="1:33" x14ac:dyDescent="0.2">
      <c r="A19" s="221"/>
      <c r="B19" s="222"/>
      <c r="C19" s="255"/>
      <c r="D19" s="222"/>
      <c r="E19" s="222"/>
      <c r="F19" s="222"/>
      <c r="G19" s="22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21"/>
      <c r="B20" s="222"/>
      <c r="C20" s="255"/>
      <c r="D20" s="222"/>
      <c r="E20" s="222"/>
      <c r="F20" s="222"/>
      <c r="G20" s="22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21"/>
      <c r="B21" s="222"/>
      <c r="C21" s="255"/>
      <c r="D21" s="222"/>
      <c r="E21" s="222"/>
      <c r="F21" s="222"/>
      <c r="G21" s="22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24"/>
      <c r="B22" s="225"/>
      <c r="C22" s="256"/>
      <c r="D22" s="225"/>
      <c r="E22" s="225"/>
      <c r="F22" s="225"/>
      <c r="G22" s="22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3"/>
      <c r="B23" s="4"/>
      <c r="C23" s="251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C24" s="257"/>
      <c r="D24" s="10"/>
      <c r="AG24" t="s">
        <v>172</v>
      </c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1:G1"/>
    <mergeCell ref="C2:G2"/>
    <mergeCell ref="C3:G3"/>
    <mergeCell ref="C4:G4"/>
    <mergeCell ref="A17:C17"/>
    <mergeCell ref="A18:G22"/>
    <mergeCell ref="C10:G10"/>
    <mergeCell ref="C12:G1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AB0E4-FE24-4D80-B765-CEB9F7846E3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126</v>
      </c>
    </row>
    <row r="3" spans="1:60" ht="24.95" customHeight="1" x14ac:dyDescent="0.2">
      <c r="A3" s="196" t="s">
        <v>9</v>
      </c>
      <c r="B3" s="48" t="s">
        <v>61</v>
      </c>
      <c r="C3" s="199" t="s">
        <v>62</v>
      </c>
      <c r="D3" s="197"/>
      <c r="E3" s="197"/>
      <c r="F3" s="197"/>
      <c r="G3" s="198"/>
      <c r="AC3" s="174" t="s">
        <v>127</v>
      </c>
      <c r="AG3" t="s">
        <v>128</v>
      </c>
    </row>
    <row r="4" spans="1:60" ht="24.95" customHeight="1" x14ac:dyDescent="0.2">
      <c r="A4" s="200" t="s">
        <v>10</v>
      </c>
      <c r="B4" s="201" t="s">
        <v>60</v>
      </c>
      <c r="C4" s="202" t="s">
        <v>62</v>
      </c>
      <c r="D4" s="203"/>
      <c r="E4" s="203"/>
      <c r="F4" s="203"/>
      <c r="G4" s="204"/>
      <c r="AG4" t="s">
        <v>129</v>
      </c>
    </row>
    <row r="5" spans="1:60" x14ac:dyDescent="0.2">
      <c r="D5" s="10"/>
    </row>
    <row r="6" spans="1:60" ht="38.25" x14ac:dyDescent="0.2">
      <c r="A6" s="206" t="s">
        <v>130</v>
      </c>
      <c r="B6" s="208" t="s">
        <v>131</v>
      </c>
      <c r="C6" s="208" t="s">
        <v>132</v>
      </c>
      <c r="D6" s="207" t="s">
        <v>133</v>
      </c>
      <c r="E6" s="206" t="s">
        <v>134</v>
      </c>
      <c r="F6" s="205" t="s">
        <v>135</v>
      </c>
      <c r="G6" s="206" t="s">
        <v>31</v>
      </c>
      <c r="H6" s="209" t="s">
        <v>32</v>
      </c>
      <c r="I6" s="209" t="s">
        <v>136</v>
      </c>
      <c r="J6" s="209" t="s">
        <v>33</v>
      </c>
      <c r="K6" s="209" t="s">
        <v>137</v>
      </c>
      <c r="L6" s="209" t="s">
        <v>138</v>
      </c>
      <c r="M6" s="209" t="s">
        <v>139</v>
      </c>
      <c r="N6" s="209" t="s">
        <v>140</v>
      </c>
      <c r="O6" s="209" t="s">
        <v>141</v>
      </c>
      <c r="P6" s="209" t="s">
        <v>142</v>
      </c>
      <c r="Q6" s="209" t="s">
        <v>143</v>
      </c>
      <c r="R6" s="209" t="s">
        <v>144</v>
      </c>
      <c r="S6" s="209" t="s">
        <v>145</v>
      </c>
      <c r="T6" s="209" t="s">
        <v>146</v>
      </c>
      <c r="U6" s="209" t="s">
        <v>147</v>
      </c>
      <c r="V6" s="209" t="s">
        <v>148</v>
      </c>
      <c r="W6" s="209" t="s">
        <v>149</v>
      </c>
      <c r="X6" s="209" t="s">
        <v>150</v>
      </c>
      <c r="Y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152</v>
      </c>
      <c r="B8" s="235" t="s">
        <v>60</v>
      </c>
      <c r="C8" s="248" t="s">
        <v>87</v>
      </c>
      <c r="D8" s="236"/>
      <c r="E8" s="237"/>
      <c r="F8" s="238"/>
      <c r="G8" s="239">
        <f>SUMIF(AG9:AG9,"&lt;&gt;NOR",G9:G9)</f>
        <v>0</v>
      </c>
      <c r="H8" s="233"/>
      <c r="I8" s="233">
        <f>SUM(I9:I9)</f>
        <v>0</v>
      </c>
      <c r="J8" s="233"/>
      <c r="K8" s="233">
        <f>SUM(K9:K9)</f>
        <v>0</v>
      </c>
      <c r="L8" s="233"/>
      <c r="M8" s="233">
        <f>SUM(M9:M9)</f>
        <v>0</v>
      </c>
      <c r="N8" s="232"/>
      <c r="O8" s="232">
        <f>SUM(O9:O9)</f>
        <v>6.72</v>
      </c>
      <c r="P8" s="232"/>
      <c r="Q8" s="232">
        <f>SUM(Q9:Q9)</f>
        <v>0</v>
      </c>
      <c r="R8" s="233"/>
      <c r="S8" s="233"/>
      <c r="T8" s="233"/>
      <c r="U8" s="233"/>
      <c r="V8" s="233">
        <f>SUM(V9:V9)</f>
        <v>0.81</v>
      </c>
      <c r="W8" s="233"/>
      <c r="X8" s="233"/>
      <c r="Y8" s="233"/>
      <c r="AG8" t="s">
        <v>153</v>
      </c>
    </row>
    <row r="9" spans="1:60" ht="22.5" outlineLevel="1" x14ac:dyDescent="0.2">
      <c r="A9" s="260">
        <v>1</v>
      </c>
      <c r="B9" s="261" t="s">
        <v>173</v>
      </c>
      <c r="C9" s="266" t="s">
        <v>174</v>
      </c>
      <c r="D9" s="262" t="s">
        <v>175</v>
      </c>
      <c r="E9" s="263">
        <v>3.5</v>
      </c>
      <c r="F9" s="264"/>
      <c r="G9" s="265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1.92</v>
      </c>
      <c r="O9" s="229">
        <f>ROUND(E9*N9,2)</f>
        <v>6.72</v>
      </c>
      <c r="P9" s="229">
        <v>0</v>
      </c>
      <c r="Q9" s="229">
        <f>ROUND(E9*P9,2)</f>
        <v>0</v>
      </c>
      <c r="R9" s="230"/>
      <c r="S9" s="230" t="s">
        <v>176</v>
      </c>
      <c r="T9" s="230" t="s">
        <v>177</v>
      </c>
      <c r="U9" s="230">
        <v>0.23272000000000001</v>
      </c>
      <c r="V9" s="230">
        <f>ROUND(E9*U9,2)</f>
        <v>0.81</v>
      </c>
      <c r="W9" s="230"/>
      <c r="X9" s="230" t="s">
        <v>167</v>
      </c>
      <c r="Y9" s="230" t="s">
        <v>160</v>
      </c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34" t="s">
        <v>152</v>
      </c>
      <c r="B10" s="235" t="s">
        <v>88</v>
      </c>
      <c r="C10" s="248" t="s">
        <v>89</v>
      </c>
      <c r="D10" s="236"/>
      <c r="E10" s="237"/>
      <c r="F10" s="238"/>
      <c r="G10" s="239">
        <f>SUMIF(AG11:AG12,"&lt;&gt;NOR",G11:G12)</f>
        <v>0</v>
      </c>
      <c r="H10" s="233"/>
      <c r="I10" s="233">
        <f>SUM(I11:I12)</f>
        <v>0</v>
      </c>
      <c r="J10" s="233"/>
      <c r="K10" s="233">
        <f>SUM(K11:K12)</f>
        <v>0</v>
      </c>
      <c r="L10" s="233"/>
      <c r="M10" s="233">
        <f>SUM(M11:M12)</f>
        <v>0</v>
      </c>
      <c r="N10" s="232"/>
      <c r="O10" s="232">
        <f>SUM(O11:O12)</f>
        <v>0</v>
      </c>
      <c r="P10" s="232"/>
      <c r="Q10" s="232">
        <f>SUM(Q11:Q12)</f>
        <v>0</v>
      </c>
      <c r="R10" s="233"/>
      <c r="S10" s="233"/>
      <c r="T10" s="233"/>
      <c r="U10" s="233"/>
      <c r="V10" s="233">
        <f>SUM(V11:V12)</f>
        <v>3.13</v>
      </c>
      <c r="W10" s="233"/>
      <c r="X10" s="233"/>
      <c r="Y10" s="233"/>
      <c r="AG10" t="s">
        <v>153</v>
      </c>
    </row>
    <row r="11" spans="1:60" outlineLevel="1" x14ac:dyDescent="0.2">
      <c r="A11" s="260">
        <v>2</v>
      </c>
      <c r="B11" s="261" t="s">
        <v>178</v>
      </c>
      <c r="C11" s="266" t="s">
        <v>179</v>
      </c>
      <c r="D11" s="262" t="s">
        <v>175</v>
      </c>
      <c r="E11" s="263">
        <v>4</v>
      </c>
      <c r="F11" s="264"/>
      <c r="G11" s="265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1.24E-3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176</v>
      </c>
      <c r="T11" s="230" t="s">
        <v>177</v>
      </c>
      <c r="U11" s="230">
        <v>0.78154999999999997</v>
      </c>
      <c r="V11" s="230">
        <f>ROUND(E11*U11,2)</f>
        <v>3.13</v>
      </c>
      <c r="W11" s="230"/>
      <c r="X11" s="230" t="s">
        <v>167</v>
      </c>
      <c r="Y11" s="230" t="s">
        <v>160</v>
      </c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60">
        <v>3</v>
      </c>
      <c r="B12" s="261" t="s">
        <v>180</v>
      </c>
      <c r="C12" s="266" t="s">
        <v>181</v>
      </c>
      <c r="D12" s="262" t="s">
        <v>182</v>
      </c>
      <c r="E12" s="263">
        <v>0.5</v>
      </c>
      <c r="F12" s="264"/>
      <c r="G12" s="265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176</v>
      </c>
      <c r="T12" s="230" t="s">
        <v>177</v>
      </c>
      <c r="U12" s="230">
        <v>0</v>
      </c>
      <c r="V12" s="230">
        <f>ROUND(E12*U12,2)</f>
        <v>0</v>
      </c>
      <c r="W12" s="230"/>
      <c r="X12" s="230" t="s">
        <v>167</v>
      </c>
      <c r="Y12" s="230" t="s">
        <v>160</v>
      </c>
      <c r="Z12" s="210"/>
      <c r="AA12" s="210"/>
      <c r="AB12" s="210"/>
      <c r="AC12" s="210"/>
      <c r="AD12" s="210"/>
      <c r="AE12" s="210"/>
      <c r="AF12" s="210"/>
      <c r="AG12" s="210" t="s">
        <v>168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4" t="s">
        <v>152</v>
      </c>
      <c r="B13" s="235" t="s">
        <v>98</v>
      </c>
      <c r="C13" s="248" t="s">
        <v>99</v>
      </c>
      <c r="D13" s="236"/>
      <c r="E13" s="237"/>
      <c r="F13" s="238"/>
      <c r="G13" s="239">
        <f>SUMIF(AG14:AG14,"&lt;&gt;NOR",G14:G14)</f>
        <v>0</v>
      </c>
      <c r="H13" s="233"/>
      <c r="I13" s="233">
        <f>SUM(I14:I14)</f>
        <v>0</v>
      </c>
      <c r="J13" s="233"/>
      <c r="K13" s="233">
        <f>SUM(K14:K14)</f>
        <v>0</v>
      </c>
      <c r="L13" s="233"/>
      <c r="M13" s="233">
        <f>SUM(M14:M14)</f>
        <v>0</v>
      </c>
      <c r="N13" s="232"/>
      <c r="O13" s="232">
        <f>SUM(O14:O14)</f>
        <v>0.95</v>
      </c>
      <c r="P13" s="232"/>
      <c r="Q13" s="232">
        <f>SUM(Q14:Q14)</f>
        <v>0</v>
      </c>
      <c r="R13" s="233"/>
      <c r="S13" s="233"/>
      <c r="T13" s="233"/>
      <c r="U13" s="233"/>
      <c r="V13" s="233">
        <f>SUM(V14:V14)</f>
        <v>1.48</v>
      </c>
      <c r="W13" s="233"/>
      <c r="X13" s="233"/>
      <c r="Y13" s="233"/>
      <c r="AG13" t="s">
        <v>153</v>
      </c>
    </row>
    <row r="14" spans="1:60" ht="22.5" outlineLevel="1" x14ac:dyDescent="0.2">
      <c r="A14" s="260">
        <v>4</v>
      </c>
      <c r="B14" s="261" t="s">
        <v>183</v>
      </c>
      <c r="C14" s="266" t="s">
        <v>184</v>
      </c>
      <c r="D14" s="262" t="s">
        <v>175</v>
      </c>
      <c r="E14" s="263">
        <v>0.5</v>
      </c>
      <c r="F14" s="264"/>
      <c r="G14" s="265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1.8907700000000001</v>
      </c>
      <c r="O14" s="229">
        <f>ROUND(E14*N14,2)</f>
        <v>0.95</v>
      </c>
      <c r="P14" s="229">
        <v>0</v>
      </c>
      <c r="Q14" s="229">
        <f>ROUND(E14*P14,2)</f>
        <v>0</v>
      </c>
      <c r="R14" s="230"/>
      <c r="S14" s="230" t="s">
        <v>176</v>
      </c>
      <c r="T14" s="230" t="s">
        <v>177</v>
      </c>
      <c r="U14" s="230">
        <v>2.9532799999999999</v>
      </c>
      <c r="V14" s="230">
        <f>ROUND(E14*U14,2)</f>
        <v>1.48</v>
      </c>
      <c r="W14" s="230"/>
      <c r="X14" s="230" t="s">
        <v>167</v>
      </c>
      <c r="Y14" s="230" t="s">
        <v>160</v>
      </c>
      <c r="Z14" s="210"/>
      <c r="AA14" s="210"/>
      <c r="AB14" s="210"/>
      <c r="AC14" s="210"/>
      <c r="AD14" s="210"/>
      <c r="AE14" s="210"/>
      <c r="AF14" s="210"/>
      <c r="AG14" s="210" t="s">
        <v>168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4" t="s">
        <v>152</v>
      </c>
      <c r="B15" s="235" t="s">
        <v>115</v>
      </c>
      <c r="C15" s="248" t="s">
        <v>116</v>
      </c>
      <c r="D15" s="236"/>
      <c r="E15" s="237"/>
      <c r="F15" s="238"/>
      <c r="G15" s="239">
        <f>SUMIF(AG16:AG25,"&lt;&gt;NOR",G16:G25)</f>
        <v>0</v>
      </c>
      <c r="H15" s="233"/>
      <c r="I15" s="233">
        <f>SUM(I16:I25)</f>
        <v>0</v>
      </c>
      <c r="J15" s="233"/>
      <c r="K15" s="233">
        <f>SUM(K16:K25)</f>
        <v>0</v>
      </c>
      <c r="L15" s="233"/>
      <c r="M15" s="233">
        <f>SUM(M16:M25)</f>
        <v>0</v>
      </c>
      <c r="N15" s="232"/>
      <c r="O15" s="232">
        <f>SUM(O16:O25)</f>
        <v>6.0000000000000005E-2</v>
      </c>
      <c r="P15" s="232"/>
      <c r="Q15" s="232">
        <f>SUM(Q16:Q25)</f>
        <v>0</v>
      </c>
      <c r="R15" s="233"/>
      <c r="S15" s="233"/>
      <c r="T15" s="233"/>
      <c r="U15" s="233"/>
      <c r="V15" s="233">
        <f>SUM(V16:V25)</f>
        <v>0</v>
      </c>
      <c r="W15" s="233"/>
      <c r="X15" s="233"/>
      <c r="Y15" s="233"/>
      <c r="AG15" t="s">
        <v>153</v>
      </c>
    </row>
    <row r="16" spans="1:60" outlineLevel="1" x14ac:dyDescent="0.2">
      <c r="A16" s="241">
        <v>5</v>
      </c>
      <c r="B16" s="242" t="s">
        <v>185</v>
      </c>
      <c r="C16" s="249" t="s">
        <v>186</v>
      </c>
      <c r="D16" s="243" t="s">
        <v>187</v>
      </c>
      <c r="E16" s="244">
        <v>54.637999999999998</v>
      </c>
      <c r="F16" s="245"/>
      <c r="G16" s="246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4.0000000000000002E-4</v>
      </c>
      <c r="O16" s="229">
        <f>ROUND(E16*N16,2)</f>
        <v>0.02</v>
      </c>
      <c r="P16" s="229">
        <v>0</v>
      </c>
      <c r="Q16" s="229">
        <f>ROUND(E16*P16,2)</f>
        <v>0</v>
      </c>
      <c r="R16" s="230"/>
      <c r="S16" s="230" t="s">
        <v>157</v>
      </c>
      <c r="T16" s="230" t="s">
        <v>158</v>
      </c>
      <c r="U16" s="230">
        <v>0</v>
      </c>
      <c r="V16" s="230">
        <f>ROUND(E16*U16,2)</f>
        <v>0</v>
      </c>
      <c r="W16" s="230"/>
      <c r="X16" s="230" t="s">
        <v>188</v>
      </c>
      <c r="Y16" s="230" t="s">
        <v>160</v>
      </c>
      <c r="Z16" s="210"/>
      <c r="AA16" s="210"/>
      <c r="AB16" s="210"/>
      <c r="AC16" s="210"/>
      <c r="AD16" s="210"/>
      <c r="AE16" s="210"/>
      <c r="AF16" s="210"/>
      <c r="AG16" s="210" t="s">
        <v>189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50" t="s">
        <v>162</v>
      </c>
      <c r="D17" s="247"/>
      <c r="E17" s="247"/>
      <c r="F17" s="247"/>
      <c r="G17" s="247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163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67" t="s">
        <v>190</v>
      </c>
      <c r="D18" s="258"/>
      <c r="E18" s="259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191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67" t="s">
        <v>192</v>
      </c>
      <c r="D19" s="258"/>
      <c r="E19" s="259">
        <v>54.637999999999998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191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60">
        <v>6</v>
      </c>
      <c r="B20" s="261" t="s">
        <v>193</v>
      </c>
      <c r="C20" s="266" t="s">
        <v>194</v>
      </c>
      <c r="D20" s="262" t="s">
        <v>195</v>
      </c>
      <c r="E20" s="263">
        <v>10</v>
      </c>
      <c r="F20" s="264"/>
      <c r="G20" s="265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176</v>
      </c>
      <c r="T20" s="230" t="s">
        <v>177</v>
      </c>
      <c r="U20" s="230">
        <v>0</v>
      </c>
      <c r="V20" s="230">
        <f>ROUND(E20*U20,2)</f>
        <v>0</v>
      </c>
      <c r="W20" s="230"/>
      <c r="X20" s="230" t="s">
        <v>167</v>
      </c>
      <c r="Y20" s="230" t="s">
        <v>160</v>
      </c>
      <c r="Z20" s="210"/>
      <c r="AA20" s="210"/>
      <c r="AB20" s="210"/>
      <c r="AC20" s="210"/>
      <c r="AD20" s="210"/>
      <c r="AE20" s="210"/>
      <c r="AF20" s="210"/>
      <c r="AG20" s="210" t="s">
        <v>168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41">
        <v>7</v>
      </c>
      <c r="B21" s="242" t="s">
        <v>196</v>
      </c>
      <c r="C21" s="249" t="s">
        <v>197</v>
      </c>
      <c r="D21" s="243" t="s">
        <v>187</v>
      </c>
      <c r="E21" s="244">
        <v>82</v>
      </c>
      <c r="F21" s="245"/>
      <c r="G21" s="246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3.5E-4</v>
      </c>
      <c r="O21" s="229">
        <f>ROUND(E21*N21,2)</f>
        <v>0.03</v>
      </c>
      <c r="P21" s="229">
        <v>0</v>
      </c>
      <c r="Q21" s="229">
        <f>ROUND(E21*P21,2)</f>
        <v>0</v>
      </c>
      <c r="R21" s="230"/>
      <c r="S21" s="230" t="s">
        <v>157</v>
      </c>
      <c r="T21" s="230" t="s">
        <v>158</v>
      </c>
      <c r="U21" s="230">
        <v>0</v>
      </c>
      <c r="V21" s="230">
        <f>ROUND(E21*U21,2)</f>
        <v>0</v>
      </c>
      <c r="W21" s="230"/>
      <c r="X21" s="230" t="s">
        <v>188</v>
      </c>
      <c r="Y21" s="230" t="s">
        <v>160</v>
      </c>
      <c r="Z21" s="210"/>
      <c r="AA21" s="210"/>
      <c r="AB21" s="210"/>
      <c r="AC21" s="210"/>
      <c r="AD21" s="210"/>
      <c r="AE21" s="210"/>
      <c r="AF21" s="210"/>
      <c r="AG21" s="210" t="s">
        <v>189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50" t="s">
        <v>162</v>
      </c>
      <c r="D22" s="247"/>
      <c r="E22" s="247"/>
      <c r="F22" s="247"/>
      <c r="G22" s="247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163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1">
        <v>8</v>
      </c>
      <c r="B23" s="242" t="s">
        <v>198</v>
      </c>
      <c r="C23" s="249" t="s">
        <v>199</v>
      </c>
      <c r="D23" s="243" t="s">
        <v>187</v>
      </c>
      <c r="E23" s="244">
        <v>10</v>
      </c>
      <c r="F23" s="245"/>
      <c r="G23" s="246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6.8999999999999997E-4</v>
      </c>
      <c r="O23" s="229">
        <f>ROUND(E23*N23,2)</f>
        <v>0.01</v>
      </c>
      <c r="P23" s="229">
        <v>0</v>
      </c>
      <c r="Q23" s="229">
        <f>ROUND(E23*P23,2)</f>
        <v>0</v>
      </c>
      <c r="R23" s="230"/>
      <c r="S23" s="230" t="s">
        <v>157</v>
      </c>
      <c r="T23" s="230" t="s">
        <v>158</v>
      </c>
      <c r="U23" s="230">
        <v>0</v>
      </c>
      <c r="V23" s="230">
        <f>ROUND(E23*U23,2)</f>
        <v>0</v>
      </c>
      <c r="W23" s="230"/>
      <c r="X23" s="230" t="s">
        <v>188</v>
      </c>
      <c r="Y23" s="230" t="s">
        <v>160</v>
      </c>
      <c r="Z23" s="210"/>
      <c r="AA23" s="210"/>
      <c r="AB23" s="210"/>
      <c r="AC23" s="210"/>
      <c r="AD23" s="210"/>
      <c r="AE23" s="210"/>
      <c r="AF23" s="210"/>
      <c r="AG23" s="210" t="s">
        <v>189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50" t="s">
        <v>162</v>
      </c>
      <c r="D24" s="247"/>
      <c r="E24" s="247"/>
      <c r="F24" s="247"/>
      <c r="G24" s="247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163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1" x14ac:dyDescent="0.2">
      <c r="A25" s="260">
        <v>9</v>
      </c>
      <c r="B25" s="261" t="s">
        <v>200</v>
      </c>
      <c r="C25" s="266" t="s">
        <v>201</v>
      </c>
      <c r="D25" s="262" t="s">
        <v>202</v>
      </c>
      <c r="E25" s="263">
        <v>1</v>
      </c>
      <c r="F25" s="264"/>
      <c r="G25" s="265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176</v>
      </c>
      <c r="T25" s="230" t="s">
        <v>177</v>
      </c>
      <c r="U25" s="230">
        <v>0</v>
      </c>
      <c r="V25" s="230">
        <f>ROUND(E25*U25,2)</f>
        <v>0</v>
      </c>
      <c r="W25" s="230"/>
      <c r="X25" s="230" t="s">
        <v>167</v>
      </c>
      <c r="Y25" s="230" t="s">
        <v>160</v>
      </c>
      <c r="Z25" s="210"/>
      <c r="AA25" s="210"/>
      <c r="AB25" s="210"/>
      <c r="AC25" s="210"/>
      <c r="AD25" s="210"/>
      <c r="AE25" s="210"/>
      <c r="AF25" s="210"/>
      <c r="AG25" s="210" t="s">
        <v>168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4" t="s">
        <v>152</v>
      </c>
      <c r="B26" s="235" t="s">
        <v>119</v>
      </c>
      <c r="C26" s="248" t="s">
        <v>120</v>
      </c>
      <c r="D26" s="236"/>
      <c r="E26" s="237"/>
      <c r="F26" s="238"/>
      <c r="G26" s="239">
        <f>SUMIF(AG27:AG33,"&lt;&gt;NOR",G27:G33)</f>
        <v>0</v>
      </c>
      <c r="H26" s="233"/>
      <c r="I26" s="233">
        <f>SUM(I27:I33)</f>
        <v>0</v>
      </c>
      <c r="J26" s="233"/>
      <c r="K26" s="233">
        <f>SUM(K27:K33)</f>
        <v>0</v>
      </c>
      <c r="L26" s="233"/>
      <c r="M26" s="233">
        <f>SUM(M27:M33)</f>
        <v>0</v>
      </c>
      <c r="N26" s="232"/>
      <c r="O26" s="232">
        <f>SUM(O27:O33)</f>
        <v>0</v>
      </c>
      <c r="P26" s="232"/>
      <c r="Q26" s="232">
        <f>SUM(Q27:Q33)</f>
        <v>0</v>
      </c>
      <c r="R26" s="233"/>
      <c r="S26" s="233"/>
      <c r="T26" s="233"/>
      <c r="U26" s="233"/>
      <c r="V26" s="233">
        <f>SUM(V27:V33)</f>
        <v>0</v>
      </c>
      <c r="W26" s="233"/>
      <c r="X26" s="233"/>
      <c r="Y26" s="233"/>
      <c r="AG26" t="s">
        <v>153</v>
      </c>
    </row>
    <row r="27" spans="1:60" outlineLevel="1" x14ac:dyDescent="0.2">
      <c r="A27" s="260">
        <v>10</v>
      </c>
      <c r="B27" s="261" t="s">
        <v>203</v>
      </c>
      <c r="C27" s="266" t="s">
        <v>204</v>
      </c>
      <c r="D27" s="262" t="s">
        <v>202</v>
      </c>
      <c r="E27" s="263">
        <v>2</v>
      </c>
      <c r="F27" s="264"/>
      <c r="G27" s="265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176</v>
      </c>
      <c r="T27" s="230" t="s">
        <v>177</v>
      </c>
      <c r="U27" s="230">
        <v>0</v>
      </c>
      <c r="V27" s="230">
        <f>ROUND(E27*U27,2)</f>
        <v>0</v>
      </c>
      <c r="W27" s="230"/>
      <c r="X27" s="230" t="s">
        <v>167</v>
      </c>
      <c r="Y27" s="230" t="s">
        <v>160</v>
      </c>
      <c r="Z27" s="210"/>
      <c r="AA27" s="210"/>
      <c r="AB27" s="210"/>
      <c r="AC27" s="210"/>
      <c r="AD27" s="210"/>
      <c r="AE27" s="210"/>
      <c r="AF27" s="210"/>
      <c r="AG27" s="210" t="s">
        <v>168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60">
        <v>11</v>
      </c>
      <c r="B28" s="261" t="s">
        <v>205</v>
      </c>
      <c r="C28" s="266" t="s">
        <v>206</v>
      </c>
      <c r="D28" s="262" t="s">
        <v>195</v>
      </c>
      <c r="E28" s="263">
        <v>82</v>
      </c>
      <c r="F28" s="264"/>
      <c r="G28" s="265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176</v>
      </c>
      <c r="T28" s="230" t="s">
        <v>177</v>
      </c>
      <c r="U28" s="230">
        <v>0</v>
      </c>
      <c r="V28" s="230">
        <f>ROUND(E28*U28,2)</f>
        <v>0</v>
      </c>
      <c r="W28" s="230"/>
      <c r="X28" s="230" t="s">
        <v>167</v>
      </c>
      <c r="Y28" s="230" t="s">
        <v>160</v>
      </c>
      <c r="Z28" s="210"/>
      <c r="AA28" s="210"/>
      <c r="AB28" s="210"/>
      <c r="AC28" s="210"/>
      <c r="AD28" s="210"/>
      <c r="AE28" s="210"/>
      <c r="AF28" s="210"/>
      <c r="AG28" s="210" t="s">
        <v>168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60">
        <v>12</v>
      </c>
      <c r="B29" s="261" t="s">
        <v>207</v>
      </c>
      <c r="C29" s="266" t="s">
        <v>208</v>
      </c>
      <c r="D29" s="262" t="s">
        <v>202</v>
      </c>
      <c r="E29" s="263">
        <v>2</v>
      </c>
      <c r="F29" s="264"/>
      <c r="G29" s="265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176</v>
      </c>
      <c r="T29" s="230" t="s">
        <v>177</v>
      </c>
      <c r="U29" s="230">
        <v>0</v>
      </c>
      <c r="V29" s="230">
        <f>ROUND(E29*U29,2)</f>
        <v>0</v>
      </c>
      <c r="W29" s="230"/>
      <c r="X29" s="230" t="s">
        <v>167</v>
      </c>
      <c r="Y29" s="230" t="s">
        <v>160</v>
      </c>
      <c r="Z29" s="210"/>
      <c r="AA29" s="210"/>
      <c r="AB29" s="210"/>
      <c r="AC29" s="210"/>
      <c r="AD29" s="210"/>
      <c r="AE29" s="210"/>
      <c r="AF29" s="210"/>
      <c r="AG29" s="210" t="s">
        <v>168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60">
        <v>13</v>
      </c>
      <c r="B30" s="261" t="s">
        <v>209</v>
      </c>
      <c r="C30" s="266" t="s">
        <v>210</v>
      </c>
      <c r="D30" s="262" t="s">
        <v>202</v>
      </c>
      <c r="E30" s="263">
        <v>2</v>
      </c>
      <c r="F30" s="264"/>
      <c r="G30" s="265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176</v>
      </c>
      <c r="T30" s="230" t="s">
        <v>177</v>
      </c>
      <c r="U30" s="230">
        <v>0</v>
      </c>
      <c r="V30" s="230">
        <f>ROUND(E30*U30,2)</f>
        <v>0</v>
      </c>
      <c r="W30" s="230"/>
      <c r="X30" s="230" t="s">
        <v>167</v>
      </c>
      <c r="Y30" s="230" t="s">
        <v>160</v>
      </c>
      <c r="Z30" s="210"/>
      <c r="AA30" s="210"/>
      <c r="AB30" s="210"/>
      <c r="AC30" s="210"/>
      <c r="AD30" s="210"/>
      <c r="AE30" s="210"/>
      <c r="AF30" s="210"/>
      <c r="AG30" s="210" t="s">
        <v>168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60">
        <v>14</v>
      </c>
      <c r="B31" s="261" t="s">
        <v>211</v>
      </c>
      <c r="C31" s="266" t="s">
        <v>212</v>
      </c>
      <c r="D31" s="262" t="s">
        <v>195</v>
      </c>
      <c r="E31" s="263">
        <v>75</v>
      </c>
      <c r="F31" s="264"/>
      <c r="G31" s="265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176</v>
      </c>
      <c r="T31" s="230" t="s">
        <v>177</v>
      </c>
      <c r="U31" s="230">
        <v>0</v>
      </c>
      <c r="V31" s="230">
        <f>ROUND(E31*U31,2)</f>
        <v>0</v>
      </c>
      <c r="W31" s="230"/>
      <c r="X31" s="230" t="s">
        <v>167</v>
      </c>
      <c r="Y31" s="230" t="s">
        <v>160</v>
      </c>
      <c r="Z31" s="210"/>
      <c r="AA31" s="210"/>
      <c r="AB31" s="210"/>
      <c r="AC31" s="210"/>
      <c r="AD31" s="210"/>
      <c r="AE31" s="210"/>
      <c r="AF31" s="210"/>
      <c r="AG31" s="210" t="s">
        <v>168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60">
        <v>15</v>
      </c>
      <c r="B32" s="261" t="s">
        <v>213</v>
      </c>
      <c r="C32" s="266" t="s">
        <v>214</v>
      </c>
      <c r="D32" s="262" t="s">
        <v>202</v>
      </c>
      <c r="E32" s="263">
        <v>2</v>
      </c>
      <c r="F32" s="264"/>
      <c r="G32" s="265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176</v>
      </c>
      <c r="T32" s="230" t="s">
        <v>177</v>
      </c>
      <c r="U32" s="230">
        <v>0</v>
      </c>
      <c r="V32" s="230">
        <f>ROUND(E32*U32,2)</f>
        <v>0</v>
      </c>
      <c r="W32" s="230"/>
      <c r="X32" s="230" t="s">
        <v>167</v>
      </c>
      <c r="Y32" s="230" t="s">
        <v>160</v>
      </c>
      <c r="Z32" s="210"/>
      <c r="AA32" s="210"/>
      <c r="AB32" s="210"/>
      <c r="AC32" s="210"/>
      <c r="AD32" s="210"/>
      <c r="AE32" s="210"/>
      <c r="AF32" s="210"/>
      <c r="AG32" s="210" t="s">
        <v>168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60">
        <v>16</v>
      </c>
      <c r="B33" s="261" t="s">
        <v>215</v>
      </c>
      <c r="C33" s="266" t="s">
        <v>216</v>
      </c>
      <c r="D33" s="262" t="s">
        <v>217</v>
      </c>
      <c r="E33" s="263">
        <v>40</v>
      </c>
      <c r="F33" s="264"/>
      <c r="G33" s="265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176</v>
      </c>
      <c r="T33" s="230" t="s">
        <v>177</v>
      </c>
      <c r="U33" s="230">
        <v>0</v>
      </c>
      <c r="V33" s="230">
        <f>ROUND(E33*U33,2)</f>
        <v>0</v>
      </c>
      <c r="W33" s="230"/>
      <c r="X33" s="230" t="s">
        <v>167</v>
      </c>
      <c r="Y33" s="230" t="s">
        <v>160</v>
      </c>
      <c r="Z33" s="210"/>
      <c r="AA33" s="210"/>
      <c r="AB33" s="210"/>
      <c r="AC33" s="210"/>
      <c r="AD33" s="210"/>
      <c r="AE33" s="210"/>
      <c r="AF33" s="210"/>
      <c r="AG33" s="210" t="s">
        <v>168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4" t="s">
        <v>152</v>
      </c>
      <c r="B34" s="235" t="s">
        <v>107</v>
      </c>
      <c r="C34" s="248" t="s">
        <v>108</v>
      </c>
      <c r="D34" s="236"/>
      <c r="E34" s="237"/>
      <c r="F34" s="238"/>
      <c r="G34" s="239">
        <f>SUMIF(AG35:AG38,"&lt;&gt;NOR",G35:G38)</f>
        <v>0</v>
      </c>
      <c r="H34" s="233"/>
      <c r="I34" s="233">
        <f>SUM(I35:I38)</f>
        <v>0</v>
      </c>
      <c r="J34" s="233"/>
      <c r="K34" s="233">
        <f>SUM(K35:K38)</f>
        <v>0</v>
      </c>
      <c r="L34" s="233"/>
      <c r="M34" s="233">
        <f>SUM(M35:M38)</f>
        <v>0</v>
      </c>
      <c r="N34" s="232"/>
      <c r="O34" s="232">
        <f>SUM(O35:O38)</f>
        <v>0</v>
      </c>
      <c r="P34" s="232"/>
      <c r="Q34" s="232">
        <f>SUM(Q35:Q38)</f>
        <v>0</v>
      </c>
      <c r="R34" s="233"/>
      <c r="S34" s="233"/>
      <c r="T34" s="233"/>
      <c r="U34" s="233"/>
      <c r="V34" s="233">
        <f>SUM(V35:V38)</f>
        <v>0</v>
      </c>
      <c r="W34" s="233"/>
      <c r="X34" s="233"/>
      <c r="Y34" s="233"/>
      <c r="AG34" t="s">
        <v>153</v>
      </c>
    </row>
    <row r="35" spans="1:60" ht="22.5" outlineLevel="1" x14ac:dyDescent="0.2">
      <c r="A35" s="241">
        <v>17</v>
      </c>
      <c r="B35" s="242" t="s">
        <v>218</v>
      </c>
      <c r="C35" s="249" t="s">
        <v>219</v>
      </c>
      <c r="D35" s="243" t="s">
        <v>187</v>
      </c>
      <c r="E35" s="244">
        <v>3.75</v>
      </c>
      <c r="F35" s="245"/>
      <c r="G35" s="246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157</v>
      </c>
      <c r="T35" s="230" t="s">
        <v>158</v>
      </c>
      <c r="U35" s="230">
        <v>0</v>
      </c>
      <c r="V35" s="230">
        <f>ROUND(E35*U35,2)</f>
        <v>0</v>
      </c>
      <c r="W35" s="230"/>
      <c r="X35" s="230" t="s">
        <v>220</v>
      </c>
      <c r="Y35" s="230" t="s">
        <v>160</v>
      </c>
      <c r="Z35" s="210"/>
      <c r="AA35" s="210"/>
      <c r="AB35" s="210"/>
      <c r="AC35" s="210"/>
      <c r="AD35" s="210"/>
      <c r="AE35" s="210"/>
      <c r="AF35" s="210"/>
      <c r="AG35" s="210" t="s">
        <v>221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50" t="s">
        <v>162</v>
      </c>
      <c r="D36" s="247"/>
      <c r="E36" s="247"/>
      <c r="F36" s="247"/>
      <c r="G36" s="247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163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7"/>
      <c r="B37" s="228"/>
      <c r="C37" s="267" t="s">
        <v>222</v>
      </c>
      <c r="D37" s="258"/>
      <c r="E37" s="259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191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67" t="s">
        <v>223</v>
      </c>
      <c r="D38" s="258"/>
      <c r="E38" s="259">
        <v>3.75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191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3"/>
      <c r="B39" s="4"/>
      <c r="C39" s="251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138</v>
      </c>
    </row>
    <row r="40" spans="1:60" x14ac:dyDescent="0.2">
      <c r="A40" s="213"/>
      <c r="B40" s="214" t="s">
        <v>31</v>
      </c>
      <c r="C40" s="252"/>
      <c r="D40" s="215"/>
      <c r="E40" s="216"/>
      <c r="F40" s="216"/>
      <c r="G40" s="240">
        <f>G8+G10+G13+G15+G26+G34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169</v>
      </c>
    </row>
    <row r="41" spans="1:60" x14ac:dyDescent="0.2">
      <c r="A41" s="3"/>
      <c r="B41" s="4"/>
      <c r="C41" s="251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3"/>
      <c r="B42" s="4"/>
      <c r="C42" s="251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17" t="s">
        <v>170</v>
      </c>
      <c r="B43" s="217"/>
      <c r="C43" s="25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18"/>
      <c r="B44" s="219"/>
      <c r="C44" s="254"/>
      <c r="D44" s="219"/>
      <c r="E44" s="219"/>
      <c r="F44" s="219"/>
      <c r="G44" s="22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171</v>
      </c>
    </row>
    <row r="45" spans="1:60" x14ac:dyDescent="0.2">
      <c r="A45" s="221"/>
      <c r="B45" s="222"/>
      <c r="C45" s="255"/>
      <c r="D45" s="222"/>
      <c r="E45" s="222"/>
      <c r="F45" s="222"/>
      <c r="G45" s="2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21"/>
      <c r="B46" s="222"/>
      <c r="C46" s="255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21"/>
      <c r="B47" s="222"/>
      <c r="C47" s="255"/>
      <c r="D47" s="222"/>
      <c r="E47" s="222"/>
      <c r="F47" s="222"/>
      <c r="G47" s="2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24"/>
      <c r="B48" s="225"/>
      <c r="C48" s="256"/>
      <c r="D48" s="225"/>
      <c r="E48" s="225"/>
      <c r="F48" s="225"/>
      <c r="G48" s="22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251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C50" s="257"/>
      <c r="D50" s="10"/>
      <c r="AG50" t="s">
        <v>172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0">
    <mergeCell ref="A1:G1"/>
    <mergeCell ref="C2:G2"/>
    <mergeCell ref="C3:G3"/>
    <mergeCell ref="C4:G4"/>
    <mergeCell ref="A43:C43"/>
    <mergeCell ref="A44:G48"/>
    <mergeCell ref="C17:G17"/>
    <mergeCell ref="C22:G22"/>
    <mergeCell ref="C24:G24"/>
    <mergeCell ref="C36:G3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20D50-71A9-4144-900A-94DAAC12810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126</v>
      </c>
    </row>
    <row r="3" spans="1:60" ht="24.95" customHeight="1" x14ac:dyDescent="0.2">
      <c r="A3" s="196" t="s">
        <v>9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126</v>
      </c>
      <c r="AG3" t="s">
        <v>128</v>
      </c>
    </row>
    <row r="4" spans="1:60" ht="24.95" customHeight="1" x14ac:dyDescent="0.2">
      <c r="A4" s="200" t="s">
        <v>10</v>
      </c>
      <c r="B4" s="201" t="s">
        <v>60</v>
      </c>
      <c r="C4" s="202" t="s">
        <v>64</v>
      </c>
      <c r="D4" s="203"/>
      <c r="E4" s="203"/>
      <c r="F4" s="203"/>
      <c r="G4" s="204"/>
      <c r="AG4" t="s">
        <v>129</v>
      </c>
    </row>
    <row r="5" spans="1:60" x14ac:dyDescent="0.2">
      <c r="D5" s="10"/>
    </row>
    <row r="6" spans="1:60" ht="38.25" x14ac:dyDescent="0.2">
      <c r="A6" s="206" t="s">
        <v>130</v>
      </c>
      <c r="B6" s="208" t="s">
        <v>131</v>
      </c>
      <c r="C6" s="208" t="s">
        <v>132</v>
      </c>
      <c r="D6" s="207" t="s">
        <v>133</v>
      </c>
      <c r="E6" s="206" t="s">
        <v>134</v>
      </c>
      <c r="F6" s="205" t="s">
        <v>135</v>
      </c>
      <c r="G6" s="206" t="s">
        <v>31</v>
      </c>
      <c r="H6" s="209" t="s">
        <v>32</v>
      </c>
      <c r="I6" s="209" t="s">
        <v>136</v>
      </c>
      <c r="J6" s="209" t="s">
        <v>33</v>
      </c>
      <c r="K6" s="209" t="s">
        <v>137</v>
      </c>
      <c r="L6" s="209" t="s">
        <v>138</v>
      </c>
      <c r="M6" s="209" t="s">
        <v>139</v>
      </c>
      <c r="N6" s="209" t="s">
        <v>140</v>
      </c>
      <c r="O6" s="209" t="s">
        <v>141</v>
      </c>
      <c r="P6" s="209" t="s">
        <v>142</v>
      </c>
      <c r="Q6" s="209" t="s">
        <v>143</v>
      </c>
      <c r="R6" s="209" t="s">
        <v>144</v>
      </c>
      <c r="S6" s="209" t="s">
        <v>145</v>
      </c>
      <c r="T6" s="209" t="s">
        <v>146</v>
      </c>
      <c r="U6" s="209" t="s">
        <v>147</v>
      </c>
      <c r="V6" s="209" t="s">
        <v>148</v>
      </c>
      <c r="W6" s="209" t="s">
        <v>149</v>
      </c>
      <c r="X6" s="209" t="s">
        <v>150</v>
      </c>
      <c r="Y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152</v>
      </c>
      <c r="B8" s="235" t="s">
        <v>123</v>
      </c>
      <c r="C8" s="248" t="s">
        <v>30</v>
      </c>
      <c r="D8" s="236"/>
      <c r="E8" s="237"/>
      <c r="F8" s="238"/>
      <c r="G8" s="239">
        <f>SUMIF(AG9:AG10,"&lt;&gt;NOR",G9:G10)</f>
        <v>0</v>
      </c>
      <c r="H8" s="233"/>
      <c r="I8" s="233">
        <f>SUM(I9:I10)</f>
        <v>0</v>
      </c>
      <c r="J8" s="233"/>
      <c r="K8" s="233">
        <f>SUM(K9:K10)</f>
        <v>0</v>
      </c>
      <c r="L8" s="233"/>
      <c r="M8" s="233">
        <f>SUM(M9:M10)</f>
        <v>0</v>
      </c>
      <c r="N8" s="232"/>
      <c r="O8" s="232">
        <f>SUM(O9:O10)</f>
        <v>0</v>
      </c>
      <c r="P8" s="232"/>
      <c r="Q8" s="232">
        <f>SUM(Q9:Q10)</f>
        <v>0</v>
      </c>
      <c r="R8" s="233"/>
      <c r="S8" s="233"/>
      <c r="T8" s="233"/>
      <c r="U8" s="233"/>
      <c r="V8" s="233">
        <f>SUM(V9:V10)</f>
        <v>0</v>
      </c>
      <c r="W8" s="233"/>
      <c r="X8" s="233"/>
      <c r="Y8" s="233"/>
      <c r="AG8" t="s">
        <v>153</v>
      </c>
    </row>
    <row r="9" spans="1:60" outlineLevel="1" x14ac:dyDescent="0.2">
      <c r="A9" s="241">
        <v>1</v>
      </c>
      <c r="B9" s="242" t="s">
        <v>224</v>
      </c>
      <c r="C9" s="249" t="s">
        <v>225</v>
      </c>
      <c r="D9" s="243" t="s">
        <v>226</v>
      </c>
      <c r="E9" s="244">
        <v>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176</v>
      </c>
      <c r="T9" s="230" t="s">
        <v>158</v>
      </c>
      <c r="U9" s="230">
        <v>0</v>
      </c>
      <c r="V9" s="230">
        <f>ROUND(E9*U9,2)</f>
        <v>0</v>
      </c>
      <c r="W9" s="230"/>
      <c r="X9" s="230" t="s">
        <v>227</v>
      </c>
      <c r="Y9" s="230" t="s">
        <v>160</v>
      </c>
      <c r="Z9" s="210"/>
      <c r="AA9" s="210"/>
      <c r="AB9" s="210"/>
      <c r="AC9" s="210"/>
      <c r="AD9" s="210"/>
      <c r="AE9" s="210"/>
      <c r="AF9" s="210"/>
      <c r="AG9" s="210" t="s">
        <v>228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27"/>
      <c r="B10" s="228"/>
      <c r="C10" s="250" t="s">
        <v>229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163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68" t="str">
        <f>C10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3"/>
      <c r="B11" s="4"/>
      <c r="C11" s="251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15</v>
      </c>
      <c r="AF11">
        <v>21</v>
      </c>
      <c r="AG11" t="s">
        <v>138</v>
      </c>
    </row>
    <row r="12" spans="1:60" x14ac:dyDescent="0.2">
      <c r="A12" s="213"/>
      <c r="B12" s="214" t="s">
        <v>31</v>
      </c>
      <c r="C12" s="252"/>
      <c r="D12" s="215"/>
      <c r="E12" s="216"/>
      <c r="F12" s="216"/>
      <c r="G12" s="240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169</v>
      </c>
    </row>
    <row r="13" spans="1:60" x14ac:dyDescent="0.2">
      <c r="A13" s="3"/>
      <c r="B13" s="4"/>
      <c r="C13" s="251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">
      <c r="A14" s="3"/>
      <c r="B14" s="4"/>
      <c r="C14" s="251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217" t="s">
        <v>170</v>
      </c>
      <c r="B15" s="217"/>
      <c r="C15" s="253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">
      <c r="A16" s="218"/>
      <c r="B16" s="219"/>
      <c r="C16" s="254"/>
      <c r="D16" s="219"/>
      <c r="E16" s="219"/>
      <c r="F16" s="219"/>
      <c r="G16" s="22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G16" t="s">
        <v>171</v>
      </c>
    </row>
    <row r="17" spans="1:33" x14ac:dyDescent="0.2">
      <c r="A17" s="221"/>
      <c r="B17" s="222"/>
      <c r="C17" s="255"/>
      <c r="D17" s="222"/>
      <c r="E17" s="222"/>
      <c r="F17" s="222"/>
      <c r="G17" s="2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21"/>
      <c r="B18" s="222"/>
      <c r="C18" s="255"/>
      <c r="D18" s="222"/>
      <c r="E18" s="222"/>
      <c r="F18" s="222"/>
      <c r="G18" s="2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21"/>
      <c r="B19" s="222"/>
      <c r="C19" s="255"/>
      <c r="D19" s="222"/>
      <c r="E19" s="222"/>
      <c r="F19" s="222"/>
      <c r="G19" s="22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24"/>
      <c r="B20" s="225"/>
      <c r="C20" s="256"/>
      <c r="D20" s="225"/>
      <c r="E20" s="225"/>
      <c r="F20" s="225"/>
      <c r="G20" s="22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3"/>
      <c r="B21" s="4"/>
      <c r="C21" s="251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C22" s="257"/>
      <c r="D22" s="10"/>
      <c r="AG22" t="s">
        <v>172</v>
      </c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:G1"/>
    <mergeCell ref="C2:G2"/>
    <mergeCell ref="C3:G3"/>
    <mergeCell ref="C4:G4"/>
    <mergeCell ref="A15:C15"/>
    <mergeCell ref="A16:G20"/>
    <mergeCell ref="C10:G1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53E36-24FE-4B73-810B-D230BFFB0DD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126</v>
      </c>
    </row>
    <row r="3" spans="1:60" ht="24.95" customHeight="1" x14ac:dyDescent="0.2">
      <c r="A3" s="196" t="s">
        <v>9</v>
      </c>
      <c r="B3" s="48" t="s">
        <v>65</v>
      </c>
      <c r="C3" s="199" t="s">
        <v>66</v>
      </c>
      <c r="D3" s="197"/>
      <c r="E3" s="197"/>
      <c r="F3" s="197"/>
      <c r="G3" s="198"/>
      <c r="AC3" s="174" t="s">
        <v>126</v>
      </c>
      <c r="AG3" t="s">
        <v>128</v>
      </c>
    </row>
    <row r="4" spans="1:60" ht="24.95" customHeight="1" x14ac:dyDescent="0.2">
      <c r="A4" s="200" t="s">
        <v>10</v>
      </c>
      <c r="B4" s="201" t="s">
        <v>60</v>
      </c>
      <c r="C4" s="202" t="s">
        <v>66</v>
      </c>
      <c r="D4" s="203"/>
      <c r="E4" s="203"/>
      <c r="F4" s="203"/>
      <c r="G4" s="204"/>
      <c r="AG4" t="s">
        <v>129</v>
      </c>
    </row>
    <row r="5" spans="1:60" x14ac:dyDescent="0.2">
      <c r="D5" s="10"/>
    </row>
    <row r="6" spans="1:60" ht="38.25" x14ac:dyDescent="0.2">
      <c r="A6" s="206" t="s">
        <v>130</v>
      </c>
      <c r="B6" s="208" t="s">
        <v>131</v>
      </c>
      <c r="C6" s="208" t="s">
        <v>132</v>
      </c>
      <c r="D6" s="207" t="s">
        <v>133</v>
      </c>
      <c r="E6" s="206" t="s">
        <v>134</v>
      </c>
      <c r="F6" s="205" t="s">
        <v>135</v>
      </c>
      <c r="G6" s="206" t="s">
        <v>31</v>
      </c>
      <c r="H6" s="209" t="s">
        <v>32</v>
      </c>
      <c r="I6" s="209" t="s">
        <v>136</v>
      </c>
      <c r="J6" s="209" t="s">
        <v>33</v>
      </c>
      <c r="K6" s="209" t="s">
        <v>137</v>
      </c>
      <c r="L6" s="209" t="s">
        <v>138</v>
      </c>
      <c r="M6" s="209" t="s">
        <v>139</v>
      </c>
      <c r="N6" s="209" t="s">
        <v>140</v>
      </c>
      <c r="O6" s="209" t="s">
        <v>141</v>
      </c>
      <c r="P6" s="209" t="s">
        <v>142</v>
      </c>
      <c r="Q6" s="209" t="s">
        <v>143</v>
      </c>
      <c r="R6" s="209" t="s">
        <v>144</v>
      </c>
      <c r="S6" s="209" t="s">
        <v>145</v>
      </c>
      <c r="T6" s="209" t="s">
        <v>146</v>
      </c>
      <c r="U6" s="209" t="s">
        <v>147</v>
      </c>
      <c r="V6" s="209" t="s">
        <v>148</v>
      </c>
      <c r="W6" s="209" t="s">
        <v>149</v>
      </c>
      <c r="X6" s="209" t="s">
        <v>150</v>
      </c>
      <c r="Y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152</v>
      </c>
      <c r="B8" s="235" t="s">
        <v>60</v>
      </c>
      <c r="C8" s="248" t="s">
        <v>87</v>
      </c>
      <c r="D8" s="236"/>
      <c r="E8" s="237"/>
      <c r="F8" s="238"/>
      <c r="G8" s="239">
        <f>SUMIF(AG9:AG80,"&lt;&gt;NOR",G9:G80)</f>
        <v>0</v>
      </c>
      <c r="H8" s="233"/>
      <c r="I8" s="233">
        <f>SUM(I9:I80)</f>
        <v>0</v>
      </c>
      <c r="J8" s="233"/>
      <c r="K8" s="233">
        <f>SUM(K9:K80)</f>
        <v>0</v>
      </c>
      <c r="L8" s="233"/>
      <c r="M8" s="233">
        <f>SUM(M9:M80)</f>
        <v>0</v>
      </c>
      <c r="N8" s="232"/>
      <c r="O8" s="232">
        <f>SUM(O9:O80)</f>
        <v>642.87</v>
      </c>
      <c r="P8" s="232"/>
      <c r="Q8" s="232">
        <f>SUM(Q9:Q80)</f>
        <v>424.49</v>
      </c>
      <c r="R8" s="233"/>
      <c r="S8" s="233"/>
      <c r="T8" s="233"/>
      <c r="U8" s="233"/>
      <c r="V8" s="233">
        <f>SUM(V9:V80)</f>
        <v>0</v>
      </c>
      <c r="W8" s="233"/>
      <c r="X8" s="233"/>
      <c r="Y8" s="233"/>
      <c r="AG8" t="s">
        <v>153</v>
      </c>
    </row>
    <row r="9" spans="1:60" ht="22.5" outlineLevel="1" x14ac:dyDescent="0.2">
      <c r="A9" s="241">
        <v>1</v>
      </c>
      <c r="B9" s="242" t="s">
        <v>230</v>
      </c>
      <c r="C9" s="249" t="s">
        <v>231</v>
      </c>
      <c r="D9" s="243" t="s">
        <v>232</v>
      </c>
      <c r="E9" s="244">
        <v>126.4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0.32500000000000001</v>
      </c>
      <c r="Q9" s="229">
        <f>ROUND(E9*P9,2)</f>
        <v>41.08</v>
      </c>
      <c r="R9" s="230"/>
      <c r="S9" s="230" t="s">
        <v>233</v>
      </c>
      <c r="T9" s="230" t="s">
        <v>234</v>
      </c>
      <c r="U9" s="230">
        <v>0</v>
      </c>
      <c r="V9" s="230">
        <f>ROUND(E9*U9,2)</f>
        <v>0</v>
      </c>
      <c r="W9" s="230"/>
      <c r="X9" s="230" t="s">
        <v>220</v>
      </c>
      <c r="Y9" s="230" t="s">
        <v>160</v>
      </c>
      <c r="Z9" s="210"/>
      <c r="AA9" s="210"/>
      <c r="AB9" s="210"/>
      <c r="AC9" s="210"/>
      <c r="AD9" s="210"/>
      <c r="AE9" s="210"/>
      <c r="AF9" s="210"/>
      <c r="AG9" s="210" t="s">
        <v>235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236</v>
      </c>
      <c r="D10" s="258"/>
      <c r="E10" s="259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191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67" t="s">
        <v>237</v>
      </c>
      <c r="D11" s="258"/>
      <c r="E11" s="259">
        <v>126.4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191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1">
        <v>2</v>
      </c>
      <c r="B12" s="242" t="s">
        <v>238</v>
      </c>
      <c r="C12" s="249" t="s">
        <v>239</v>
      </c>
      <c r="D12" s="243" t="s">
        <v>232</v>
      </c>
      <c r="E12" s="244">
        <v>165.6</v>
      </c>
      <c r="F12" s="245"/>
      <c r="G12" s="246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0.22</v>
      </c>
      <c r="Q12" s="229">
        <f>ROUND(E12*P12,2)</f>
        <v>36.43</v>
      </c>
      <c r="R12" s="230"/>
      <c r="S12" s="230" t="s">
        <v>233</v>
      </c>
      <c r="T12" s="230" t="s">
        <v>234</v>
      </c>
      <c r="U12" s="230">
        <v>0</v>
      </c>
      <c r="V12" s="230">
        <f>ROUND(E12*U12,2)</f>
        <v>0</v>
      </c>
      <c r="W12" s="230"/>
      <c r="X12" s="230" t="s">
        <v>220</v>
      </c>
      <c r="Y12" s="230" t="s">
        <v>160</v>
      </c>
      <c r="Z12" s="210"/>
      <c r="AA12" s="210"/>
      <c r="AB12" s="210"/>
      <c r="AC12" s="210"/>
      <c r="AD12" s="210"/>
      <c r="AE12" s="210"/>
      <c r="AF12" s="210"/>
      <c r="AG12" s="210" t="s">
        <v>235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2" x14ac:dyDescent="0.2">
      <c r="A13" s="227"/>
      <c r="B13" s="228"/>
      <c r="C13" s="267" t="s">
        <v>240</v>
      </c>
      <c r="D13" s="258"/>
      <c r="E13" s="259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191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67" t="s">
        <v>241</v>
      </c>
      <c r="D14" s="258"/>
      <c r="E14" s="259">
        <v>165.6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191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60">
        <v>3</v>
      </c>
      <c r="B15" s="261" t="s">
        <v>242</v>
      </c>
      <c r="C15" s="266" t="s">
        <v>243</v>
      </c>
      <c r="D15" s="262" t="s">
        <v>232</v>
      </c>
      <c r="E15" s="263">
        <v>342</v>
      </c>
      <c r="F15" s="264"/>
      <c r="G15" s="265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0.35499999999999998</v>
      </c>
      <c r="Q15" s="229">
        <f>ROUND(E15*P15,2)</f>
        <v>121.41</v>
      </c>
      <c r="R15" s="230"/>
      <c r="S15" s="230" t="s">
        <v>233</v>
      </c>
      <c r="T15" s="230" t="s">
        <v>234</v>
      </c>
      <c r="U15" s="230">
        <v>0</v>
      </c>
      <c r="V15" s="230">
        <f>ROUND(E15*U15,2)</f>
        <v>0</v>
      </c>
      <c r="W15" s="230"/>
      <c r="X15" s="230" t="s">
        <v>220</v>
      </c>
      <c r="Y15" s="230" t="s">
        <v>160</v>
      </c>
      <c r="Z15" s="210"/>
      <c r="AA15" s="210"/>
      <c r="AB15" s="210"/>
      <c r="AC15" s="210"/>
      <c r="AD15" s="210"/>
      <c r="AE15" s="210"/>
      <c r="AF15" s="210"/>
      <c r="AG15" s="210" t="s">
        <v>235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1">
        <v>4</v>
      </c>
      <c r="B16" s="242" t="s">
        <v>244</v>
      </c>
      <c r="C16" s="249" t="s">
        <v>245</v>
      </c>
      <c r="D16" s="243" t="s">
        <v>246</v>
      </c>
      <c r="E16" s="244">
        <v>41.4</v>
      </c>
      <c r="F16" s="245"/>
      <c r="G16" s="246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2</v>
      </c>
      <c r="Q16" s="229">
        <f>ROUND(E16*P16,2)</f>
        <v>82.8</v>
      </c>
      <c r="R16" s="230"/>
      <c r="S16" s="230" t="s">
        <v>233</v>
      </c>
      <c r="T16" s="230" t="s">
        <v>234</v>
      </c>
      <c r="U16" s="230">
        <v>0</v>
      </c>
      <c r="V16" s="230">
        <f>ROUND(E16*U16,2)</f>
        <v>0</v>
      </c>
      <c r="W16" s="230"/>
      <c r="X16" s="230" t="s">
        <v>220</v>
      </c>
      <c r="Y16" s="230" t="s">
        <v>160</v>
      </c>
      <c r="Z16" s="210"/>
      <c r="AA16" s="210"/>
      <c r="AB16" s="210"/>
      <c r="AC16" s="210"/>
      <c r="AD16" s="210"/>
      <c r="AE16" s="210"/>
      <c r="AF16" s="210"/>
      <c r="AG16" s="210" t="s">
        <v>235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67" t="s">
        <v>247</v>
      </c>
      <c r="D17" s="258"/>
      <c r="E17" s="259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191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67" t="s">
        <v>248</v>
      </c>
      <c r="D18" s="258"/>
      <c r="E18" s="259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191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67" t="s">
        <v>249</v>
      </c>
      <c r="D19" s="258"/>
      <c r="E19" s="259">
        <v>41.4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191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1">
        <v>5</v>
      </c>
      <c r="B20" s="242" t="s">
        <v>250</v>
      </c>
      <c r="C20" s="249" t="s">
        <v>251</v>
      </c>
      <c r="D20" s="243" t="s">
        <v>232</v>
      </c>
      <c r="E20" s="244">
        <v>14.4</v>
      </c>
      <c r="F20" s="245"/>
      <c r="G20" s="246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8.0000000000000007E-5</v>
      </c>
      <c r="O20" s="229">
        <f>ROUND(E20*N20,2)</f>
        <v>0</v>
      </c>
      <c r="P20" s="229">
        <v>0.23</v>
      </c>
      <c r="Q20" s="229">
        <f>ROUND(E20*P20,2)</f>
        <v>3.31</v>
      </c>
      <c r="R20" s="230"/>
      <c r="S20" s="230" t="s">
        <v>233</v>
      </c>
      <c r="T20" s="230" t="s">
        <v>234</v>
      </c>
      <c r="U20" s="230">
        <v>0</v>
      </c>
      <c r="V20" s="230">
        <f>ROUND(E20*U20,2)</f>
        <v>0</v>
      </c>
      <c r="W20" s="230"/>
      <c r="X20" s="230" t="s">
        <v>220</v>
      </c>
      <c r="Y20" s="230" t="s">
        <v>160</v>
      </c>
      <c r="Z20" s="210"/>
      <c r="AA20" s="210"/>
      <c r="AB20" s="210"/>
      <c r="AC20" s="210"/>
      <c r="AD20" s="210"/>
      <c r="AE20" s="210"/>
      <c r="AF20" s="210"/>
      <c r="AG20" s="210" t="s">
        <v>235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7" t="s">
        <v>252</v>
      </c>
      <c r="D21" s="258"/>
      <c r="E21" s="259"/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191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67" t="s">
        <v>253</v>
      </c>
      <c r="D22" s="258"/>
      <c r="E22" s="259">
        <v>14.4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191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1">
        <v>6</v>
      </c>
      <c r="B23" s="242" t="s">
        <v>254</v>
      </c>
      <c r="C23" s="249" t="s">
        <v>255</v>
      </c>
      <c r="D23" s="243" t="s">
        <v>232</v>
      </c>
      <c r="E23" s="244">
        <v>237.6</v>
      </c>
      <c r="F23" s="245"/>
      <c r="G23" s="246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4.0000000000000003E-5</v>
      </c>
      <c r="O23" s="229">
        <f>ROUND(E23*N23,2)</f>
        <v>0.01</v>
      </c>
      <c r="P23" s="229">
        <v>9.1999999999999998E-2</v>
      </c>
      <c r="Q23" s="229">
        <f>ROUND(E23*P23,2)</f>
        <v>21.86</v>
      </c>
      <c r="R23" s="230"/>
      <c r="S23" s="230" t="s">
        <v>233</v>
      </c>
      <c r="T23" s="230" t="s">
        <v>234</v>
      </c>
      <c r="U23" s="230">
        <v>0</v>
      </c>
      <c r="V23" s="230">
        <f>ROUND(E23*U23,2)</f>
        <v>0</v>
      </c>
      <c r="W23" s="230"/>
      <c r="X23" s="230" t="s">
        <v>220</v>
      </c>
      <c r="Y23" s="230" t="s">
        <v>160</v>
      </c>
      <c r="Z23" s="210"/>
      <c r="AA23" s="210"/>
      <c r="AB23" s="210"/>
      <c r="AC23" s="210"/>
      <c r="AD23" s="210"/>
      <c r="AE23" s="210"/>
      <c r="AF23" s="210"/>
      <c r="AG23" s="210" t="s">
        <v>235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67" t="s">
        <v>256</v>
      </c>
      <c r="D24" s="258"/>
      <c r="E24" s="259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191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7"/>
      <c r="B25" s="228"/>
      <c r="C25" s="267" t="s">
        <v>257</v>
      </c>
      <c r="D25" s="258"/>
      <c r="E25" s="259">
        <v>237.6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191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1">
        <v>7</v>
      </c>
      <c r="B26" s="242" t="s">
        <v>258</v>
      </c>
      <c r="C26" s="249" t="s">
        <v>259</v>
      </c>
      <c r="D26" s="243" t="s">
        <v>232</v>
      </c>
      <c r="E26" s="244">
        <v>447.12</v>
      </c>
      <c r="F26" s="245"/>
      <c r="G26" s="246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9.0000000000000006E-5</v>
      </c>
      <c r="O26" s="229">
        <f>ROUND(E26*N26,2)</f>
        <v>0.04</v>
      </c>
      <c r="P26" s="229">
        <v>0.23</v>
      </c>
      <c r="Q26" s="229">
        <f>ROUND(E26*P26,2)</f>
        <v>102.84</v>
      </c>
      <c r="R26" s="230"/>
      <c r="S26" s="230" t="s">
        <v>233</v>
      </c>
      <c r="T26" s="230" t="s">
        <v>234</v>
      </c>
      <c r="U26" s="230">
        <v>0</v>
      </c>
      <c r="V26" s="230">
        <f>ROUND(E26*U26,2)</f>
        <v>0</v>
      </c>
      <c r="W26" s="230"/>
      <c r="X26" s="230" t="s">
        <v>220</v>
      </c>
      <c r="Y26" s="230" t="s">
        <v>160</v>
      </c>
      <c r="Z26" s="210"/>
      <c r="AA26" s="210"/>
      <c r="AB26" s="210"/>
      <c r="AC26" s="210"/>
      <c r="AD26" s="210"/>
      <c r="AE26" s="210"/>
      <c r="AF26" s="210"/>
      <c r="AG26" s="210" t="s">
        <v>235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7"/>
      <c r="B27" s="228"/>
      <c r="C27" s="267" t="s">
        <v>260</v>
      </c>
      <c r="D27" s="258"/>
      <c r="E27" s="259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191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7" t="s">
        <v>261</v>
      </c>
      <c r="D28" s="258"/>
      <c r="E28" s="259">
        <v>447.12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191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1">
        <v>8</v>
      </c>
      <c r="B29" s="242" t="s">
        <v>262</v>
      </c>
      <c r="C29" s="249" t="s">
        <v>263</v>
      </c>
      <c r="D29" s="243" t="s">
        <v>187</v>
      </c>
      <c r="E29" s="244">
        <v>72</v>
      </c>
      <c r="F29" s="245"/>
      <c r="G29" s="246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0.20499999999999999</v>
      </c>
      <c r="Q29" s="229">
        <f>ROUND(E29*P29,2)</f>
        <v>14.76</v>
      </c>
      <c r="R29" s="230"/>
      <c r="S29" s="230" t="s">
        <v>233</v>
      </c>
      <c r="T29" s="230" t="s">
        <v>234</v>
      </c>
      <c r="U29" s="230">
        <v>0</v>
      </c>
      <c r="V29" s="230">
        <f>ROUND(E29*U29,2)</f>
        <v>0</v>
      </c>
      <c r="W29" s="230"/>
      <c r="X29" s="230" t="s">
        <v>220</v>
      </c>
      <c r="Y29" s="230" t="s">
        <v>160</v>
      </c>
      <c r="Z29" s="210"/>
      <c r="AA29" s="210"/>
      <c r="AB29" s="210"/>
      <c r="AC29" s="210"/>
      <c r="AD29" s="210"/>
      <c r="AE29" s="210"/>
      <c r="AF29" s="210"/>
      <c r="AG29" s="210" t="s">
        <v>235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67" t="s">
        <v>264</v>
      </c>
      <c r="D30" s="258"/>
      <c r="E30" s="259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191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67" t="s">
        <v>265</v>
      </c>
      <c r="D31" s="258"/>
      <c r="E31" s="259">
        <v>72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191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1">
        <v>9</v>
      </c>
      <c r="B32" s="242" t="s">
        <v>266</v>
      </c>
      <c r="C32" s="249" t="s">
        <v>267</v>
      </c>
      <c r="D32" s="243" t="s">
        <v>246</v>
      </c>
      <c r="E32" s="244">
        <v>1310.502</v>
      </c>
      <c r="F32" s="245"/>
      <c r="G32" s="246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233</v>
      </c>
      <c r="T32" s="230" t="s">
        <v>234</v>
      </c>
      <c r="U32" s="230">
        <v>0</v>
      </c>
      <c r="V32" s="230">
        <f>ROUND(E32*U32,2)</f>
        <v>0</v>
      </c>
      <c r="W32" s="230"/>
      <c r="X32" s="230" t="s">
        <v>220</v>
      </c>
      <c r="Y32" s="230" t="s">
        <v>160</v>
      </c>
      <c r="Z32" s="210"/>
      <c r="AA32" s="210"/>
      <c r="AB32" s="210"/>
      <c r="AC32" s="210"/>
      <c r="AD32" s="210"/>
      <c r="AE32" s="210"/>
      <c r="AF32" s="210"/>
      <c r="AG32" s="210" t="s">
        <v>235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67" t="s">
        <v>268</v>
      </c>
      <c r="D33" s="258"/>
      <c r="E33" s="259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191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67" t="s">
        <v>269</v>
      </c>
      <c r="D34" s="258"/>
      <c r="E34" s="259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191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67" t="s">
        <v>270</v>
      </c>
      <c r="D35" s="258"/>
      <c r="E35" s="259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191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67" t="s">
        <v>271</v>
      </c>
      <c r="D36" s="258"/>
      <c r="E36" s="259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191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7" t="s">
        <v>272</v>
      </c>
      <c r="D37" s="258"/>
      <c r="E37" s="259">
        <v>1310.502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191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1">
        <v>10</v>
      </c>
      <c r="B38" s="242" t="s">
        <v>273</v>
      </c>
      <c r="C38" s="249" t="s">
        <v>274</v>
      </c>
      <c r="D38" s="243" t="s">
        <v>246</v>
      </c>
      <c r="E38" s="244">
        <v>3.95</v>
      </c>
      <c r="F38" s="245"/>
      <c r="G38" s="246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233</v>
      </c>
      <c r="T38" s="230" t="s">
        <v>234</v>
      </c>
      <c r="U38" s="230">
        <v>0</v>
      </c>
      <c r="V38" s="230">
        <f>ROUND(E38*U38,2)</f>
        <v>0</v>
      </c>
      <c r="W38" s="230"/>
      <c r="X38" s="230" t="s">
        <v>220</v>
      </c>
      <c r="Y38" s="230" t="s">
        <v>160</v>
      </c>
      <c r="Z38" s="210"/>
      <c r="AA38" s="210"/>
      <c r="AB38" s="210"/>
      <c r="AC38" s="210"/>
      <c r="AD38" s="210"/>
      <c r="AE38" s="210"/>
      <c r="AF38" s="210"/>
      <c r="AG38" s="210" t="s">
        <v>235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27"/>
      <c r="B39" s="228"/>
      <c r="C39" s="267" t="s">
        <v>275</v>
      </c>
      <c r="D39" s="258"/>
      <c r="E39" s="259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191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67" t="s">
        <v>276</v>
      </c>
      <c r="D40" s="258"/>
      <c r="E40" s="259">
        <v>3.95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191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60">
        <v>11</v>
      </c>
      <c r="B41" s="261" t="s">
        <v>277</v>
      </c>
      <c r="C41" s="266" t="s">
        <v>278</v>
      </c>
      <c r="D41" s="262" t="s">
        <v>187</v>
      </c>
      <c r="E41" s="263">
        <v>48</v>
      </c>
      <c r="F41" s="264"/>
      <c r="G41" s="265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5.5199999999999997E-3</v>
      </c>
      <c r="O41" s="229">
        <f>ROUND(E41*N41,2)</f>
        <v>0.26</v>
      </c>
      <c r="P41" s="229">
        <v>0</v>
      </c>
      <c r="Q41" s="229">
        <f>ROUND(E41*P41,2)</f>
        <v>0</v>
      </c>
      <c r="R41" s="230"/>
      <c r="S41" s="230" t="s">
        <v>233</v>
      </c>
      <c r="T41" s="230" t="s">
        <v>234</v>
      </c>
      <c r="U41" s="230">
        <v>0</v>
      </c>
      <c r="V41" s="230">
        <f>ROUND(E41*U41,2)</f>
        <v>0</v>
      </c>
      <c r="W41" s="230"/>
      <c r="X41" s="230" t="s">
        <v>220</v>
      </c>
      <c r="Y41" s="230" t="s">
        <v>160</v>
      </c>
      <c r="Z41" s="210"/>
      <c r="AA41" s="210"/>
      <c r="AB41" s="210"/>
      <c r="AC41" s="210"/>
      <c r="AD41" s="210"/>
      <c r="AE41" s="210"/>
      <c r="AF41" s="210"/>
      <c r="AG41" s="210" t="s">
        <v>235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1">
        <v>12</v>
      </c>
      <c r="B42" s="242" t="s">
        <v>279</v>
      </c>
      <c r="C42" s="249" t="s">
        <v>280</v>
      </c>
      <c r="D42" s="243" t="s">
        <v>156</v>
      </c>
      <c r="E42" s="244">
        <v>4</v>
      </c>
      <c r="F42" s="245"/>
      <c r="G42" s="246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4.0600000000000002E-3</v>
      </c>
      <c r="O42" s="229">
        <f>ROUND(E42*N42,2)</f>
        <v>0.02</v>
      </c>
      <c r="P42" s="229">
        <v>0</v>
      </c>
      <c r="Q42" s="229">
        <f>ROUND(E42*P42,2)</f>
        <v>0</v>
      </c>
      <c r="R42" s="230"/>
      <c r="S42" s="230" t="s">
        <v>233</v>
      </c>
      <c r="T42" s="230" t="s">
        <v>234</v>
      </c>
      <c r="U42" s="230">
        <v>0</v>
      </c>
      <c r="V42" s="230">
        <f>ROUND(E42*U42,2)</f>
        <v>0</v>
      </c>
      <c r="W42" s="230"/>
      <c r="X42" s="230" t="s">
        <v>220</v>
      </c>
      <c r="Y42" s="230" t="s">
        <v>160</v>
      </c>
      <c r="Z42" s="210"/>
      <c r="AA42" s="210"/>
      <c r="AB42" s="210"/>
      <c r="AC42" s="210"/>
      <c r="AD42" s="210"/>
      <c r="AE42" s="210"/>
      <c r="AF42" s="210"/>
      <c r="AG42" s="210" t="s">
        <v>235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67" t="s">
        <v>281</v>
      </c>
      <c r="D43" s="258"/>
      <c r="E43" s="259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191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67" t="s">
        <v>98</v>
      </c>
      <c r="D44" s="258"/>
      <c r="E44" s="259">
        <v>4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191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1">
        <v>13</v>
      </c>
      <c r="B45" s="242" t="s">
        <v>282</v>
      </c>
      <c r="C45" s="249" t="s">
        <v>283</v>
      </c>
      <c r="D45" s="243" t="s">
        <v>284</v>
      </c>
      <c r="E45" s="244">
        <v>0.219</v>
      </c>
      <c r="F45" s="245"/>
      <c r="G45" s="246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1</v>
      </c>
      <c r="O45" s="229">
        <f>ROUND(E45*N45,2)</f>
        <v>0.22</v>
      </c>
      <c r="P45" s="229">
        <v>0</v>
      </c>
      <c r="Q45" s="229">
        <f>ROUND(E45*P45,2)</f>
        <v>0</v>
      </c>
      <c r="R45" s="230"/>
      <c r="S45" s="230" t="s">
        <v>233</v>
      </c>
      <c r="T45" s="230" t="s">
        <v>234</v>
      </c>
      <c r="U45" s="230">
        <v>0</v>
      </c>
      <c r="V45" s="230">
        <f>ROUND(E45*U45,2)</f>
        <v>0</v>
      </c>
      <c r="W45" s="230"/>
      <c r="X45" s="230" t="s">
        <v>188</v>
      </c>
      <c r="Y45" s="230" t="s">
        <v>160</v>
      </c>
      <c r="Z45" s="210"/>
      <c r="AA45" s="210"/>
      <c r="AB45" s="210"/>
      <c r="AC45" s="210"/>
      <c r="AD45" s="210"/>
      <c r="AE45" s="210"/>
      <c r="AF45" s="210"/>
      <c r="AG45" s="210" t="s">
        <v>189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67" t="s">
        <v>285</v>
      </c>
      <c r="D46" s="258"/>
      <c r="E46" s="259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191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67" t="s">
        <v>286</v>
      </c>
      <c r="D47" s="258"/>
      <c r="E47" s="259">
        <v>0.219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191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60">
        <v>14</v>
      </c>
      <c r="B48" s="261" t="s">
        <v>287</v>
      </c>
      <c r="C48" s="266" t="s">
        <v>288</v>
      </c>
      <c r="D48" s="262" t="s">
        <v>156</v>
      </c>
      <c r="E48" s="263">
        <v>4</v>
      </c>
      <c r="F48" s="264"/>
      <c r="G48" s="265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9">
        <v>9.8309999999999995E-2</v>
      </c>
      <c r="O48" s="229">
        <f>ROUND(E48*N48,2)</f>
        <v>0.39</v>
      </c>
      <c r="P48" s="229">
        <v>0</v>
      </c>
      <c r="Q48" s="229">
        <f>ROUND(E48*P48,2)</f>
        <v>0</v>
      </c>
      <c r="R48" s="230"/>
      <c r="S48" s="230" t="s">
        <v>233</v>
      </c>
      <c r="T48" s="230" t="s">
        <v>234</v>
      </c>
      <c r="U48" s="230">
        <v>0</v>
      </c>
      <c r="V48" s="230">
        <f>ROUND(E48*U48,2)</f>
        <v>0</v>
      </c>
      <c r="W48" s="230"/>
      <c r="X48" s="230" t="s">
        <v>220</v>
      </c>
      <c r="Y48" s="230" t="s">
        <v>160</v>
      </c>
      <c r="Z48" s="210"/>
      <c r="AA48" s="210"/>
      <c r="AB48" s="210"/>
      <c r="AC48" s="210"/>
      <c r="AD48" s="210"/>
      <c r="AE48" s="210"/>
      <c r="AF48" s="210"/>
      <c r="AG48" s="210" t="s">
        <v>235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1">
        <v>15</v>
      </c>
      <c r="B49" s="242" t="s">
        <v>289</v>
      </c>
      <c r="C49" s="249" t="s">
        <v>290</v>
      </c>
      <c r="D49" s="243" t="s">
        <v>156</v>
      </c>
      <c r="E49" s="244">
        <v>4</v>
      </c>
      <c r="F49" s="245"/>
      <c r="G49" s="246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0.17102000000000001</v>
      </c>
      <c r="O49" s="229">
        <f>ROUND(E49*N49,2)</f>
        <v>0.68</v>
      </c>
      <c r="P49" s="229">
        <v>0</v>
      </c>
      <c r="Q49" s="229">
        <f>ROUND(E49*P49,2)</f>
        <v>0</v>
      </c>
      <c r="R49" s="230"/>
      <c r="S49" s="230" t="s">
        <v>233</v>
      </c>
      <c r="T49" s="230" t="s">
        <v>234</v>
      </c>
      <c r="U49" s="230">
        <v>0</v>
      </c>
      <c r="V49" s="230">
        <f>ROUND(E49*U49,2)</f>
        <v>0</v>
      </c>
      <c r="W49" s="230"/>
      <c r="X49" s="230" t="s">
        <v>220</v>
      </c>
      <c r="Y49" s="230" t="s">
        <v>160</v>
      </c>
      <c r="Z49" s="210"/>
      <c r="AA49" s="210"/>
      <c r="AB49" s="210"/>
      <c r="AC49" s="210"/>
      <c r="AD49" s="210"/>
      <c r="AE49" s="210"/>
      <c r="AF49" s="210"/>
      <c r="AG49" s="210" t="s">
        <v>235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27"/>
      <c r="B50" s="228"/>
      <c r="C50" s="267" t="s">
        <v>291</v>
      </c>
      <c r="D50" s="258"/>
      <c r="E50" s="259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191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67" t="s">
        <v>98</v>
      </c>
      <c r="D51" s="258"/>
      <c r="E51" s="259">
        <v>4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191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3.75" outlineLevel="1" x14ac:dyDescent="0.2">
      <c r="A52" s="241">
        <v>16</v>
      </c>
      <c r="B52" s="242" t="s">
        <v>292</v>
      </c>
      <c r="C52" s="249" t="s">
        <v>293</v>
      </c>
      <c r="D52" s="243" t="s">
        <v>246</v>
      </c>
      <c r="E52" s="244">
        <v>1396.222</v>
      </c>
      <c r="F52" s="245"/>
      <c r="G52" s="246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233</v>
      </c>
      <c r="T52" s="230" t="s">
        <v>234</v>
      </c>
      <c r="U52" s="230">
        <v>0</v>
      </c>
      <c r="V52" s="230">
        <f>ROUND(E52*U52,2)</f>
        <v>0</v>
      </c>
      <c r="W52" s="230"/>
      <c r="X52" s="230" t="s">
        <v>220</v>
      </c>
      <c r="Y52" s="230" t="s">
        <v>160</v>
      </c>
      <c r="Z52" s="210"/>
      <c r="AA52" s="210"/>
      <c r="AB52" s="210"/>
      <c r="AC52" s="210"/>
      <c r="AD52" s="210"/>
      <c r="AE52" s="210"/>
      <c r="AF52" s="210"/>
      <c r="AG52" s="210" t="s">
        <v>235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67" t="s">
        <v>294</v>
      </c>
      <c r="D53" s="258"/>
      <c r="E53" s="259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191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3" x14ac:dyDescent="0.2">
      <c r="A54" s="227"/>
      <c r="B54" s="228"/>
      <c r="C54" s="267" t="s">
        <v>295</v>
      </c>
      <c r="D54" s="258"/>
      <c r="E54" s="259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191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7"/>
      <c r="B55" s="228"/>
      <c r="C55" s="267" t="s">
        <v>296</v>
      </c>
      <c r="D55" s="258"/>
      <c r="E55" s="259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191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67" t="s">
        <v>297</v>
      </c>
      <c r="D56" s="258"/>
      <c r="E56" s="259">
        <v>1396.222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191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33.75" outlineLevel="1" x14ac:dyDescent="0.2">
      <c r="A57" s="241">
        <v>17</v>
      </c>
      <c r="B57" s="242" t="s">
        <v>298</v>
      </c>
      <c r="C57" s="249" t="s">
        <v>299</v>
      </c>
      <c r="D57" s="243" t="s">
        <v>246</v>
      </c>
      <c r="E57" s="244">
        <v>13932.223</v>
      </c>
      <c r="F57" s="245"/>
      <c r="G57" s="246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233</v>
      </c>
      <c r="T57" s="230" t="s">
        <v>234</v>
      </c>
      <c r="U57" s="230">
        <v>0</v>
      </c>
      <c r="V57" s="230">
        <f>ROUND(E57*U57,2)</f>
        <v>0</v>
      </c>
      <c r="W57" s="230"/>
      <c r="X57" s="230" t="s">
        <v>220</v>
      </c>
      <c r="Y57" s="230" t="s">
        <v>160</v>
      </c>
      <c r="Z57" s="210"/>
      <c r="AA57" s="210"/>
      <c r="AB57" s="210"/>
      <c r="AC57" s="210"/>
      <c r="AD57" s="210"/>
      <c r="AE57" s="210"/>
      <c r="AF57" s="210"/>
      <c r="AG57" s="210" t="s">
        <v>235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27"/>
      <c r="B58" s="228"/>
      <c r="C58" s="267" t="s">
        <v>300</v>
      </c>
      <c r="D58" s="258"/>
      <c r="E58" s="259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191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3" x14ac:dyDescent="0.2">
      <c r="A59" s="227"/>
      <c r="B59" s="228"/>
      <c r="C59" s="267" t="s">
        <v>301</v>
      </c>
      <c r="D59" s="258"/>
      <c r="E59" s="259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191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7"/>
      <c r="B60" s="228"/>
      <c r="C60" s="267" t="s">
        <v>302</v>
      </c>
      <c r="D60" s="258"/>
      <c r="E60" s="259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191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7"/>
      <c r="B61" s="228"/>
      <c r="C61" s="267" t="s">
        <v>303</v>
      </c>
      <c r="D61" s="258"/>
      <c r="E61" s="259">
        <v>13932.223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191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41">
        <v>18</v>
      </c>
      <c r="B62" s="242" t="s">
        <v>304</v>
      </c>
      <c r="C62" s="249" t="s">
        <v>305</v>
      </c>
      <c r="D62" s="243" t="s">
        <v>246</v>
      </c>
      <c r="E62" s="244">
        <v>1397.172</v>
      </c>
      <c r="F62" s="245"/>
      <c r="G62" s="246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30"/>
      <c r="S62" s="230" t="s">
        <v>233</v>
      </c>
      <c r="T62" s="230" t="s">
        <v>234</v>
      </c>
      <c r="U62" s="230">
        <v>0</v>
      </c>
      <c r="V62" s="230">
        <f>ROUND(E62*U62,2)</f>
        <v>0</v>
      </c>
      <c r="W62" s="230"/>
      <c r="X62" s="230" t="s">
        <v>220</v>
      </c>
      <c r="Y62" s="230" t="s">
        <v>160</v>
      </c>
      <c r="Z62" s="210"/>
      <c r="AA62" s="210"/>
      <c r="AB62" s="210"/>
      <c r="AC62" s="210"/>
      <c r="AD62" s="210"/>
      <c r="AE62" s="210"/>
      <c r="AF62" s="210"/>
      <c r="AG62" s="210" t="s">
        <v>235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67" t="s">
        <v>306</v>
      </c>
      <c r="D63" s="258"/>
      <c r="E63" s="259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191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3" x14ac:dyDescent="0.2">
      <c r="A64" s="227"/>
      <c r="B64" s="228"/>
      <c r="C64" s="267" t="s">
        <v>295</v>
      </c>
      <c r="D64" s="258"/>
      <c r="E64" s="259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191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7"/>
      <c r="B65" s="228"/>
      <c r="C65" s="267" t="s">
        <v>307</v>
      </c>
      <c r="D65" s="258"/>
      <c r="E65" s="259"/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191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67" t="s">
        <v>296</v>
      </c>
      <c r="D66" s="258"/>
      <c r="E66" s="259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191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67" t="s">
        <v>308</v>
      </c>
      <c r="D67" s="258"/>
      <c r="E67" s="259">
        <v>1397.172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191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1">
        <v>19</v>
      </c>
      <c r="B68" s="242" t="s">
        <v>309</v>
      </c>
      <c r="C68" s="249" t="s">
        <v>310</v>
      </c>
      <c r="D68" s="243" t="s">
        <v>246</v>
      </c>
      <c r="E68" s="244">
        <v>304.404</v>
      </c>
      <c r="F68" s="245"/>
      <c r="G68" s="246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30"/>
      <c r="S68" s="230" t="s">
        <v>233</v>
      </c>
      <c r="T68" s="230" t="s">
        <v>234</v>
      </c>
      <c r="U68" s="230">
        <v>0</v>
      </c>
      <c r="V68" s="230">
        <f>ROUND(E68*U68,2)</f>
        <v>0</v>
      </c>
      <c r="W68" s="230"/>
      <c r="X68" s="230" t="s">
        <v>220</v>
      </c>
      <c r="Y68" s="230" t="s">
        <v>160</v>
      </c>
      <c r="Z68" s="210"/>
      <c r="AA68" s="210"/>
      <c r="AB68" s="210"/>
      <c r="AC68" s="210"/>
      <c r="AD68" s="210"/>
      <c r="AE68" s="210"/>
      <c r="AF68" s="210"/>
      <c r="AG68" s="210" t="s">
        <v>235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7"/>
      <c r="B69" s="228"/>
      <c r="C69" s="267" t="s">
        <v>311</v>
      </c>
      <c r="D69" s="258"/>
      <c r="E69" s="259"/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191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7"/>
      <c r="B70" s="228"/>
      <c r="C70" s="267" t="s">
        <v>312</v>
      </c>
      <c r="D70" s="258"/>
      <c r="E70" s="259">
        <v>304.404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191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1">
        <v>20</v>
      </c>
      <c r="B71" s="242" t="s">
        <v>313</v>
      </c>
      <c r="C71" s="249" t="s">
        <v>314</v>
      </c>
      <c r="D71" s="243" t="s">
        <v>284</v>
      </c>
      <c r="E71" s="244">
        <v>639.24800000000005</v>
      </c>
      <c r="F71" s="245"/>
      <c r="G71" s="246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29">
        <v>1</v>
      </c>
      <c r="O71" s="229">
        <f>ROUND(E71*N71,2)</f>
        <v>639.25</v>
      </c>
      <c r="P71" s="229">
        <v>0</v>
      </c>
      <c r="Q71" s="229">
        <f>ROUND(E71*P71,2)</f>
        <v>0</v>
      </c>
      <c r="R71" s="230"/>
      <c r="S71" s="230" t="s">
        <v>157</v>
      </c>
      <c r="T71" s="230" t="s">
        <v>158</v>
      </c>
      <c r="U71" s="230">
        <v>0</v>
      </c>
      <c r="V71" s="230">
        <f>ROUND(E71*U71,2)</f>
        <v>0</v>
      </c>
      <c r="W71" s="230"/>
      <c r="X71" s="230" t="s">
        <v>188</v>
      </c>
      <c r="Y71" s="230" t="s">
        <v>160</v>
      </c>
      <c r="Z71" s="210"/>
      <c r="AA71" s="210"/>
      <c r="AB71" s="210"/>
      <c r="AC71" s="210"/>
      <c r="AD71" s="210"/>
      <c r="AE71" s="210"/>
      <c r="AF71" s="210"/>
      <c r="AG71" s="210" t="s">
        <v>189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27"/>
      <c r="B72" s="228"/>
      <c r="C72" s="250" t="s">
        <v>162</v>
      </c>
      <c r="D72" s="247"/>
      <c r="E72" s="247"/>
      <c r="F72" s="247"/>
      <c r="G72" s="247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163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27"/>
      <c r="B73" s="228"/>
      <c r="C73" s="267" t="s">
        <v>315</v>
      </c>
      <c r="D73" s="258"/>
      <c r="E73" s="259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191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27"/>
      <c r="B74" s="228"/>
      <c r="C74" s="267" t="s">
        <v>316</v>
      </c>
      <c r="D74" s="258"/>
      <c r="E74" s="259">
        <v>639.24800000000005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191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41">
        <v>21</v>
      </c>
      <c r="B75" s="242" t="s">
        <v>317</v>
      </c>
      <c r="C75" s="249" t="s">
        <v>318</v>
      </c>
      <c r="D75" s="243" t="s">
        <v>246</v>
      </c>
      <c r="E75" s="244">
        <v>3</v>
      </c>
      <c r="F75" s="245"/>
      <c r="G75" s="246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30"/>
      <c r="S75" s="230" t="s">
        <v>233</v>
      </c>
      <c r="T75" s="230" t="s">
        <v>234</v>
      </c>
      <c r="U75" s="230">
        <v>0</v>
      </c>
      <c r="V75" s="230">
        <f>ROUND(E75*U75,2)</f>
        <v>0</v>
      </c>
      <c r="W75" s="230"/>
      <c r="X75" s="230" t="s">
        <v>220</v>
      </c>
      <c r="Y75" s="230" t="s">
        <v>160</v>
      </c>
      <c r="Z75" s="210"/>
      <c r="AA75" s="210"/>
      <c r="AB75" s="210"/>
      <c r="AC75" s="210"/>
      <c r="AD75" s="210"/>
      <c r="AE75" s="210"/>
      <c r="AF75" s="210"/>
      <c r="AG75" s="210" t="s">
        <v>235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7"/>
      <c r="B76" s="228"/>
      <c r="C76" s="267" t="s">
        <v>319</v>
      </c>
      <c r="D76" s="258"/>
      <c r="E76" s="259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191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7"/>
      <c r="B77" s="228"/>
      <c r="C77" s="267" t="s">
        <v>96</v>
      </c>
      <c r="D77" s="258"/>
      <c r="E77" s="259">
        <v>3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191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1">
        <v>22</v>
      </c>
      <c r="B78" s="242" t="s">
        <v>320</v>
      </c>
      <c r="C78" s="249" t="s">
        <v>321</v>
      </c>
      <c r="D78" s="243" t="s">
        <v>284</v>
      </c>
      <c r="E78" s="244">
        <v>1.9950000000000001</v>
      </c>
      <c r="F78" s="245"/>
      <c r="G78" s="246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9">
        <v>1</v>
      </c>
      <c r="O78" s="229">
        <f>ROUND(E78*N78,2)</f>
        <v>2</v>
      </c>
      <c r="P78" s="229">
        <v>0</v>
      </c>
      <c r="Q78" s="229">
        <f>ROUND(E78*P78,2)</f>
        <v>0</v>
      </c>
      <c r="R78" s="230"/>
      <c r="S78" s="230" t="s">
        <v>233</v>
      </c>
      <c r="T78" s="230" t="s">
        <v>234</v>
      </c>
      <c r="U78" s="230">
        <v>0</v>
      </c>
      <c r="V78" s="230">
        <f>ROUND(E78*U78,2)</f>
        <v>0</v>
      </c>
      <c r="W78" s="230"/>
      <c r="X78" s="230" t="s">
        <v>188</v>
      </c>
      <c r="Y78" s="230" t="s">
        <v>160</v>
      </c>
      <c r="Z78" s="210"/>
      <c r="AA78" s="210"/>
      <c r="AB78" s="210"/>
      <c r="AC78" s="210"/>
      <c r="AD78" s="210"/>
      <c r="AE78" s="210"/>
      <c r="AF78" s="210"/>
      <c r="AG78" s="210" t="s">
        <v>189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27"/>
      <c r="B79" s="228"/>
      <c r="C79" s="267" t="s">
        <v>322</v>
      </c>
      <c r="D79" s="258"/>
      <c r="E79" s="259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191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27"/>
      <c r="B80" s="228"/>
      <c r="C80" s="267" t="s">
        <v>323</v>
      </c>
      <c r="D80" s="258"/>
      <c r="E80" s="259">
        <v>1.9950000000000001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191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34" t="s">
        <v>152</v>
      </c>
      <c r="B81" s="235" t="s">
        <v>90</v>
      </c>
      <c r="C81" s="248" t="s">
        <v>91</v>
      </c>
      <c r="D81" s="236"/>
      <c r="E81" s="237"/>
      <c r="F81" s="238"/>
      <c r="G81" s="239">
        <f>SUMIF(AG82:AG154,"&lt;&gt;NOR",G82:G154)</f>
        <v>0</v>
      </c>
      <c r="H81" s="233"/>
      <c r="I81" s="233">
        <f>SUM(I82:I154)</f>
        <v>0</v>
      </c>
      <c r="J81" s="233"/>
      <c r="K81" s="233">
        <f>SUM(K82:K154)</f>
        <v>0</v>
      </c>
      <c r="L81" s="233"/>
      <c r="M81" s="233">
        <f>SUM(M82:M154)</f>
        <v>0</v>
      </c>
      <c r="N81" s="232"/>
      <c r="O81" s="232">
        <f>SUM(O82:O154)</f>
        <v>627.15</v>
      </c>
      <c r="P81" s="232"/>
      <c r="Q81" s="232">
        <f>SUM(Q82:Q154)</f>
        <v>8.5</v>
      </c>
      <c r="R81" s="233"/>
      <c r="S81" s="233"/>
      <c r="T81" s="233"/>
      <c r="U81" s="233"/>
      <c r="V81" s="233">
        <f>SUM(V82:V154)</f>
        <v>0</v>
      </c>
      <c r="W81" s="233"/>
      <c r="X81" s="233"/>
      <c r="Y81" s="233"/>
      <c r="AG81" t="s">
        <v>153</v>
      </c>
    </row>
    <row r="82" spans="1:60" ht="22.5" outlineLevel="1" x14ac:dyDescent="0.2">
      <c r="A82" s="241">
        <v>23</v>
      </c>
      <c r="B82" s="242" t="s">
        <v>324</v>
      </c>
      <c r="C82" s="249" t="s">
        <v>325</v>
      </c>
      <c r="D82" s="243" t="s">
        <v>187</v>
      </c>
      <c r="E82" s="244">
        <v>48</v>
      </c>
      <c r="F82" s="245"/>
      <c r="G82" s="246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29">
        <v>3.2000000000000003E-4</v>
      </c>
      <c r="O82" s="229">
        <f>ROUND(E82*N82,2)</f>
        <v>0.02</v>
      </c>
      <c r="P82" s="229">
        <v>0</v>
      </c>
      <c r="Q82" s="229">
        <f>ROUND(E82*P82,2)</f>
        <v>0</v>
      </c>
      <c r="R82" s="230"/>
      <c r="S82" s="230" t="s">
        <v>233</v>
      </c>
      <c r="T82" s="230" t="s">
        <v>234</v>
      </c>
      <c r="U82" s="230">
        <v>0</v>
      </c>
      <c r="V82" s="230">
        <f>ROUND(E82*U82,2)</f>
        <v>0</v>
      </c>
      <c r="W82" s="230"/>
      <c r="X82" s="230" t="s">
        <v>220</v>
      </c>
      <c r="Y82" s="230" t="s">
        <v>160</v>
      </c>
      <c r="Z82" s="210"/>
      <c r="AA82" s="210"/>
      <c r="AB82" s="210"/>
      <c r="AC82" s="210"/>
      <c r="AD82" s="210"/>
      <c r="AE82" s="210"/>
      <c r="AF82" s="210"/>
      <c r="AG82" s="210" t="s">
        <v>235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7"/>
      <c r="B83" s="228"/>
      <c r="C83" s="267" t="s">
        <v>326</v>
      </c>
      <c r="D83" s="258"/>
      <c r="E83" s="259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191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27"/>
      <c r="B84" s="228"/>
      <c r="C84" s="267" t="s">
        <v>327</v>
      </c>
      <c r="D84" s="258"/>
      <c r="E84" s="259">
        <v>48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191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41">
        <v>24</v>
      </c>
      <c r="B85" s="242" t="s">
        <v>328</v>
      </c>
      <c r="C85" s="249" t="s">
        <v>329</v>
      </c>
      <c r="D85" s="243" t="s">
        <v>187</v>
      </c>
      <c r="E85" s="244">
        <v>128.6</v>
      </c>
      <c r="F85" s="245"/>
      <c r="G85" s="246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29">
        <v>1.7000000000000001E-4</v>
      </c>
      <c r="O85" s="229">
        <f>ROUND(E85*N85,2)</f>
        <v>0.02</v>
      </c>
      <c r="P85" s="229">
        <v>0</v>
      </c>
      <c r="Q85" s="229">
        <f>ROUND(E85*P85,2)</f>
        <v>0</v>
      </c>
      <c r="R85" s="230"/>
      <c r="S85" s="230" t="s">
        <v>233</v>
      </c>
      <c r="T85" s="230" t="s">
        <v>234</v>
      </c>
      <c r="U85" s="230">
        <v>0</v>
      </c>
      <c r="V85" s="230">
        <f>ROUND(E85*U85,2)</f>
        <v>0</v>
      </c>
      <c r="W85" s="230"/>
      <c r="X85" s="230" t="s">
        <v>220</v>
      </c>
      <c r="Y85" s="230" t="s">
        <v>160</v>
      </c>
      <c r="Z85" s="210"/>
      <c r="AA85" s="210"/>
      <c r="AB85" s="210"/>
      <c r="AC85" s="210"/>
      <c r="AD85" s="210"/>
      <c r="AE85" s="210"/>
      <c r="AF85" s="210"/>
      <c r="AG85" s="210" t="s">
        <v>235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27"/>
      <c r="B86" s="228"/>
      <c r="C86" s="267" t="s">
        <v>330</v>
      </c>
      <c r="D86" s="258"/>
      <c r="E86" s="259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191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27"/>
      <c r="B87" s="228"/>
      <c r="C87" s="267" t="s">
        <v>331</v>
      </c>
      <c r="D87" s="258"/>
      <c r="E87" s="259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191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27"/>
      <c r="B88" s="228"/>
      <c r="C88" s="267" t="s">
        <v>332</v>
      </c>
      <c r="D88" s="258"/>
      <c r="E88" s="259">
        <v>128.6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191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1">
        <v>25</v>
      </c>
      <c r="B89" s="242" t="s">
        <v>333</v>
      </c>
      <c r="C89" s="249" t="s">
        <v>334</v>
      </c>
      <c r="D89" s="243" t="s">
        <v>335</v>
      </c>
      <c r="E89" s="244">
        <v>1440</v>
      </c>
      <c r="F89" s="245"/>
      <c r="G89" s="246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29">
        <v>1.16E-3</v>
      </c>
      <c r="O89" s="229">
        <f>ROUND(E89*N89,2)</f>
        <v>1.67</v>
      </c>
      <c r="P89" s="229">
        <v>0</v>
      </c>
      <c r="Q89" s="229">
        <f>ROUND(E89*P89,2)</f>
        <v>0</v>
      </c>
      <c r="R89" s="230"/>
      <c r="S89" s="230" t="s">
        <v>233</v>
      </c>
      <c r="T89" s="230" t="s">
        <v>234</v>
      </c>
      <c r="U89" s="230">
        <v>0</v>
      </c>
      <c r="V89" s="230">
        <f>ROUND(E89*U89,2)</f>
        <v>0</v>
      </c>
      <c r="W89" s="230"/>
      <c r="X89" s="230" t="s">
        <v>188</v>
      </c>
      <c r="Y89" s="230" t="s">
        <v>160</v>
      </c>
      <c r="Z89" s="210"/>
      <c r="AA89" s="210"/>
      <c r="AB89" s="210"/>
      <c r="AC89" s="210"/>
      <c r="AD89" s="210"/>
      <c r="AE89" s="210"/>
      <c r="AF89" s="210"/>
      <c r="AG89" s="210" t="s">
        <v>189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27"/>
      <c r="B90" s="228"/>
      <c r="C90" s="267" t="s">
        <v>336</v>
      </c>
      <c r="D90" s="258"/>
      <c r="E90" s="259"/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191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27"/>
      <c r="B91" s="228"/>
      <c r="C91" s="267" t="s">
        <v>337</v>
      </c>
      <c r="D91" s="258"/>
      <c r="E91" s="259">
        <v>1440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191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41">
        <v>26</v>
      </c>
      <c r="B92" s="242" t="s">
        <v>338</v>
      </c>
      <c r="C92" s="249" t="s">
        <v>339</v>
      </c>
      <c r="D92" s="243" t="s">
        <v>187</v>
      </c>
      <c r="E92" s="244">
        <v>128.6</v>
      </c>
      <c r="F92" s="245"/>
      <c r="G92" s="246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21</v>
      </c>
      <c r="M92" s="230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30"/>
      <c r="S92" s="230" t="s">
        <v>233</v>
      </c>
      <c r="T92" s="230" t="s">
        <v>234</v>
      </c>
      <c r="U92" s="230">
        <v>0</v>
      </c>
      <c r="V92" s="230">
        <f>ROUND(E92*U92,2)</f>
        <v>0</v>
      </c>
      <c r="W92" s="230"/>
      <c r="X92" s="230" t="s">
        <v>220</v>
      </c>
      <c r="Y92" s="230" t="s">
        <v>160</v>
      </c>
      <c r="Z92" s="210"/>
      <c r="AA92" s="210"/>
      <c r="AB92" s="210"/>
      <c r="AC92" s="210"/>
      <c r="AD92" s="210"/>
      <c r="AE92" s="210"/>
      <c r="AF92" s="210"/>
      <c r="AG92" s="210" t="s">
        <v>235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67" t="s">
        <v>330</v>
      </c>
      <c r="D93" s="258"/>
      <c r="E93" s="259"/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191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27"/>
      <c r="B94" s="228"/>
      <c r="C94" s="267" t="s">
        <v>331</v>
      </c>
      <c r="D94" s="258"/>
      <c r="E94" s="259"/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191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27"/>
      <c r="B95" s="228"/>
      <c r="C95" s="267" t="s">
        <v>332</v>
      </c>
      <c r="D95" s="258"/>
      <c r="E95" s="259">
        <v>128.6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191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1">
        <v>27</v>
      </c>
      <c r="B96" s="242" t="s">
        <v>340</v>
      </c>
      <c r="C96" s="249" t="s">
        <v>341</v>
      </c>
      <c r="D96" s="243" t="s">
        <v>246</v>
      </c>
      <c r="E96" s="244">
        <v>59.261000000000003</v>
      </c>
      <c r="F96" s="245"/>
      <c r="G96" s="246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29">
        <v>2.4289999999999998</v>
      </c>
      <c r="O96" s="229">
        <f>ROUND(E96*N96,2)</f>
        <v>143.94</v>
      </c>
      <c r="P96" s="229">
        <v>0</v>
      </c>
      <c r="Q96" s="229">
        <f>ROUND(E96*P96,2)</f>
        <v>0</v>
      </c>
      <c r="R96" s="230"/>
      <c r="S96" s="230" t="s">
        <v>233</v>
      </c>
      <c r="T96" s="230" t="s">
        <v>234</v>
      </c>
      <c r="U96" s="230">
        <v>0</v>
      </c>
      <c r="V96" s="230">
        <f>ROUND(E96*U96,2)</f>
        <v>0</v>
      </c>
      <c r="W96" s="230"/>
      <c r="X96" s="230" t="s">
        <v>188</v>
      </c>
      <c r="Y96" s="230" t="s">
        <v>160</v>
      </c>
      <c r="Z96" s="210"/>
      <c r="AA96" s="210"/>
      <c r="AB96" s="210"/>
      <c r="AC96" s="210"/>
      <c r="AD96" s="210"/>
      <c r="AE96" s="210"/>
      <c r="AF96" s="210"/>
      <c r="AG96" s="210" t="s">
        <v>189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27"/>
      <c r="B97" s="228"/>
      <c r="C97" s="267" t="s">
        <v>342</v>
      </c>
      <c r="D97" s="258"/>
      <c r="E97" s="259"/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191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7"/>
      <c r="B98" s="228"/>
      <c r="C98" s="267" t="s">
        <v>343</v>
      </c>
      <c r="D98" s="258"/>
      <c r="E98" s="259">
        <v>59.261000000000003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191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41">
        <v>28</v>
      </c>
      <c r="B99" s="242" t="s">
        <v>344</v>
      </c>
      <c r="C99" s="249" t="s">
        <v>345</v>
      </c>
      <c r="D99" s="243" t="s">
        <v>284</v>
      </c>
      <c r="E99" s="244">
        <v>4.7409999999999997</v>
      </c>
      <c r="F99" s="245"/>
      <c r="G99" s="246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29">
        <v>1.11381</v>
      </c>
      <c r="O99" s="229">
        <f>ROUND(E99*N99,2)</f>
        <v>5.28</v>
      </c>
      <c r="P99" s="229">
        <v>0</v>
      </c>
      <c r="Q99" s="229">
        <f>ROUND(E99*P99,2)</f>
        <v>0</v>
      </c>
      <c r="R99" s="230"/>
      <c r="S99" s="230" t="s">
        <v>233</v>
      </c>
      <c r="T99" s="230" t="s">
        <v>234</v>
      </c>
      <c r="U99" s="230">
        <v>0</v>
      </c>
      <c r="V99" s="230">
        <f>ROUND(E99*U99,2)</f>
        <v>0</v>
      </c>
      <c r="W99" s="230"/>
      <c r="X99" s="230" t="s">
        <v>220</v>
      </c>
      <c r="Y99" s="230" t="s">
        <v>160</v>
      </c>
      <c r="Z99" s="210"/>
      <c r="AA99" s="210"/>
      <c r="AB99" s="210"/>
      <c r="AC99" s="210"/>
      <c r="AD99" s="210"/>
      <c r="AE99" s="210"/>
      <c r="AF99" s="210"/>
      <c r="AG99" s="210" t="s">
        <v>235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27"/>
      <c r="B100" s="228"/>
      <c r="C100" s="267" t="s">
        <v>346</v>
      </c>
      <c r="D100" s="258"/>
      <c r="E100" s="259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191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27"/>
      <c r="B101" s="228"/>
      <c r="C101" s="267" t="s">
        <v>347</v>
      </c>
      <c r="D101" s="258"/>
      <c r="E101" s="259">
        <v>4.7409999999999997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191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1">
        <v>29</v>
      </c>
      <c r="B102" s="242" t="s">
        <v>348</v>
      </c>
      <c r="C102" s="249" t="s">
        <v>349</v>
      </c>
      <c r="D102" s="243" t="s">
        <v>187</v>
      </c>
      <c r="E102" s="244">
        <v>5</v>
      </c>
      <c r="F102" s="245"/>
      <c r="G102" s="246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29">
        <v>0</v>
      </c>
      <c r="O102" s="229">
        <f>ROUND(E102*N102,2)</f>
        <v>0</v>
      </c>
      <c r="P102" s="229">
        <v>1.6990000000000001</v>
      </c>
      <c r="Q102" s="229">
        <f>ROUND(E102*P102,2)</f>
        <v>8.5</v>
      </c>
      <c r="R102" s="230"/>
      <c r="S102" s="230" t="s">
        <v>233</v>
      </c>
      <c r="T102" s="230" t="s">
        <v>234</v>
      </c>
      <c r="U102" s="230">
        <v>0</v>
      </c>
      <c r="V102" s="230">
        <f>ROUND(E102*U102,2)</f>
        <v>0</v>
      </c>
      <c r="W102" s="230"/>
      <c r="X102" s="230" t="s">
        <v>220</v>
      </c>
      <c r="Y102" s="230" t="s">
        <v>160</v>
      </c>
      <c r="Z102" s="210"/>
      <c r="AA102" s="210"/>
      <c r="AB102" s="210"/>
      <c r="AC102" s="210"/>
      <c r="AD102" s="210"/>
      <c r="AE102" s="210"/>
      <c r="AF102" s="210"/>
      <c r="AG102" s="210" t="s">
        <v>235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27"/>
      <c r="B103" s="228"/>
      <c r="C103" s="267" t="s">
        <v>350</v>
      </c>
      <c r="D103" s="258"/>
      <c r="E103" s="259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191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27"/>
      <c r="B104" s="228"/>
      <c r="C104" s="267" t="s">
        <v>100</v>
      </c>
      <c r="D104" s="258"/>
      <c r="E104" s="259">
        <v>5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191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1">
        <v>30</v>
      </c>
      <c r="B105" s="242" t="s">
        <v>351</v>
      </c>
      <c r="C105" s="249" t="s">
        <v>352</v>
      </c>
      <c r="D105" s="243" t="s">
        <v>246</v>
      </c>
      <c r="E105" s="244">
        <v>87.730999999999995</v>
      </c>
      <c r="F105" s="245"/>
      <c r="G105" s="246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29">
        <v>2.5505399999999998</v>
      </c>
      <c r="O105" s="229">
        <f>ROUND(E105*N105,2)</f>
        <v>223.76</v>
      </c>
      <c r="P105" s="229">
        <v>0</v>
      </c>
      <c r="Q105" s="229">
        <f>ROUND(E105*P105,2)</f>
        <v>0</v>
      </c>
      <c r="R105" s="230"/>
      <c r="S105" s="230" t="s">
        <v>233</v>
      </c>
      <c r="T105" s="230" t="s">
        <v>234</v>
      </c>
      <c r="U105" s="230">
        <v>0</v>
      </c>
      <c r="V105" s="230">
        <f>ROUND(E105*U105,2)</f>
        <v>0</v>
      </c>
      <c r="W105" s="230"/>
      <c r="X105" s="230" t="s">
        <v>220</v>
      </c>
      <c r="Y105" s="230" t="s">
        <v>160</v>
      </c>
      <c r="Z105" s="210"/>
      <c r="AA105" s="210"/>
      <c r="AB105" s="210"/>
      <c r="AC105" s="210"/>
      <c r="AD105" s="210"/>
      <c r="AE105" s="210"/>
      <c r="AF105" s="210"/>
      <c r="AG105" s="210" t="s">
        <v>235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27"/>
      <c r="B106" s="228"/>
      <c r="C106" s="267" t="s">
        <v>353</v>
      </c>
      <c r="D106" s="258"/>
      <c r="E106" s="259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191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27"/>
      <c r="B107" s="228"/>
      <c r="C107" s="267" t="s">
        <v>354</v>
      </c>
      <c r="D107" s="258"/>
      <c r="E107" s="259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191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27"/>
      <c r="B108" s="228"/>
      <c r="C108" s="267" t="s">
        <v>355</v>
      </c>
      <c r="D108" s="258"/>
      <c r="E108" s="259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191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27"/>
      <c r="B109" s="228"/>
      <c r="C109" s="267" t="s">
        <v>356</v>
      </c>
      <c r="D109" s="258"/>
      <c r="E109" s="259"/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191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27"/>
      <c r="B110" s="228"/>
      <c r="C110" s="267" t="s">
        <v>357</v>
      </c>
      <c r="D110" s="258"/>
      <c r="E110" s="259">
        <v>87.730999999999995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191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1">
        <v>31</v>
      </c>
      <c r="B111" s="242" t="s">
        <v>358</v>
      </c>
      <c r="C111" s="249" t="s">
        <v>359</v>
      </c>
      <c r="D111" s="243" t="s">
        <v>232</v>
      </c>
      <c r="E111" s="244">
        <v>140.55500000000001</v>
      </c>
      <c r="F111" s="245"/>
      <c r="G111" s="246">
        <f>ROUND(E111*F111,2)</f>
        <v>0</v>
      </c>
      <c r="H111" s="231"/>
      <c r="I111" s="230">
        <f>ROUND(E111*H111,2)</f>
        <v>0</v>
      </c>
      <c r="J111" s="231"/>
      <c r="K111" s="230">
        <f>ROUND(E111*J111,2)</f>
        <v>0</v>
      </c>
      <c r="L111" s="230">
        <v>21</v>
      </c>
      <c r="M111" s="230">
        <f>G111*(1+L111/100)</f>
        <v>0</v>
      </c>
      <c r="N111" s="229">
        <v>2.47E-3</v>
      </c>
      <c r="O111" s="229">
        <f>ROUND(E111*N111,2)</f>
        <v>0.35</v>
      </c>
      <c r="P111" s="229">
        <v>0</v>
      </c>
      <c r="Q111" s="229">
        <f>ROUND(E111*P111,2)</f>
        <v>0</v>
      </c>
      <c r="R111" s="230"/>
      <c r="S111" s="230" t="s">
        <v>233</v>
      </c>
      <c r="T111" s="230" t="s">
        <v>234</v>
      </c>
      <c r="U111" s="230">
        <v>0</v>
      </c>
      <c r="V111" s="230">
        <f>ROUND(E111*U111,2)</f>
        <v>0</v>
      </c>
      <c r="W111" s="230"/>
      <c r="X111" s="230" t="s">
        <v>220</v>
      </c>
      <c r="Y111" s="230" t="s">
        <v>160</v>
      </c>
      <c r="Z111" s="210"/>
      <c r="AA111" s="210"/>
      <c r="AB111" s="210"/>
      <c r="AC111" s="210"/>
      <c r="AD111" s="210"/>
      <c r="AE111" s="210"/>
      <c r="AF111" s="210"/>
      <c r="AG111" s="210" t="s">
        <v>235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27"/>
      <c r="B112" s="228"/>
      <c r="C112" s="267" t="s">
        <v>360</v>
      </c>
      <c r="D112" s="258"/>
      <c r="E112" s="259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191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7"/>
      <c r="B113" s="228"/>
      <c r="C113" s="267" t="s">
        <v>361</v>
      </c>
      <c r="D113" s="258"/>
      <c r="E113" s="259"/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191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33.75" outlineLevel="3" x14ac:dyDescent="0.2">
      <c r="A114" s="227"/>
      <c r="B114" s="228"/>
      <c r="C114" s="267" t="s">
        <v>362</v>
      </c>
      <c r="D114" s="258"/>
      <c r="E114" s="259"/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191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27"/>
      <c r="B115" s="228"/>
      <c r="C115" s="267" t="s">
        <v>363</v>
      </c>
      <c r="D115" s="258"/>
      <c r="E115" s="259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191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27"/>
      <c r="B116" s="228"/>
      <c r="C116" s="267" t="s">
        <v>364</v>
      </c>
      <c r="D116" s="258"/>
      <c r="E116" s="259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191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27"/>
      <c r="B117" s="228"/>
      <c r="C117" s="267" t="s">
        <v>365</v>
      </c>
      <c r="D117" s="258"/>
      <c r="E117" s="259"/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191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27"/>
      <c r="B118" s="228"/>
      <c r="C118" s="267" t="s">
        <v>366</v>
      </c>
      <c r="D118" s="258"/>
      <c r="E118" s="259"/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191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27"/>
      <c r="B119" s="228"/>
      <c r="C119" s="267" t="s">
        <v>367</v>
      </c>
      <c r="D119" s="258"/>
      <c r="E119" s="259">
        <v>140.55500000000001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191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1">
        <v>32</v>
      </c>
      <c r="B120" s="242" t="s">
        <v>368</v>
      </c>
      <c r="C120" s="249" t="s">
        <v>369</v>
      </c>
      <c r="D120" s="243" t="s">
        <v>232</v>
      </c>
      <c r="E120" s="244">
        <v>140.55500000000001</v>
      </c>
      <c r="F120" s="245"/>
      <c r="G120" s="246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21</v>
      </c>
      <c r="M120" s="230">
        <f>G120*(1+L120/100)</f>
        <v>0</v>
      </c>
      <c r="N120" s="229">
        <v>0</v>
      </c>
      <c r="O120" s="229">
        <f>ROUND(E120*N120,2)</f>
        <v>0</v>
      </c>
      <c r="P120" s="229">
        <v>0</v>
      </c>
      <c r="Q120" s="229">
        <f>ROUND(E120*P120,2)</f>
        <v>0</v>
      </c>
      <c r="R120" s="230"/>
      <c r="S120" s="230" t="s">
        <v>233</v>
      </c>
      <c r="T120" s="230" t="s">
        <v>234</v>
      </c>
      <c r="U120" s="230">
        <v>0</v>
      </c>
      <c r="V120" s="230">
        <f>ROUND(E120*U120,2)</f>
        <v>0</v>
      </c>
      <c r="W120" s="230"/>
      <c r="X120" s="230" t="s">
        <v>220</v>
      </c>
      <c r="Y120" s="230" t="s">
        <v>160</v>
      </c>
      <c r="Z120" s="210"/>
      <c r="AA120" s="210"/>
      <c r="AB120" s="210"/>
      <c r="AC120" s="210"/>
      <c r="AD120" s="210"/>
      <c r="AE120" s="210"/>
      <c r="AF120" s="210"/>
      <c r="AG120" s="210" t="s">
        <v>235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27"/>
      <c r="B121" s="228"/>
      <c r="C121" s="267" t="s">
        <v>360</v>
      </c>
      <c r="D121" s="258"/>
      <c r="E121" s="259"/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191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27"/>
      <c r="B122" s="228"/>
      <c r="C122" s="267" t="s">
        <v>361</v>
      </c>
      <c r="D122" s="258"/>
      <c r="E122" s="259"/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191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33.75" outlineLevel="3" x14ac:dyDescent="0.2">
      <c r="A123" s="227"/>
      <c r="B123" s="228"/>
      <c r="C123" s="267" t="s">
        <v>370</v>
      </c>
      <c r="D123" s="258"/>
      <c r="E123" s="259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191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27"/>
      <c r="B124" s="228"/>
      <c r="C124" s="267" t="s">
        <v>363</v>
      </c>
      <c r="D124" s="258"/>
      <c r="E124" s="259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191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27"/>
      <c r="B125" s="228"/>
      <c r="C125" s="267" t="s">
        <v>364</v>
      </c>
      <c r="D125" s="258"/>
      <c r="E125" s="259"/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191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27"/>
      <c r="B126" s="228"/>
      <c r="C126" s="267" t="s">
        <v>371</v>
      </c>
      <c r="D126" s="258"/>
      <c r="E126" s="259"/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191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3" x14ac:dyDescent="0.2">
      <c r="A127" s="227"/>
      <c r="B127" s="228"/>
      <c r="C127" s="267" t="s">
        <v>372</v>
      </c>
      <c r="D127" s="258"/>
      <c r="E127" s="259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191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7"/>
      <c r="B128" s="228"/>
      <c r="C128" s="267" t="s">
        <v>367</v>
      </c>
      <c r="D128" s="258"/>
      <c r="E128" s="259">
        <v>140.55500000000001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191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60">
        <v>33</v>
      </c>
      <c r="B129" s="261" t="s">
        <v>373</v>
      </c>
      <c r="C129" s="266" t="s">
        <v>374</v>
      </c>
      <c r="D129" s="262" t="s">
        <v>284</v>
      </c>
      <c r="E129" s="263">
        <v>11.914</v>
      </c>
      <c r="F129" s="264"/>
      <c r="G129" s="265">
        <f>ROUND(E129*F129,2)</f>
        <v>0</v>
      </c>
      <c r="H129" s="231"/>
      <c r="I129" s="230">
        <f>ROUND(E129*H129,2)</f>
        <v>0</v>
      </c>
      <c r="J129" s="231"/>
      <c r="K129" s="230">
        <f>ROUND(E129*J129,2)</f>
        <v>0</v>
      </c>
      <c r="L129" s="230">
        <v>21</v>
      </c>
      <c r="M129" s="230">
        <f>G129*(1+L129/100)</f>
        <v>0</v>
      </c>
      <c r="N129" s="229">
        <v>1.0383</v>
      </c>
      <c r="O129" s="229">
        <f>ROUND(E129*N129,2)</f>
        <v>12.37</v>
      </c>
      <c r="P129" s="229">
        <v>0</v>
      </c>
      <c r="Q129" s="229">
        <f>ROUND(E129*P129,2)</f>
        <v>0</v>
      </c>
      <c r="R129" s="230"/>
      <c r="S129" s="230" t="s">
        <v>233</v>
      </c>
      <c r="T129" s="230" t="s">
        <v>234</v>
      </c>
      <c r="U129" s="230">
        <v>0</v>
      </c>
      <c r="V129" s="230">
        <f>ROUND(E129*U129,2)</f>
        <v>0</v>
      </c>
      <c r="W129" s="230"/>
      <c r="X129" s="230" t="s">
        <v>220</v>
      </c>
      <c r="Y129" s="230" t="s">
        <v>160</v>
      </c>
      <c r="Z129" s="210"/>
      <c r="AA129" s="210"/>
      <c r="AB129" s="210"/>
      <c r="AC129" s="210"/>
      <c r="AD129" s="210"/>
      <c r="AE129" s="210"/>
      <c r="AF129" s="210"/>
      <c r="AG129" s="210" t="s">
        <v>235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41">
        <v>34</v>
      </c>
      <c r="B130" s="242" t="s">
        <v>375</v>
      </c>
      <c r="C130" s="249" t="s">
        <v>376</v>
      </c>
      <c r="D130" s="243" t="s">
        <v>156</v>
      </c>
      <c r="E130" s="244">
        <v>36</v>
      </c>
      <c r="F130" s="245"/>
      <c r="G130" s="246">
        <f>ROUND(E130*F130,2)</f>
        <v>0</v>
      </c>
      <c r="H130" s="231"/>
      <c r="I130" s="230">
        <f>ROUND(E130*H130,2)</f>
        <v>0</v>
      </c>
      <c r="J130" s="231"/>
      <c r="K130" s="230">
        <f>ROUND(E130*J130,2)</f>
        <v>0</v>
      </c>
      <c r="L130" s="230">
        <v>21</v>
      </c>
      <c r="M130" s="230">
        <f>G130*(1+L130/100)</f>
        <v>0</v>
      </c>
      <c r="N130" s="229">
        <v>5.3870000000000001E-2</v>
      </c>
      <c r="O130" s="229">
        <f>ROUND(E130*N130,2)</f>
        <v>1.94</v>
      </c>
      <c r="P130" s="229">
        <v>0</v>
      </c>
      <c r="Q130" s="229">
        <f>ROUND(E130*P130,2)</f>
        <v>0</v>
      </c>
      <c r="R130" s="230"/>
      <c r="S130" s="230" t="s">
        <v>233</v>
      </c>
      <c r="T130" s="230" t="s">
        <v>234</v>
      </c>
      <c r="U130" s="230">
        <v>0</v>
      </c>
      <c r="V130" s="230">
        <f>ROUND(E130*U130,2)</f>
        <v>0</v>
      </c>
      <c r="W130" s="230"/>
      <c r="X130" s="230" t="s">
        <v>220</v>
      </c>
      <c r="Y130" s="230" t="s">
        <v>160</v>
      </c>
      <c r="Z130" s="210"/>
      <c r="AA130" s="210"/>
      <c r="AB130" s="210"/>
      <c r="AC130" s="210"/>
      <c r="AD130" s="210"/>
      <c r="AE130" s="210"/>
      <c r="AF130" s="210"/>
      <c r="AG130" s="210" t="s">
        <v>235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27"/>
      <c r="B131" s="228"/>
      <c r="C131" s="267" t="s">
        <v>377</v>
      </c>
      <c r="D131" s="258"/>
      <c r="E131" s="259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191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27"/>
      <c r="B132" s="228"/>
      <c r="C132" s="267" t="s">
        <v>378</v>
      </c>
      <c r="D132" s="258"/>
      <c r="E132" s="259">
        <v>36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191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60">
        <v>35</v>
      </c>
      <c r="B133" s="261" t="s">
        <v>379</v>
      </c>
      <c r="C133" s="266" t="s">
        <v>380</v>
      </c>
      <c r="D133" s="262" t="s">
        <v>156</v>
      </c>
      <c r="E133" s="263">
        <v>36</v>
      </c>
      <c r="F133" s="264"/>
      <c r="G133" s="265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29">
        <v>0.75</v>
      </c>
      <c r="O133" s="229">
        <f>ROUND(E133*N133,2)</f>
        <v>27</v>
      </c>
      <c r="P133" s="229">
        <v>0</v>
      </c>
      <c r="Q133" s="229">
        <f>ROUND(E133*P133,2)</f>
        <v>0</v>
      </c>
      <c r="R133" s="230"/>
      <c r="S133" s="230" t="s">
        <v>233</v>
      </c>
      <c r="T133" s="230" t="s">
        <v>234</v>
      </c>
      <c r="U133" s="230">
        <v>0</v>
      </c>
      <c r="V133" s="230">
        <f>ROUND(E133*U133,2)</f>
        <v>0</v>
      </c>
      <c r="W133" s="230"/>
      <c r="X133" s="230" t="s">
        <v>188</v>
      </c>
      <c r="Y133" s="230" t="s">
        <v>160</v>
      </c>
      <c r="Z133" s="210"/>
      <c r="AA133" s="210"/>
      <c r="AB133" s="210"/>
      <c r="AC133" s="210"/>
      <c r="AD133" s="210"/>
      <c r="AE133" s="210"/>
      <c r="AF133" s="210"/>
      <c r="AG133" s="210" t="s">
        <v>189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60">
        <v>36</v>
      </c>
      <c r="B134" s="261" t="s">
        <v>381</v>
      </c>
      <c r="C134" s="266" t="s">
        <v>382</v>
      </c>
      <c r="D134" s="262" t="s">
        <v>156</v>
      </c>
      <c r="E134" s="263">
        <v>36</v>
      </c>
      <c r="F134" s="264"/>
      <c r="G134" s="265">
        <f>ROUND(E134*F134,2)</f>
        <v>0</v>
      </c>
      <c r="H134" s="231"/>
      <c r="I134" s="230">
        <f>ROUND(E134*H134,2)</f>
        <v>0</v>
      </c>
      <c r="J134" s="231"/>
      <c r="K134" s="230">
        <f>ROUND(E134*J134,2)</f>
        <v>0</v>
      </c>
      <c r="L134" s="230">
        <v>21</v>
      </c>
      <c r="M134" s="230">
        <f>G134*(1+L134/100)</f>
        <v>0</v>
      </c>
      <c r="N134" s="229">
        <v>0</v>
      </c>
      <c r="O134" s="229">
        <f>ROUND(E134*N134,2)</f>
        <v>0</v>
      </c>
      <c r="P134" s="229">
        <v>0</v>
      </c>
      <c r="Q134" s="229">
        <f>ROUND(E134*P134,2)</f>
        <v>0</v>
      </c>
      <c r="R134" s="230"/>
      <c r="S134" s="230" t="s">
        <v>233</v>
      </c>
      <c r="T134" s="230" t="s">
        <v>234</v>
      </c>
      <c r="U134" s="230">
        <v>0</v>
      </c>
      <c r="V134" s="230">
        <f>ROUND(E134*U134,2)</f>
        <v>0</v>
      </c>
      <c r="W134" s="230"/>
      <c r="X134" s="230" t="s">
        <v>220</v>
      </c>
      <c r="Y134" s="230" t="s">
        <v>160</v>
      </c>
      <c r="Z134" s="210"/>
      <c r="AA134" s="210"/>
      <c r="AB134" s="210"/>
      <c r="AC134" s="210"/>
      <c r="AD134" s="210"/>
      <c r="AE134" s="210"/>
      <c r="AF134" s="210"/>
      <c r="AG134" s="210" t="s">
        <v>235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1">
        <v>37</v>
      </c>
      <c r="B135" s="242" t="s">
        <v>383</v>
      </c>
      <c r="C135" s="249" t="s">
        <v>384</v>
      </c>
      <c r="D135" s="243" t="s">
        <v>246</v>
      </c>
      <c r="E135" s="244">
        <v>0.39800000000000002</v>
      </c>
      <c r="F135" s="245"/>
      <c r="G135" s="246">
        <f>ROUND(E135*F135,2)</f>
        <v>0</v>
      </c>
      <c r="H135" s="231"/>
      <c r="I135" s="230">
        <f>ROUND(E135*H135,2)</f>
        <v>0</v>
      </c>
      <c r="J135" s="231"/>
      <c r="K135" s="230">
        <f>ROUND(E135*J135,2)</f>
        <v>0</v>
      </c>
      <c r="L135" s="230">
        <v>21</v>
      </c>
      <c r="M135" s="230">
        <f>G135*(1+L135/100)</f>
        <v>0</v>
      </c>
      <c r="N135" s="229">
        <v>2.5505399999999998</v>
      </c>
      <c r="O135" s="229">
        <f>ROUND(E135*N135,2)</f>
        <v>1.02</v>
      </c>
      <c r="P135" s="229">
        <v>0</v>
      </c>
      <c r="Q135" s="229">
        <f>ROUND(E135*P135,2)</f>
        <v>0</v>
      </c>
      <c r="R135" s="230"/>
      <c r="S135" s="230" t="s">
        <v>233</v>
      </c>
      <c r="T135" s="230" t="s">
        <v>234</v>
      </c>
      <c r="U135" s="230">
        <v>0</v>
      </c>
      <c r="V135" s="230">
        <f>ROUND(E135*U135,2)</f>
        <v>0</v>
      </c>
      <c r="W135" s="230"/>
      <c r="X135" s="230" t="s">
        <v>220</v>
      </c>
      <c r="Y135" s="230" t="s">
        <v>160</v>
      </c>
      <c r="Z135" s="210"/>
      <c r="AA135" s="210"/>
      <c r="AB135" s="210"/>
      <c r="AC135" s="210"/>
      <c r="AD135" s="210"/>
      <c r="AE135" s="210"/>
      <c r="AF135" s="210"/>
      <c r="AG135" s="210" t="s">
        <v>235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27"/>
      <c r="B136" s="228"/>
      <c r="C136" s="267" t="s">
        <v>385</v>
      </c>
      <c r="D136" s="258"/>
      <c r="E136" s="259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191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27"/>
      <c r="B137" s="228"/>
      <c r="C137" s="267" t="s">
        <v>386</v>
      </c>
      <c r="D137" s="258"/>
      <c r="E137" s="259">
        <v>0.39800000000000002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191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1">
        <v>38</v>
      </c>
      <c r="B138" s="242" t="s">
        <v>387</v>
      </c>
      <c r="C138" s="249" t="s">
        <v>388</v>
      </c>
      <c r="D138" s="243" t="s">
        <v>232</v>
      </c>
      <c r="E138" s="244">
        <v>4.55</v>
      </c>
      <c r="F138" s="245"/>
      <c r="G138" s="246">
        <f>ROUND(E138*F138,2)</f>
        <v>0</v>
      </c>
      <c r="H138" s="231"/>
      <c r="I138" s="230">
        <f>ROUND(E138*H138,2)</f>
        <v>0</v>
      </c>
      <c r="J138" s="231"/>
      <c r="K138" s="230">
        <f>ROUND(E138*J138,2)</f>
        <v>0</v>
      </c>
      <c r="L138" s="230">
        <v>21</v>
      </c>
      <c r="M138" s="230">
        <f>G138*(1+L138/100)</f>
        <v>0</v>
      </c>
      <c r="N138" s="229">
        <v>2.64E-3</v>
      </c>
      <c r="O138" s="229">
        <f>ROUND(E138*N138,2)</f>
        <v>0.01</v>
      </c>
      <c r="P138" s="229">
        <v>0</v>
      </c>
      <c r="Q138" s="229">
        <f>ROUND(E138*P138,2)</f>
        <v>0</v>
      </c>
      <c r="R138" s="230"/>
      <c r="S138" s="230" t="s">
        <v>233</v>
      </c>
      <c r="T138" s="230" t="s">
        <v>234</v>
      </c>
      <c r="U138" s="230">
        <v>0</v>
      </c>
      <c r="V138" s="230">
        <f>ROUND(E138*U138,2)</f>
        <v>0</v>
      </c>
      <c r="W138" s="230"/>
      <c r="X138" s="230" t="s">
        <v>220</v>
      </c>
      <c r="Y138" s="230" t="s">
        <v>160</v>
      </c>
      <c r="Z138" s="210"/>
      <c r="AA138" s="210"/>
      <c r="AB138" s="210"/>
      <c r="AC138" s="210"/>
      <c r="AD138" s="210"/>
      <c r="AE138" s="210"/>
      <c r="AF138" s="210"/>
      <c r="AG138" s="210" t="s">
        <v>235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67" t="s">
        <v>389</v>
      </c>
      <c r="D139" s="258"/>
      <c r="E139" s="259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191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27"/>
      <c r="B140" s="228"/>
      <c r="C140" s="267" t="s">
        <v>390</v>
      </c>
      <c r="D140" s="258"/>
      <c r="E140" s="259">
        <v>4.55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191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41">
        <v>39</v>
      </c>
      <c r="B141" s="242" t="s">
        <v>391</v>
      </c>
      <c r="C141" s="249" t="s">
        <v>392</v>
      </c>
      <c r="D141" s="243" t="s">
        <v>232</v>
      </c>
      <c r="E141" s="244">
        <v>4.55</v>
      </c>
      <c r="F141" s="245"/>
      <c r="G141" s="246">
        <f>ROUND(E141*F141,2)</f>
        <v>0</v>
      </c>
      <c r="H141" s="231"/>
      <c r="I141" s="230">
        <f>ROUND(E141*H141,2)</f>
        <v>0</v>
      </c>
      <c r="J141" s="231"/>
      <c r="K141" s="230">
        <f>ROUND(E141*J141,2)</f>
        <v>0</v>
      </c>
      <c r="L141" s="230">
        <v>21</v>
      </c>
      <c r="M141" s="230">
        <f>G141*(1+L141/100)</f>
        <v>0</v>
      </c>
      <c r="N141" s="229">
        <v>0</v>
      </c>
      <c r="O141" s="229">
        <f>ROUND(E141*N141,2)</f>
        <v>0</v>
      </c>
      <c r="P141" s="229">
        <v>0</v>
      </c>
      <c r="Q141" s="229">
        <f>ROUND(E141*P141,2)</f>
        <v>0</v>
      </c>
      <c r="R141" s="230"/>
      <c r="S141" s="230" t="s">
        <v>233</v>
      </c>
      <c r="T141" s="230" t="s">
        <v>234</v>
      </c>
      <c r="U141" s="230">
        <v>0</v>
      </c>
      <c r="V141" s="230">
        <f>ROUND(E141*U141,2)</f>
        <v>0</v>
      </c>
      <c r="W141" s="230"/>
      <c r="X141" s="230" t="s">
        <v>220</v>
      </c>
      <c r="Y141" s="230" t="s">
        <v>160</v>
      </c>
      <c r="Z141" s="210"/>
      <c r="AA141" s="210"/>
      <c r="AB141" s="210"/>
      <c r="AC141" s="210"/>
      <c r="AD141" s="210"/>
      <c r="AE141" s="210"/>
      <c r="AF141" s="210"/>
      <c r="AG141" s="210" t="s">
        <v>235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27"/>
      <c r="B142" s="228"/>
      <c r="C142" s="267" t="s">
        <v>389</v>
      </c>
      <c r="D142" s="258"/>
      <c r="E142" s="259"/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191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27"/>
      <c r="B143" s="228"/>
      <c r="C143" s="267" t="s">
        <v>390</v>
      </c>
      <c r="D143" s="258"/>
      <c r="E143" s="259">
        <v>4.55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191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33.75" outlineLevel="1" x14ac:dyDescent="0.2">
      <c r="A144" s="241">
        <v>40</v>
      </c>
      <c r="B144" s="242" t="s">
        <v>393</v>
      </c>
      <c r="C144" s="249" t="s">
        <v>394</v>
      </c>
      <c r="D144" s="243" t="s">
        <v>395</v>
      </c>
      <c r="E144" s="244">
        <v>48</v>
      </c>
      <c r="F144" s="245"/>
      <c r="G144" s="246">
        <f>ROUND(E144*F144,2)</f>
        <v>0</v>
      </c>
      <c r="H144" s="231"/>
      <c r="I144" s="230">
        <f>ROUND(E144*H144,2)</f>
        <v>0</v>
      </c>
      <c r="J144" s="231"/>
      <c r="K144" s="230">
        <f>ROUND(E144*J144,2)</f>
        <v>0</v>
      </c>
      <c r="L144" s="230">
        <v>21</v>
      </c>
      <c r="M144" s="230">
        <f>G144*(1+L144/100)</f>
        <v>0</v>
      </c>
      <c r="N144" s="229">
        <v>1.4999999999999999E-4</v>
      </c>
      <c r="O144" s="229">
        <f>ROUND(E144*N144,2)</f>
        <v>0.01</v>
      </c>
      <c r="P144" s="229">
        <v>0</v>
      </c>
      <c r="Q144" s="229">
        <f>ROUND(E144*P144,2)</f>
        <v>0</v>
      </c>
      <c r="R144" s="230"/>
      <c r="S144" s="230" t="s">
        <v>233</v>
      </c>
      <c r="T144" s="230" t="s">
        <v>234</v>
      </c>
      <c r="U144" s="230">
        <v>0</v>
      </c>
      <c r="V144" s="230">
        <f>ROUND(E144*U144,2)</f>
        <v>0</v>
      </c>
      <c r="W144" s="230"/>
      <c r="X144" s="230" t="s">
        <v>220</v>
      </c>
      <c r="Y144" s="230" t="s">
        <v>160</v>
      </c>
      <c r="Z144" s="210"/>
      <c r="AA144" s="210"/>
      <c r="AB144" s="210"/>
      <c r="AC144" s="210"/>
      <c r="AD144" s="210"/>
      <c r="AE144" s="210"/>
      <c r="AF144" s="210"/>
      <c r="AG144" s="210" t="s">
        <v>235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7"/>
      <c r="B145" s="228"/>
      <c r="C145" s="267" t="s">
        <v>396</v>
      </c>
      <c r="D145" s="258"/>
      <c r="E145" s="259"/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191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27"/>
      <c r="B146" s="228"/>
      <c r="C146" s="267" t="s">
        <v>327</v>
      </c>
      <c r="D146" s="258"/>
      <c r="E146" s="259">
        <v>48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191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41">
        <v>41</v>
      </c>
      <c r="B147" s="242" t="s">
        <v>397</v>
      </c>
      <c r="C147" s="249" t="s">
        <v>398</v>
      </c>
      <c r="D147" s="243" t="s">
        <v>232</v>
      </c>
      <c r="E147" s="244">
        <v>342</v>
      </c>
      <c r="F147" s="245"/>
      <c r="G147" s="246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29">
        <v>0.108</v>
      </c>
      <c r="O147" s="229">
        <f>ROUND(E147*N147,2)</f>
        <v>36.94</v>
      </c>
      <c r="P147" s="229">
        <v>0</v>
      </c>
      <c r="Q147" s="229">
        <f>ROUND(E147*P147,2)</f>
        <v>0</v>
      </c>
      <c r="R147" s="230"/>
      <c r="S147" s="230" t="s">
        <v>233</v>
      </c>
      <c r="T147" s="230" t="s">
        <v>234</v>
      </c>
      <c r="U147" s="230">
        <v>0</v>
      </c>
      <c r="V147" s="230">
        <f>ROUND(E147*U147,2)</f>
        <v>0</v>
      </c>
      <c r="W147" s="230"/>
      <c r="X147" s="230" t="s">
        <v>220</v>
      </c>
      <c r="Y147" s="230" t="s">
        <v>160</v>
      </c>
      <c r="Z147" s="210"/>
      <c r="AA147" s="210"/>
      <c r="AB147" s="210"/>
      <c r="AC147" s="210"/>
      <c r="AD147" s="210"/>
      <c r="AE147" s="210"/>
      <c r="AF147" s="210"/>
      <c r="AG147" s="210" t="s">
        <v>235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27"/>
      <c r="B148" s="228"/>
      <c r="C148" s="267" t="s">
        <v>399</v>
      </c>
      <c r="D148" s="258"/>
      <c r="E148" s="259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191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27"/>
      <c r="B149" s="228"/>
      <c r="C149" s="267" t="s">
        <v>400</v>
      </c>
      <c r="D149" s="258"/>
      <c r="E149" s="259"/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191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27"/>
      <c r="B150" s="228"/>
      <c r="C150" s="267" t="s">
        <v>401</v>
      </c>
      <c r="D150" s="258"/>
      <c r="E150" s="259">
        <v>342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191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41">
        <v>42</v>
      </c>
      <c r="B151" s="242" t="s">
        <v>402</v>
      </c>
      <c r="C151" s="249" t="s">
        <v>403</v>
      </c>
      <c r="D151" s="243" t="s">
        <v>156</v>
      </c>
      <c r="E151" s="244">
        <v>114</v>
      </c>
      <c r="F151" s="245"/>
      <c r="G151" s="246">
        <f>ROUND(E151*F151,2)</f>
        <v>0</v>
      </c>
      <c r="H151" s="231"/>
      <c r="I151" s="230">
        <f>ROUND(E151*H151,2)</f>
        <v>0</v>
      </c>
      <c r="J151" s="231"/>
      <c r="K151" s="230">
        <f>ROUND(E151*J151,2)</f>
        <v>0</v>
      </c>
      <c r="L151" s="230">
        <v>21</v>
      </c>
      <c r="M151" s="230">
        <f>G151*(1+L151/100)</f>
        <v>0</v>
      </c>
      <c r="N151" s="229">
        <v>1.516</v>
      </c>
      <c r="O151" s="229">
        <f>ROUND(E151*N151,2)</f>
        <v>172.82</v>
      </c>
      <c r="P151" s="229">
        <v>0</v>
      </c>
      <c r="Q151" s="229">
        <f>ROUND(E151*P151,2)</f>
        <v>0</v>
      </c>
      <c r="R151" s="230"/>
      <c r="S151" s="230" t="s">
        <v>233</v>
      </c>
      <c r="T151" s="230" t="s">
        <v>234</v>
      </c>
      <c r="U151" s="230">
        <v>0</v>
      </c>
      <c r="V151" s="230">
        <f>ROUND(E151*U151,2)</f>
        <v>0</v>
      </c>
      <c r="W151" s="230"/>
      <c r="X151" s="230" t="s">
        <v>188</v>
      </c>
      <c r="Y151" s="230" t="s">
        <v>160</v>
      </c>
      <c r="Z151" s="210"/>
      <c r="AA151" s="210"/>
      <c r="AB151" s="210"/>
      <c r="AC151" s="210"/>
      <c r="AD151" s="210"/>
      <c r="AE151" s="210"/>
      <c r="AF151" s="210"/>
      <c r="AG151" s="210" t="s">
        <v>189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27"/>
      <c r="B152" s="228"/>
      <c r="C152" s="267" t="s">
        <v>404</v>
      </c>
      <c r="D152" s="258"/>
      <c r="E152" s="259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191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27"/>
      <c r="B153" s="228"/>
      <c r="C153" s="267" t="s">
        <v>405</v>
      </c>
      <c r="D153" s="258"/>
      <c r="E153" s="259"/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191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27"/>
      <c r="B154" s="228"/>
      <c r="C154" s="267" t="s">
        <v>406</v>
      </c>
      <c r="D154" s="258"/>
      <c r="E154" s="259">
        <v>114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191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x14ac:dyDescent="0.2">
      <c r="A155" s="234" t="s">
        <v>152</v>
      </c>
      <c r="B155" s="235" t="s">
        <v>96</v>
      </c>
      <c r="C155" s="248" t="s">
        <v>97</v>
      </c>
      <c r="D155" s="236"/>
      <c r="E155" s="237"/>
      <c r="F155" s="238"/>
      <c r="G155" s="239">
        <f>SUMIF(AG156:AG196,"&lt;&gt;NOR",G156:G196)</f>
        <v>0</v>
      </c>
      <c r="H155" s="233"/>
      <c r="I155" s="233">
        <f>SUM(I156:I196)</f>
        <v>0</v>
      </c>
      <c r="J155" s="233"/>
      <c r="K155" s="233">
        <f>SUM(K156:K196)</f>
        <v>0</v>
      </c>
      <c r="L155" s="233"/>
      <c r="M155" s="233">
        <f>SUM(M156:M196)</f>
        <v>0</v>
      </c>
      <c r="N155" s="232"/>
      <c r="O155" s="232">
        <f>SUM(O156:O196)</f>
        <v>269.89999999999998</v>
      </c>
      <c r="P155" s="232"/>
      <c r="Q155" s="232">
        <f>SUM(Q156:Q196)</f>
        <v>0</v>
      </c>
      <c r="R155" s="233"/>
      <c r="S155" s="233"/>
      <c r="T155" s="233"/>
      <c r="U155" s="233"/>
      <c r="V155" s="233">
        <f>SUM(V156:V196)</f>
        <v>0</v>
      </c>
      <c r="W155" s="233"/>
      <c r="X155" s="233"/>
      <c r="Y155" s="233"/>
      <c r="AG155" t="s">
        <v>153</v>
      </c>
    </row>
    <row r="156" spans="1:60" outlineLevel="1" x14ac:dyDescent="0.2">
      <c r="A156" s="241">
        <v>43</v>
      </c>
      <c r="B156" s="242" t="s">
        <v>407</v>
      </c>
      <c r="C156" s="249" t="s">
        <v>408</v>
      </c>
      <c r="D156" s="243" t="s">
        <v>246</v>
      </c>
      <c r="E156" s="244">
        <v>4.6550000000000002</v>
      </c>
      <c r="F156" s="245"/>
      <c r="G156" s="246">
        <f>ROUND(E156*F156,2)</f>
        <v>0</v>
      </c>
      <c r="H156" s="231"/>
      <c r="I156" s="230">
        <f>ROUND(E156*H156,2)</f>
        <v>0</v>
      </c>
      <c r="J156" s="231"/>
      <c r="K156" s="230">
        <f>ROUND(E156*J156,2)</f>
        <v>0</v>
      </c>
      <c r="L156" s="230">
        <v>21</v>
      </c>
      <c r="M156" s="230">
        <f>G156*(1+L156/100)</f>
        <v>0</v>
      </c>
      <c r="N156" s="229">
        <v>2.5021499999999999</v>
      </c>
      <c r="O156" s="229">
        <f>ROUND(E156*N156,2)</f>
        <v>11.65</v>
      </c>
      <c r="P156" s="229">
        <v>0</v>
      </c>
      <c r="Q156" s="229">
        <f>ROUND(E156*P156,2)</f>
        <v>0</v>
      </c>
      <c r="R156" s="230"/>
      <c r="S156" s="230" t="s">
        <v>233</v>
      </c>
      <c r="T156" s="230" t="s">
        <v>234</v>
      </c>
      <c r="U156" s="230">
        <v>0</v>
      </c>
      <c r="V156" s="230">
        <f>ROUND(E156*U156,2)</f>
        <v>0</v>
      </c>
      <c r="W156" s="230"/>
      <c r="X156" s="230" t="s">
        <v>220</v>
      </c>
      <c r="Y156" s="230" t="s">
        <v>160</v>
      </c>
      <c r="Z156" s="210"/>
      <c r="AA156" s="210"/>
      <c r="AB156" s="210"/>
      <c r="AC156" s="210"/>
      <c r="AD156" s="210"/>
      <c r="AE156" s="210"/>
      <c r="AF156" s="210"/>
      <c r="AG156" s="210" t="s">
        <v>235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27"/>
      <c r="B157" s="228"/>
      <c r="C157" s="267" t="s">
        <v>409</v>
      </c>
      <c r="D157" s="258"/>
      <c r="E157" s="259"/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191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27"/>
      <c r="B158" s="228"/>
      <c r="C158" s="267" t="s">
        <v>410</v>
      </c>
      <c r="D158" s="258"/>
      <c r="E158" s="259">
        <v>4.6550000000000002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191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1">
        <v>44</v>
      </c>
      <c r="B159" s="242" t="s">
        <v>411</v>
      </c>
      <c r="C159" s="249" t="s">
        <v>412</v>
      </c>
      <c r="D159" s="243" t="s">
        <v>232</v>
      </c>
      <c r="E159" s="244">
        <v>10.199999999999999</v>
      </c>
      <c r="F159" s="245"/>
      <c r="G159" s="246">
        <f>ROUND(E159*F159,2)</f>
        <v>0</v>
      </c>
      <c r="H159" s="231"/>
      <c r="I159" s="230">
        <f>ROUND(E159*H159,2)</f>
        <v>0</v>
      </c>
      <c r="J159" s="231"/>
      <c r="K159" s="230">
        <f>ROUND(E159*J159,2)</f>
        <v>0</v>
      </c>
      <c r="L159" s="230">
        <v>21</v>
      </c>
      <c r="M159" s="230">
        <f>G159*(1+L159/100)</f>
        <v>0</v>
      </c>
      <c r="N159" s="229">
        <v>4.1739999999999999E-2</v>
      </c>
      <c r="O159" s="229">
        <f>ROUND(E159*N159,2)</f>
        <v>0.43</v>
      </c>
      <c r="P159" s="229">
        <v>0</v>
      </c>
      <c r="Q159" s="229">
        <f>ROUND(E159*P159,2)</f>
        <v>0</v>
      </c>
      <c r="R159" s="230"/>
      <c r="S159" s="230" t="s">
        <v>233</v>
      </c>
      <c r="T159" s="230" t="s">
        <v>234</v>
      </c>
      <c r="U159" s="230">
        <v>0</v>
      </c>
      <c r="V159" s="230">
        <f>ROUND(E159*U159,2)</f>
        <v>0</v>
      </c>
      <c r="W159" s="230"/>
      <c r="X159" s="230" t="s">
        <v>220</v>
      </c>
      <c r="Y159" s="230" t="s">
        <v>160</v>
      </c>
      <c r="Z159" s="210"/>
      <c r="AA159" s="210"/>
      <c r="AB159" s="210"/>
      <c r="AC159" s="210"/>
      <c r="AD159" s="210"/>
      <c r="AE159" s="210"/>
      <c r="AF159" s="210"/>
      <c r="AG159" s="210" t="s">
        <v>235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27"/>
      <c r="B160" s="228"/>
      <c r="C160" s="267" t="s">
        <v>413</v>
      </c>
      <c r="D160" s="258"/>
      <c r="E160" s="259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191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27"/>
      <c r="B161" s="228"/>
      <c r="C161" s="267" t="s">
        <v>414</v>
      </c>
      <c r="D161" s="258"/>
      <c r="E161" s="259">
        <v>10.199999999999999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191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60">
        <v>45</v>
      </c>
      <c r="B162" s="261" t="s">
        <v>415</v>
      </c>
      <c r="C162" s="266" t="s">
        <v>416</v>
      </c>
      <c r="D162" s="262" t="s">
        <v>232</v>
      </c>
      <c r="E162" s="263">
        <v>10.199999999999999</v>
      </c>
      <c r="F162" s="264"/>
      <c r="G162" s="265">
        <f>ROUND(E162*F162,2)</f>
        <v>0</v>
      </c>
      <c r="H162" s="231"/>
      <c r="I162" s="230">
        <f>ROUND(E162*H162,2)</f>
        <v>0</v>
      </c>
      <c r="J162" s="231"/>
      <c r="K162" s="230">
        <f>ROUND(E162*J162,2)</f>
        <v>0</v>
      </c>
      <c r="L162" s="230">
        <v>21</v>
      </c>
      <c r="M162" s="230">
        <f>G162*(1+L162/100)</f>
        <v>0</v>
      </c>
      <c r="N162" s="229">
        <v>2.0000000000000002E-5</v>
      </c>
      <c r="O162" s="229">
        <f>ROUND(E162*N162,2)</f>
        <v>0</v>
      </c>
      <c r="P162" s="229">
        <v>0</v>
      </c>
      <c r="Q162" s="229">
        <f>ROUND(E162*P162,2)</f>
        <v>0</v>
      </c>
      <c r="R162" s="230"/>
      <c r="S162" s="230" t="s">
        <v>233</v>
      </c>
      <c r="T162" s="230" t="s">
        <v>234</v>
      </c>
      <c r="U162" s="230">
        <v>0</v>
      </c>
      <c r="V162" s="230">
        <f>ROUND(E162*U162,2)</f>
        <v>0</v>
      </c>
      <c r="W162" s="230"/>
      <c r="X162" s="230" t="s">
        <v>220</v>
      </c>
      <c r="Y162" s="230" t="s">
        <v>160</v>
      </c>
      <c r="Z162" s="210"/>
      <c r="AA162" s="210"/>
      <c r="AB162" s="210"/>
      <c r="AC162" s="210"/>
      <c r="AD162" s="210"/>
      <c r="AE162" s="210"/>
      <c r="AF162" s="210"/>
      <c r="AG162" s="210" t="s">
        <v>235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1">
        <v>46</v>
      </c>
      <c r="B163" s="242" t="s">
        <v>417</v>
      </c>
      <c r="C163" s="249" t="s">
        <v>418</v>
      </c>
      <c r="D163" s="243" t="s">
        <v>284</v>
      </c>
      <c r="E163" s="244">
        <v>0.69799999999999995</v>
      </c>
      <c r="F163" s="245"/>
      <c r="G163" s="246">
        <f>ROUND(E163*F163,2)</f>
        <v>0</v>
      </c>
      <c r="H163" s="231"/>
      <c r="I163" s="230">
        <f>ROUND(E163*H163,2)</f>
        <v>0</v>
      </c>
      <c r="J163" s="231"/>
      <c r="K163" s="230">
        <f>ROUND(E163*J163,2)</f>
        <v>0</v>
      </c>
      <c r="L163" s="230">
        <v>21</v>
      </c>
      <c r="M163" s="230">
        <f>G163*(1+L163/100)</f>
        <v>0</v>
      </c>
      <c r="N163" s="229">
        <v>1.04877</v>
      </c>
      <c r="O163" s="229">
        <f>ROUND(E163*N163,2)</f>
        <v>0.73</v>
      </c>
      <c r="P163" s="229">
        <v>0</v>
      </c>
      <c r="Q163" s="229">
        <f>ROUND(E163*P163,2)</f>
        <v>0</v>
      </c>
      <c r="R163" s="230"/>
      <c r="S163" s="230" t="s">
        <v>233</v>
      </c>
      <c r="T163" s="230" t="s">
        <v>234</v>
      </c>
      <c r="U163" s="230">
        <v>0</v>
      </c>
      <c r="V163" s="230">
        <f>ROUND(E163*U163,2)</f>
        <v>0</v>
      </c>
      <c r="W163" s="230"/>
      <c r="X163" s="230" t="s">
        <v>220</v>
      </c>
      <c r="Y163" s="230" t="s">
        <v>160</v>
      </c>
      <c r="Z163" s="210"/>
      <c r="AA163" s="210"/>
      <c r="AB163" s="210"/>
      <c r="AC163" s="210"/>
      <c r="AD163" s="210"/>
      <c r="AE163" s="210"/>
      <c r="AF163" s="210"/>
      <c r="AG163" s="210" t="s">
        <v>235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27"/>
      <c r="B164" s="228"/>
      <c r="C164" s="267" t="s">
        <v>419</v>
      </c>
      <c r="D164" s="258"/>
      <c r="E164" s="259"/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191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7"/>
      <c r="B165" s="228"/>
      <c r="C165" s="267" t="s">
        <v>420</v>
      </c>
      <c r="D165" s="258"/>
      <c r="E165" s="259">
        <v>0.69799999999999995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191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1">
        <v>47</v>
      </c>
      <c r="B166" s="242" t="s">
        <v>421</v>
      </c>
      <c r="C166" s="249" t="s">
        <v>422</v>
      </c>
      <c r="D166" s="243" t="s">
        <v>246</v>
      </c>
      <c r="E166" s="244">
        <v>3.8580000000000001</v>
      </c>
      <c r="F166" s="245"/>
      <c r="G166" s="246">
        <f>ROUND(E166*F166,2)</f>
        <v>0</v>
      </c>
      <c r="H166" s="231"/>
      <c r="I166" s="230">
        <f>ROUND(E166*H166,2)</f>
        <v>0</v>
      </c>
      <c r="J166" s="231"/>
      <c r="K166" s="230">
        <f>ROUND(E166*J166,2)</f>
        <v>0</v>
      </c>
      <c r="L166" s="230">
        <v>21</v>
      </c>
      <c r="M166" s="230">
        <f>G166*(1+L166/100)</f>
        <v>0</v>
      </c>
      <c r="N166" s="229">
        <v>2.5018699999999998</v>
      </c>
      <c r="O166" s="229">
        <f>ROUND(E166*N166,2)</f>
        <v>9.65</v>
      </c>
      <c r="P166" s="229">
        <v>0</v>
      </c>
      <c r="Q166" s="229">
        <f>ROUND(E166*P166,2)</f>
        <v>0</v>
      </c>
      <c r="R166" s="230"/>
      <c r="S166" s="230" t="s">
        <v>233</v>
      </c>
      <c r="T166" s="230" t="s">
        <v>234</v>
      </c>
      <c r="U166" s="230">
        <v>0</v>
      </c>
      <c r="V166" s="230">
        <f>ROUND(E166*U166,2)</f>
        <v>0</v>
      </c>
      <c r="W166" s="230"/>
      <c r="X166" s="230" t="s">
        <v>220</v>
      </c>
      <c r="Y166" s="230" t="s">
        <v>160</v>
      </c>
      <c r="Z166" s="210"/>
      <c r="AA166" s="210"/>
      <c r="AB166" s="210"/>
      <c r="AC166" s="210"/>
      <c r="AD166" s="210"/>
      <c r="AE166" s="210"/>
      <c r="AF166" s="210"/>
      <c r="AG166" s="210" t="s">
        <v>235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27"/>
      <c r="B167" s="228"/>
      <c r="C167" s="267" t="s">
        <v>423</v>
      </c>
      <c r="D167" s="258"/>
      <c r="E167" s="259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191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27"/>
      <c r="B168" s="228"/>
      <c r="C168" s="267" t="s">
        <v>424</v>
      </c>
      <c r="D168" s="258"/>
      <c r="E168" s="259">
        <v>3.8580000000000001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191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1" x14ac:dyDescent="0.2">
      <c r="A169" s="241">
        <v>48</v>
      </c>
      <c r="B169" s="242" t="s">
        <v>425</v>
      </c>
      <c r="C169" s="249" t="s">
        <v>426</v>
      </c>
      <c r="D169" s="243" t="s">
        <v>232</v>
      </c>
      <c r="E169" s="244">
        <v>26.18</v>
      </c>
      <c r="F169" s="245"/>
      <c r="G169" s="246">
        <f>ROUND(E169*F169,2)</f>
        <v>0</v>
      </c>
      <c r="H169" s="231"/>
      <c r="I169" s="230">
        <f>ROUND(E169*H169,2)</f>
        <v>0</v>
      </c>
      <c r="J169" s="231"/>
      <c r="K169" s="230">
        <f>ROUND(E169*J169,2)</f>
        <v>0</v>
      </c>
      <c r="L169" s="230">
        <v>21</v>
      </c>
      <c r="M169" s="230">
        <f>G169*(1+L169/100)</f>
        <v>0</v>
      </c>
      <c r="N169" s="229">
        <v>2.3700000000000001E-3</v>
      </c>
      <c r="O169" s="229">
        <f>ROUND(E169*N169,2)</f>
        <v>0.06</v>
      </c>
      <c r="P169" s="229">
        <v>0</v>
      </c>
      <c r="Q169" s="229">
        <f>ROUND(E169*P169,2)</f>
        <v>0</v>
      </c>
      <c r="R169" s="230"/>
      <c r="S169" s="230" t="s">
        <v>233</v>
      </c>
      <c r="T169" s="230" t="s">
        <v>234</v>
      </c>
      <c r="U169" s="230">
        <v>0</v>
      </c>
      <c r="V169" s="230">
        <f>ROUND(E169*U169,2)</f>
        <v>0</v>
      </c>
      <c r="W169" s="230"/>
      <c r="X169" s="230" t="s">
        <v>220</v>
      </c>
      <c r="Y169" s="230" t="s">
        <v>160</v>
      </c>
      <c r="Z169" s="210"/>
      <c r="AA169" s="210"/>
      <c r="AB169" s="210"/>
      <c r="AC169" s="210"/>
      <c r="AD169" s="210"/>
      <c r="AE169" s="210"/>
      <c r="AF169" s="210"/>
      <c r="AG169" s="210" t="s">
        <v>235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27"/>
      <c r="B170" s="228"/>
      <c r="C170" s="267" t="s">
        <v>427</v>
      </c>
      <c r="D170" s="258"/>
      <c r="E170" s="259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191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27"/>
      <c r="B171" s="228"/>
      <c r="C171" s="267" t="s">
        <v>428</v>
      </c>
      <c r="D171" s="258"/>
      <c r="E171" s="259">
        <v>26.18</v>
      </c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191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41">
        <v>49</v>
      </c>
      <c r="B172" s="242" t="s">
        <v>429</v>
      </c>
      <c r="C172" s="249" t="s">
        <v>430</v>
      </c>
      <c r="D172" s="243" t="s">
        <v>232</v>
      </c>
      <c r="E172" s="244">
        <v>26.18</v>
      </c>
      <c r="F172" s="245"/>
      <c r="G172" s="246">
        <f>ROUND(E172*F172,2)</f>
        <v>0</v>
      </c>
      <c r="H172" s="231"/>
      <c r="I172" s="230">
        <f>ROUND(E172*H172,2)</f>
        <v>0</v>
      </c>
      <c r="J172" s="231"/>
      <c r="K172" s="230">
        <f>ROUND(E172*J172,2)</f>
        <v>0</v>
      </c>
      <c r="L172" s="230">
        <v>21</v>
      </c>
      <c r="M172" s="230">
        <f>G172*(1+L172/100)</f>
        <v>0</v>
      </c>
      <c r="N172" s="229">
        <v>0</v>
      </c>
      <c r="O172" s="229">
        <f>ROUND(E172*N172,2)</f>
        <v>0</v>
      </c>
      <c r="P172" s="229">
        <v>0</v>
      </c>
      <c r="Q172" s="229">
        <f>ROUND(E172*P172,2)</f>
        <v>0</v>
      </c>
      <c r="R172" s="230"/>
      <c r="S172" s="230" t="s">
        <v>233</v>
      </c>
      <c r="T172" s="230" t="s">
        <v>234</v>
      </c>
      <c r="U172" s="230">
        <v>0</v>
      </c>
      <c r="V172" s="230">
        <f>ROUND(E172*U172,2)</f>
        <v>0</v>
      </c>
      <c r="W172" s="230"/>
      <c r="X172" s="230" t="s">
        <v>220</v>
      </c>
      <c r="Y172" s="230" t="s">
        <v>160</v>
      </c>
      <c r="Z172" s="210"/>
      <c r="AA172" s="210"/>
      <c r="AB172" s="210"/>
      <c r="AC172" s="210"/>
      <c r="AD172" s="210"/>
      <c r="AE172" s="210"/>
      <c r="AF172" s="210"/>
      <c r="AG172" s="210" t="s">
        <v>235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27"/>
      <c r="B173" s="228"/>
      <c r="C173" s="267" t="s">
        <v>427</v>
      </c>
      <c r="D173" s="258"/>
      <c r="E173" s="259"/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191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27"/>
      <c r="B174" s="228"/>
      <c r="C174" s="267" t="s">
        <v>428</v>
      </c>
      <c r="D174" s="258"/>
      <c r="E174" s="259">
        <v>26.18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191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41">
        <v>50</v>
      </c>
      <c r="B175" s="242" t="s">
        <v>431</v>
      </c>
      <c r="C175" s="249" t="s">
        <v>432</v>
      </c>
      <c r="D175" s="243" t="s">
        <v>284</v>
      </c>
      <c r="E175" s="244">
        <v>0.309</v>
      </c>
      <c r="F175" s="245"/>
      <c r="G175" s="246">
        <f>ROUND(E175*F175,2)</f>
        <v>0</v>
      </c>
      <c r="H175" s="231"/>
      <c r="I175" s="230">
        <f>ROUND(E175*H175,2)</f>
        <v>0</v>
      </c>
      <c r="J175" s="231"/>
      <c r="K175" s="230">
        <f>ROUND(E175*J175,2)</f>
        <v>0</v>
      </c>
      <c r="L175" s="230">
        <v>21</v>
      </c>
      <c r="M175" s="230">
        <f>G175*(1+L175/100)</f>
        <v>0</v>
      </c>
      <c r="N175" s="229">
        <v>1.04359</v>
      </c>
      <c r="O175" s="229">
        <f>ROUND(E175*N175,2)</f>
        <v>0.32</v>
      </c>
      <c r="P175" s="229">
        <v>0</v>
      </c>
      <c r="Q175" s="229">
        <f>ROUND(E175*P175,2)</f>
        <v>0</v>
      </c>
      <c r="R175" s="230"/>
      <c r="S175" s="230" t="s">
        <v>233</v>
      </c>
      <c r="T175" s="230" t="s">
        <v>234</v>
      </c>
      <c r="U175" s="230">
        <v>0</v>
      </c>
      <c r="V175" s="230">
        <f>ROUND(E175*U175,2)</f>
        <v>0</v>
      </c>
      <c r="W175" s="230"/>
      <c r="X175" s="230" t="s">
        <v>220</v>
      </c>
      <c r="Y175" s="230" t="s">
        <v>160</v>
      </c>
      <c r="Z175" s="210"/>
      <c r="AA175" s="210"/>
      <c r="AB175" s="210"/>
      <c r="AC175" s="210"/>
      <c r="AD175" s="210"/>
      <c r="AE175" s="210"/>
      <c r="AF175" s="210"/>
      <c r="AG175" s="210" t="s">
        <v>235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27"/>
      <c r="B176" s="228"/>
      <c r="C176" s="267" t="s">
        <v>433</v>
      </c>
      <c r="D176" s="258"/>
      <c r="E176" s="259"/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191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27"/>
      <c r="B177" s="228"/>
      <c r="C177" s="267" t="s">
        <v>434</v>
      </c>
      <c r="D177" s="258"/>
      <c r="E177" s="259">
        <v>0.309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191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1">
        <v>51</v>
      </c>
      <c r="B178" s="242" t="s">
        <v>435</v>
      </c>
      <c r="C178" s="249" t="s">
        <v>436</v>
      </c>
      <c r="D178" s="243" t="s">
        <v>246</v>
      </c>
      <c r="E178" s="244">
        <v>93.539000000000001</v>
      </c>
      <c r="F178" s="245"/>
      <c r="G178" s="246">
        <f>ROUND(E178*F178,2)</f>
        <v>0</v>
      </c>
      <c r="H178" s="231"/>
      <c r="I178" s="230">
        <f>ROUND(E178*H178,2)</f>
        <v>0</v>
      </c>
      <c r="J178" s="231"/>
      <c r="K178" s="230">
        <f>ROUND(E178*J178,2)</f>
        <v>0</v>
      </c>
      <c r="L178" s="230">
        <v>21</v>
      </c>
      <c r="M178" s="230">
        <f>G178*(1+L178/100)</f>
        <v>0</v>
      </c>
      <c r="N178" s="229">
        <v>2.5020899999999999</v>
      </c>
      <c r="O178" s="229">
        <f>ROUND(E178*N178,2)</f>
        <v>234.04</v>
      </c>
      <c r="P178" s="229">
        <v>0</v>
      </c>
      <c r="Q178" s="229">
        <f>ROUND(E178*P178,2)</f>
        <v>0</v>
      </c>
      <c r="R178" s="230"/>
      <c r="S178" s="230" t="s">
        <v>233</v>
      </c>
      <c r="T178" s="230" t="s">
        <v>234</v>
      </c>
      <c r="U178" s="230">
        <v>0</v>
      </c>
      <c r="V178" s="230">
        <f>ROUND(E178*U178,2)</f>
        <v>0</v>
      </c>
      <c r="W178" s="230"/>
      <c r="X178" s="230" t="s">
        <v>220</v>
      </c>
      <c r="Y178" s="230" t="s">
        <v>160</v>
      </c>
      <c r="Z178" s="210"/>
      <c r="AA178" s="210"/>
      <c r="AB178" s="210"/>
      <c r="AC178" s="210"/>
      <c r="AD178" s="210"/>
      <c r="AE178" s="210"/>
      <c r="AF178" s="210"/>
      <c r="AG178" s="210" t="s">
        <v>235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27"/>
      <c r="B179" s="228"/>
      <c r="C179" s="267" t="s">
        <v>437</v>
      </c>
      <c r="D179" s="258"/>
      <c r="E179" s="259"/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191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27"/>
      <c r="B180" s="228"/>
      <c r="C180" s="267" t="s">
        <v>438</v>
      </c>
      <c r="D180" s="258"/>
      <c r="E180" s="259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191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27"/>
      <c r="B181" s="228"/>
      <c r="C181" s="267" t="s">
        <v>439</v>
      </c>
      <c r="D181" s="258"/>
      <c r="E181" s="259">
        <v>93.539000000000001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191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1">
        <v>52</v>
      </c>
      <c r="B182" s="242" t="s">
        <v>440</v>
      </c>
      <c r="C182" s="249" t="s">
        <v>441</v>
      </c>
      <c r="D182" s="243" t="s">
        <v>246</v>
      </c>
      <c r="E182" s="244">
        <v>0.25600000000000001</v>
      </c>
      <c r="F182" s="245"/>
      <c r="G182" s="246">
        <f>ROUND(E182*F182,2)</f>
        <v>0</v>
      </c>
      <c r="H182" s="231"/>
      <c r="I182" s="230">
        <f>ROUND(E182*H182,2)</f>
        <v>0</v>
      </c>
      <c r="J182" s="231"/>
      <c r="K182" s="230">
        <f>ROUND(E182*J182,2)</f>
        <v>0</v>
      </c>
      <c r="L182" s="230">
        <v>21</v>
      </c>
      <c r="M182" s="230">
        <f>G182*(1+L182/100)</f>
        <v>0</v>
      </c>
      <c r="N182" s="229">
        <v>2.5020899999999999</v>
      </c>
      <c r="O182" s="229">
        <f>ROUND(E182*N182,2)</f>
        <v>0.64</v>
      </c>
      <c r="P182" s="229">
        <v>0</v>
      </c>
      <c r="Q182" s="229">
        <f>ROUND(E182*P182,2)</f>
        <v>0</v>
      </c>
      <c r="R182" s="230"/>
      <c r="S182" s="230" t="s">
        <v>233</v>
      </c>
      <c r="T182" s="230" t="s">
        <v>234</v>
      </c>
      <c r="U182" s="230">
        <v>0</v>
      </c>
      <c r="V182" s="230">
        <f>ROUND(E182*U182,2)</f>
        <v>0</v>
      </c>
      <c r="W182" s="230"/>
      <c r="X182" s="230" t="s">
        <v>220</v>
      </c>
      <c r="Y182" s="230" t="s">
        <v>160</v>
      </c>
      <c r="Z182" s="210"/>
      <c r="AA182" s="210"/>
      <c r="AB182" s="210"/>
      <c r="AC182" s="210"/>
      <c r="AD182" s="210"/>
      <c r="AE182" s="210"/>
      <c r="AF182" s="210"/>
      <c r="AG182" s="210" t="s">
        <v>235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27"/>
      <c r="B183" s="228"/>
      <c r="C183" s="267" t="s">
        <v>442</v>
      </c>
      <c r="D183" s="258"/>
      <c r="E183" s="259"/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191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27"/>
      <c r="B184" s="228"/>
      <c r="C184" s="267" t="s">
        <v>443</v>
      </c>
      <c r="D184" s="258"/>
      <c r="E184" s="259">
        <v>0.25600000000000001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191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2.5" outlineLevel="1" x14ac:dyDescent="0.2">
      <c r="A185" s="241">
        <v>53</v>
      </c>
      <c r="B185" s="242" t="s">
        <v>444</v>
      </c>
      <c r="C185" s="249" t="s">
        <v>445</v>
      </c>
      <c r="D185" s="243" t="s">
        <v>232</v>
      </c>
      <c r="E185" s="244">
        <v>384.517</v>
      </c>
      <c r="F185" s="245"/>
      <c r="G185" s="246">
        <f>ROUND(E185*F185,2)</f>
        <v>0</v>
      </c>
      <c r="H185" s="231"/>
      <c r="I185" s="230">
        <f>ROUND(E185*H185,2)</f>
        <v>0</v>
      </c>
      <c r="J185" s="231"/>
      <c r="K185" s="230">
        <f>ROUND(E185*J185,2)</f>
        <v>0</v>
      </c>
      <c r="L185" s="230">
        <v>21</v>
      </c>
      <c r="M185" s="230">
        <f>G185*(1+L185/100)</f>
        <v>0</v>
      </c>
      <c r="N185" s="229">
        <v>1.82E-3</v>
      </c>
      <c r="O185" s="229">
        <f>ROUND(E185*N185,2)</f>
        <v>0.7</v>
      </c>
      <c r="P185" s="229">
        <v>0</v>
      </c>
      <c r="Q185" s="229">
        <f>ROUND(E185*P185,2)</f>
        <v>0</v>
      </c>
      <c r="R185" s="230"/>
      <c r="S185" s="230" t="s">
        <v>233</v>
      </c>
      <c r="T185" s="230" t="s">
        <v>234</v>
      </c>
      <c r="U185" s="230">
        <v>0</v>
      </c>
      <c r="V185" s="230">
        <f>ROUND(E185*U185,2)</f>
        <v>0</v>
      </c>
      <c r="W185" s="230"/>
      <c r="X185" s="230" t="s">
        <v>220</v>
      </c>
      <c r="Y185" s="230" t="s">
        <v>160</v>
      </c>
      <c r="Z185" s="210"/>
      <c r="AA185" s="210"/>
      <c r="AB185" s="210"/>
      <c r="AC185" s="210"/>
      <c r="AD185" s="210"/>
      <c r="AE185" s="210"/>
      <c r="AF185" s="210"/>
      <c r="AG185" s="210" t="s">
        <v>235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27"/>
      <c r="B186" s="228"/>
      <c r="C186" s="267" t="s">
        <v>446</v>
      </c>
      <c r="D186" s="258"/>
      <c r="E186" s="259"/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191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27"/>
      <c r="B187" s="228"/>
      <c r="C187" s="267" t="s">
        <v>447</v>
      </c>
      <c r="D187" s="258"/>
      <c r="E187" s="259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191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27"/>
      <c r="B188" s="228"/>
      <c r="C188" s="267" t="s">
        <v>448</v>
      </c>
      <c r="D188" s="258"/>
      <c r="E188" s="259">
        <v>384.517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191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60">
        <v>54</v>
      </c>
      <c r="B189" s="261" t="s">
        <v>449</v>
      </c>
      <c r="C189" s="266" t="s">
        <v>450</v>
      </c>
      <c r="D189" s="262" t="s">
        <v>232</v>
      </c>
      <c r="E189" s="263">
        <v>384.517</v>
      </c>
      <c r="F189" s="264"/>
      <c r="G189" s="265">
        <f>ROUND(E189*F189,2)</f>
        <v>0</v>
      </c>
      <c r="H189" s="231"/>
      <c r="I189" s="230">
        <f>ROUND(E189*H189,2)</f>
        <v>0</v>
      </c>
      <c r="J189" s="231"/>
      <c r="K189" s="230">
        <f>ROUND(E189*J189,2)</f>
        <v>0</v>
      </c>
      <c r="L189" s="230">
        <v>21</v>
      </c>
      <c r="M189" s="230">
        <f>G189*(1+L189/100)</f>
        <v>0</v>
      </c>
      <c r="N189" s="229">
        <v>4.0000000000000003E-5</v>
      </c>
      <c r="O189" s="229">
        <f>ROUND(E189*N189,2)</f>
        <v>0.02</v>
      </c>
      <c r="P189" s="229">
        <v>0</v>
      </c>
      <c r="Q189" s="229">
        <f>ROUND(E189*P189,2)</f>
        <v>0</v>
      </c>
      <c r="R189" s="230"/>
      <c r="S189" s="230" t="s">
        <v>233</v>
      </c>
      <c r="T189" s="230" t="s">
        <v>234</v>
      </c>
      <c r="U189" s="230">
        <v>0</v>
      </c>
      <c r="V189" s="230">
        <f>ROUND(E189*U189,2)</f>
        <v>0</v>
      </c>
      <c r="W189" s="230"/>
      <c r="X189" s="230" t="s">
        <v>220</v>
      </c>
      <c r="Y189" s="230" t="s">
        <v>160</v>
      </c>
      <c r="Z189" s="210"/>
      <c r="AA189" s="210"/>
      <c r="AB189" s="210"/>
      <c r="AC189" s="210"/>
      <c r="AD189" s="210"/>
      <c r="AE189" s="210"/>
      <c r="AF189" s="210"/>
      <c r="AG189" s="210" t="s">
        <v>235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41">
        <v>55</v>
      </c>
      <c r="B190" s="242" t="s">
        <v>451</v>
      </c>
      <c r="C190" s="249" t="s">
        <v>452</v>
      </c>
      <c r="D190" s="243" t="s">
        <v>284</v>
      </c>
      <c r="E190" s="244">
        <v>11.225</v>
      </c>
      <c r="F190" s="245"/>
      <c r="G190" s="246">
        <f>ROUND(E190*F190,2)</f>
        <v>0</v>
      </c>
      <c r="H190" s="231"/>
      <c r="I190" s="230">
        <f>ROUND(E190*H190,2)</f>
        <v>0</v>
      </c>
      <c r="J190" s="231"/>
      <c r="K190" s="230">
        <f>ROUND(E190*J190,2)</f>
        <v>0</v>
      </c>
      <c r="L190" s="230">
        <v>21</v>
      </c>
      <c r="M190" s="230">
        <f>G190*(1+L190/100)</f>
        <v>0</v>
      </c>
      <c r="N190" s="229">
        <v>1.0384500000000001</v>
      </c>
      <c r="O190" s="229">
        <f>ROUND(E190*N190,2)</f>
        <v>11.66</v>
      </c>
      <c r="P190" s="229">
        <v>0</v>
      </c>
      <c r="Q190" s="229">
        <f>ROUND(E190*P190,2)</f>
        <v>0</v>
      </c>
      <c r="R190" s="230"/>
      <c r="S190" s="230" t="s">
        <v>233</v>
      </c>
      <c r="T190" s="230" t="s">
        <v>234</v>
      </c>
      <c r="U190" s="230">
        <v>0</v>
      </c>
      <c r="V190" s="230">
        <f>ROUND(E190*U190,2)</f>
        <v>0</v>
      </c>
      <c r="W190" s="230"/>
      <c r="X190" s="230" t="s">
        <v>220</v>
      </c>
      <c r="Y190" s="230" t="s">
        <v>160</v>
      </c>
      <c r="Z190" s="210"/>
      <c r="AA190" s="210"/>
      <c r="AB190" s="210"/>
      <c r="AC190" s="210"/>
      <c r="AD190" s="210"/>
      <c r="AE190" s="210"/>
      <c r="AF190" s="210"/>
      <c r="AG190" s="210" t="s">
        <v>235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27"/>
      <c r="B191" s="228"/>
      <c r="C191" s="267" t="s">
        <v>453</v>
      </c>
      <c r="D191" s="258"/>
      <c r="E191" s="259"/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191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27"/>
      <c r="B192" s="228"/>
      <c r="C192" s="267" t="s">
        <v>454</v>
      </c>
      <c r="D192" s="258"/>
      <c r="E192" s="259">
        <v>11.225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191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1">
        <v>56</v>
      </c>
      <c r="B193" s="242" t="s">
        <v>455</v>
      </c>
      <c r="C193" s="249" t="s">
        <v>456</v>
      </c>
      <c r="D193" s="243" t="s">
        <v>232</v>
      </c>
      <c r="E193" s="244">
        <v>2.536</v>
      </c>
      <c r="F193" s="245"/>
      <c r="G193" s="246">
        <f>ROUND(E193*F193,2)</f>
        <v>0</v>
      </c>
      <c r="H193" s="231"/>
      <c r="I193" s="230">
        <f>ROUND(E193*H193,2)</f>
        <v>0</v>
      </c>
      <c r="J193" s="231"/>
      <c r="K193" s="230">
        <f>ROUND(E193*J193,2)</f>
        <v>0</v>
      </c>
      <c r="L193" s="230">
        <v>21</v>
      </c>
      <c r="M193" s="230">
        <f>G193*(1+L193/100)</f>
        <v>0</v>
      </c>
      <c r="N193" s="229">
        <v>0</v>
      </c>
      <c r="O193" s="229">
        <f>ROUND(E193*N193,2)</f>
        <v>0</v>
      </c>
      <c r="P193" s="229">
        <v>0</v>
      </c>
      <c r="Q193" s="229">
        <f>ROUND(E193*P193,2)</f>
        <v>0</v>
      </c>
      <c r="R193" s="230"/>
      <c r="S193" s="230" t="s">
        <v>157</v>
      </c>
      <c r="T193" s="230" t="s">
        <v>158</v>
      </c>
      <c r="U193" s="230">
        <v>0</v>
      </c>
      <c r="V193" s="230">
        <f>ROUND(E193*U193,2)</f>
        <v>0</v>
      </c>
      <c r="W193" s="230"/>
      <c r="X193" s="230" t="s">
        <v>220</v>
      </c>
      <c r="Y193" s="230" t="s">
        <v>160</v>
      </c>
      <c r="Z193" s="210"/>
      <c r="AA193" s="210"/>
      <c r="AB193" s="210"/>
      <c r="AC193" s="210"/>
      <c r="AD193" s="210"/>
      <c r="AE193" s="210"/>
      <c r="AF193" s="210"/>
      <c r="AG193" s="210" t="s">
        <v>235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27"/>
      <c r="B194" s="228"/>
      <c r="C194" s="250" t="s">
        <v>162</v>
      </c>
      <c r="D194" s="247"/>
      <c r="E194" s="247"/>
      <c r="F194" s="247"/>
      <c r="G194" s="247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163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27"/>
      <c r="B195" s="228"/>
      <c r="C195" s="267" t="s">
        <v>457</v>
      </c>
      <c r="D195" s="258"/>
      <c r="E195" s="259"/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191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27"/>
      <c r="B196" s="228"/>
      <c r="C196" s="267" t="s">
        <v>458</v>
      </c>
      <c r="D196" s="258"/>
      <c r="E196" s="259">
        <v>2.536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191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x14ac:dyDescent="0.2">
      <c r="A197" s="234" t="s">
        <v>152</v>
      </c>
      <c r="B197" s="235" t="s">
        <v>98</v>
      </c>
      <c r="C197" s="248" t="s">
        <v>99</v>
      </c>
      <c r="D197" s="236"/>
      <c r="E197" s="237"/>
      <c r="F197" s="238"/>
      <c r="G197" s="239">
        <f>SUMIF(AG198:AG249,"&lt;&gt;NOR",G198:G249)</f>
        <v>0</v>
      </c>
      <c r="H197" s="233"/>
      <c r="I197" s="233">
        <f>SUM(I198:I249)</f>
        <v>0</v>
      </c>
      <c r="J197" s="233"/>
      <c r="K197" s="233">
        <f>SUM(K198:K249)</f>
        <v>0</v>
      </c>
      <c r="L197" s="233"/>
      <c r="M197" s="233">
        <f>SUM(M198:M249)</f>
        <v>0</v>
      </c>
      <c r="N197" s="232"/>
      <c r="O197" s="232">
        <f>SUM(O198:O249)</f>
        <v>91.679999999999993</v>
      </c>
      <c r="P197" s="232"/>
      <c r="Q197" s="232">
        <f>SUM(Q198:Q249)</f>
        <v>0</v>
      </c>
      <c r="R197" s="233"/>
      <c r="S197" s="233"/>
      <c r="T197" s="233"/>
      <c r="U197" s="233"/>
      <c r="V197" s="233">
        <f>SUM(V198:V249)</f>
        <v>0</v>
      </c>
      <c r="W197" s="233"/>
      <c r="X197" s="233"/>
      <c r="Y197" s="233"/>
      <c r="AG197" t="s">
        <v>153</v>
      </c>
    </row>
    <row r="198" spans="1:60" outlineLevel="1" x14ac:dyDescent="0.2">
      <c r="A198" s="241">
        <v>57</v>
      </c>
      <c r="B198" s="242" t="s">
        <v>459</v>
      </c>
      <c r="C198" s="249" t="s">
        <v>460</v>
      </c>
      <c r="D198" s="243" t="s">
        <v>461</v>
      </c>
      <c r="E198" s="244">
        <v>55.843000000000004</v>
      </c>
      <c r="F198" s="245"/>
      <c r="G198" s="246">
        <f>ROUND(E198*F198,2)</f>
        <v>0</v>
      </c>
      <c r="H198" s="231"/>
      <c r="I198" s="230">
        <f>ROUND(E198*H198,2)</f>
        <v>0</v>
      </c>
      <c r="J198" s="231"/>
      <c r="K198" s="230">
        <f>ROUND(E198*J198,2)</f>
        <v>0</v>
      </c>
      <c r="L198" s="230">
        <v>21</v>
      </c>
      <c r="M198" s="230">
        <f>G198*(1+L198/100)</f>
        <v>0</v>
      </c>
      <c r="N198" s="229">
        <v>0</v>
      </c>
      <c r="O198" s="229">
        <f>ROUND(E198*N198,2)</f>
        <v>0</v>
      </c>
      <c r="P198" s="229">
        <v>0</v>
      </c>
      <c r="Q198" s="229">
        <f>ROUND(E198*P198,2)</f>
        <v>0</v>
      </c>
      <c r="R198" s="230"/>
      <c r="S198" s="230" t="s">
        <v>157</v>
      </c>
      <c r="T198" s="230" t="s">
        <v>158</v>
      </c>
      <c r="U198" s="230">
        <v>0</v>
      </c>
      <c r="V198" s="230">
        <f>ROUND(E198*U198,2)</f>
        <v>0</v>
      </c>
      <c r="W198" s="230"/>
      <c r="X198" s="230" t="s">
        <v>167</v>
      </c>
      <c r="Y198" s="230" t="s">
        <v>160</v>
      </c>
      <c r="Z198" s="210"/>
      <c r="AA198" s="210"/>
      <c r="AB198" s="210"/>
      <c r="AC198" s="210"/>
      <c r="AD198" s="210"/>
      <c r="AE198" s="210"/>
      <c r="AF198" s="210"/>
      <c r="AG198" s="210" t="s">
        <v>168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27"/>
      <c r="B199" s="228"/>
      <c r="C199" s="250" t="s">
        <v>162</v>
      </c>
      <c r="D199" s="247"/>
      <c r="E199" s="247"/>
      <c r="F199" s="247"/>
      <c r="G199" s="247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163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27"/>
      <c r="B200" s="228"/>
      <c r="C200" s="270" t="s">
        <v>462</v>
      </c>
      <c r="D200" s="269"/>
      <c r="E200" s="269"/>
      <c r="F200" s="269"/>
      <c r="G200" s="269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163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27"/>
      <c r="B201" s="228"/>
      <c r="C201" s="270" t="s">
        <v>463</v>
      </c>
      <c r="D201" s="269"/>
      <c r="E201" s="269"/>
      <c r="F201" s="269"/>
      <c r="G201" s="269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163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27"/>
      <c r="B202" s="228"/>
      <c r="C202" s="270" t="s">
        <v>464</v>
      </c>
      <c r="D202" s="269"/>
      <c r="E202" s="269"/>
      <c r="F202" s="269"/>
      <c r="G202" s="269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163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27"/>
      <c r="B203" s="228"/>
      <c r="C203" s="270" t="s">
        <v>465</v>
      </c>
      <c r="D203" s="269"/>
      <c r="E203" s="269"/>
      <c r="F203" s="269"/>
      <c r="G203" s="269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163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27"/>
      <c r="B204" s="228"/>
      <c r="C204" s="270" t="s">
        <v>466</v>
      </c>
      <c r="D204" s="269"/>
      <c r="E204" s="269"/>
      <c r="F204" s="269"/>
      <c r="G204" s="269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163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27"/>
      <c r="B205" s="228"/>
      <c r="C205" s="270" t="s">
        <v>467</v>
      </c>
      <c r="D205" s="269"/>
      <c r="E205" s="269"/>
      <c r="F205" s="269"/>
      <c r="G205" s="269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163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27"/>
      <c r="B206" s="228"/>
      <c r="C206" s="270" t="s">
        <v>468</v>
      </c>
      <c r="D206" s="269"/>
      <c r="E206" s="269"/>
      <c r="F206" s="269"/>
      <c r="G206" s="269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163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27"/>
      <c r="B207" s="228"/>
      <c r="C207" s="270" t="s">
        <v>469</v>
      </c>
      <c r="D207" s="269"/>
      <c r="E207" s="269"/>
      <c r="F207" s="269"/>
      <c r="G207" s="269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163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27"/>
      <c r="B208" s="228"/>
      <c r="C208" s="270" t="s">
        <v>470</v>
      </c>
      <c r="D208" s="269"/>
      <c r="E208" s="269"/>
      <c r="F208" s="269"/>
      <c r="G208" s="269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163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27"/>
      <c r="B209" s="228"/>
      <c r="C209" s="270" t="s">
        <v>471</v>
      </c>
      <c r="D209" s="269"/>
      <c r="E209" s="269"/>
      <c r="F209" s="269"/>
      <c r="G209" s="269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163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27"/>
      <c r="B210" s="228"/>
      <c r="C210" s="270" t="s">
        <v>472</v>
      </c>
      <c r="D210" s="269"/>
      <c r="E210" s="269"/>
      <c r="F210" s="269"/>
      <c r="G210" s="269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163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27"/>
      <c r="B211" s="228"/>
      <c r="C211" s="270" t="s">
        <v>473</v>
      </c>
      <c r="D211" s="269"/>
      <c r="E211" s="269"/>
      <c r="F211" s="269"/>
      <c r="G211" s="269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163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27"/>
      <c r="B212" s="228"/>
      <c r="C212" s="270" t="s">
        <v>474</v>
      </c>
      <c r="D212" s="269"/>
      <c r="E212" s="269"/>
      <c r="F212" s="269"/>
      <c r="G212" s="269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163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27"/>
      <c r="B213" s="228"/>
      <c r="C213" s="270" t="s">
        <v>475</v>
      </c>
      <c r="D213" s="269"/>
      <c r="E213" s="269"/>
      <c r="F213" s="269"/>
      <c r="G213" s="269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163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27"/>
      <c r="B214" s="228"/>
      <c r="C214" s="270" t="s">
        <v>476</v>
      </c>
      <c r="D214" s="269"/>
      <c r="E214" s="269"/>
      <c r="F214" s="269"/>
      <c r="G214" s="269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163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27"/>
      <c r="B215" s="228"/>
      <c r="C215" s="270" t="s">
        <v>477</v>
      </c>
      <c r="D215" s="269"/>
      <c r="E215" s="269"/>
      <c r="F215" s="269"/>
      <c r="G215" s="269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163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27"/>
      <c r="B216" s="228"/>
      <c r="C216" s="270" t="s">
        <v>478</v>
      </c>
      <c r="D216" s="269"/>
      <c r="E216" s="269"/>
      <c r="F216" s="269"/>
      <c r="G216" s="269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163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27"/>
      <c r="B217" s="228"/>
      <c r="C217" s="270" t="s">
        <v>479</v>
      </c>
      <c r="D217" s="269"/>
      <c r="E217" s="269"/>
      <c r="F217" s="269"/>
      <c r="G217" s="269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163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27"/>
      <c r="B218" s="228"/>
      <c r="C218" s="270" t="s">
        <v>480</v>
      </c>
      <c r="D218" s="269"/>
      <c r="E218" s="269"/>
      <c r="F218" s="269"/>
      <c r="G218" s="269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163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27"/>
      <c r="B219" s="228"/>
      <c r="C219" s="270" t="s">
        <v>481</v>
      </c>
      <c r="D219" s="269"/>
      <c r="E219" s="269"/>
      <c r="F219" s="269"/>
      <c r="G219" s="269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163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27"/>
      <c r="B220" s="228"/>
      <c r="C220" s="270" t="s">
        <v>482</v>
      </c>
      <c r="D220" s="269"/>
      <c r="E220" s="269"/>
      <c r="F220" s="269"/>
      <c r="G220" s="269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163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27"/>
      <c r="B221" s="228"/>
      <c r="C221" s="270" t="s">
        <v>483</v>
      </c>
      <c r="D221" s="269"/>
      <c r="E221" s="269"/>
      <c r="F221" s="269"/>
      <c r="G221" s="269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163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27"/>
      <c r="B222" s="228"/>
      <c r="C222" s="270" t="s">
        <v>484</v>
      </c>
      <c r="D222" s="269"/>
      <c r="E222" s="269"/>
      <c r="F222" s="269"/>
      <c r="G222" s="269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163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27"/>
      <c r="B223" s="228"/>
      <c r="C223" s="267" t="s">
        <v>485</v>
      </c>
      <c r="D223" s="258"/>
      <c r="E223" s="259"/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191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27"/>
      <c r="B224" s="228"/>
      <c r="C224" s="267" t="s">
        <v>486</v>
      </c>
      <c r="D224" s="258"/>
      <c r="E224" s="259">
        <v>55.843000000000004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191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2.5" outlineLevel="1" x14ac:dyDescent="0.2">
      <c r="A225" s="241">
        <v>58</v>
      </c>
      <c r="B225" s="242" t="s">
        <v>487</v>
      </c>
      <c r="C225" s="249" t="s">
        <v>488</v>
      </c>
      <c r="D225" s="243" t="s">
        <v>156</v>
      </c>
      <c r="E225" s="244">
        <v>4</v>
      </c>
      <c r="F225" s="245"/>
      <c r="G225" s="246">
        <f>ROUND(E225*F225,2)</f>
        <v>0</v>
      </c>
      <c r="H225" s="231"/>
      <c r="I225" s="230">
        <f>ROUND(E225*H225,2)</f>
        <v>0</v>
      </c>
      <c r="J225" s="231"/>
      <c r="K225" s="230">
        <f>ROUND(E225*J225,2)</f>
        <v>0</v>
      </c>
      <c r="L225" s="230">
        <v>21</v>
      </c>
      <c r="M225" s="230">
        <f>G225*(1+L225/100)</f>
        <v>0</v>
      </c>
      <c r="N225" s="229">
        <v>0</v>
      </c>
      <c r="O225" s="229">
        <f>ROUND(E225*N225,2)</f>
        <v>0</v>
      </c>
      <c r="P225" s="229">
        <v>0</v>
      </c>
      <c r="Q225" s="229">
        <f>ROUND(E225*P225,2)</f>
        <v>0</v>
      </c>
      <c r="R225" s="230"/>
      <c r="S225" s="230" t="s">
        <v>157</v>
      </c>
      <c r="T225" s="230" t="s">
        <v>158</v>
      </c>
      <c r="U225" s="230">
        <v>0</v>
      </c>
      <c r="V225" s="230">
        <f>ROUND(E225*U225,2)</f>
        <v>0</v>
      </c>
      <c r="W225" s="230"/>
      <c r="X225" s="230" t="s">
        <v>220</v>
      </c>
      <c r="Y225" s="230" t="s">
        <v>160</v>
      </c>
      <c r="Z225" s="210"/>
      <c r="AA225" s="210"/>
      <c r="AB225" s="210"/>
      <c r="AC225" s="210"/>
      <c r="AD225" s="210"/>
      <c r="AE225" s="210"/>
      <c r="AF225" s="210"/>
      <c r="AG225" s="210" t="s">
        <v>235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27"/>
      <c r="B226" s="228"/>
      <c r="C226" s="250" t="s">
        <v>162</v>
      </c>
      <c r="D226" s="247"/>
      <c r="E226" s="247"/>
      <c r="F226" s="247"/>
      <c r="G226" s="247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163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27"/>
      <c r="B227" s="228"/>
      <c r="C227" s="267" t="s">
        <v>489</v>
      </c>
      <c r="D227" s="258"/>
      <c r="E227" s="259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191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27"/>
      <c r="B228" s="228"/>
      <c r="C228" s="267" t="s">
        <v>98</v>
      </c>
      <c r="D228" s="258"/>
      <c r="E228" s="259">
        <v>4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191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41">
        <v>59</v>
      </c>
      <c r="B229" s="242" t="s">
        <v>490</v>
      </c>
      <c r="C229" s="249" t="s">
        <v>491</v>
      </c>
      <c r="D229" s="243" t="s">
        <v>156</v>
      </c>
      <c r="E229" s="244">
        <v>20</v>
      </c>
      <c r="F229" s="245"/>
      <c r="G229" s="246">
        <f>ROUND(E229*F229,2)</f>
        <v>0</v>
      </c>
      <c r="H229" s="231"/>
      <c r="I229" s="230">
        <f>ROUND(E229*H229,2)</f>
        <v>0</v>
      </c>
      <c r="J229" s="231"/>
      <c r="K229" s="230">
        <f>ROUND(E229*J229,2)</f>
        <v>0</v>
      </c>
      <c r="L229" s="230">
        <v>21</v>
      </c>
      <c r="M229" s="230">
        <f>G229*(1+L229/100)</f>
        <v>0</v>
      </c>
      <c r="N229" s="229">
        <v>7.0200000000000002E-3</v>
      </c>
      <c r="O229" s="229">
        <f>ROUND(E229*N229,2)</f>
        <v>0.14000000000000001</v>
      </c>
      <c r="P229" s="229">
        <v>0</v>
      </c>
      <c r="Q229" s="229">
        <f>ROUND(E229*P229,2)</f>
        <v>0</v>
      </c>
      <c r="R229" s="230"/>
      <c r="S229" s="230" t="s">
        <v>233</v>
      </c>
      <c r="T229" s="230" t="s">
        <v>234</v>
      </c>
      <c r="U229" s="230">
        <v>0</v>
      </c>
      <c r="V229" s="230">
        <f>ROUND(E229*U229,2)</f>
        <v>0</v>
      </c>
      <c r="W229" s="230"/>
      <c r="X229" s="230" t="s">
        <v>220</v>
      </c>
      <c r="Y229" s="230" t="s">
        <v>160</v>
      </c>
      <c r="Z229" s="210"/>
      <c r="AA229" s="210"/>
      <c r="AB229" s="210"/>
      <c r="AC229" s="210"/>
      <c r="AD229" s="210"/>
      <c r="AE229" s="210"/>
      <c r="AF229" s="210"/>
      <c r="AG229" s="210" t="s">
        <v>235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27"/>
      <c r="B230" s="228"/>
      <c r="C230" s="267" t="s">
        <v>492</v>
      </c>
      <c r="D230" s="258"/>
      <c r="E230" s="259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191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27"/>
      <c r="B231" s="228"/>
      <c r="C231" s="267" t="s">
        <v>493</v>
      </c>
      <c r="D231" s="258"/>
      <c r="E231" s="259">
        <v>20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191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41">
        <v>60</v>
      </c>
      <c r="B232" s="242" t="s">
        <v>494</v>
      </c>
      <c r="C232" s="249" t="s">
        <v>495</v>
      </c>
      <c r="D232" s="243" t="s">
        <v>156</v>
      </c>
      <c r="E232" s="244">
        <v>20</v>
      </c>
      <c r="F232" s="245"/>
      <c r="G232" s="246">
        <f>ROUND(E232*F232,2)</f>
        <v>0</v>
      </c>
      <c r="H232" s="231"/>
      <c r="I232" s="230">
        <f>ROUND(E232*H232,2)</f>
        <v>0</v>
      </c>
      <c r="J232" s="231"/>
      <c r="K232" s="230">
        <f>ROUND(E232*J232,2)</f>
        <v>0</v>
      </c>
      <c r="L232" s="230">
        <v>21</v>
      </c>
      <c r="M232" s="230">
        <f>G232*(1+L232/100)</f>
        <v>0</v>
      </c>
      <c r="N232" s="229">
        <v>0</v>
      </c>
      <c r="O232" s="229">
        <f>ROUND(E232*N232,2)</f>
        <v>0</v>
      </c>
      <c r="P232" s="229">
        <v>0</v>
      </c>
      <c r="Q232" s="229">
        <f>ROUND(E232*P232,2)</f>
        <v>0</v>
      </c>
      <c r="R232" s="230"/>
      <c r="S232" s="230" t="s">
        <v>157</v>
      </c>
      <c r="T232" s="230" t="s">
        <v>158</v>
      </c>
      <c r="U232" s="230">
        <v>0</v>
      </c>
      <c r="V232" s="230">
        <f>ROUND(E232*U232,2)</f>
        <v>0</v>
      </c>
      <c r="W232" s="230"/>
      <c r="X232" s="230" t="s">
        <v>188</v>
      </c>
      <c r="Y232" s="230" t="s">
        <v>160</v>
      </c>
      <c r="Z232" s="210"/>
      <c r="AA232" s="210"/>
      <c r="AB232" s="210"/>
      <c r="AC232" s="210"/>
      <c r="AD232" s="210"/>
      <c r="AE232" s="210"/>
      <c r="AF232" s="210"/>
      <c r="AG232" s="210" t="s">
        <v>189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27"/>
      <c r="B233" s="228"/>
      <c r="C233" s="250" t="s">
        <v>162</v>
      </c>
      <c r="D233" s="247"/>
      <c r="E233" s="247"/>
      <c r="F233" s="247"/>
      <c r="G233" s="247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163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1" x14ac:dyDescent="0.2">
      <c r="A234" s="241">
        <v>61</v>
      </c>
      <c r="B234" s="242" t="s">
        <v>496</v>
      </c>
      <c r="C234" s="249" t="s">
        <v>497</v>
      </c>
      <c r="D234" s="243" t="s">
        <v>232</v>
      </c>
      <c r="E234" s="244">
        <v>193.97</v>
      </c>
      <c r="F234" s="245"/>
      <c r="G234" s="246">
        <f>ROUND(E234*F234,2)</f>
        <v>0</v>
      </c>
      <c r="H234" s="231"/>
      <c r="I234" s="230">
        <f>ROUND(E234*H234,2)</f>
        <v>0</v>
      </c>
      <c r="J234" s="231"/>
      <c r="K234" s="230">
        <f>ROUND(E234*J234,2)</f>
        <v>0</v>
      </c>
      <c r="L234" s="230">
        <v>21</v>
      </c>
      <c r="M234" s="230">
        <f>G234*(1+L234/100)</f>
        <v>0</v>
      </c>
      <c r="N234" s="229">
        <v>0.34190999999999999</v>
      </c>
      <c r="O234" s="229">
        <f>ROUND(E234*N234,2)</f>
        <v>66.319999999999993</v>
      </c>
      <c r="P234" s="229">
        <v>0</v>
      </c>
      <c r="Q234" s="229">
        <f>ROUND(E234*P234,2)</f>
        <v>0</v>
      </c>
      <c r="R234" s="230"/>
      <c r="S234" s="230" t="s">
        <v>233</v>
      </c>
      <c r="T234" s="230" t="s">
        <v>234</v>
      </c>
      <c r="U234" s="230">
        <v>0</v>
      </c>
      <c r="V234" s="230">
        <f>ROUND(E234*U234,2)</f>
        <v>0</v>
      </c>
      <c r="W234" s="230"/>
      <c r="X234" s="230" t="s">
        <v>220</v>
      </c>
      <c r="Y234" s="230" t="s">
        <v>160</v>
      </c>
      <c r="Z234" s="210"/>
      <c r="AA234" s="210"/>
      <c r="AB234" s="210"/>
      <c r="AC234" s="210"/>
      <c r="AD234" s="210"/>
      <c r="AE234" s="210"/>
      <c r="AF234" s="210"/>
      <c r="AG234" s="210" t="s">
        <v>235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27"/>
      <c r="B235" s="228"/>
      <c r="C235" s="267" t="s">
        <v>498</v>
      </c>
      <c r="D235" s="258"/>
      <c r="E235" s="259"/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191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27"/>
      <c r="B236" s="228"/>
      <c r="C236" s="267" t="s">
        <v>499</v>
      </c>
      <c r="D236" s="258"/>
      <c r="E236" s="259"/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191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3" x14ac:dyDescent="0.2">
      <c r="A237" s="227"/>
      <c r="B237" s="228"/>
      <c r="C237" s="267" t="s">
        <v>500</v>
      </c>
      <c r="D237" s="258"/>
      <c r="E237" s="259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191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27"/>
      <c r="B238" s="228"/>
      <c r="C238" s="267" t="s">
        <v>236</v>
      </c>
      <c r="D238" s="258"/>
      <c r="E238" s="259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191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27"/>
      <c r="B239" s="228"/>
      <c r="C239" s="267" t="s">
        <v>501</v>
      </c>
      <c r="D239" s="258"/>
      <c r="E239" s="259">
        <v>193.97</v>
      </c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191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1" x14ac:dyDescent="0.2">
      <c r="A240" s="241">
        <v>62</v>
      </c>
      <c r="B240" s="242" t="s">
        <v>502</v>
      </c>
      <c r="C240" s="249" t="s">
        <v>503</v>
      </c>
      <c r="D240" s="243" t="s">
        <v>232</v>
      </c>
      <c r="E240" s="244">
        <v>3.3559999999999999</v>
      </c>
      <c r="F240" s="245"/>
      <c r="G240" s="246">
        <f>ROUND(E240*F240,2)</f>
        <v>0</v>
      </c>
      <c r="H240" s="231"/>
      <c r="I240" s="230">
        <f>ROUND(E240*H240,2)</f>
        <v>0</v>
      </c>
      <c r="J240" s="231"/>
      <c r="K240" s="230">
        <f>ROUND(E240*J240,2)</f>
        <v>0</v>
      </c>
      <c r="L240" s="230">
        <v>21</v>
      </c>
      <c r="M240" s="230">
        <f>G240*(1+L240/100)</f>
        <v>0</v>
      </c>
      <c r="N240" s="229">
        <v>2.102E-2</v>
      </c>
      <c r="O240" s="229">
        <f>ROUND(E240*N240,2)</f>
        <v>7.0000000000000007E-2</v>
      </c>
      <c r="P240" s="229">
        <v>0</v>
      </c>
      <c r="Q240" s="229">
        <f>ROUND(E240*P240,2)</f>
        <v>0</v>
      </c>
      <c r="R240" s="230"/>
      <c r="S240" s="230" t="s">
        <v>233</v>
      </c>
      <c r="T240" s="230" t="s">
        <v>234</v>
      </c>
      <c r="U240" s="230">
        <v>0</v>
      </c>
      <c r="V240" s="230">
        <f>ROUND(E240*U240,2)</f>
        <v>0</v>
      </c>
      <c r="W240" s="230"/>
      <c r="X240" s="230" t="s">
        <v>220</v>
      </c>
      <c r="Y240" s="230" t="s">
        <v>160</v>
      </c>
      <c r="Z240" s="210"/>
      <c r="AA240" s="210"/>
      <c r="AB240" s="210"/>
      <c r="AC240" s="210"/>
      <c r="AD240" s="210"/>
      <c r="AE240" s="210"/>
      <c r="AF240" s="210"/>
      <c r="AG240" s="210" t="s">
        <v>235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2" x14ac:dyDescent="0.2">
      <c r="A241" s="227"/>
      <c r="B241" s="228"/>
      <c r="C241" s="267" t="s">
        <v>504</v>
      </c>
      <c r="D241" s="258"/>
      <c r="E241" s="259"/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191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27"/>
      <c r="B242" s="228"/>
      <c r="C242" s="267" t="s">
        <v>505</v>
      </c>
      <c r="D242" s="258"/>
      <c r="E242" s="259">
        <v>3.3559999999999999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191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2.5" outlineLevel="1" x14ac:dyDescent="0.2">
      <c r="A243" s="241">
        <v>63</v>
      </c>
      <c r="B243" s="242" t="s">
        <v>506</v>
      </c>
      <c r="C243" s="249" t="s">
        <v>507</v>
      </c>
      <c r="D243" s="243" t="s">
        <v>232</v>
      </c>
      <c r="E243" s="244">
        <v>13.756</v>
      </c>
      <c r="F243" s="245"/>
      <c r="G243" s="246">
        <f>ROUND(E243*F243,2)</f>
        <v>0</v>
      </c>
      <c r="H243" s="231"/>
      <c r="I243" s="230">
        <f>ROUND(E243*H243,2)</f>
        <v>0</v>
      </c>
      <c r="J243" s="231"/>
      <c r="K243" s="230">
        <f>ROUND(E243*J243,2)</f>
        <v>0</v>
      </c>
      <c r="L243" s="230">
        <v>21</v>
      </c>
      <c r="M243" s="230">
        <f>G243*(1+L243/100)</f>
        <v>0</v>
      </c>
      <c r="N243" s="229">
        <v>2.102E-2</v>
      </c>
      <c r="O243" s="229">
        <f>ROUND(E243*N243,2)</f>
        <v>0.28999999999999998</v>
      </c>
      <c r="P243" s="229">
        <v>0</v>
      </c>
      <c r="Q243" s="229">
        <f>ROUND(E243*P243,2)</f>
        <v>0</v>
      </c>
      <c r="R243" s="230"/>
      <c r="S243" s="230" t="s">
        <v>233</v>
      </c>
      <c r="T243" s="230" t="s">
        <v>234</v>
      </c>
      <c r="U243" s="230">
        <v>0</v>
      </c>
      <c r="V243" s="230">
        <f>ROUND(E243*U243,2)</f>
        <v>0</v>
      </c>
      <c r="W243" s="230"/>
      <c r="X243" s="230" t="s">
        <v>220</v>
      </c>
      <c r="Y243" s="230" t="s">
        <v>160</v>
      </c>
      <c r="Z243" s="210"/>
      <c r="AA243" s="210"/>
      <c r="AB243" s="210"/>
      <c r="AC243" s="210"/>
      <c r="AD243" s="210"/>
      <c r="AE243" s="210"/>
      <c r="AF243" s="210"/>
      <c r="AG243" s="210" t="s">
        <v>235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2" x14ac:dyDescent="0.2">
      <c r="A244" s="227"/>
      <c r="B244" s="228"/>
      <c r="C244" s="267" t="s">
        <v>508</v>
      </c>
      <c r="D244" s="258"/>
      <c r="E244" s="259"/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191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27"/>
      <c r="B245" s="228"/>
      <c r="C245" s="267" t="s">
        <v>509</v>
      </c>
      <c r="D245" s="258"/>
      <c r="E245" s="259">
        <v>13.756</v>
      </c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191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1" x14ac:dyDescent="0.2">
      <c r="A246" s="241">
        <v>64</v>
      </c>
      <c r="B246" s="242" t="s">
        <v>510</v>
      </c>
      <c r="C246" s="249" t="s">
        <v>511</v>
      </c>
      <c r="D246" s="243" t="s">
        <v>246</v>
      </c>
      <c r="E246" s="244">
        <v>10.784000000000001</v>
      </c>
      <c r="F246" s="245"/>
      <c r="G246" s="246">
        <f>ROUND(E246*F246,2)</f>
        <v>0</v>
      </c>
      <c r="H246" s="231"/>
      <c r="I246" s="230">
        <f>ROUND(E246*H246,2)</f>
        <v>0</v>
      </c>
      <c r="J246" s="231"/>
      <c r="K246" s="230">
        <f>ROUND(E246*J246,2)</f>
        <v>0</v>
      </c>
      <c r="L246" s="230">
        <v>21</v>
      </c>
      <c r="M246" s="230">
        <f>G246*(1+L246/100)</f>
        <v>0</v>
      </c>
      <c r="N246" s="229">
        <v>2.3050199999999998</v>
      </c>
      <c r="O246" s="229">
        <f>ROUND(E246*N246,2)</f>
        <v>24.86</v>
      </c>
      <c r="P246" s="229">
        <v>0</v>
      </c>
      <c r="Q246" s="229">
        <f>ROUND(E246*P246,2)</f>
        <v>0</v>
      </c>
      <c r="R246" s="230"/>
      <c r="S246" s="230" t="s">
        <v>233</v>
      </c>
      <c r="T246" s="230" t="s">
        <v>234</v>
      </c>
      <c r="U246" s="230">
        <v>0</v>
      </c>
      <c r="V246" s="230">
        <f>ROUND(E246*U246,2)</f>
        <v>0</v>
      </c>
      <c r="W246" s="230"/>
      <c r="X246" s="230" t="s">
        <v>220</v>
      </c>
      <c r="Y246" s="230" t="s">
        <v>160</v>
      </c>
      <c r="Z246" s="210"/>
      <c r="AA246" s="210"/>
      <c r="AB246" s="210"/>
      <c r="AC246" s="210"/>
      <c r="AD246" s="210"/>
      <c r="AE246" s="210"/>
      <c r="AF246" s="210"/>
      <c r="AG246" s="210" t="s">
        <v>235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27"/>
      <c r="B247" s="228"/>
      <c r="C247" s="267" t="s">
        <v>512</v>
      </c>
      <c r="D247" s="258"/>
      <c r="E247" s="259"/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191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2.5" outlineLevel="3" x14ac:dyDescent="0.2">
      <c r="A248" s="227"/>
      <c r="B248" s="228"/>
      <c r="C248" s="267" t="s">
        <v>513</v>
      </c>
      <c r="D248" s="258"/>
      <c r="E248" s="259"/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191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27"/>
      <c r="B249" s="228"/>
      <c r="C249" s="267" t="s">
        <v>514</v>
      </c>
      <c r="D249" s="258"/>
      <c r="E249" s="259">
        <v>10.784000000000001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191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x14ac:dyDescent="0.2">
      <c r="A250" s="234" t="s">
        <v>152</v>
      </c>
      <c r="B250" s="235" t="s">
        <v>100</v>
      </c>
      <c r="C250" s="248" t="s">
        <v>101</v>
      </c>
      <c r="D250" s="236"/>
      <c r="E250" s="237"/>
      <c r="F250" s="238"/>
      <c r="G250" s="239">
        <f>SUMIF(AG251:AG283,"&lt;&gt;NOR",G251:G283)</f>
        <v>0</v>
      </c>
      <c r="H250" s="233"/>
      <c r="I250" s="233">
        <f>SUM(I251:I283)</f>
        <v>0</v>
      </c>
      <c r="J250" s="233"/>
      <c r="K250" s="233">
        <f>SUM(K251:K283)</f>
        <v>0</v>
      </c>
      <c r="L250" s="233"/>
      <c r="M250" s="233">
        <f>SUM(M251:M283)</f>
        <v>0</v>
      </c>
      <c r="N250" s="232"/>
      <c r="O250" s="232">
        <f>SUM(O251:O283)</f>
        <v>473.25999999999993</v>
      </c>
      <c r="P250" s="232"/>
      <c r="Q250" s="232">
        <f>SUM(Q251:Q283)</f>
        <v>0</v>
      </c>
      <c r="R250" s="233"/>
      <c r="S250" s="233"/>
      <c r="T250" s="233"/>
      <c r="U250" s="233"/>
      <c r="V250" s="233">
        <f>SUM(V251:V283)</f>
        <v>0</v>
      </c>
      <c r="W250" s="233"/>
      <c r="X250" s="233"/>
      <c r="Y250" s="233"/>
      <c r="AG250" t="s">
        <v>153</v>
      </c>
    </row>
    <row r="251" spans="1:60" ht="22.5" outlineLevel="1" x14ac:dyDescent="0.2">
      <c r="A251" s="241">
        <v>65</v>
      </c>
      <c r="B251" s="242" t="s">
        <v>515</v>
      </c>
      <c r="C251" s="249" t="s">
        <v>516</v>
      </c>
      <c r="D251" s="243" t="s">
        <v>232</v>
      </c>
      <c r="E251" s="244">
        <v>342</v>
      </c>
      <c r="F251" s="245"/>
      <c r="G251" s="246">
        <f>ROUND(E251*F251,2)</f>
        <v>0</v>
      </c>
      <c r="H251" s="231"/>
      <c r="I251" s="230">
        <f>ROUND(E251*H251,2)</f>
        <v>0</v>
      </c>
      <c r="J251" s="231"/>
      <c r="K251" s="230">
        <f>ROUND(E251*J251,2)</f>
        <v>0</v>
      </c>
      <c r="L251" s="230">
        <v>21</v>
      </c>
      <c r="M251" s="230">
        <f>G251*(1+L251/100)</f>
        <v>0</v>
      </c>
      <c r="N251" s="229">
        <v>0.23</v>
      </c>
      <c r="O251" s="229">
        <f>ROUND(E251*N251,2)</f>
        <v>78.66</v>
      </c>
      <c r="P251" s="229">
        <v>0</v>
      </c>
      <c r="Q251" s="229">
        <f>ROUND(E251*P251,2)</f>
        <v>0</v>
      </c>
      <c r="R251" s="230"/>
      <c r="S251" s="230" t="s">
        <v>233</v>
      </c>
      <c r="T251" s="230" t="s">
        <v>234</v>
      </c>
      <c r="U251" s="230">
        <v>0</v>
      </c>
      <c r="V251" s="230">
        <f>ROUND(E251*U251,2)</f>
        <v>0</v>
      </c>
      <c r="W251" s="230"/>
      <c r="X251" s="230" t="s">
        <v>220</v>
      </c>
      <c r="Y251" s="230" t="s">
        <v>160</v>
      </c>
      <c r="Z251" s="210"/>
      <c r="AA251" s="210"/>
      <c r="AB251" s="210"/>
      <c r="AC251" s="210"/>
      <c r="AD251" s="210"/>
      <c r="AE251" s="210"/>
      <c r="AF251" s="210"/>
      <c r="AG251" s="210" t="s">
        <v>235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">
      <c r="A252" s="227"/>
      <c r="B252" s="228"/>
      <c r="C252" s="267" t="s">
        <v>517</v>
      </c>
      <c r="D252" s="258"/>
      <c r="E252" s="259"/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191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27"/>
      <c r="B253" s="228"/>
      <c r="C253" s="267" t="s">
        <v>401</v>
      </c>
      <c r="D253" s="258"/>
      <c r="E253" s="259">
        <v>342</v>
      </c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191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2.5" outlineLevel="1" x14ac:dyDescent="0.2">
      <c r="A254" s="241">
        <v>66</v>
      </c>
      <c r="B254" s="242" t="s">
        <v>518</v>
      </c>
      <c r="C254" s="249" t="s">
        <v>519</v>
      </c>
      <c r="D254" s="243" t="s">
        <v>232</v>
      </c>
      <c r="E254" s="244">
        <v>36</v>
      </c>
      <c r="F254" s="245"/>
      <c r="G254" s="246">
        <f>ROUND(E254*F254,2)</f>
        <v>0</v>
      </c>
      <c r="H254" s="231"/>
      <c r="I254" s="230">
        <f>ROUND(E254*H254,2)</f>
        <v>0</v>
      </c>
      <c r="J254" s="231"/>
      <c r="K254" s="230">
        <f>ROUND(E254*J254,2)</f>
        <v>0</v>
      </c>
      <c r="L254" s="230">
        <v>21</v>
      </c>
      <c r="M254" s="230">
        <f>G254*(1+L254/100)</f>
        <v>0</v>
      </c>
      <c r="N254" s="229">
        <v>0.46</v>
      </c>
      <c r="O254" s="229">
        <f>ROUND(E254*N254,2)</f>
        <v>16.559999999999999</v>
      </c>
      <c r="P254" s="229">
        <v>0</v>
      </c>
      <c r="Q254" s="229">
        <f>ROUND(E254*P254,2)</f>
        <v>0</v>
      </c>
      <c r="R254" s="230"/>
      <c r="S254" s="230" t="s">
        <v>233</v>
      </c>
      <c r="T254" s="230" t="s">
        <v>234</v>
      </c>
      <c r="U254" s="230">
        <v>0</v>
      </c>
      <c r="V254" s="230">
        <f>ROUND(E254*U254,2)</f>
        <v>0</v>
      </c>
      <c r="W254" s="230"/>
      <c r="X254" s="230" t="s">
        <v>220</v>
      </c>
      <c r="Y254" s="230" t="s">
        <v>160</v>
      </c>
      <c r="Z254" s="210"/>
      <c r="AA254" s="210"/>
      <c r="AB254" s="210"/>
      <c r="AC254" s="210"/>
      <c r="AD254" s="210"/>
      <c r="AE254" s="210"/>
      <c r="AF254" s="210"/>
      <c r="AG254" s="210" t="s">
        <v>235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27"/>
      <c r="B255" s="228"/>
      <c r="C255" s="267" t="s">
        <v>520</v>
      </c>
      <c r="D255" s="258"/>
      <c r="E255" s="259"/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191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27"/>
      <c r="B256" s="228"/>
      <c r="C256" s="267" t="s">
        <v>378</v>
      </c>
      <c r="D256" s="258"/>
      <c r="E256" s="259">
        <v>36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191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1" x14ac:dyDescent="0.2">
      <c r="A257" s="241">
        <v>67</v>
      </c>
      <c r="B257" s="242" t="s">
        <v>521</v>
      </c>
      <c r="C257" s="249" t="s">
        <v>522</v>
      </c>
      <c r="D257" s="243" t="s">
        <v>232</v>
      </c>
      <c r="E257" s="244">
        <v>233.6</v>
      </c>
      <c r="F257" s="245"/>
      <c r="G257" s="246">
        <f>ROUND(E257*F257,2)</f>
        <v>0</v>
      </c>
      <c r="H257" s="231"/>
      <c r="I257" s="230">
        <f>ROUND(E257*H257,2)</f>
        <v>0</v>
      </c>
      <c r="J257" s="231"/>
      <c r="K257" s="230">
        <f>ROUND(E257*J257,2)</f>
        <v>0</v>
      </c>
      <c r="L257" s="230">
        <v>21</v>
      </c>
      <c r="M257" s="230">
        <f>G257*(1+L257/100)</f>
        <v>0</v>
      </c>
      <c r="N257" s="229">
        <v>0.57499999999999996</v>
      </c>
      <c r="O257" s="229">
        <f>ROUND(E257*N257,2)</f>
        <v>134.32</v>
      </c>
      <c r="P257" s="229">
        <v>0</v>
      </c>
      <c r="Q257" s="229">
        <f>ROUND(E257*P257,2)</f>
        <v>0</v>
      </c>
      <c r="R257" s="230"/>
      <c r="S257" s="230" t="s">
        <v>233</v>
      </c>
      <c r="T257" s="230" t="s">
        <v>234</v>
      </c>
      <c r="U257" s="230">
        <v>0</v>
      </c>
      <c r="V257" s="230">
        <f>ROUND(E257*U257,2)</f>
        <v>0</v>
      </c>
      <c r="W257" s="230"/>
      <c r="X257" s="230" t="s">
        <v>220</v>
      </c>
      <c r="Y257" s="230" t="s">
        <v>160</v>
      </c>
      <c r="Z257" s="210"/>
      <c r="AA257" s="210"/>
      <c r="AB257" s="210"/>
      <c r="AC257" s="210"/>
      <c r="AD257" s="210"/>
      <c r="AE257" s="210"/>
      <c r="AF257" s="210"/>
      <c r="AG257" s="210" t="s">
        <v>235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27"/>
      <c r="B258" s="228"/>
      <c r="C258" s="267" t="s">
        <v>523</v>
      </c>
      <c r="D258" s="258"/>
      <c r="E258" s="259"/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191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27"/>
      <c r="B259" s="228"/>
      <c r="C259" s="267" t="s">
        <v>524</v>
      </c>
      <c r="D259" s="258"/>
      <c r="E259" s="259"/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191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27"/>
      <c r="B260" s="228"/>
      <c r="C260" s="267" t="s">
        <v>525</v>
      </c>
      <c r="D260" s="258"/>
      <c r="E260" s="259">
        <v>233.6</v>
      </c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191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22.5" outlineLevel="1" x14ac:dyDescent="0.2">
      <c r="A261" s="241">
        <v>68</v>
      </c>
      <c r="B261" s="242" t="s">
        <v>526</v>
      </c>
      <c r="C261" s="249" t="s">
        <v>527</v>
      </c>
      <c r="D261" s="243" t="s">
        <v>232</v>
      </c>
      <c r="E261" s="244">
        <v>165.6</v>
      </c>
      <c r="F261" s="245"/>
      <c r="G261" s="246">
        <f>ROUND(E261*F261,2)</f>
        <v>0</v>
      </c>
      <c r="H261" s="231"/>
      <c r="I261" s="230">
        <f>ROUND(E261*H261,2)</f>
        <v>0</v>
      </c>
      <c r="J261" s="231"/>
      <c r="K261" s="230">
        <f>ROUND(E261*J261,2)</f>
        <v>0</v>
      </c>
      <c r="L261" s="230">
        <v>21</v>
      </c>
      <c r="M261" s="230">
        <f>G261*(1+L261/100)</f>
        <v>0</v>
      </c>
      <c r="N261" s="229">
        <v>0.49586999999999998</v>
      </c>
      <c r="O261" s="229">
        <f>ROUND(E261*N261,2)</f>
        <v>82.12</v>
      </c>
      <c r="P261" s="229">
        <v>0</v>
      </c>
      <c r="Q261" s="229">
        <f>ROUND(E261*P261,2)</f>
        <v>0</v>
      </c>
      <c r="R261" s="230"/>
      <c r="S261" s="230" t="s">
        <v>233</v>
      </c>
      <c r="T261" s="230" t="s">
        <v>234</v>
      </c>
      <c r="U261" s="230">
        <v>0</v>
      </c>
      <c r="V261" s="230">
        <f>ROUND(E261*U261,2)</f>
        <v>0</v>
      </c>
      <c r="W261" s="230"/>
      <c r="X261" s="230" t="s">
        <v>220</v>
      </c>
      <c r="Y261" s="230" t="s">
        <v>160</v>
      </c>
      <c r="Z261" s="210"/>
      <c r="AA261" s="210"/>
      <c r="AB261" s="210"/>
      <c r="AC261" s="210"/>
      <c r="AD261" s="210"/>
      <c r="AE261" s="210"/>
      <c r="AF261" s="210"/>
      <c r="AG261" s="210" t="s">
        <v>235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27"/>
      <c r="B262" s="228"/>
      <c r="C262" s="267" t="s">
        <v>528</v>
      </c>
      <c r="D262" s="258"/>
      <c r="E262" s="259"/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191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27"/>
      <c r="B263" s="228"/>
      <c r="C263" s="267" t="s">
        <v>241</v>
      </c>
      <c r="D263" s="258"/>
      <c r="E263" s="259">
        <v>165.6</v>
      </c>
      <c r="F263" s="230"/>
      <c r="G263" s="23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191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1" x14ac:dyDescent="0.2">
      <c r="A264" s="241">
        <v>69</v>
      </c>
      <c r="B264" s="242" t="s">
        <v>529</v>
      </c>
      <c r="C264" s="249" t="s">
        <v>530</v>
      </c>
      <c r="D264" s="243" t="s">
        <v>232</v>
      </c>
      <c r="E264" s="244">
        <v>165.6</v>
      </c>
      <c r="F264" s="245"/>
      <c r="G264" s="246">
        <f>ROUND(E264*F264,2)</f>
        <v>0</v>
      </c>
      <c r="H264" s="231"/>
      <c r="I264" s="230">
        <f>ROUND(E264*H264,2)</f>
        <v>0</v>
      </c>
      <c r="J264" s="231"/>
      <c r="K264" s="230">
        <f>ROUND(E264*J264,2)</f>
        <v>0</v>
      </c>
      <c r="L264" s="230">
        <v>21</v>
      </c>
      <c r="M264" s="230">
        <f>G264*(1+L264/100)</f>
        <v>0</v>
      </c>
      <c r="N264" s="229">
        <v>0.39561000000000002</v>
      </c>
      <c r="O264" s="229">
        <f>ROUND(E264*N264,2)</f>
        <v>65.510000000000005</v>
      </c>
      <c r="P264" s="229">
        <v>0</v>
      </c>
      <c r="Q264" s="229">
        <f>ROUND(E264*P264,2)</f>
        <v>0</v>
      </c>
      <c r="R264" s="230"/>
      <c r="S264" s="230" t="s">
        <v>233</v>
      </c>
      <c r="T264" s="230" t="s">
        <v>234</v>
      </c>
      <c r="U264" s="230">
        <v>0</v>
      </c>
      <c r="V264" s="230">
        <f>ROUND(E264*U264,2)</f>
        <v>0</v>
      </c>
      <c r="W264" s="230"/>
      <c r="X264" s="230" t="s">
        <v>220</v>
      </c>
      <c r="Y264" s="230" t="s">
        <v>160</v>
      </c>
      <c r="Z264" s="210"/>
      <c r="AA264" s="210"/>
      <c r="AB264" s="210"/>
      <c r="AC264" s="210"/>
      <c r="AD264" s="210"/>
      <c r="AE264" s="210"/>
      <c r="AF264" s="210"/>
      <c r="AG264" s="210" t="s">
        <v>235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27"/>
      <c r="B265" s="228"/>
      <c r="C265" s="267" t="s">
        <v>528</v>
      </c>
      <c r="D265" s="258"/>
      <c r="E265" s="259"/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191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27"/>
      <c r="B266" s="228"/>
      <c r="C266" s="267" t="s">
        <v>241</v>
      </c>
      <c r="D266" s="258"/>
      <c r="E266" s="259">
        <v>165.6</v>
      </c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191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ht="22.5" outlineLevel="1" x14ac:dyDescent="0.2">
      <c r="A267" s="241">
        <v>70</v>
      </c>
      <c r="B267" s="242" t="s">
        <v>531</v>
      </c>
      <c r="C267" s="249" t="s">
        <v>532</v>
      </c>
      <c r="D267" s="243" t="s">
        <v>232</v>
      </c>
      <c r="E267" s="244">
        <v>165.6</v>
      </c>
      <c r="F267" s="245"/>
      <c r="G267" s="246">
        <f>ROUND(E267*F267,2)</f>
        <v>0</v>
      </c>
      <c r="H267" s="231"/>
      <c r="I267" s="230">
        <f>ROUND(E267*H267,2)</f>
        <v>0</v>
      </c>
      <c r="J267" s="231"/>
      <c r="K267" s="230">
        <f>ROUND(E267*J267,2)</f>
        <v>0</v>
      </c>
      <c r="L267" s="230">
        <v>21</v>
      </c>
      <c r="M267" s="230">
        <f>G267*(1+L267/100)</f>
        <v>0</v>
      </c>
      <c r="N267" s="229">
        <v>6.0099999999999997E-3</v>
      </c>
      <c r="O267" s="229">
        <f>ROUND(E267*N267,2)</f>
        <v>1</v>
      </c>
      <c r="P267" s="229">
        <v>0</v>
      </c>
      <c r="Q267" s="229">
        <f>ROUND(E267*P267,2)</f>
        <v>0</v>
      </c>
      <c r="R267" s="230"/>
      <c r="S267" s="230" t="s">
        <v>233</v>
      </c>
      <c r="T267" s="230" t="s">
        <v>234</v>
      </c>
      <c r="U267" s="230">
        <v>0</v>
      </c>
      <c r="V267" s="230">
        <f>ROUND(E267*U267,2)</f>
        <v>0</v>
      </c>
      <c r="W267" s="230"/>
      <c r="X267" s="230" t="s">
        <v>220</v>
      </c>
      <c r="Y267" s="230" t="s">
        <v>160</v>
      </c>
      <c r="Z267" s="210"/>
      <c r="AA267" s="210"/>
      <c r="AB267" s="210"/>
      <c r="AC267" s="210"/>
      <c r="AD267" s="210"/>
      <c r="AE267" s="210"/>
      <c r="AF267" s="210"/>
      <c r="AG267" s="210" t="s">
        <v>235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27"/>
      <c r="B268" s="228"/>
      <c r="C268" s="267" t="s">
        <v>528</v>
      </c>
      <c r="D268" s="258"/>
      <c r="E268" s="259"/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191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27"/>
      <c r="B269" s="228"/>
      <c r="C269" s="267" t="s">
        <v>241</v>
      </c>
      <c r="D269" s="258"/>
      <c r="E269" s="259">
        <v>165.6</v>
      </c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191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2.5" outlineLevel="1" x14ac:dyDescent="0.2">
      <c r="A270" s="241">
        <v>71</v>
      </c>
      <c r="B270" s="242" t="s">
        <v>533</v>
      </c>
      <c r="C270" s="249" t="s">
        <v>534</v>
      </c>
      <c r="D270" s="243" t="s">
        <v>232</v>
      </c>
      <c r="E270" s="244">
        <v>602.20000000000005</v>
      </c>
      <c r="F270" s="245"/>
      <c r="G270" s="246">
        <f>ROUND(E270*F270,2)</f>
        <v>0</v>
      </c>
      <c r="H270" s="231"/>
      <c r="I270" s="230">
        <f>ROUND(E270*H270,2)</f>
        <v>0</v>
      </c>
      <c r="J270" s="231"/>
      <c r="K270" s="230">
        <f>ROUND(E270*J270,2)</f>
        <v>0</v>
      </c>
      <c r="L270" s="230">
        <v>21</v>
      </c>
      <c r="M270" s="230">
        <f>G270*(1+L270/100)</f>
        <v>0</v>
      </c>
      <c r="N270" s="229">
        <v>4.0999999999999999E-4</v>
      </c>
      <c r="O270" s="229">
        <f>ROUND(E270*N270,2)</f>
        <v>0.25</v>
      </c>
      <c r="P270" s="229">
        <v>0</v>
      </c>
      <c r="Q270" s="229">
        <f>ROUND(E270*P270,2)</f>
        <v>0</v>
      </c>
      <c r="R270" s="230"/>
      <c r="S270" s="230" t="s">
        <v>233</v>
      </c>
      <c r="T270" s="230" t="s">
        <v>234</v>
      </c>
      <c r="U270" s="230">
        <v>0</v>
      </c>
      <c r="V270" s="230">
        <f>ROUND(E270*U270,2)</f>
        <v>0</v>
      </c>
      <c r="W270" s="230"/>
      <c r="X270" s="230" t="s">
        <v>220</v>
      </c>
      <c r="Y270" s="230" t="s">
        <v>160</v>
      </c>
      <c r="Z270" s="210"/>
      <c r="AA270" s="210"/>
      <c r="AB270" s="210"/>
      <c r="AC270" s="210"/>
      <c r="AD270" s="210"/>
      <c r="AE270" s="210"/>
      <c r="AF270" s="210"/>
      <c r="AG270" s="210" t="s">
        <v>235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">
      <c r="A271" s="227"/>
      <c r="B271" s="228"/>
      <c r="C271" s="267" t="s">
        <v>535</v>
      </c>
      <c r="D271" s="258"/>
      <c r="E271" s="259"/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191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27"/>
      <c r="B272" s="228"/>
      <c r="C272" s="267" t="s">
        <v>536</v>
      </c>
      <c r="D272" s="258"/>
      <c r="E272" s="259">
        <v>602.20000000000005</v>
      </c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191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2.5" outlineLevel="1" x14ac:dyDescent="0.2">
      <c r="A273" s="241">
        <v>72</v>
      </c>
      <c r="B273" s="242" t="s">
        <v>537</v>
      </c>
      <c r="C273" s="249" t="s">
        <v>538</v>
      </c>
      <c r="D273" s="243" t="s">
        <v>232</v>
      </c>
      <c r="E273" s="244">
        <v>422.2</v>
      </c>
      <c r="F273" s="245"/>
      <c r="G273" s="246">
        <f>ROUND(E273*F273,2)</f>
        <v>0</v>
      </c>
      <c r="H273" s="231"/>
      <c r="I273" s="230">
        <f>ROUND(E273*H273,2)</f>
        <v>0</v>
      </c>
      <c r="J273" s="231"/>
      <c r="K273" s="230">
        <f>ROUND(E273*J273,2)</f>
        <v>0</v>
      </c>
      <c r="L273" s="230">
        <v>21</v>
      </c>
      <c r="M273" s="230">
        <f>G273*(1+L273/100)</f>
        <v>0</v>
      </c>
      <c r="N273" s="229">
        <v>9.6680000000000002E-2</v>
      </c>
      <c r="O273" s="229">
        <f>ROUND(E273*N273,2)</f>
        <v>40.82</v>
      </c>
      <c r="P273" s="229">
        <v>0</v>
      </c>
      <c r="Q273" s="229">
        <f>ROUND(E273*P273,2)</f>
        <v>0</v>
      </c>
      <c r="R273" s="230"/>
      <c r="S273" s="230" t="s">
        <v>233</v>
      </c>
      <c r="T273" s="230" t="s">
        <v>234</v>
      </c>
      <c r="U273" s="230">
        <v>0</v>
      </c>
      <c r="V273" s="230">
        <f>ROUND(E273*U273,2)</f>
        <v>0</v>
      </c>
      <c r="W273" s="230"/>
      <c r="X273" s="230" t="s">
        <v>220</v>
      </c>
      <c r="Y273" s="230" t="s">
        <v>160</v>
      </c>
      <c r="Z273" s="210"/>
      <c r="AA273" s="210"/>
      <c r="AB273" s="210"/>
      <c r="AC273" s="210"/>
      <c r="AD273" s="210"/>
      <c r="AE273" s="210"/>
      <c r="AF273" s="210"/>
      <c r="AG273" s="210" t="s">
        <v>235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27"/>
      <c r="B274" s="228"/>
      <c r="C274" s="267" t="s">
        <v>539</v>
      </c>
      <c r="D274" s="258"/>
      <c r="E274" s="259"/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191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27"/>
      <c r="B275" s="228"/>
      <c r="C275" s="267" t="s">
        <v>540</v>
      </c>
      <c r="D275" s="258"/>
      <c r="E275" s="259">
        <v>422.2</v>
      </c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191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ht="22.5" outlineLevel="1" x14ac:dyDescent="0.2">
      <c r="A276" s="241">
        <v>73</v>
      </c>
      <c r="B276" s="242" t="s">
        <v>541</v>
      </c>
      <c r="C276" s="249" t="s">
        <v>542</v>
      </c>
      <c r="D276" s="243" t="s">
        <v>232</v>
      </c>
      <c r="E276" s="244">
        <v>180</v>
      </c>
      <c r="F276" s="245"/>
      <c r="G276" s="246">
        <f>ROUND(E276*F276,2)</f>
        <v>0</v>
      </c>
      <c r="H276" s="231"/>
      <c r="I276" s="230">
        <f>ROUND(E276*H276,2)</f>
        <v>0</v>
      </c>
      <c r="J276" s="231"/>
      <c r="K276" s="230">
        <f>ROUND(E276*J276,2)</f>
        <v>0</v>
      </c>
      <c r="L276" s="230">
        <v>21</v>
      </c>
      <c r="M276" s="230">
        <f>G276*(1+L276/100)</f>
        <v>0</v>
      </c>
      <c r="N276" s="229">
        <v>0.20746000000000001</v>
      </c>
      <c r="O276" s="229">
        <f>ROUND(E276*N276,2)</f>
        <v>37.340000000000003</v>
      </c>
      <c r="P276" s="229">
        <v>0</v>
      </c>
      <c r="Q276" s="229">
        <f>ROUND(E276*P276,2)</f>
        <v>0</v>
      </c>
      <c r="R276" s="230"/>
      <c r="S276" s="230" t="s">
        <v>233</v>
      </c>
      <c r="T276" s="230" t="s">
        <v>234</v>
      </c>
      <c r="U276" s="230">
        <v>0</v>
      </c>
      <c r="V276" s="230">
        <f>ROUND(E276*U276,2)</f>
        <v>0</v>
      </c>
      <c r="W276" s="230"/>
      <c r="X276" s="230" t="s">
        <v>220</v>
      </c>
      <c r="Y276" s="230" t="s">
        <v>160</v>
      </c>
      <c r="Z276" s="210"/>
      <c r="AA276" s="210"/>
      <c r="AB276" s="210"/>
      <c r="AC276" s="210"/>
      <c r="AD276" s="210"/>
      <c r="AE276" s="210"/>
      <c r="AF276" s="210"/>
      <c r="AG276" s="210" t="s">
        <v>235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27"/>
      <c r="B277" s="228"/>
      <c r="C277" s="267" t="s">
        <v>543</v>
      </c>
      <c r="D277" s="258"/>
      <c r="E277" s="259"/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191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27"/>
      <c r="B278" s="228"/>
      <c r="C278" s="267" t="s">
        <v>544</v>
      </c>
      <c r="D278" s="258"/>
      <c r="E278" s="259">
        <v>180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191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1" x14ac:dyDescent="0.2">
      <c r="A279" s="241">
        <v>74</v>
      </c>
      <c r="B279" s="242" t="s">
        <v>545</v>
      </c>
      <c r="C279" s="249" t="s">
        <v>546</v>
      </c>
      <c r="D279" s="243" t="s">
        <v>232</v>
      </c>
      <c r="E279" s="244">
        <v>68</v>
      </c>
      <c r="F279" s="245"/>
      <c r="G279" s="246">
        <f>ROUND(E279*F279,2)</f>
        <v>0</v>
      </c>
      <c r="H279" s="231"/>
      <c r="I279" s="230">
        <f>ROUND(E279*H279,2)</f>
        <v>0</v>
      </c>
      <c r="J279" s="231"/>
      <c r="K279" s="230">
        <f>ROUND(E279*J279,2)</f>
        <v>0</v>
      </c>
      <c r="L279" s="230">
        <v>21</v>
      </c>
      <c r="M279" s="230">
        <f>G279*(1+L279/100)</f>
        <v>0</v>
      </c>
      <c r="N279" s="229">
        <v>8.9219999999999994E-2</v>
      </c>
      <c r="O279" s="229">
        <f>ROUND(E279*N279,2)</f>
        <v>6.07</v>
      </c>
      <c r="P279" s="229">
        <v>0</v>
      </c>
      <c r="Q279" s="229">
        <f>ROUND(E279*P279,2)</f>
        <v>0</v>
      </c>
      <c r="R279" s="230"/>
      <c r="S279" s="230" t="s">
        <v>233</v>
      </c>
      <c r="T279" s="230" t="s">
        <v>234</v>
      </c>
      <c r="U279" s="230">
        <v>0</v>
      </c>
      <c r="V279" s="230">
        <f>ROUND(E279*U279,2)</f>
        <v>0</v>
      </c>
      <c r="W279" s="230"/>
      <c r="X279" s="230" t="s">
        <v>220</v>
      </c>
      <c r="Y279" s="230" t="s">
        <v>160</v>
      </c>
      <c r="Z279" s="210"/>
      <c r="AA279" s="210"/>
      <c r="AB279" s="210"/>
      <c r="AC279" s="210"/>
      <c r="AD279" s="210"/>
      <c r="AE279" s="210"/>
      <c r="AF279" s="210"/>
      <c r="AG279" s="210" t="s">
        <v>235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27"/>
      <c r="B280" s="228"/>
      <c r="C280" s="267" t="s">
        <v>547</v>
      </c>
      <c r="D280" s="258"/>
      <c r="E280" s="259"/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191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27"/>
      <c r="B281" s="228"/>
      <c r="C281" s="267" t="s">
        <v>548</v>
      </c>
      <c r="D281" s="258"/>
      <c r="E281" s="259">
        <v>68</v>
      </c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191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22.5" outlineLevel="1" x14ac:dyDescent="0.2">
      <c r="A282" s="260">
        <v>75</v>
      </c>
      <c r="B282" s="261" t="s">
        <v>549</v>
      </c>
      <c r="C282" s="266" t="s">
        <v>550</v>
      </c>
      <c r="D282" s="262" t="s">
        <v>232</v>
      </c>
      <c r="E282" s="263">
        <v>4.12</v>
      </c>
      <c r="F282" s="264"/>
      <c r="G282" s="265">
        <f>ROUND(E282*F282,2)</f>
        <v>0</v>
      </c>
      <c r="H282" s="231"/>
      <c r="I282" s="230">
        <f>ROUND(E282*H282,2)</f>
        <v>0</v>
      </c>
      <c r="J282" s="231"/>
      <c r="K282" s="230">
        <f>ROUND(E282*J282,2)</f>
        <v>0</v>
      </c>
      <c r="L282" s="230">
        <v>21</v>
      </c>
      <c r="M282" s="230">
        <f>G282*(1+L282/100)</f>
        <v>0</v>
      </c>
      <c r="N282" s="229">
        <v>0.17499999999999999</v>
      </c>
      <c r="O282" s="229">
        <f>ROUND(E282*N282,2)</f>
        <v>0.72</v>
      </c>
      <c r="P282" s="229">
        <v>0</v>
      </c>
      <c r="Q282" s="229">
        <f>ROUND(E282*P282,2)</f>
        <v>0</v>
      </c>
      <c r="R282" s="230"/>
      <c r="S282" s="230" t="s">
        <v>233</v>
      </c>
      <c r="T282" s="230" t="s">
        <v>234</v>
      </c>
      <c r="U282" s="230">
        <v>0</v>
      </c>
      <c r="V282" s="230">
        <f>ROUND(E282*U282,2)</f>
        <v>0</v>
      </c>
      <c r="W282" s="230"/>
      <c r="X282" s="230" t="s">
        <v>188</v>
      </c>
      <c r="Y282" s="230" t="s">
        <v>160</v>
      </c>
      <c r="Z282" s="210"/>
      <c r="AA282" s="210"/>
      <c r="AB282" s="210"/>
      <c r="AC282" s="210"/>
      <c r="AD282" s="210"/>
      <c r="AE282" s="210"/>
      <c r="AF282" s="210"/>
      <c r="AG282" s="210" t="s">
        <v>189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2.5" outlineLevel="1" x14ac:dyDescent="0.2">
      <c r="A283" s="260">
        <v>76</v>
      </c>
      <c r="B283" s="261" t="s">
        <v>551</v>
      </c>
      <c r="C283" s="266" t="s">
        <v>552</v>
      </c>
      <c r="D283" s="262" t="s">
        <v>232</v>
      </c>
      <c r="E283" s="263">
        <v>65.92</v>
      </c>
      <c r="F283" s="264"/>
      <c r="G283" s="265">
        <f>ROUND(E283*F283,2)</f>
        <v>0</v>
      </c>
      <c r="H283" s="231"/>
      <c r="I283" s="230">
        <f>ROUND(E283*H283,2)</f>
        <v>0</v>
      </c>
      <c r="J283" s="231"/>
      <c r="K283" s="230">
        <f>ROUND(E283*J283,2)</f>
        <v>0</v>
      </c>
      <c r="L283" s="230">
        <v>21</v>
      </c>
      <c r="M283" s="230">
        <f>G283*(1+L283/100)</f>
        <v>0</v>
      </c>
      <c r="N283" s="229">
        <v>0.15</v>
      </c>
      <c r="O283" s="229">
        <f>ROUND(E283*N283,2)</f>
        <v>9.89</v>
      </c>
      <c r="P283" s="229">
        <v>0</v>
      </c>
      <c r="Q283" s="229">
        <f>ROUND(E283*P283,2)</f>
        <v>0</v>
      </c>
      <c r="R283" s="230"/>
      <c r="S283" s="230" t="s">
        <v>233</v>
      </c>
      <c r="T283" s="230" t="s">
        <v>234</v>
      </c>
      <c r="U283" s="230">
        <v>0</v>
      </c>
      <c r="V283" s="230">
        <f>ROUND(E283*U283,2)</f>
        <v>0</v>
      </c>
      <c r="W283" s="230"/>
      <c r="X283" s="230" t="s">
        <v>188</v>
      </c>
      <c r="Y283" s="230" t="s">
        <v>160</v>
      </c>
      <c r="Z283" s="210"/>
      <c r="AA283" s="210"/>
      <c r="AB283" s="210"/>
      <c r="AC283" s="210"/>
      <c r="AD283" s="210"/>
      <c r="AE283" s="210"/>
      <c r="AF283" s="210"/>
      <c r="AG283" s="210" t="s">
        <v>189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5.5" x14ac:dyDescent="0.2">
      <c r="A284" s="234" t="s">
        <v>152</v>
      </c>
      <c r="B284" s="235" t="s">
        <v>102</v>
      </c>
      <c r="C284" s="248" t="s">
        <v>103</v>
      </c>
      <c r="D284" s="236"/>
      <c r="E284" s="237"/>
      <c r="F284" s="238"/>
      <c r="G284" s="239">
        <f>SUMIF(AG285:AG289,"&lt;&gt;NOR",G285:G289)</f>
        <v>0</v>
      </c>
      <c r="H284" s="233"/>
      <c r="I284" s="233">
        <f>SUM(I285:I289)</f>
        <v>0</v>
      </c>
      <c r="J284" s="233"/>
      <c r="K284" s="233">
        <f>SUM(K285:K289)</f>
        <v>0</v>
      </c>
      <c r="L284" s="233"/>
      <c r="M284" s="233">
        <f>SUM(M285:M289)</f>
        <v>0</v>
      </c>
      <c r="N284" s="232"/>
      <c r="O284" s="232">
        <f>SUM(O285:O289)</f>
        <v>0</v>
      </c>
      <c r="P284" s="232"/>
      <c r="Q284" s="232">
        <f>SUM(Q285:Q289)</f>
        <v>0</v>
      </c>
      <c r="R284" s="233"/>
      <c r="S284" s="233"/>
      <c r="T284" s="233"/>
      <c r="U284" s="233"/>
      <c r="V284" s="233">
        <f>SUM(V285:V289)</f>
        <v>0</v>
      </c>
      <c r="W284" s="233"/>
      <c r="X284" s="233"/>
      <c r="Y284" s="233"/>
      <c r="AG284" t="s">
        <v>153</v>
      </c>
    </row>
    <row r="285" spans="1:60" ht="22.5" outlineLevel="1" x14ac:dyDescent="0.2">
      <c r="A285" s="241">
        <v>77</v>
      </c>
      <c r="B285" s="242" t="s">
        <v>553</v>
      </c>
      <c r="C285" s="249" t="s">
        <v>554</v>
      </c>
      <c r="D285" s="243" t="s">
        <v>232</v>
      </c>
      <c r="E285" s="244">
        <v>187.4</v>
      </c>
      <c r="F285" s="245"/>
      <c r="G285" s="246">
        <f>ROUND(E285*F285,2)</f>
        <v>0</v>
      </c>
      <c r="H285" s="231"/>
      <c r="I285" s="230">
        <f>ROUND(E285*H285,2)</f>
        <v>0</v>
      </c>
      <c r="J285" s="231"/>
      <c r="K285" s="230">
        <f>ROUND(E285*J285,2)</f>
        <v>0</v>
      </c>
      <c r="L285" s="230">
        <v>21</v>
      </c>
      <c r="M285" s="230">
        <f>G285*(1+L285/100)</f>
        <v>0</v>
      </c>
      <c r="N285" s="229">
        <v>0</v>
      </c>
      <c r="O285" s="229">
        <f>ROUND(E285*N285,2)</f>
        <v>0</v>
      </c>
      <c r="P285" s="229">
        <v>0</v>
      </c>
      <c r="Q285" s="229">
        <f>ROUND(E285*P285,2)</f>
        <v>0</v>
      </c>
      <c r="R285" s="230"/>
      <c r="S285" s="230" t="s">
        <v>157</v>
      </c>
      <c r="T285" s="230" t="s">
        <v>158</v>
      </c>
      <c r="U285" s="230">
        <v>0</v>
      </c>
      <c r="V285" s="230">
        <f>ROUND(E285*U285,2)</f>
        <v>0</v>
      </c>
      <c r="W285" s="230"/>
      <c r="X285" s="230" t="s">
        <v>220</v>
      </c>
      <c r="Y285" s="230" t="s">
        <v>160</v>
      </c>
      <c r="Z285" s="210"/>
      <c r="AA285" s="210"/>
      <c r="AB285" s="210"/>
      <c r="AC285" s="210"/>
      <c r="AD285" s="210"/>
      <c r="AE285" s="210"/>
      <c r="AF285" s="210"/>
      <c r="AG285" s="210" t="s">
        <v>235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27"/>
      <c r="B286" s="228"/>
      <c r="C286" s="250" t="s">
        <v>162</v>
      </c>
      <c r="D286" s="247"/>
      <c r="E286" s="247"/>
      <c r="F286" s="247"/>
      <c r="G286" s="247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163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27"/>
      <c r="B287" s="228"/>
      <c r="C287" s="267" t="s">
        <v>555</v>
      </c>
      <c r="D287" s="258"/>
      <c r="E287" s="259"/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191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27"/>
      <c r="B288" s="228"/>
      <c r="C288" s="267" t="s">
        <v>556</v>
      </c>
      <c r="D288" s="258"/>
      <c r="E288" s="259"/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191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27"/>
      <c r="B289" s="228"/>
      <c r="C289" s="267" t="s">
        <v>557</v>
      </c>
      <c r="D289" s="258"/>
      <c r="E289" s="259">
        <v>187.4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191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x14ac:dyDescent="0.2">
      <c r="A290" s="234" t="s">
        <v>152</v>
      </c>
      <c r="B290" s="235" t="s">
        <v>104</v>
      </c>
      <c r="C290" s="248" t="s">
        <v>106</v>
      </c>
      <c r="D290" s="236"/>
      <c r="E290" s="237"/>
      <c r="F290" s="238"/>
      <c r="G290" s="239">
        <f>SUMIF(AG291:AG297,"&lt;&gt;NOR",G291:G297)</f>
        <v>0</v>
      </c>
      <c r="H290" s="233"/>
      <c r="I290" s="233">
        <f>SUM(I291:I297)</f>
        <v>0</v>
      </c>
      <c r="J290" s="233"/>
      <c r="K290" s="233">
        <f>SUM(K291:K297)</f>
        <v>0</v>
      </c>
      <c r="L290" s="233"/>
      <c r="M290" s="233">
        <f>SUM(M291:M297)</f>
        <v>0</v>
      </c>
      <c r="N290" s="232"/>
      <c r="O290" s="232">
        <f>SUM(O291:O297)</f>
        <v>0.43</v>
      </c>
      <c r="P290" s="232"/>
      <c r="Q290" s="232">
        <f>SUM(Q291:Q297)</f>
        <v>0</v>
      </c>
      <c r="R290" s="233"/>
      <c r="S290" s="233"/>
      <c r="T290" s="233"/>
      <c r="U290" s="233"/>
      <c r="V290" s="233">
        <f>SUM(V291:V297)</f>
        <v>0</v>
      </c>
      <c r="W290" s="233"/>
      <c r="X290" s="233"/>
      <c r="Y290" s="233"/>
      <c r="AG290" t="s">
        <v>153</v>
      </c>
    </row>
    <row r="291" spans="1:60" ht="22.5" outlineLevel="1" x14ac:dyDescent="0.2">
      <c r="A291" s="241">
        <v>78</v>
      </c>
      <c r="B291" s="242" t="s">
        <v>558</v>
      </c>
      <c r="C291" s="249" t="s">
        <v>559</v>
      </c>
      <c r="D291" s="243" t="s">
        <v>156</v>
      </c>
      <c r="E291" s="244">
        <v>2</v>
      </c>
      <c r="F291" s="245"/>
      <c r="G291" s="246">
        <f>ROUND(E291*F291,2)</f>
        <v>0</v>
      </c>
      <c r="H291" s="231"/>
      <c r="I291" s="230">
        <f>ROUND(E291*H291,2)</f>
        <v>0</v>
      </c>
      <c r="J291" s="231"/>
      <c r="K291" s="230">
        <f>ROUND(E291*J291,2)</f>
        <v>0</v>
      </c>
      <c r="L291" s="230">
        <v>21</v>
      </c>
      <c r="M291" s="230">
        <f>G291*(1+L291/100)</f>
        <v>0</v>
      </c>
      <c r="N291" s="229">
        <v>0.21734000000000001</v>
      </c>
      <c r="O291" s="229">
        <f>ROUND(E291*N291,2)</f>
        <v>0.43</v>
      </c>
      <c r="P291" s="229">
        <v>0</v>
      </c>
      <c r="Q291" s="229">
        <f>ROUND(E291*P291,2)</f>
        <v>0</v>
      </c>
      <c r="R291" s="230"/>
      <c r="S291" s="230" t="s">
        <v>233</v>
      </c>
      <c r="T291" s="230" t="s">
        <v>234</v>
      </c>
      <c r="U291" s="230">
        <v>0</v>
      </c>
      <c r="V291" s="230">
        <f>ROUND(E291*U291,2)</f>
        <v>0</v>
      </c>
      <c r="W291" s="230"/>
      <c r="X291" s="230" t="s">
        <v>220</v>
      </c>
      <c r="Y291" s="230" t="s">
        <v>160</v>
      </c>
      <c r="Z291" s="210"/>
      <c r="AA291" s="210"/>
      <c r="AB291" s="210"/>
      <c r="AC291" s="210"/>
      <c r="AD291" s="210"/>
      <c r="AE291" s="210"/>
      <c r="AF291" s="210"/>
      <c r="AG291" s="210" t="s">
        <v>235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27"/>
      <c r="B292" s="228"/>
      <c r="C292" s="267" t="s">
        <v>560</v>
      </c>
      <c r="D292" s="258"/>
      <c r="E292" s="259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191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">
      <c r="A293" s="227"/>
      <c r="B293" s="228"/>
      <c r="C293" s="267" t="s">
        <v>90</v>
      </c>
      <c r="D293" s="258"/>
      <c r="E293" s="259">
        <v>2</v>
      </c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191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41">
        <v>79</v>
      </c>
      <c r="B294" s="242" t="s">
        <v>561</v>
      </c>
      <c r="C294" s="249" t="s">
        <v>562</v>
      </c>
      <c r="D294" s="243" t="s">
        <v>156</v>
      </c>
      <c r="E294" s="244">
        <v>2</v>
      </c>
      <c r="F294" s="245"/>
      <c r="G294" s="246">
        <f>ROUND(E294*F294,2)</f>
        <v>0</v>
      </c>
      <c r="H294" s="231"/>
      <c r="I294" s="230">
        <f>ROUND(E294*H294,2)</f>
        <v>0</v>
      </c>
      <c r="J294" s="231"/>
      <c r="K294" s="230">
        <f>ROUND(E294*J294,2)</f>
        <v>0</v>
      </c>
      <c r="L294" s="230">
        <v>21</v>
      </c>
      <c r="M294" s="230">
        <f>G294*(1+L294/100)</f>
        <v>0</v>
      </c>
      <c r="N294" s="229">
        <v>0</v>
      </c>
      <c r="O294" s="229">
        <f>ROUND(E294*N294,2)</f>
        <v>0</v>
      </c>
      <c r="P294" s="229">
        <v>0</v>
      </c>
      <c r="Q294" s="229">
        <f>ROUND(E294*P294,2)</f>
        <v>0</v>
      </c>
      <c r="R294" s="230"/>
      <c r="S294" s="230" t="s">
        <v>157</v>
      </c>
      <c r="T294" s="230" t="s">
        <v>158</v>
      </c>
      <c r="U294" s="230">
        <v>0</v>
      </c>
      <c r="V294" s="230">
        <f>ROUND(E294*U294,2)</f>
        <v>0</v>
      </c>
      <c r="W294" s="230"/>
      <c r="X294" s="230" t="s">
        <v>188</v>
      </c>
      <c r="Y294" s="230" t="s">
        <v>160</v>
      </c>
      <c r="Z294" s="210"/>
      <c r="AA294" s="210"/>
      <c r="AB294" s="210"/>
      <c r="AC294" s="210"/>
      <c r="AD294" s="210"/>
      <c r="AE294" s="210"/>
      <c r="AF294" s="210"/>
      <c r="AG294" s="210" t="s">
        <v>189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27"/>
      <c r="B295" s="228"/>
      <c r="C295" s="250" t="s">
        <v>162</v>
      </c>
      <c r="D295" s="247"/>
      <c r="E295" s="247"/>
      <c r="F295" s="247"/>
      <c r="G295" s="247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163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27"/>
      <c r="B296" s="228"/>
      <c r="C296" s="267" t="s">
        <v>563</v>
      </c>
      <c r="D296" s="258"/>
      <c r="E296" s="259"/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191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27"/>
      <c r="B297" s="228"/>
      <c r="C297" s="267" t="s">
        <v>90</v>
      </c>
      <c r="D297" s="258"/>
      <c r="E297" s="259">
        <v>2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191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x14ac:dyDescent="0.2">
      <c r="A298" s="234" t="s">
        <v>152</v>
      </c>
      <c r="B298" s="235" t="s">
        <v>107</v>
      </c>
      <c r="C298" s="248" t="s">
        <v>108</v>
      </c>
      <c r="D298" s="236"/>
      <c r="E298" s="237"/>
      <c r="F298" s="238"/>
      <c r="G298" s="239">
        <f>SUMIF(AG299:AG418,"&lt;&gt;NOR",G299:G418)</f>
        <v>0</v>
      </c>
      <c r="H298" s="233"/>
      <c r="I298" s="233">
        <f>SUM(I299:I418)</f>
        <v>0</v>
      </c>
      <c r="J298" s="233"/>
      <c r="K298" s="233">
        <f>SUM(K299:K418)</f>
        <v>0</v>
      </c>
      <c r="L298" s="233"/>
      <c r="M298" s="233">
        <f>SUM(M299:M418)</f>
        <v>0</v>
      </c>
      <c r="N298" s="232"/>
      <c r="O298" s="232">
        <f>SUM(O299:O418)</f>
        <v>59.24</v>
      </c>
      <c r="P298" s="232"/>
      <c r="Q298" s="232">
        <f>SUM(Q299:Q418)</f>
        <v>38.92</v>
      </c>
      <c r="R298" s="233"/>
      <c r="S298" s="233"/>
      <c r="T298" s="233"/>
      <c r="U298" s="233"/>
      <c r="V298" s="233">
        <f>SUM(V299:V418)</f>
        <v>0</v>
      </c>
      <c r="W298" s="233"/>
      <c r="X298" s="233"/>
      <c r="Y298" s="233"/>
      <c r="AG298" t="s">
        <v>153</v>
      </c>
    </row>
    <row r="299" spans="1:60" outlineLevel="1" x14ac:dyDescent="0.2">
      <c r="A299" s="241">
        <v>80</v>
      </c>
      <c r="B299" s="242" t="s">
        <v>564</v>
      </c>
      <c r="C299" s="249" t="s">
        <v>565</v>
      </c>
      <c r="D299" s="243" t="s">
        <v>187</v>
      </c>
      <c r="E299" s="244">
        <v>68.849999999999994</v>
      </c>
      <c r="F299" s="245"/>
      <c r="G299" s="246">
        <f>ROUND(E299*F299,2)</f>
        <v>0</v>
      </c>
      <c r="H299" s="231"/>
      <c r="I299" s="230">
        <f>ROUND(E299*H299,2)</f>
        <v>0</v>
      </c>
      <c r="J299" s="231"/>
      <c r="K299" s="230">
        <f>ROUND(E299*J299,2)</f>
        <v>0</v>
      </c>
      <c r="L299" s="230">
        <v>21</v>
      </c>
      <c r="M299" s="230">
        <f>G299*(1+L299/100)</f>
        <v>0</v>
      </c>
      <c r="N299" s="229">
        <v>5.8E-4</v>
      </c>
      <c r="O299" s="229">
        <f>ROUND(E299*N299,2)</f>
        <v>0.04</v>
      </c>
      <c r="P299" s="229">
        <v>0</v>
      </c>
      <c r="Q299" s="229">
        <f>ROUND(E299*P299,2)</f>
        <v>0</v>
      </c>
      <c r="R299" s="230"/>
      <c r="S299" s="230" t="s">
        <v>233</v>
      </c>
      <c r="T299" s="230" t="s">
        <v>234</v>
      </c>
      <c r="U299" s="230">
        <v>0</v>
      </c>
      <c r="V299" s="230">
        <f>ROUND(E299*U299,2)</f>
        <v>0</v>
      </c>
      <c r="W299" s="230"/>
      <c r="X299" s="230" t="s">
        <v>220</v>
      </c>
      <c r="Y299" s="230" t="s">
        <v>160</v>
      </c>
      <c r="Z299" s="210"/>
      <c r="AA299" s="210"/>
      <c r="AB299" s="210"/>
      <c r="AC299" s="210"/>
      <c r="AD299" s="210"/>
      <c r="AE299" s="210"/>
      <c r="AF299" s="210"/>
      <c r="AG299" s="210" t="s">
        <v>235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">
      <c r="A300" s="227"/>
      <c r="B300" s="228"/>
      <c r="C300" s="267" t="s">
        <v>566</v>
      </c>
      <c r="D300" s="258"/>
      <c r="E300" s="259"/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191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27"/>
      <c r="B301" s="228"/>
      <c r="C301" s="267" t="s">
        <v>567</v>
      </c>
      <c r="D301" s="258"/>
      <c r="E301" s="259">
        <v>68.849999999999994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191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2.5" outlineLevel="1" x14ac:dyDescent="0.2">
      <c r="A302" s="241">
        <v>81</v>
      </c>
      <c r="B302" s="242" t="s">
        <v>568</v>
      </c>
      <c r="C302" s="249" t="s">
        <v>569</v>
      </c>
      <c r="D302" s="243" t="s">
        <v>187</v>
      </c>
      <c r="E302" s="244">
        <v>26.75</v>
      </c>
      <c r="F302" s="245"/>
      <c r="G302" s="246">
        <f>ROUND(E302*F302,2)</f>
        <v>0</v>
      </c>
      <c r="H302" s="231"/>
      <c r="I302" s="230">
        <f>ROUND(E302*H302,2)</f>
        <v>0</v>
      </c>
      <c r="J302" s="231"/>
      <c r="K302" s="230">
        <f>ROUND(E302*J302,2)</f>
        <v>0</v>
      </c>
      <c r="L302" s="230">
        <v>21</v>
      </c>
      <c r="M302" s="230">
        <f>G302*(1+L302/100)</f>
        <v>0</v>
      </c>
      <c r="N302" s="229">
        <v>0</v>
      </c>
      <c r="O302" s="229">
        <f>ROUND(E302*N302,2)</f>
        <v>0</v>
      </c>
      <c r="P302" s="229">
        <v>0</v>
      </c>
      <c r="Q302" s="229">
        <f>ROUND(E302*P302,2)</f>
        <v>0</v>
      </c>
      <c r="R302" s="230"/>
      <c r="S302" s="230" t="s">
        <v>157</v>
      </c>
      <c r="T302" s="230" t="s">
        <v>158</v>
      </c>
      <c r="U302" s="230">
        <v>0</v>
      </c>
      <c r="V302" s="230">
        <f>ROUND(E302*U302,2)</f>
        <v>0</v>
      </c>
      <c r="W302" s="230"/>
      <c r="X302" s="230" t="s">
        <v>188</v>
      </c>
      <c r="Y302" s="230" t="s">
        <v>160</v>
      </c>
      <c r="Z302" s="210"/>
      <c r="AA302" s="210"/>
      <c r="AB302" s="210"/>
      <c r="AC302" s="210"/>
      <c r="AD302" s="210"/>
      <c r="AE302" s="210"/>
      <c r="AF302" s="210"/>
      <c r="AG302" s="210" t="s">
        <v>189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27"/>
      <c r="B303" s="228"/>
      <c r="C303" s="250" t="s">
        <v>162</v>
      </c>
      <c r="D303" s="247"/>
      <c r="E303" s="247"/>
      <c r="F303" s="247"/>
      <c r="G303" s="247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163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27"/>
      <c r="B304" s="228"/>
      <c r="C304" s="267" t="s">
        <v>570</v>
      </c>
      <c r="D304" s="258"/>
      <c r="E304" s="259"/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191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27"/>
      <c r="B305" s="228"/>
      <c r="C305" s="267" t="s">
        <v>571</v>
      </c>
      <c r="D305" s="258"/>
      <c r="E305" s="259"/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191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27"/>
      <c r="B306" s="228"/>
      <c r="C306" s="267" t="s">
        <v>572</v>
      </c>
      <c r="D306" s="258"/>
      <c r="E306" s="259">
        <v>26.75</v>
      </c>
      <c r="F306" s="230"/>
      <c r="G306" s="230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191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1" x14ac:dyDescent="0.2">
      <c r="A307" s="241">
        <v>82</v>
      </c>
      <c r="B307" s="242" t="s">
        <v>573</v>
      </c>
      <c r="C307" s="249" t="s">
        <v>574</v>
      </c>
      <c r="D307" s="243" t="s">
        <v>187</v>
      </c>
      <c r="E307" s="244">
        <v>38.1</v>
      </c>
      <c r="F307" s="245"/>
      <c r="G307" s="246">
        <f>ROUND(E307*F307,2)</f>
        <v>0</v>
      </c>
      <c r="H307" s="231"/>
      <c r="I307" s="230">
        <f>ROUND(E307*H307,2)</f>
        <v>0</v>
      </c>
      <c r="J307" s="231"/>
      <c r="K307" s="230">
        <f>ROUND(E307*J307,2)</f>
        <v>0</v>
      </c>
      <c r="L307" s="230">
        <v>21</v>
      </c>
      <c r="M307" s="230">
        <f>G307*(1+L307/100)</f>
        <v>0</v>
      </c>
      <c r="N307" s="229">
        <v>0</v>
      </c>
      <c r="O307" s="229">
        <f>ROUND(E307*N307,2)</f>
        <v>0</v>
      </c>
      <c r="P307" s="229">
        <v>0</v>
      </c>
      <c r="Q307" s="229">
        <f>ROUND(E307*P307,2)</f>
        <v>0</v>
      </c>
      <c r="R307" s="230"/>
      <c r="S307" s="230" t="s">
        <v>157</v>
      </c>
      <c r="T307" s="230" t="s">
        <v>158</v>
      </c>
      <c r="U307" s="230">
        <v>0</v>
      </c>
      <c r="V307" s="230">
        <f>ROUND(E307*U307,2)</f>
        <v>0</v>
      </c>
      <c r="W307" s="230"/>
      <c r="X307" s="230" t="s">
        <v>188</v>
      </c>
      <c r="Y307" s="230" t="s">
        <v>160</v>
      </c>
      <c r="Z307" s="210"/>
      <c r="AA307" s="210"/>
      <c r="AB307" s="210"/>
      <c r="AC307" s="210"/>
      <c r="AD307" s="210"/>
      <c r="AE307" s="210"/>
      <c r="AF307" s="210"/>
      <c r="AG307" s="210" t="s">
        <v>189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27"/>
      <c r="B308" s="228"/>
      <c r="C308" s="250" t="s">
        <v>162</v>
      </c>
      <c r="D308" s="247"/>
      <c r="E308" s="247"/>
      <c r="F308" s="247"/>
      <c r="G308" s="247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163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27"/>
      <c r="B309" s="228"/>
      <c r="C309" s="267" t="s">
        <v>575</v>
      </c>
      <c r="D309" s="258"/>
      <c r="E309" s="259"/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191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27"/>
      <c r="B310" s="228"/>
      <c r="C310" s="267" t="s">
        <v>576</v>
      </c>
      <c r="D310" s="258"/>
      <c r="E310" s="259"/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191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27"/>
      <c r="B311" s="228"/>
      <c r="C311" s="267" t="s">
        <v>577</v>
      </c>
      <c r="D311" s="258"/>
      <c r="E311" s="259">
        <v>38.1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191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41">
        <v>83</v>
      </c>
      <c r="B312" s="242" t="s">
        <v>578</v>
      </c>
      <c r="C312" s="249" t="s">
        <v>579</v>
      </c>
      <c r="D312" s="243" t="s">
        <v>187</v>
      </c>
      <c r="E312" s="244">
        <v>2.9</v>
      </c>
      <c r="F312" s="245"/>
      <c r="G312" s="246">
        <f>ROUND(E312*F312,2)</f>
        <v>0</v>
      </c>
      <c r="H312" s="231"/>
      <c r="I312" s="230">
        <f>ROUND(E312*H312,2)</f>
        <v>0</v>
      </c>
      <c r="J312" s="231"/>
      <c r="K312" s="230">
        <f>ROUND(E312*J312,2)</f>
        <v>0</v>
      </c>
      <c r="L312" s="230">
        <v>21</v>
      </c>
      <c r="M312" s="230">
        <f>G312*(1+L312/100)</f>
        <v>0</v>
      </c>
      <c r="N312" s="229">
        <v>0</v>
      </c>
      <c r="O312" s="229">
        <f>ROUND(E312*N312,2)</f>
        <v>0</v>
      </c>
      <c r="P312" s="229">
        <v>0</v>
      </c>
      <c r="Q312" s="229">
        <f>ROUND(E312*P312,2)</f>
        <v>0</v>
      </c>
      <c r="R312" s="230"/>
      <c r="S312" s="230" t="s">
        <v>157</v>
      </c>
      <c r="T312" s="230" t="s">
        <v>158</v>
      </c>
      <c r="U312" s="230">
        <v>0</v>
      </c>
      <c r="V312" s="230">
        <f>ROUND(E312*U312,2)</f>
        <v>0</v>
      </c>
      <c r="W312" s="230"/>
      <c r="X312" s="230" t="s">
        <v>188</v>
      </c>
      <c r="Y312" s="230" t="s">
        <v>160</v>
      </c>
      <c r="Z312" s="210"/>
      <c r="AA312" s="210"/>
      <c r="AB312" s="210"/>
      <c r="AC312" s="210"/>
      <c r="AD312" s="210"/>
      <c r="AE312" s="210"/>
      <c r="AF312" s="210"/>
      <c r="AG312" s="210" t="s">
        <v>189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">
      <c r="A313" s="227"/>
      <c r="B313" s="228"/>
      <c r="C313" s="250" t="s">
        <v>162</v>
      </c>
      <c r="D313" s="247"/>
      <c r="E313" s="247"/>
      <c r="F313" s="247"/>
      <c r="G313" s="247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163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">
      <c r="A314" s="227"/>
      <c r="B314" s="228"/>
      <c r="C314" s="267" t="s">
        <v>580</v>
      </c>
      <c r="D314" s="258"/>
      <c r="E314" s="259"/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191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27"/>
      <c r="B315" s="228"/>
      <c r="C315" s="267" t="s">
        <v>581</v>
      </c>
      <c r="D315" s="258"/>
      <c r="E315" s="259">
        <v>2.9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191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2.5" outlineLevel="1" x14ac:dyDescent="0.2">
      <c r="A316" s="241">
        <v>84</v>
      </c>
      <c r="B316" s="242" t="s">
        <v>582</v>
      </c>
      <c r="C316" s="249" t="s">
        <v>583</v>
      </c>
      <c r="D316" s="243" t="s">
        <v>187</v>
      </c>
      <c r="E316" s="244">
        <v>40</v>
      </c>
      <c r="F316" s="245"/>
      <c r="G316" s="246">
        <f>ROUND(E316*F316,2)</f>
        <v>0</v>
      </c>
      <c r="H316" s="231"/>
      <c r="I316" s="230">
        <f>ROUND(E316*H316,2)</f>
        <v>0</v>
      </c>
      <c r="J316" s="231"/>
      <c r="K316" s="230">
        <f>ROUND(E316*J316,2)</f>
        <v>0</v>
      </c>
      <c r="L316" s="230">
        <v>21</v>
      </c>
      <c r="M316" s="230">
        <f>G316*(1+L316/100)</f>
        <v>0</v>
      </c>
      <c r="N316" s="229">
        <v>0</v>
      </c>
      <c r="O316" s="229">
        <f>ROUND(E316*N316,2)</f>
        <v>0</v>
      </c>
      <c r="P316" s="229">
        <v>0</v>
      </c>
      <c r="Q316" s="229">
        <f>ROUND(E316*P316,2)</f>
        <v>0</v>
      </c>
      <c r="R316" s="230"/>
      <c r="S316" s="230" t="s">
        <v>157</v>
      </c>
      <c r="T316" s="230" t="s">
        <v>158</v>
      </c>
      <c r="U316" s="230">
        <v>0</v>
      </c>
      <c r="V316" s="230">
        <f>ROUND(E316*U316,2)</f>
        <v>0</v>
      </c>
      <c r="W316" s="230"/>
      <c r="X316" s="230" t="s">
        <v>220</v>
      </c>
      <c r="Y316" s="230" t="s">
        <v>160</v>
      </c>
      <c r="Z316" s="210"/>
      <c r="AA316" s="210"/>
      <c r="AB316" s="210"/>
      <c r="AC316" s="210"/>
      <c r="AD316" s="210"/>
      <c r="AE316" s="210"/>
      <c r="AF316" s="210"/>
      <c r="AG316" s="210" t="s">
        <v>235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">
      <c r="A317" s="227"/>
      <c r="B317" s="228"/>
      <c r="C317" s="250" t="s">
        <v>162</v>
      </c>
      <c r="D317" s="247"/>
      <c r="E317" s="247"/>
      <c r="F317" s="247"/>
      <c r="G317" s="247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163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27"/>
      <c r="B318" s="228"/>
      <c r="C318" s="267" t="s">
        <v>584</v>
      </c>
      <c r="D318" s="258"/>
      <c r="E318" s="259"/>
      <c r="F318" s="230"/>
      <c r="G318" s="230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30"/>
      <c r="Z318" s="210"/>
      <c r="AA318" s="210"/>
      <c r="AB318" s="210"/>
      <c r="AC318" s="210"/>
      <c r="AD318" s="210"/>
      <c r="AE318" s="210"/>
      <c r="AF318" s="210"/>
      <c r="AG318" s="210" t="s">
        <v>191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27"/>
      <c r="B319" s="228"/>
      <c r="C319" s="267" t="s">
        <v>585</v>
      </c>
      <c r="D319" s="258"/>
      <c r="E319" s="259">
        <v>40</v>
      </c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191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2.5" outlineLevel="1" x14ac:dyDescent="0.2">
      <c r="A320" s="241">
        <v>85</v>
      </c>
      <c r="B320" s="242" t="s">
        <v>586</v>
      </c>
      <c r="C320" s="249" t="s">
        <v>587</v>
      </c>
      <c r="D320" s="243" t="s">
        <v>187</v>
      </c>
      <c r="E320" s="244">
        <v>20</v>
      </c>
      <c r="F320" s="245"/>
      <c r="G320" s="246">
        <f>ROUND(E320*F320,2)</f>
        <v>0</v>
      </c>
      <c r="H320" s="231"/>
      <c r="I320" s="230">
        <f>ROUND(E320*H320,2)</f>
        <v>0</v>
      </c>
      <c r="J320" s="231"/>
      <c r="K320" s="230">
        <f>ROUND(E320*J320,2)</f>
        <v>0</v>
      </c>
      <c r="L320" s="230">
        <v>21</v>
      </c>
      <c r="M320" s="230">
        <f>G320*(1+L320/100)</f>
        <v>0</v>
      </c>
      <c r="N320" s="229">
        <v>0.61265999999999998</v>
      </c>
      <c r="O320" s="229">
        <f>ROUND(E320*N320,2)</f>
        <v>12.25</v>
      </c>
      <c r="P320" s="229">
        <v>0</v>
      </c>
      <c r="Q320" s="229">
        <f>ROUND(E320*P320,2)</f>
        <v>0</v>
      </c>
      <c r="R320" s="230"/>
      <c r="S320" s="230" t="s">
        <v>233</v>
      </c>
      <c r="T320" s="230" t="s">
        <v>234</v>
      </c>
      <c r="U320" s="230">
        <v>0</v>
      </c>
      <c r="V320" s="230">
        <f>ROUND(E320*U320,2)</f>
        <v>0</v>
      </c>
      <c r="W320" s="230"/>
      <c r="X320" s="230" t="s">
        <v>220</v>
      </c>
      <c r="Y320" s="230" t="s">
        <v>160</v>
      </c>
      <c r="Z320" s="210"/>
      <c r="AA320" s="210"/>
      <c r="AB320" s="210"/>
      <c r="AC320" s="210"/>
      <c r="AD320" s="210"/>
      <c r="AE320" s="210"/>
      <c r="AF320" s="210"/>
      <c r="AG320" s="210" t="s">
        <v>235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27"/>
      <c r="B321" s="228"/>
      <c r="C321" s="267" t="s">
        <v>492</v>
      </c>
      <c r="D321" s="258"/>
      <c r="E321" s="259"/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191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27"/>
      <c r="B322" s="228"/>
      <c r="C322" s="267" t="s">
        <v>493</v>
      </c>
      <c r="D322" s="258"/>
      <c r="E322" s="259">
        <v>20</v>
      </c>
      <c r="F322" s="230"/>
      <c r="G322" s="23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191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2.5" outlineLevel="1" x14ac:dyDescent="0.2">
      <c r="A323" s="241">
        <v>86</v>
      </c>
      <c r="B323" s="242" t="s">
        <v>588</v>
      </c>
      <c r="C323" s="249" t="s">
        <v>589</v>
      </c>
      <c r="D323" s="243" t="s">
        <v>187</v>
      </c>
      <c r="E323" s="244">
        <v>8</v>
      </c>
      <c r="F323" s="245"/>
      <c r="G323" s="246">
        <f>ROUND(E323*F323,2)</f>
        <v>0</v>
      </c>
      <c r="H323" s="231"/>
      <c r="I323" s="230">
        <f>ROUND(E323*H323,2)</f>
        <v>0</v>
      </c>
      <c r="J323" s="231"/>
      <c r="K323" s="230">
        <f>ROUND(E323*J323,2)</f>
        <v>0</v>
      </c>
      <c r="L323" s="230">
        <v>21</v>
      </c>
      <c r="M323" s="230">
        <f>G323*(1+L323/100)</f>
        <v>0</v>
      </c>
      <c r="N323" s="229">
        <v>0.40766000000000002</v>
      </c>
      <c r="O323" s="229">
        <f>ROUND(E323*N323,2)</f>
        <v>3.26</v>
      </c>
      <c r="P323" s="229">
        <v>0</v>
      </c>
      <c r="Q323" s="229">
        <f>ROUND(E323*P323,2)</f>
        <v>0</v>
      </c>
      <c r="R323" s="230"/>
      <c r="S323" s="230" t="s">
        <v>233</v>
      </c>
      <c r="T323" s="230" t="s">
        <v>234</v>
      </c>
      <c r="U323" s="230">
        <v>0</v>
      </c>
      <c r="V323" s="230">
        <f>ROUND(E323*U323,2)</f>
        <v>0</v>
      </c>
      <c r="W323" s="230"/>
      <c r="X323" s="230" t="s">
        <v>220</v>
      </c>
      <c r="Y323" s="230" t="s">
        <v>160</v>
      </c>
      <c r="Z323" s="210"/>
      <c r="AA323" s="210"/>
      <c r="AB323" s="210"/>
      <c r="AC323" s="210"/>
      <c r="AD323" s="210"/>
      <c r="AE323" s="210"/>
      <c r="AF323" s="210"/>
      <c r="AG323" s="210" t="s">
        <v>235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">
      <c r="A324" s="227"/>
      <c r="B324" s="228"/>
      <c r="C324" s="267" t="s">
        <v>590</v>
      </c>
      <c r="D324" s="258"/>
      <c r="E324" s="259"/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191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27"/>
      <c r="B325" s="228"/>
      <c r="C325" s="267" t="s">
        <v>104</v>
      </c>
      <c r="D325" s="258"/>
      <c r="E325" s="259">
        <v>8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191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2.5" outlineLevel="1" x14ac:dyDescent="0.2">
      <c r="A326" s="241">
        <v>87</v>
      </c>
      <c r="B326" s="242" t="s">
        <v>591</v>
      </c>
      <c r="C326" s="249" t="s">
        <v>592</v>
      </c>
      <c r="D326" s="243" t="s">
        <v>187</v>
      </c>
      <c r="E326" s="244">
        <v>75</v>
      </c>
      <c r="F326" s="245"/>
      <c r="G326" s="246">
        <f>ROUND(E326*F326,2)</f>
        <v>0</v>
      </c>
      <c r="H326" s="231"/>
      <c r="I326" s="230">
        <f>ROUND(E326*H326,2)</f>
        <v>0</v>
      </c>
      <c r="J326" s="231"/>
      <c r="K326" s="230">
        <f>ROUND(E326*J326,2)</f>
        <v>0</v>
      </c>
      <c r="L326" s="230">
        <v>21</v>
      </c>
      <c r="M326" s="230">
        <f>G326*(1+L326/100)</f>
        <v>0</v>
      </c>
      <c r="N326" s="229">
        <v>1.2999999999999999E-4</v>
      </c>
      <c r="O326" s="229">
        <f>ROUND(E326*N326,2)</f>
        <v>0.01</v>
      </c>
      <c r="P326" s="229">
        <v>0</v>
      </c>
      <c r="Q326" s="229">
        <f>ROUND(E326*P326,2)</f>
        <v>0</v>
      </c>
      <c r="R326" s="230"/>
      <c r="S326" s="230" t="s">
        <v>233</v>
      </c>
      <c r="T326" s="230" t="s">
        <v>234</v>
      </c>
      <c r="U326" s="230">
        <v>0</v>
      </c>
      <c r="V326" s="230">
        <f>ROUND(E326*U326,2)</f>
        <v>0</v>
      </c>
      <c r="W326" s="230"/>
      <c r="X326" s="230" t="s">
        <v>220</v>
      </c>
      <c r="Y326" s="230" t="s">
        <v>160</v>
      </c>
      <c r="Z326" s="210"/>
      <c r="AA326" s="210"/>
      <c r="AB326" s="210"/>
      <c r="AC326" s="210"/>
      <c r="AD326" s="210"/>
      <c r="AE326" s="210"/>
      <c r="AF326" s="210"/>
      <c r="AG326" s="210" t="s">
        <v>235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27"/>
      <c r="B327" s="228"/>
      <c r="C327" s="267" t="s">
        <v>593</v>
      </c>
      <c r="D327" s="258"/>
      <c r="E327" s="259"/>
      <c r="F327" s="230"/>
      <c r="G327" s="23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191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27"/>
      <c r="B328" s="228"/>
      <c r="C328" s="267" t="s">
        <v>594</v>
      </c>
      <c r="D328" s="258"/>
      <c r="E328" s="259">
        <v>75</v>
      </c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191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ht="22.5" outlineLevel="1" x14ac:dyDescent="0.2">
      <c r="A329" s="241">
        <v>88</v>
      </c>
      <c r="B329" s="242" t="s">
        <v>595</v>
      </c>
      <c r="C329" s="249" t="s">
        <v>596</v>
      </c>
      <c r="D329" s="243" t="s">
        <v>187</v>
      </c>
      <c r="E329" s="244">
        <v>86.2</v>
      </c>
      <c r="F329" s="245"/>
      <c r="G329" s="246">
        <f>ROUND(E329*F329,2)</f>
        <v>0</v>
      </c>
      <c r="H329" s="231"/>
      <c r="I329" s="230">
        <f>ROUND(E329*H329,2)</f>
        <v>0</v>
      </c>
      <c r="J329" s="231"/>
      <c r="K329" s="230">
        <f>ROUND(E329*J329,2)</f>
        <v>0</v>
      </c>
      <c r="L329" s="230">
        <v>21</v>
      </c>
      <c r="M329" s="230">
        <f>G329*(1+L329/100)</f>
        <v>0</v>
      </c>
      <c r="N329" s="229">
        <v>6.4999999999999997E-4</v>
      </c>
      <c r="O329" s="229">
        <f>ROUND(E329*N329,2)</f>
        <v>0.06</v>
      </c>
      <c r="P329" s="229">
        <v>0</v>
      </c>
      <c r="Q329" s="229">
        <f>ROUND(E329*P329,2)</f>
        <v>0</v>
      </c>
      <c r="R329" s="230"/>
      <c r="S329" s="230" t="s">
        <v>233</v>
      </c>
      <c r="T329" s="230" t="s">
        <v>234</v>
      </c>
      <c r="U329" s="230">
        <v>0</v>
      </c>
      <c r="V329" s="230">
        <f>ROUND(E329*U329,2)</f>
        <v>0</v>
      </c>
      <c r="W329" s="230"/>
      <c r="X329" s="230" t="s">
        <v>220</v>
      </c>
      <c r="Y329" s="230" t="s">
        <v>160</v>
      </c>
      <c r="Z329" s="210"/>
      <c r="AA329" s="210"/>
      <c r="AB329" s="210"/>
      <c r="AC329" s="210"/>
      <c r="AD329" s="210"/>
      <c r="AE329" s="210"/>
      <c r="AF329" s="210"/>
      <c r="AG329" s="210" t="s">
        <v>235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27"/>
      <c r="B330" s="228"/>
      <c r="C330" s="267" t="s">
        <v>597</v>
      </c>
      <c r="D330" s="258"/>
      <c r="E330" s="259"/>
      <c r="F330" s="230"/>
      <c r="G330" s="230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30"/>
      <c r="Z330" s="210"/>
      <c r="AA330" s="210"/>
      <c r="AB330" s="210"/>
      <c r="AC330" s="210"/>
      <c r="AD330" s="210"/>
      <c r="AE330" s="210"/>
      <c r="AF330" s="210"/>
      <c r="AG330" s="210" t="s">
        <v>191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">
      <c r="A331" s="227"/>
      <c r="B331" s="228"/>
      <c r="C331" s="267" t="s">
        <v>593</v>
      </c>
      <c r="D331" s="258"/>
      <c r="E331" s="259"/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191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27"/>
      <c r="B332" s="228"/>
      <c r="C332" s="267" t="s">
        <v>598</v>
      </c>
      <c r="D332" s="258"/>
      <c r="E332" s="259">
        <v>86.2</v>
      </c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191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41">
        <v>89</v>
      </c>
      <c r="B333" s="242" t="s">
        <v>599</v>
      </c>
      <c r="C333" s="249" t="s">
        <v>600</v>
      </c>
      <c r="D333" s="243" t="s">
        <v>187</v>
      </c>
      <c r="E333" s="244">
        <v>177.6</v>
      </c>
      <c r="F333" s="245"/>
      <c r="G333" s="246">
        <f>ROUND(E333*F333,2)</f>
        <v>0</v>
      </c>
      <c r="H333" s="231"/>
      <c r="I333" s="230">
        <f>ROUND(E333*H333,2)</f>
        <v>0</v>
      </c>
      <c r="J333" s="231"/>
      <c r="K333" s="230">
        <f>ROUND(E333*J333,2)</f>
        <v>0</v>
      </c>
      <c r="L333" s="230">
        <v>21</v>
      </c>
      <c r="M333" s="230">
        <f>G333*(1+L333/100)</f>
        <v>0</v>
      </c>
      <c r="N333" s="229">
        <v>0</v>
      </c>
      <c r="O333" s="229">
        <f>ROUND(E333*N333,2)</f>
        <v>0</v>
      </c>
      <c r="P333" s="229">
        <v>0</v>
      </c>
      <c r="Q333" s="229">
        <f>ROUND(E333*P333,2)</f>
        <v>0</v>
      </c>
      <c r="R333" s="230"/>
      <c r="S333" s="230" t="s">
        <v>233</v>
      </c>
      <c r="T333" s="230" t="s">
        <v>234</v>
      </c>
      <c r="U333" s="230">
        <v>0</v>
      </c>
      <c r="V333" s="230">
        <f>ROUND(E333*U333,2)</f>
        <v>0</v>
      </c>
      <c r="W333" s="230"/>
      <c r="X333" s="230" t="s">
        <v>220</v>
      </c>
      <c r="Y333" s="230" t="s">
        <v>160</v>
      </c>
      <c r="Z333" s="210"/>
      <c r="AA333" s="210"/>
      <c r="AB333" s="210"/>
      <c r="AC333" s="210"/>
      <c r="AD333" s="210"/>
      <c r="AE333" s="210"/>
      <c r="AF333" s="210"/>
      <c r="AG333" s="210" t="s">
        <v>235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">
      <c r="A334" s="227"/>
      <c r="B334" s="228"/>
      <c r="C334" s="267" t="s">
        <v>601</v>
      </c>
      <c r="D334" s="258"/>
      <c r="E334" s="259"/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191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27"/>
      <c r="B335" s="228"/>
      <c r="C335" s="267" t="s">
        <v>602</v>
      </c>
      <c r="D335" s="258"/>
      <c r="E335" s="259">
        <v>177.6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191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ht="22.5" outlineLevel="1" x14ac:dyDescent="0.2">
      <c r="A336" s="241">
        <v>90</v>
      </c>
      <c r="B336" s="242" t="s">
        <v>603</v>
      </c>
      <c r="C336" s="249" t="s">
        <v>604</v>
      </c>
      <c r="D336" s="243" t="s">
        <v>187</v>
      </c>
      <c r="E336" s="244">
        <v>288</v>
      </c>
      <c r="F336" s="245"/>
      <c r="G336" s="246">
        <f>ROUND(E336*F336,2)</f>
        <v>0</v>
      </c>
      <c r="H336" s="231"/>
      <c r="I336" s="230">
        <f>ROUND(E336*H336,2)</f>
        <v>0</v>
      </c>
      <c r="J336" s="231"/>
      <c r="K336" s="230">
        <f>ROUND(E336*J336,2)</f>
        <v>0</v>
      </c>
      <c r="L336" s="230">
        <v>21</v>
      </c>
      <c r="M336" s="230">
        <f>G336*(1+L336/100)</f>
        <v>0</v>
      </c>
      <c r="N336" s="229">
        <v>7.1900000000000006E-2</v>
      </c>
      <c r="O336" s="229">
        <f>ROUND(E336*N336,2)</f>
        <v>20.71</v>
      </c>
      <c r="P336" s="229">
        <v>0</v>
      </c>
      <c r="Q336" s="229">
        <f>ROUND(E336*P336,2)</f>
        <v>0</v>
      </c>
      <c r="R336" s="230"/>
      <c r="S336" s="230" t="s">
        <v>233</v>
      </c>
      <c r="T336" s="230" t="s">
        <v>234</v>
      </c>
      <c r="U336" s="230">
        <v>0</v>
      </c>
      <c r="V336" s="230">
        <f>ROUND(E336*U336,2)</f>
        <v>0</v>
      </c>
      <c r="W336" s="230"/>
      <c r="X336" s="230" t="s">
        <v>220</v>
      </c>
      <c r="Y336" s="230" t="s">
        <v>160</v>
      </c>
      <c r="Z336" s="210"/>
      <c r="AA336" s="210"/>
      <c r="AB336" s="210"/>
      <c r="AC336" s="210"/>
      <c r="AD336" s="210"/>
      <c r="AE336" s="210"/>
      <c r="AF336" s="210"/>
      <c r="AG336" s="210" t="s">
        <v>235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2" x14ac:dyDescent="0.2">
      <c r="A337" s="227"/>
      <c r="B337" s="228"/>
      <c r="C337" s="267" t="s">
        <v>605</v>
      </c>
      <c r="D337" s="258"/>
      <c r="E337" s="259"/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191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27"/>
      <c r="B338" s="228"/>
      <c r="C338" s="267" t="s">
        <v>606</v>
      </c>
      <c r="D338" s="258"/>
      <c r="E338" s="259">
        <v>288</v>
      </c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191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60">
        <v>91</v>
      </c>
      <c r="B339" s="261" t="s">
        <v>607</v>
      </c>
      <c r="C339" s="266" t="s">
        <v>608</v>
      </c>
      <c r="D339" s="262" t="s">
        <v>232</v>
      </c>
      <c r="E339" s="263">
        <v>4.8959999999999999</v>
      </c>
      <c r="F339" s="264"/>
      <c r="G339" s="265">
        <f>ROUND(E339*F339,2)</f>
        <v>0</v>
      </c>
      <c r="H339" s="231"/>
      <c r="I339" s="230">
        <f>ROUND(E339*H339,2)</f>
        <v>0</v>
      </c>
      <c r="J339" s="231"/>
      <c r="K339" s="230">
        <f>ROUND(E339*J339,2)</f>
        <v>0</v>
      </c>
      <c r="L339" s="230">
        <v>21</v>
      </c>
      <c r="M339" s="230">
        <f>G339*(1+L339/100)</f>
        <v>0</v>
      </c>
      <c r="N339" s="229">
        <v>0.222</v>
      </c>
      <c r="O339" s="229">
        <f>ROUND(E339*N339,2)</f>
        <v>1.0900000000000001</v>
      </c>
      <c r="P339" s="229">
        <v>0</v>
      </c>
      <c r="Q339" s="229">
        <f>ROUND(E339*P339,2)</f>
        <v>0</v>
      </c>
      <c r="R339" s="230"/>
      <c r="S339" s="230" t="s">
        <v>233</v>
      </c>
      <c r="T339" s="230" t="s">
        <v>234</v>
      </c>
      <c r="U339" s="230">
        <v>0</v>
      </c>
      <c r="V339" s="230">
        <f>ROUND(E339*U339,2)</f>
        <v>0</v>
      </c>
      <c r="W339" s="230"/>
      <c r="X339" s="230" t="s">
        <v>188</v>
      </c>
      <c r="Y339" s="230" t="s">
        <v>160</v>
      </c>
      <c r="Z339" s="210"/>
      <c r="AA339" s="210"/>
      <c r="AB339" s="210"/>
      <c r="AC339" s="210"/>
      <c r="AD339" s="210"/>
      <c r="AE339" s="210"/>
      <c r="AF339" s="210"/>
      <c r="AG339" s="210" t="s">
        <v>189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ht="22.5" outlineLevel="1" x14ac:dyDescent="0.2">
      <c r="A340" s="241">
        <v>92</v>
      </c>
      <c r="B340" s="242" t="s">
        <v>609</v>
      </c>
      <c r="C340" s="249" t="s">
        <v>610</v>
      </c>
      <c r="D340" s="243" t="s">
        <v>187</v>
      </c>
      <c r="E340" s="244">
        <v>76</v>
      </c>
      <c r="F340" s="245"/>
      <c r="G340" s="246">
        <f>ROUND(E340*F340,2)</f>
        <v>0</v>
      </c>
      <c r="H340" s="231"/>
      <c r="I340" s="230">
        <f>ROUND(E340*H340,2)</f>
        <v>0</v>
      </c>
      <c r="J340" s="231"/>
      <c r="K340" s="230">
        <f>ROUND(E340*J340,2)</f>
        <v>0</v>
      </c>
      <c r="L340" s="230">
        <v>21</v>
      </c>
      <c r="M340" s="230">
        <f>G340*(1+L340/100)</f>
        <v>0</v>
      </c>
      <c r="N340" s="229">
        <v>0.15540000000000001</v>
      </c>
      <c r="O340" s="229">
        <f>ROUND(E340*N340,2)</f>
        <v>11.81</v>
      </c>
      <c r="P340" s="229">
        <v>0</v>
      </c>
      <c r="Q340" s="229">
        <f>ROUND(E340*P340,2)</f>
        <v>0</v>
      </c>
      <c r="R340" s="230"/>
      <c r="S340" s="230" t="s">
        <v>233</v>
      </c>
      <c r="T340" s="230" t="s">
        <v>234</v>
      </c>
      <c r="U340" s="230">
        <v>0</v>
      </c>
      <c r="V340" s="230">
        <f>ROUND(E340*U340,2)</f>
        <v>0</v>
      </c>
      <c r="W340" s="230"/>
      <c r="X340" s="230" t="s">
        <v>220</v>
      </c>
      <c r="Y340" s="230" t="s">
        <v>160</v>
      </c>
      <c r="Z340" s="210"/>
      <c r="AA340" s="210"/>
      <c r="AB340" s="210"/>
      <c r="AC340" s="210"/>
      <c r="AD340" s="210"/>
      <c r="AE340" s="210"/>
      <c r="AF340" s="210"/>
      <c r="AG340" s="210" t="s">
        <v>235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2" x14ac:dyDescent="0.2">
      <c r="A341" s="227"/>
      <c r="B341" s="228"/>
      <c r="C341" s="267" t="s">
        <v>611</v>
      </c>
      <c r="D341" s="258"/>
      <c r="E341" s="259"/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191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27"/>
      <c r="B342" s="228"/>
      <c r="C342" s="267" t="s">
        <v>612</v>
      </c>
      <c r="D342" s="258"/>
      <c r="E342" s="259">
        <v>76</v>
      </c>
      <c r="F342" s="230"/>
      <c r="G342" s="230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30"/>
      <c r="Z342" s="210"/>
      <c r="AA342" s="210"/>
      <c r="AB342" s="210"/>
      <c r="AC342" s="210"/>
      <c r="AD342" s="210"/>
      <c r="AE342" s="210"/>
      <c r="AF342" s="210"/>
      <c r="AG342" s="210" t="s">
        <v>191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">
      <c r="A343" s="241">
        <v>93</v>
      </c>
      <c r="B343" s="242" t="s">
        <v>613</v>
      </c>
      <c r="C343" s="249" t="s">
        <v>614</v>
      </c>
      <c r="D343" s="243" t="s">
        <v>187</v>
      </c>
      <c r="E343" s="244">
        <v>77.52</v>
      </c>
      <c r="F343" s="245"/>
      <c r="G343" s="246">
        <f>ROUND(E343*F343,2)</f>
        <v>0</v>
      </c>
      <c r="H343" s="231"/>
      <c r="I343" s="230">
        <f>ROUND(E343*H343,2)</f>
        <v>0</v>
      </c>
      <c r="J343" s="231"/>
      <c r="K343" s="230">
        <f>ROUND(E343*J343,2)</f>
        <v>0</v>
      </c>
      <c r="L343" s="230">
        <v>21</v>
      </c>
      <c r="M343" s="230">
        <f>G343*(1+L343/100)</f>
        <v>0</v>
      </c>
      <c r="N343" s="229">
        <v>0.08</v>
      </c>
      <c r="O343" s="229">
        <f>ROUND(E343*N343,2)</f>
        <v>6.2</v>
      </c>
      <c r="P343" s="229">
        <v>0</v>
      </c>
      <c r="Q343" s="229">
        <f>ROUND(E343*P343,2)</f>
        <v>0</v>
      </c>
      <c r="R343" s="230"/>
      <c r="S343" s="230" t="s">
        <v>233</v>
      </c>
      <c r="T343" s="230" t="s">
        <v>234</v>
      </c>
      <c r="U343" s="230">
        <v>0</v>
      </c>
      <c r="V343" s="230">
        <f>ROUND(E343*U343,2)</f>
        <v>0</v>
      </c>
      <c r="W343" s="230"/>
      <c r="X343" s="230" t="s">
        <v>188</v>
      </c>
      <c r="Y343" s="230" t="s">
        <v>160</v>
      </c>
      <c r="Z343" s="210"/>
      <c r="AA343" s="210"/>
      <c r="AB343" s="210"/>
      <c r="AC343" s="210"/>
      <c r="AD343" s="210"/>
      <c r="AE343" s="210"/>
      <c r="AF343" s="210"/>
      <c r="AG343" s="210" t="s">
        <v>189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2">
      <c r="A344" s="227"/>
      <c r="B344" s="228"/>
      <c r="C344" s="267" t="s">
        <v>615</v>
      </c>
      <c r="D344" s="258"/>
      <c r="E344" s="259"/>
      <c r="F344" s="230"/>
      <c r="G344" s="230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191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27"/>
      <c r="B345" s="228"/>
      <c r="C345" s="267" t="s">
        <v>616</v>
      </c>
      <c r="D345" s="258"/>
      <c r="E345" s="259">
        <v>77.52</v>
      </c>
      <c r="F345" s="230"/>
      <c r="G345" s="230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191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2.5" outlineLevel="1" x14ac:dyDescent="0.2">
      <c r="A346" s="241">
        <v>94</v>
      </c>
      <c r="B346" s="242" t="s">
        <v>617</v>
      </c>
      <c r="C346" s="249" t="s">
        <v>618</v>
      </c>
      <c r="D346" s="243" t="s">
        <v>187</v>
      </c>
      <c r="E346" s="244">
        <v>11.8</v>
      </c>
      <c r="F346" s="245"/>
      <c r="G346" s="246">
        <f>ROUND(E346*F346,2)</f>
        <v>0</v>
      </c>
      <c r="H346" s="231"/>
      <c r="I346" s="230">
        <f>ROUND(E346*H346,2)</f>
        <v>0</v>
      </c>
      <c r="J346" s="231"/>
      <c r="K346" s="230">
        <f>ROUND(E346*J346,2)</f>
        <v>0</v>
      </c>
      <c r="L346" s="230">
        <v>21</v>
      </c>
      <c r="M346" s="230">
        <f>G346*(1+L346/100)</f>
        <v>0</v>
      </c>
      <c r="N346" s="229">
        <v>9.5990000000000006E-2</v>
      </c>
      <c r="O346" s="229">
        <f>ROUND(E346*N346,2)</f>
        <v>1.1299999999999999</v>
      </c>
      <c r="P346" s="229">
        <v>0</v>
      </c>
      <c r="Q346" s="229">
        <f>ROUND(E346*P346,2)</f>
        <v>0</v>
      </c>
      <c r="R346" s="230"/>
      <c r="S346" s="230" t="s">
        <v>233</v>
      </c>
      <c r="T346" s="230" t="s">
        <v>234</v>
      </c>
      <c r="U346" s="230">
        <v>0</v>
      </c>
      <c r="V346" s="230">
        <f>ROUND(E346*U346,2)</f>
        <v>0</v>
      </c>
      <c r="W346" s="230"/>
      <c r="X346" s="230" t="s">
        <v>220</v>
      </c>
      <c r="Y346" s="230" t="s">
        <v>160</v>
      </c>
      <c r="Z346" s="210"/>
      <c r="AA346" s="210"/>
      <c r="AB346" s="210"/>
      <c r="AC346" s="210"/>
      <c r="AD346" s="210"/>
      <c r="AE346" s="210"/>
      <c r="AF346" s="210"/>
      <c r="AG346" s="210" t="s">
        <v>235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">
      <c r="A347" s="227"/>
      <c r="B347" s="228"/>
      <c r="C347" s="267" t="s">
        <v>619</v>
      </c>
      <c r="D347" s="258"/>
      <c r="E347" s="259"/>
      <c r="F347" s="230"/>
      <c r="G347" s="230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191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27"/>
      <c r="B348" s="228"/>
      <c r="C348" s="267" t="s">
        <v>620</v>
      </c>
      <c r="D348" s="258"/>
      <c r="E348" s="259">
        <v>11.8</v>
      </c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191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41">
        <v>95</v>
      </c>
      <c r="B349" s="242" t="s">
        <v>621</v>
      </c>
      <c r="C349" s="249" t="s">
        <v>622</v>
      </c>
      <c r="D349" s="243" t="s">
        <v>187</v>
      </c>
      <c r="E349" s="244">
        <v>12.036</v>
      </c>
      <c r="F349" s="245"/>
      <c r="G349" s="246">
        <f>ROUND(E349*F349,2)</f>
        <v>0</v>
      </c>
      <c r="H349" s="231"/>
      <c r="I349" s="230">
        <f>ROUND(E349*H349,2)</f>
        <v>0</v>
      </c>
      <c r="J349" s="231"/>
      <c r="K349" s="230">
        <f>ROUND(E349*J349,2)</f>
        <v>0</v>
      </c>
      <c r="L349" s="230">
        <v>21</v>
      </c>
      <c r="M349" s="230">
        <f>G349*(1+L349/100)</f>
        <v>0</v>
      </c>
      <c r="N349" s="229">
        <v>5.6120000000000003E-2</v>
      </c>
      <c r="O349" s="229">
        <f>ROUND(E349*N349,2)</f>
        <v>0.68</v>
      </c>
      <c r="P349" s="229">
        <v>0</v>
      </c>
      <c r="Q349" s="229">
        <f>ROUND(E349*P349,2)</f>
        <v>0</v>
      </c>
      <c r="R349" s="230"/>
      <c r="S349" s="230" t="s">
        <v>233</v>
      </c>
      <c r="T349" s="230" t="s">
        <v>234</v>
      </c>
      <c r="U349" s="230">
        <v>0</v>
      </c>
      <c r="V349" s="230">
        <f>ROUND(E349*U349,2)</f>
        <v>0</v>
      </c>
      <c r="W349" s="230"/>
      <c r="X349" s="230" t="s">
        <v>188</v>
      </c>
      <c r="Y349" s="230" t="s">
        <v>160</v>
      </c>
      <c r="Z349" s="210"/>
      <c r="AA349" s="210"/>
      <c r="AB349" s="210"/>
      <c r="AC349" s="210"/>
      <c r="AD349" s="210"/>
      <c r="AE349" s="210"/>
      <c r="AF349" s="210"/>
      <c r="AG349" s="210" t="s">
        <v>189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2" x14ac:dyDescent="0.2">
      <c r="A350" s="227"/>
      <c r="B350" s="228"/>
      <c r="C350" s="267" t="s">
        <v>623</v>
      </c>
      <c r="D350" s="258"/>
      <c r="E350" s="259"/>
      <c r="F350" s="230"/>
      <c r="G350" s="230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30"/>
      <c r="Z350" s="210"/>
      <c r="AA350" s="210"/>
      <c r="AB350" s="210"/>
      <c r="AC350" s="210"/>
      <c r="AD350" s="210"/>
      <c r="AE350" s="210"/>
      <c r="AF350" s="210"/>
      <c r="AG350" s="210" t="s">
        <v>191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">
      <c r="A351" s="227"/>
      <c r="B351" s="228"/>
      <c r="C351" s="267" t="s">
        <v>624</v>
      </c>
      <c r="D351" s="258"/>
      <c r="E351" s="259">
        <v>12.036</v>
      </c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191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2.5" outlineLevel="1" x14ac:dyDescent="0.2">
      <c r="A352" s="241">
        <v>96</v>
      </c>
      <c r="B352" s="242" t="s">
        <v>625</v>
      </c>
      <c r="C352" s="249" t="s">
        <v>626</v>
      </c>
      <c r="D352" s="243" t="s">
        <v>187</v>
      </c>
      <c r="E352" s="244">
        <v>120.6</v>
      </c>
      <c r="F352" s="245"/>
      <c r="G352" s="246">
        <f>ROUND(E352*F352,2)</f>
        <v>0</v>
      </c>
      <c r="H352" s="231"/>
      <c r="I352" s="230">
        <f>ROUND(E352*H352,2)</f>
        <v>0</v>
      </c>
      <c r="J352" s="231"/>
      <c r="K352" s="230">
        <f>ROUND(E352*J352,2)</f>
        <v>0</v>
      </c>
      <c r="L352" s="230">
        <v>21</v>
      </c>
      <c r="M352" s="230">
        <f>G352*(1+L352/100)</f>
        <v>0</v>
      </c>
      <c r="N352" s="229">
        <v>0</v>
      </c>
      <c r="O352" s="229">
        <f>ROUND(E352*N352,2)</f>
        <v>0</v>
      </c>
      <c r="P352" s="229">
        <v>0</v>
      </c>
      <c r="Q352" s="229">
        <f>ROUND(E352*P352,2)</f>
        <v>0</v>
      </c>
      <c r="R352" s="230"/>
      <c r="S352" s="230" t="s">
        <v>233</v>
      </c>
      <c r="T352" s="230" t="s">
        <v>234</v>
      </c>
      <c r="U352" s="230">
        <v>0</v>
      </c>
      <c r="V352" s="230">
        <f>ROUND(E352*U352,2)</f>
        <v>0</v>
      </c>
      <c r="W352" s="230"/>
      <c r="X352" s="230" t="s">
        <v>220</v>
      </c>
      <c r="Y352" s="230" t="s">
        <v>160</v>
      </c>
      <c r="Z352" s="210"/>
      <c r="AA352" s="210"/>
      <c r="AB352" s="210"/>
      <c r="AC352" s="210"/>
      <c r="AD352" s="210"/>
      <c r="AE352" s="210"/>
      <c r="AF352" s="210"/>
      <c r="AG352" s="210" t="s">
        <v>235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27"/>
      <c r="B353" s="228"/>
      <c r="C353" s="267" t="s">
        <v>627</v>
      </c>
      <c r="D353" s="258"/>
      <c r="E353" s="259"/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191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27"/>
      <c r="B354" s="228"/>
      <c r="C354" s="267" t="s">
        <v>628</v>
      </c>
      <c r="D354" s="258"/>
      <c r="E354" s="259"/>
      <c r="F354" s="230"/>
      <c r="G354" s="230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30"/>
      <c r="Z354" s="210"/>
      <c r="AA354" s="210"/>
      <c r="AB354" s="210"/>
      <c r="AC354" s="210"/>
      <c r="AD354" s="210"/>
      <c r="AE354" s="210"/>
      <c r="AF354" s="210"/>
      <c r="AG354" s="210" t="s">
        <v>191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27"/>
      <c r="B355" s="228"/>
      <c r="C355" s="267" t="s">
        <v>629</v>
      </c>
      <c r="D355" s="258"/>
      <c r="E355" s="259">
        <v>120.6</v>
      </c>
      <c r="F355" s="230"/>
      <c r="G355" s="23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191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22.5" outlineLevel="1" x14ac:dyDescent="0.2">
      <c r="A356" s="241">
        <v>97</v>
      </c>
      <c r="B356" s="242" t="s">
        <v>630</v>
      </c>
      <c r="C356" s="249" t="s">
        <v>631</v>
      </c>
      <c r="D356" s="243" t="s">
        <v>187</v>
      </c>
      <c r="E356" s="244">
        <v>120.6</v>
      </c>
      <c r="F356" s="245"/>
      <c r="G356" s="246">
        <f>ROUND(E356*F356,2)</f>
        <v>0</v>
      </c>
      <c r="H356" s="231"/>
      <c r="I356" s="230">
        <f>ROUND(E356*H356,2)</f>
        <v>0</v>
      </c>
      <c r="J356" s="231"/>
      <c r="K356" s="230">
        <f>ROUND(E356*J356,2)</f>
        <v>0</v>
      </c>
      <c r="L356" s="230">
        <v>21</v>
      </c>
      <c r="M356" s="230">
        <f>G356*(1+L356/100)</f>
        <v>0</v>
      </c>
      <c r="N356" s="229">
        <v>9.0000000000000006E-5</v>
      </c>
      <c r="O356" s="229">
        <f>ROUND(E356*N356,2)</f>
        <v>0.01</v>
      </c>
      <c r="P356" s="229">
        <v>0</v>
      </c>
      <c r="Q356" s="229">
        <f>ROUND(E356*P356,2)</f>
        <v>0</v>
      </c>
      <c r="R356" s="230"/>
      <c r="S356" s="230" t="s">
        <v>233</v>
      </c>
      <c r="T356" s="230" t="s">
        <v>234</v>
      </c>
      <c r="U356" s="230">
        <v>0</v>
      </c>
      <c r="V356" s="230">
        <f>ROUND(E356*U356,2)</f>
        <v>0</v>
      </c>
      <c r="W356" s="230"/>
      <c r="X356" s="230" t="s">
        <v>220</v>
      </c>
      <c r="Y356" s="230" t="s">
        <v>160</v>
      </c>
      <c r="Z356" s="210"/>
      <c r="AA356" s="210"/>
      <c r="AB356" s="210"/>
      <c r="AC356" s="210"/>
      <c r="AD356" s="210"/>
      <c r="AE356" s="210"/>
      <c r="AF356" s="210"/>
      <c r="AG356" s="210" t="s">
        <v>235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">
      <c r="A357" s="227"/>
      <c r="B357" s="228"/>
      <c r="C357" s="267" t="s">
        <v>627</v>
      </c>
      <c r="D357" s="258"/>
      <c r="E357" s="259"/>
      <c r="F357" s="230"/>
      <c r="G357" s="23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191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27"/>
      <c r="B358" s="228"/>
      <c r="C358" s="267" t="s">
        <v>628</v>
      </c>
      <c r="D358" s="258"/>
      <c r="E358" s="259"/>
      <c r="F358" s="230"/>
      <c r="G358" s="230"/>
      <c r="H358" s="230"/>
      <c r="I358" s="230"/>
      <c r="J358" s="230"/>
      <c r="K358" s="230"/>
      <c r="L358" s="230"/>
      <c r="M358" s="230"/>
      <c r="N358" s="229"/>
      <c r="O358" s="229"/>
      <c r="P358" s="229"/>
      <c r="Q358" s="229"/>
      <c r="R358" s="230"/>
      <c r="S358" s="230"/>
      <c r="T358" s="230"/>
      <c r="U358" s="230"/>
      <c r="V358" s="230"/>
      <c r="W358" s="230"/>
      <c r="X358" s="230"/>
      <c r="Y358" s="230"/>
      <c r="Z358" s="210"/>
      <c r="AA358" s="210"/>
      <c r="AB358" s="210"/>
      <c r="AC358" s="210"/>
      <c r="AD358" s="210"/>
      <c r="AE358" s="210"/>
      <c r="AF358" s="210"/>
      <c r="AG358" s="210" t="s">
        <v>191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">
      <c r="A359" s="227"/>
      <c r="B359" s="228"/>
      <c r="C359" s="267" t="s">
        <v>629</v>
      </c>
      <c r="D359" s="258"/>
      <c r="E359" s="259">
        <v>120.6</v>
      </c>
      <c r="F359" s="230"/>
      <c r="G359" s="23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191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ht="22.5" outlineLevel="1" x14ac:dyDescent="0.2">
      <c r="A360" s="241">
        <v>98</v>
      </c>
      <c r="B360" s="242" t="s">
        <v>632</v>
      </c>
      <c r="C360" s="249" t="s">
        <v>633</v>
      </c>
      <c r="D360" s="243" t="s">
        <v>232</v>
      </c>
      <c r="E360" s="244">
        <v>16.149999999999999</v>
      </c>
      <c r="F360" s="245"/>
      <c r="G360" s="246">
        <f>ROUND(E360*F360,2)</f>
        <v>0</v>
      </c>
      <c r="H360" s="231"/>
      <c r="I360" s="230">
        <f>ROUND(E360*H360,2)</f>
        <v>0</v>
      </c>
      <c r="J360" s="231"/>
      <c r="K360" s="230">
        <f>ROUND(E360*J360,2)</f>
        <v>0</v>
      </c>
      <c r="L360" s="230">
        <v>21</v>
      </c>
      <c r="M360" s="230">
        <f>G360*(1+L360/100)</f>
        <v>0</v>
      </c>
      <c r="N360" s="229">
        <v>6.8999999999999997E-4</v>
      </c>
      <c r="O360" s="229">
        <f>ROUND(E360*N360,2)</f>
        <v>0.01</v>
      </c>
      <c r="P360" s="229">
        <v>0</v>
      </c>
      <c r="Q360" s="229">
        <f>ROUND(E360*P360,2)</f>
        <v>0</v>
      </c>
      <c r="R360" s="230"/>
      <c r="S360" s="230" t="s">
        <v>233</v>
      </c>
      <c r="T360" s="230" t="s">
        <v>234</v>
      </c>
      <c r="U360" s="230">
        <v>0</v>
      </c>
      <c r="V360" s="230">
        <f>ROUND(E360*U360,2)</f>
        <v>0</v>
      </c>
      <c r="W360" s="230"/>
      <c r="X360" s="230" t="s">
        <v>220</v>
      </c>
      <c r="Y360" s="230" t="s">
        <v>160</v>
      </c>
      <c r="Z360" s="210"/>
      <c r="AA360" s="210"/>
      <c r="AB360" s="210"/>
      <c r="AC360" s="210"/>
      <c r="AD360" s="210"/>
      <c r="AE360" s="210"/>
      <c r="AF360" s="210"/>
      <c r="AG360" s="210" t="s">
        <v>235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27"/>
      <c r="B361" s="228"/>
      <c r="C361" s="267" t="s">
        <v>634</v>
      </c>
      <c r="D361" s="258"/>
      <c r="E361" s="259"/>
      <c r="F361" s="230"/>
      <c r="G361" s="230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191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27"/>
      <c r="B362" s="228"/>
      <c r="C362" s="267" t="s">
        <v>635</v>
      </c>
      <c r="D362" s="258"/>
      <c r="E362" s="259">
        <v>16.149999999999999</v>
      </c>
      <c r="F362" s="230"/>
      <c r="G362" s="230"/>
      <c r="H362" s="230"/>
      <c r="I362" s="230"/>
      <c r="J362" s="230"/>
      <c r="K362" s="230"/>
      <c r="L362" s="230"/>
      <c r="M362" s="230"/>
      <c r="N362" s="229"/>
      <c r="O362" s="229"/>
      <c r="P362" s="229"/>
      <c r="Q362" s="229"/>
      <c r="R362" s="230"/>
      <c r="S362" s="230"/>
      <c r="T362" s="230"/>
      <c r="U362" s="230"/>
      <c r="V362" s="230"/>
      <c r="W362" s="230"/>
      <c r="X362" s="230"/>
      <c r="Y362" s="230"/>
      <c r="Z362" s="210"/>
      <c r="AA362" s="210"/>
      <c r="AB362" s="210"/>
      <c r="AC362" s="210"/>
      <c r="AD362" s="210"/>
      <c r="AE362" s="210"/>
      <c r="AF362" s="210"/>
      <c r="AG362" s="210" t="s">
        <v>191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ht="22.5" outlineLevel="1" x14ac:dyDescent="0.2">
      <c r="A363" s="241">
        <v>99</v>
      </c>
      <c r="B363" s="242" t="s">
        <v>636</v>
      </c>
      <c r="C363" s="249" t="s">
        <v>637</v>
      </c>
      <c r="D363" s="243" t="s">
        <v>187</v>
      </c>
      <c r="E363" s="244">
        <v>72.2</v>
      </c>
      <c r="F363" s="245"/>
      <c r="G363" s="246">
        <f>ROUND(E363*F363,2)</f>
        <v>0</v>
      </c>
      <c r="H363" s="231"/>
      <c r="I363" s="230">
        <f>ROUND(E363*H363,2)</f>
        <v>0</v>
      </c>
      <c r="J363" s="231"/>
      <c r="K363" s="230">
        <f>ROUND(E363*J363,2)</f>
        <v>0</v>
      </c>
      <c r="L363" s="230">
        <v>21</v>
      </c>
      <c r="M363" s="230">
        <f>G363*(1+L363/100)</f>
        <v>0</v>
      </c>
      <c r="N363" s="229">
        <v>2.4000000000000001E-4</v>
      </c>
      <c r="O363" s="229">
        <f>ROUND(E363*N363,2)</f>
        <v>0.02</v>
      </c>
      <c r="P363" s="229">
        <v>0</v>
      </c>
      <c r="Q363" s="229">
        <f>ROUND(E363*P363,2)</f>
        <v>0</v>
      </c>
      <c r="R363" s="230"/>
      <c r="S363" s="230" t="s">
        <v>233</v>
      </c>
      <c r="T363" s="230" t="s">
        <v>234</v>
      </c>
      <c r="U363" s="230">
        <v>0</v>
      </c>
      <c r="V363" s="230">
        <f>ROUND(E363*U363,2)</f>
        <v>0</v>
      </c>
      <c r="W363" s="230"/>
      <c r="X363" s="230" t="s">
        <v>220</v>
      </c>
      <c r="Y363" s="230" t="s">
        <v>160</v>
      </c>
      <c r="Z363" s="210"/>
      <c r="AA363" s="210"/>
      <c r="AB363" s="210"/>
      <c r="AC363" s="210"/>
      <c r="AD363" s="210"/>
      <c r="AE363" s="210"/>
      <c r="AF363" s="210"/>
      <c r="AG363" s="210" t="s">
        <v>235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2" x14ac:dyDescent="0.2">
      <c r="A364" s="227"/>
      <c r="B364" s="228"/>
      <c r="C364" s="267" t="s">
        <v>638</v>
      </c>
      <c r="D364" s="258"/>
      <c r="E364" s="259"/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191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27"/>
      <c r="B365" s="228"/>
      <c r="C365" s="267" t="s">
        <v>639</v>
      </c>
      <c r="D365" s="258"/>
      <c r="E365" s="259"/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191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27"/>
      <c r="B366" s="228"/>
      <c r="C366" s="267" t="s">
        <v>640</v>
      </c>
      <c r="D366" s="258"/>
      <c r="E366" s="259">
        <v>72.2</v>
      </c>
      <c r="F366" s="230"/>
      <c r="G366" s="23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191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ht="22.5" outlineLevel="1" x14ac:dyDescent="0.2">
      <c r="A367" s="241">
        <v>100</v>
      </c>
      <c r="B367" s="242" t="s">
        <v>641</v>
      </c>
      <c r="C367" s="249" t="s">
        <v>642</v>
      </c>
      <c r="D367" s="243" t="s">
        <v>187</v>
      </c>
      <c r="E367" s="244">
        <v>8.8000000000000007</v>
      </c>
      <c r="F367" s="245"/>
      <c r="G367" s="246">
        <f>ROUND(E367*F367,2)</f>
        <v>0</v>
      </c>
      <c r="H367" s="231"/>
      <c r="I367" s="230">
        <f>ROUND(E367*H367,2)</f>
        <v>0</v>
      </c>
      <c r="J367" s="231"/>
      <c r="K367" s="230">
        <f>ROUND(E367*J367,2)</f>
        <v>0</v>
      </c>
      <c r="L367" s="230">
        <v>21</v>
      </c>
      <c r="M367" s="230">
        <f>G367*(1+L367/100)</f>
        <v>0</v>
      </c>
      <c r="N367" s="229">
        <v>1.7000000000000001E-4</v>
      </c>
      <c r="O367" s="229">
        <f>ROUND(E367*N367,2)</f>
        <v>0</v>
      </c>
      <c r="P367" s="229">
        <v>0</v>
      </c>
      <c r="Q367" s="229">
        <f>ROUND(E367*P367,2)</f>
        <v>0</v>
      </c>
      <c r="R367" s="230"/>
      <c r="S367" s="230" t="s">
        <v>233</v>
      </c>
      <c r="T367" s="230" t="s">
        <v>234</v>
      </c>
      <c r="U367" s="230">
        <v>0</v>
      </c>
      <c r="V367" s="230">
        <f>ROUND(E367*U367,2)</f>
        <v>0</v>
      </c>
      <c r="W367" s="230"/>
      <c r="X367" s="230" t="s">
        <v>220</v>
      </c>
      <c r="Y367" s="230" t="s">
        <v>160</v>
      </c>
      <c r="Z367" s="210"/>
      <c r="AA367" s="210"/>
      <c r="AB367" s="210"/>
      <c r="AC367" s="210"/>
      <c r="AD367" s="210"/>
      <c r="AE367" s="210"/>
      <c r="AF367" s="210"/>
      <c r="AG367" s="210" t="s">
        <v>235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27"/>
      <c r="B368" s="228"/>
      <c r="C368" s="267" t="s">
        <v>643</v>
      </c>
      <c r="D368" s="258"/>
      <c r="E368" s="259"/>
      <c r="F368" s="230"/>
      <c r="G368" s="23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191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">
      <c r="A369" s="227"/>
      <c r="B369" s="228"/>
      <c r="C369" s="267" t="s">
        <v>644</v>
      </c>
      <c r="D369" s="258"/>
      <c r="E369" s="259">
        <v>8.8000000000000007</v>
      </c>
      <c r="F369" s="230"/>
      <c r="G369" s="23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191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ht="22.5" outlineLevel="1" x14ac:dyDescent="0.2">
      <c r="A370" s="241">
        <v>101</v>
      </c>
      <c r="B370" s="242" t="s">
        <v>641</v>
      </c>
      <c r="C370" s="249" t="s">
        <v>642</v>
      </c>
      <c r="D370" s="243" t="s">
        <v>187</v>
      </c>
      <c r="E370" s="244">
        <v>160.88</v>
      </c>
      <c r="F370" s="245"/>
      <c r="G370" s="246">
        <f>ROUND(E370*F370,2)</f>
        <v>0</v>
      </c>
      <c r="H370" s="231"/>
      <c r="I370" s="230">
        <f>ROUND(E370*H370,2)</f>
        <v>0</v>
      </c>
      <c r="J370" s="231"/>
      <c r="K370" s="230">
        <f>ROUND(E370*J370,2)</f>
        <v>0</v>
      </c>
      <c r="L370" s="230">
        <v>21</v>
      </c>
      <c r="M370" s="230">
        <f>G370*(1+L370/100)</f>
        <v>0</v>
      </c>
      <c r="N370" s="229">
        <v>1.7000000000000001E-4</v>
      </c>
      <c r="O370" s="229">
        <f>ROUND(E370*N370,2)</f>
        <v>0.03</v>
      </c>
      <c r="P370" s="229">
        <v>0</v>
      </c>
      <c r="Q370" s="229">
        <f>ROUND(E370*P370,2)</f>
        <v>0</v>
      </c>
      <c r="R370" s="230"/>
      <c r="S370" s="230" t="s">
        <v>233</v>
      </c>
      <c r="T370" s="230" t="s">
        <v>234</v>
      </c>
      <c r="U370" s="230">
        <v>0</v>
      </c>
      <c r="V370" s="230">
        <f>ROUND(E370*U370,2)</f>
        <v>0</v>
      </c>
      <c r="W370" s="230"/>
      <c r="X370" s="230" t="s">
        <v>220</v>
      </c>
      <c r="Y370" s="230" t="s">
        <v>160</v>
      </c>
      <c r="Z370" s="210"/>
      <c r="AA370" s="210"/>
      <c r="AB370" s="210"/>
      <c r="AC370" s="210"/>
      <c r="AD370" s="210"/>
      <c r="AE370" s="210"/>
      <c r="AF370" s="210"/>
      <c r="AG370" s="210" t="s">
        <v>235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">
      <c r="A371" s="227"/>
      <c r="B371" s="228"/>
      <c r="C371" s="267" t="s">
        <v>645</v>
      </c>
      <c r="D371" s="258"/>
      <c r="E371" s="259"/>
      <c r="F371" s="230"/>
      <c r="G371" s="230"/>
      <c r="H371" s="230"/>
      <c r="I371" s="230"/>
      <c r="J371" s="230"/>
      <c r="K371" s="230"/>
      <c r="L371" s="230"/>
      <c r="M371" s="230"/>
      <c r="N371" s="229"/>
      <c r="O371" s="229"/>
      <c r="P371" s="229"/>
      <c r="Q371" s="229"/>
      <c r="R371" s="230"/>
      <c r="S371" s="230"/>
      <c r="T371" s="230"/>
      <c r="U371" s="230"/>
      <c r="V371" s="230"/>
      <c r="W371" s="230"/>
      <c r="X371" s="230"/>
      <c r="Y371" s="230"/>
      <c r="Z371" s="210"/>
      <c r="AA371" s="210"/>
      <c r="AB371" s="210"/>
      <c r="AC371" s="210"/>
      <c r="AD371" s="210"/>
      <c r="AE371" s="210"/>
      <c r="AF371" s="210"/>
      <c r="AG371" s="210" t="s">
        <v>191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27"/>
      <c r="B372" s="228"/>
      <c r="C372" s="267" t="s">
        <v>646</v>
      </c>
      <c r="D372" s="258"/>
      <c r="E372" s="259"/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191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27"/>
      <c r="B373" s="228"/>
      <c r="C373" s="267" t="s">
        <v>647</v>
      </c>
      <c r="D373" s="258"/>
      <c r="E373" s="259"/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191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27"/>
      <c r="B374" s="228"/>
      <c r="C374" s="267" t="s">
        <v>648</v>
      </c>
      <c r="D374" s="258"/>
      <c r="E374" s="259"/>
      <c r="F374" s="230"/>
      <c r="G374" s="23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191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27"/>
      <c r="B375" s="228"/>
      <c r="C375" s="267" t="s">
        <v>649</v>
      </c>
      <c r="D375" s="258"/>
      <c r="E375" s="259">
        <v>160.88</v>
      </c>
      <c r="F375" s="230"/>
      <c r="G375" s="230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191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22.5" outlineLevel="1" x14ac:dyDescent="0.2">
      <c r="A376" s="241">
        <v>102</v>
      </c>
      <c r="B376" s="242" t="s">
        <v>650</v>
      </c>
      <c r="C376" s="249" t="s">
        <v>651</v>
      </c>
      <c r="D376" s="243" t="s">
        <v>187</v>
      </c>
      <c r="E376" s="244">
        <v>4.4000000000000004</v>
      </c>
      <c r="F376" s="245"/>
      <c r="G376" s="246">
        <f>ROUND(E376*F376,2)</f>
        <v>0</v>
      </c>
      <c r="H376" s="231"/>
      <c r="I376" s="230">
        <f>ROUND(E376*H376,2)</f>
        <v>0</v>
      </c>
      <c r="J376" s="231"/>
      <c r="K376" s="230">
        <f>ROUND(E376*J376,2)</f>
        <v>0</v>
      </c>
      <c r="L376" s="230">
        <v>21</v>
      </c>
      <c r="M376" s="230">
        <f>G376*(1+L376/100)</f>
        <v>0</v>
      </c>
      <c r="N376" s="229">
        <v>3.4499999999999999E-3</v>
      </c>
      <c r="O376" s="229">
        <f>ROUND(E376*N376,2)</f>
        <v>0.02</v>
      </c>
      <c r="P376" s="229">
        <v>0</v>
      </c>
      <c r="Q376" s="229">
        <f>ROUND(E376*P376,2)</f>
        <v>0</v>
      </c>
      <c r="R376" s="230"/>
      <c r="S376" s="230" t="s">
        <v>233</v>
      </c>
      <c r="T376" s="230" t="s">
        <v>234</v>
      </c>
      <c r="U376" s="230">
        <v>0</v>
      </c>
      <c r="V376" s="230">
        <f>ROUND(E376*U376,2)</f>
        <v>0</v>
      </c>
      <c r="W376" s="230"/>
      <c r="X376" s="230" t="s">
        <v>220</v>
      </c>
      <c r="Y376" s="230" t="s">
        <v>160</v>
      </c>
      <c r="Z376" s="210"/>
      <c r="AA376" s="210"/>
      <c r="AB376" s="210"/>
      <c r="AC376" s="210"/>
      <c r="AD376" s="210"/>
      <c r="AE376" s="210"/>
      <c r="AF376" s="210"/>
      <c r="AG376" s="210" t="s">
        <v>235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2" x14ac:dyDescent="0.2">
      <c r="A377" s="227"/>
      <c r="B377" s="228"/>
      <c r="C377" s="267" t="s">
        <v>652</v>
      </c>
      <c r="D377" s="258"/>
      <c r="E377" s="259"/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191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">
      <c r="A378" s="227"/>
      <c r="B378" s="228"/>
      <c r="C378" s="267" t="s">
        <v>653</v>
      </c>
      <c r="D378" s="258"/>
      <c r="E378" s="259">
        <v>4.4000000000000004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191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22.5" outlineLevel="1" x14ac:dyDescent="0.2">
      <c r="A379" s="260">
        <v>103</v>
      </c>
      <c r="B379" s="261" t="s">
        <v>654</v>
      </c>
      <c r="C379" s="266" t="s">
        <v>655</v>
      </c>
      <c r="D379" s="262" t="s">
        <v>156</v>
      </c>
      <c r="E379" s="263">
        <v>1</v>
      </c>
      <c r="F379" s="264"/>
      <c r="G379" s="265">
        <f>ROUND(E379*F379,2)</f>
        <v>0</v>
      </c>
      <c r="H379" s="231"/>
      <c r="I379" s="230">
        <f>ROUND(E379*H379,2)</f>
        <v>0</v>
      </c>
      <c r="J379" s="231"/>
      <c r="K379" s="230">
        <f>ROUND(E379*J379,2)</f>
        <v>0</v>
      </c>
      <c r="L379" s="230">
        <v>21</v>
      </c>
      <c r="M379" s="230">
        <f>G379*(1+L379/100)</f>
        <v>0</v>
      </c>
      <c r="N379" s="229">
        <v>0</v>
      </c>
      <c r="O379" s="229">
        <f>ROUND(E379*N379,2)</f>
        <v>0</v>
      </c>
      <c r="P379" s="229">
        <v>0</v>
      </c>
      <c r="Q379" s="229">
        <f>ROUND(E379*P379,2)</f>
        <v>0</v>
      </c>
      <c r="R379" s="230"/>
      <c r="S379" s="230" t="s">
        <v>233</v>
      </c>
      <c r="T379" s="230" t="s">
        <v>234</v>
      </c>
      <c r="U379" s="230">
        <v>0</v>
      </c>
      <c r="V379" s="230">
        <f>ROUND(E379*U379,2)</f>
        <v>0</v>
      </c>
      <c r="W379" s="230"/>
      <c r="X379" s="230" t="s">
        <v>220</v>
      </c>
      <c r="Y379" s="230" t="s">
        <v>160</v>
      </c>
      <c r="Z379" s="210"/>
      <c r="AA379" s="210"/>
      <c r="AB379" s="210"/>
      <c r="AC379" s="210"/>
      <c r="AD379" s="210"/>
      <c r="AE379" s="210"/>
      <c r="AF379" s="210"/>
      <c r="AG379" s="210" t="s">
        <v>235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22.5" outlineLevel="1" x14ac:dyDescent="0.2">
      <c r="A380" s="241">
        <v>104</v>
      </c>
      <c r="B380" s="242" t="s">
        <v>656</v>
      </c>
      <c r="C380" s="249" t="s">
        <v>657</v>
      </c>
      <c r="D380" s="243" t="s">
        <v>156</v>
      </c>
      <c r="E380" s="244">
        <v>2</v>
      </c>
      <c r="F380" s="245"/>
      <c r="G380" s="246">
        <f>ROUND(E380*F380,2)</f>
        <v>0</v>
      </c>
      <c r="H380" s="231"/>
      <c r="I380" s="230">
        <f>ROUND(E380*H380,2)</f>
        <v>0</v>
      </c>
      <c r="J380" s="231"/>
      <c r="K380" s="230">
        <f>ROUND(E380*J380,2)</f>
        <v>0</v>
      </c>
      <c r="L380" s="230">
        <v>21</v>
      </c>
      <c r="M380" s="230">
        <f>G380*(1+L380/100)</f>
        <v>0</v>
      </c>
      <c r="N380" s="229">
        <v>3.6000000000000002E-4</v>
      </c>
      <c r="O380" s="229">
        <f>ROUND(E380*N380,2)</f>
        <v>0</v>
      </c>
      <c r="P380" s="229">
        <v>0</v>
      </c>
      <c r="Q380" s="229">
        <f>ROUND(E380*P380,2)</f>
        <v>0</v>
      </c>
      <c r="R380" s="230"/>
      <c r="S380" s="230" t="s">
        <v>233</v>
      </c>
      <c r="T380" s="230" t="s">
        <v>234</v>
      </c>
      <c r="U380" s="230">
        <v>0</v>
      </c>
      <c r="V380" s="230">
        <f>ROUND(E380*U380,2)</f>
        <v>0</v>
      </c>
      <c r="W380" s="230"/>
      <c r="X380" s="230" t="s">
        <v>220</v>
      </c>
      <c r="Y380" s="230" t="s">
        <v>160</v>
      </c>
      <c r="Z380" s="210"/>
      <c r="AA380" s="210"/>
      <c r="AB380" s="210"/>
      <c r="AC380" s="210"/>
      <c r="AD380" s="210"/>
      <c r="AE380" s="210"/>
      <c r="AF380" s="210"/>
      <c r="AG380" s="210" t="s">
        <v>235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2" x14ac:dyDescent="0.2">
      <c r="A381" s="227"/>
      <c r="B381" s="228"/>
      <c r="C381" s="267" t="s">
        <v>658</v>
      </c>
      <c r="D381" s="258"/>
      <c r="E381" s="259"/>
      <c r="F381" s="230"/>
      <c r="G381" s="230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30"/>
      <c r="Z381" s="210"/>
      <c r="AA381" s="210"/>
      <c r="AB381" s="210"/>
      <c r="AC381" s="210"/>
      <c r="AD381" s="210"/>
      <c r="AE381" s="210"/>
      <c r="AF381" s="210"/>
      <c r="AG381" s="210" t="s">
        <v>191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">
      <c r="A382" s="227"/>
      <c r="B382" s="228"/>
      <c r="C382" s="267" t="s">
        <v>659</v>
      </c>
      <c r="D382" s="258"/>
      <c r="E382" s="259"/>
      <c r="F382" s="230"/>
      <c r="G382" s="23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191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">
      <c r="A383" s="227"/>
      <c r="B383" s="228"/>
      <c r="C383" s="267" t="s">
        <v>90</v>
      </c>
      <c r="D383" s="258"/>
      <c r="E383" s="259">
        <v>2</v>
      </c>
      <c r="F383" s="230"/>
      <c r="G383" s="230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191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41">
        <v>105</v>
      </c>
      <c r="B384" s="242" t="s">
        <v>660</v>
      </c>
      <c r="C384" s="249" t="s">
        <v>661</v>
      </c>
      <c r="D384" s="243" t="s">
        <v>284</v>
      </c>
      <c r="E384" s="244">
        <v>0.34200000000000003</v>
      </c>
      <c r="F384" s="245"/>
      <c r="G384" s="246">
        <f>ROUND(E384*F384,2)</f>
        <v>0</v>
      </c>
      <c r="H384" s="231"/>
      <c r="I384" s="230">
        <f>ROUND(E384*H384,2)</f>
        <v>0</v>
      </c>
      <c r="J384" s="231"/>
      <c r="K384" s="230">
        <f>ROUND(E384*J384,2)</f>
        <v>0</v>
      </c>
      <c r="L384" s="230">
        <v>21</v>
      </c>
      <c r="M384" s="230">
        <f>G384*(1+L384/100)</f>
        <v>0</v>
      </c>
      <c r="N384" s="229">
        <v>0</v>
      </c>
      <c r="O384" s="229">
        <f>ROUND(E384*N384,2)</f>
        <v>0</v>
      </c>
      <c r="P384" s="229">
        <v>0</v>
      </c>
      <c r="Q384" s="229">
        <f>ROUND(E384*P384,2)</f>
        <v>0</v>
      </c>
      <c r="R384" s="230"/>
      <c r="S384" s="230" t="s">
        <v>157</v>
      </c>
      <c r="T384" s="230" t="s">
        <v>158</v>
      </c>
      <c r="U384" s="230">
        <v>0</v>
      </c>
      <c r="V384" s="230">
        <f>ROUND(E384*U384,2)</f>
        <v>0</v>
      </c>
      <c r="W384" s="230"/>
      <c r="X384" s="230" t="s">
        <v>188</v>
      </c>
      <c r="Y384" s="230" t="s">
        <v>160</v>
      </c>
      <c r="Z384" s="210"/>
      <c r="AA384" s="210"/>
      <c r="AB384" s="210"/>
      <c r="AC384" s="210"/>
      <c r="AD384" s="210"/>
      <c r="AE384" s="210"/>
      <c r="AF384" s="210"/>
      <c r="AG384" s="210" t="s">
        <v>189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2" x14ac:dyDescent="0.2">
      <c r="A385" s="227"/>
      <c r="B385" s="228"/>
      <c r="C385" s="250" t="s">
        <v>162</v>
      </c>
      <c r="D385" s="247"/>
      <c r="E385" s="247"/>
      <c r="F385" s="247"/>
      <c r="G385" s="247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163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">
      <c r="A386" s="227"/>
      <c r="B386" s="228"/>
      <c r="C386" s="267" t="s">
        <v>662</v>
      </c>
      <c r="D386" s="258"/>
      <c r="E386" s="259"/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191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27"/>
      <c r="B387" s="228"/>
      <c r="C387" s="267" t="s">
        <v>663</v>
      </c>
      <c r="D387" s="258"/>
      <c r="E387" s="259">
        <v>0.34200000000000003</v>
      </c>
      <c r="F387" s="230"/>
      <c r="G387" s="230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191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ht="22.5" outlineLevel="1" x14ac:dyDescent="0.2">
      <c r="A388" s="241">
        <v>106</v>
      </c>
      <c r="B388" s="242" t="s">
        <v>664</v>
      </c>
      <c r="C388" s="249" t="s">
        <v>665</v>
      </c>
      <c r="D388" s="243" t="s">
        <v>156</v>
      </c>
      <c r="E388" s="244">
        <v>5</v>
      </c>
      <c r="F388" s="245"/>
      <c r="G388" s="246">
        <f>ROUND(E388*F388,2)</f>
        <v>0</v>
      </c>
      <c r="H388" s="231"/>
      <c r="I388" s="230">
        <f>ROUND(E388*H388,2)</f>
        <v>0</v>
      </c>
      <c r="J388" s="231"/>
      <c r="K388" s="230">
        <f>ROUND(E388*J388,2)</f>
        <v>0</v>
      </c>
      <c r="L388" s="230">
        <v>21</v>
      </c>
      <c r="M388" s="230">
        <f>G388*(1+L388/100)</f>
        <v>0</v>
      </c>
      <c r="N388" s="229">
        <v>1.8699999999999999E-3</v>
      </c>
      <c r="O388" s="229">
        <f>ROUND(E388*N388,2)</f>
        <v>0.01</v>
      </c>
      <c r="P388" s="229">
        <v>0</v>
      </c>
      <c r="Q388" s="229">
        <f>ROUND(E388*P388,2)</f>
        <v>0</v>
      </c>
      <c r="R388" s="230"/>
      <c r="S388" s="230" t="s">
        <v>233</v>
      </c>
      <c r="T388" s="230" t="s">
        <v>234</v>
      </c>
      <c r="U388" s="230">
        <v>0</v>
      </c>
      <c r="V388" s="230">
        <f>ROUND(E388*U388,2)</f>
        <v>0</v>
      </c>
      <c r="W388" s="230"/>
      <c r="X388" s="230" t="s">
        <v>220</v>
      </c>
      <c r="Y388" s="230" t="s">
        <v>160</v>
      </c>
      <c r="Z388" s="210"/>
      <c r="AA388" s="210"/>
      <c r="AB388" s="210"/>
      <c r="AC388" s="210"/>
      <c r="AD388" s="210"/>
      <c r="AE388" s="210"/>
      <c r="AF388" s="210"/>
      <c r="AG388" s="210" t="s">
        <v>235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2" x14ac:dyDescent="0.2">
      <c r="A389" s="227"/>
      <c r="B389" s="228"/>
      <c r="C389" s="267" t="s">
        <v>666</v>
      </c>
      <c r="D389" s="258"/>
      <c r="E389" s="259"/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191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27"/>
      <c r="B390" s="228"/>
      <c r="C390" s="267" t="s">
        <v>100</v>
      </c>
      <c r="D390" s="258"/>
      <c r="E390" s="259">
        <v>5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191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41">
        <v>107</v>
      </c>
      <c r="B391" s="242" t="s">
        <v>667</v>
      </c>
      <c r="C391" s="249" t="s">
        <v>668</v>
      </c>
      <c r="D391" s="243" t="s">
        <v>669</v>
      </c>
      <c r="E391" s="244">
        <v>33.755000000000003</v>
      </c>
      <c r="F391" s="245"/>
      <c r="G391" s="246">
        <f>ROUND(E391*F391,2)</f>
        <v>0</v>
      </c>
      <c r="H391" s="231"/>
      <c r="I391" s="230">
        <f>ROUND(E391*H391,2)</f>
        <v>0</v>
      </c>
      <c r="J391" s="231"/>
      <c r="K391" s="230">
        <f>ROUND(E391*J391,2)</f>
        <v>0</v>
      </c>
      <c r="L391" s="230">
        <v>21</v>
      </c>
      <c r="M391" s="230">
        <f>G391*(1+L391/100)</f>
        <v>0</v>
      </c>
      <c r="N391" s="229">
        <v>0</v>
      </c>
      <c r="O391" s="229">
        <f>ROUND(E391*N391,2)</f>
        <v>0</v>
      </c>
      <c r="P391" s="229">
        <v>0</v>
      </c>
      <c r="Q391" s="229">
        <f>ROUND(E391*P391,2)</f>
        <v>0</v>
      </c>
      <c r="R391" s="230"/>
      <c r="S391" s="230" t="s">
        <v>157</v>
      </c>
      <c r="T391" s="230" t="s">
        <v>158</v>
      </c>
      <c r="U391" s="230">
        <v>0</v>
      </c>
      <c r="V391" s="230">
        <f>ROUND(E391*U391,2)</f>
        <v>0</v>
      </c>
      <c r="W391" s="230"/>
      <c r="X391" s="230" t="s">
        <v>188</v>
      </c>
      <c r="Y391" s="230" t="s">
        <v>160</v>
      </c>
      <c r="Z391" s="210"/>
      <c r="AA391" s="210"/>
      <c r="AB391" s="210"/>
      <c r="AC391" s="210"/>
      <c r="AD391" s="210"/>
      <c r="AE391" s="210"/>
      <c r="AF391" s="210"/>
      <c r="AG391" s="210" t="s">
        <v>189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2" x14ac:dyDescent="0.2">
      <c r="A392" s="227"/>
      <c r="B392" s="228"/>
      <c r="C392" s="250" t="s">
        <v>162</v>
      </c>
      <c r="D392" s="247"/>
      <c r="E392" s="247"/>
      <c r="F392" s="247"/>
      <c r="G392" s="247"/>
      <c r="H392" s="230"/>
      <c r="I392" s="230"/>
      <c r="J392" s="230"/>
      <c r="K392" s="230"/>
      <c r="L392" s="230"/>
      <c r="M392" s="230"/>
      <c r="N392" s="229"/>
      <c r="O392" s="229"/>
      <c r="P392" s="229"/>
      <c r="Q392" s="229"/>
      <c r="R392" s="230"/>
      <c r="S392" s="230"/>
      <c r="T392" s="230"/>
      <c r="U392" s="230"/>
      <c r="V392" s="230"/>
      <c r="W392" s="230"/>
      <c r="X392" s="230"/>
      <c r="Y392" s="230"/>
      <c r="Z392" s="210"/>
      <c r="AA392" s="210"/>
      <c r="AB392" s="210"/>
      <c r="AC392" s="210"/>
      <c r="AD392" s="210"/>
      <c r="AE392" s="210"/>
      <c r="AF392" s="210"/>
      <c r="AG392" s="210" t="s">
        <v>163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">
      <c r="A393" s="227"/>
      <c r="B393" s="228"/>
      <c r="C393" s="267" t="s">
        <v>670</v>
      </c>
      <c r="D393" s="258"/>
      <c r="E393" s="259"/>
      <c r="F393" s="230"/>
      <c r="G393" s="230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30"/>
      <c r="Z393" s="210"/>
      <c r="AA393" s="210"/>
      <c r="AB393" s="210"/>
      <c r="AC393" s="210"/>
      <c r="AD393" s="210"/>
      <c r="AE393" s="210"/>
      <c r="AF393" s="210"/>
      <c r="AG393" s="210" t="s">
        <v>191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27"/>
      <c r="B394" s="228"/>
      <c r="C394" s="267" t="s">
        <v>671</v>
      </c>
      <c r="D394" s="258"/>
      <c r="E394" s="259">
        <v>33.755000000000003</v>
      </c>
      <c r="F394" s="230"/>
      <c r="G394" s="230"/>
      <c r="H394" s="230"/>
      <c r="I394" s="230"/>
      <c r="J394" s="230"/>
      <c r="K394" s="230"/>
      <c r="L394" s="230"/>
      <c r="M394" s="230"/>
      <c r="N394" s="229"/>
      <c r="O394" s="229"/>
      <c r="P394" s="229"/>
      <c r="Q394" s="229"/>
      <c r="R394" s="230"/>
      <c r="S394" s="230"/>
      <c r="T394" s="230"/>
      <c r="U394" s="230"/>
      <c r="V394" s="230"/>
      <c r="W394" s="230"/>
      <c r="X394" s="230"/>
      <c r="Y394" s="230"/>
      <c r="Z394" s="210"/>
      <c r="AA394" s="210"/>
      <c r="AB394" s="210"/>
      <c r="AC394" s="210"/>
      <c r="AD394" s="210"/>
      <c r="AE394" s="210"/>
      <c r="AF394" s="210"/>
      <c r="AG394" s="210" t="s">
        <v>191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ht="22.5" outlineLevel="1" x14ac:dyDescent="0.2">
      <c r="A395" s="241">
        <v>108</v>
      </c>
      <c r="B395" s="242" t="s">
        <v>672</v>
      </c>
      <c r="C395" s="249" t="s">
        <v>219</v>
      </c>
      <c r="D395" s="243" t="s">
        <v>187</v>
      </c>
      <c r="E395" s="244">
        <v>21.61</v>
      </c>
      <c r="F395" s="245"/>
      <c r="G395" s="246">
        <f>ROUND(E395*F395,2)</f>
        <v>0</v>
      </c>
      <c r="H395" s="231"/>
      <c r="I395" s="230">
        <f>ROUND(E395*H395,2)</f>
        <v>0</v>
      </c>
      <c r="J395" s="231"/>
      <c r="K395" s="230">
        <f>ROUND(E395*J395,2)</f>
        <v>0</v>
      </c>
      <c r="L395" s="230">
        <v>21</v>
      </c>
      <c r="M395" s="230">
        <f>G395*(1+L395/100)</f>
        <v>0</v>
      </c>
      <c r="N395" s="229">
        <v>0</v>
      </c>
      <c r="O395" s="229">
        <f>ROUND(E395*N395,2)</f>
        <v>0</v>
      </c>
      <c r="P395" s="229">
        <v>0</v>
      </c>
      <c r="Q395" s="229">
        <f>ROUND(E395*P395,2)</f>
        <v>0</v>
      </c>
      <c r="R395" s="230"/>
      <c r="S395" s="230" t="s">
        <v>233</v>
      </c>
      <c r="T395" s="230" t="s">
        <v>234</v>
      </c>
      <c r="U395" s="230">
        <v>0</v>
      </c>
      <c r="V395" s="230">
        <f>ROUND(E395*U395,2)</f>
        <v>0</v>
      </c>
      <c r="W395" s="230"/>
      <c r="X395" s="230" t="s">
        <v>220</v>
      </c>
      <c r="Y395" s="230" t="s">
        <v>160</v>
      </c>
      <c r="Z395" s="210"/>
      <c r="AA395" s="210"/>
      <c r="AB395" s="210"/>
      <c r="AC395" s="210"/>
      <c r="AD395" s="210"/>
      <c r="AE395" s="210"/>
      <c r="AF395" s="210"/>
      <c r="AG395" s="210" t="s">
        <v>235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2" x14ac:dyDescent="0.2">
      <c r="A396" s="227"/>
      <c r="B396" s="228"/>
      <c r="C396" s="267" t="s">
        <v>673</v>
      </c>
      <c r="D396" s="258"/>
      <c r="E396" s="259"/>
      <c r="F396" s="230"/>
      <c r="G396" s="230"/>
      <c r="H396" s="230"/>
      <c r="I396" s="230"/>
      <c r="J396" s="230"/>
      <c r="K396" s="230"/>
      <c r="L396" s="230"/>
      <c r="M396" s="230"/>
      <c r="N396" s="229"/>
      <c r="O396" s="229"/>
      <c r="P396" s="229"/>
      <c r="Q396" s="229"/>
      <c r="R396" s="230"/>
      <c r="S396" s="230"/>
      <c r="T396" s="230"/>
      <c r="U396" s="230"/>
      <c r="V396" s="230"/>
      <c r="W396" s="230"/>
      <c r="X396" s="230"/>
      <c r="Y396" s="230"/>
      <c r="Z396" s="210"/>
      <c r="AA396" s="210"/>
      <c r="AB396" s="210"/>
      <c r="AC396" s="210"/>
      <c r="AD396" s="210"/>
      <c r="AE396" s="210"/>
      <c r="AF396" s="210"/>
      <c r="AG396" s="210" t="s">
        <v>191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">
      <c r="A397" s="227"/>
      <c r="B397" s="228"/>
      <c r="C397" s="267" t="s">
        <v>674</v>
      </c>
      <c r="D397" s="258"/>
      <c r="E397" s="259"/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191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27"/>
      <c r="B398" s="228"/>
      <c r="C398" s="267" t="s">
        <v>675</v>
      </c>
      <c r="D398" s="258"/>
      <c r="E398" s="259">
        <v>21.61</v>
      </c>
      <c r="F398" s="230"/>
      <c r="G398" s="230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191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41">
        <v>109</v>
      </c>
      <c r="B399" s="242" t="s">
        <v>676</v>
      </c>
      <c r="C399" s="249" t="s">
        <v>186</v>
      </c>
      <c r="D399" s="243" t="s">
        <v>187</v>
      </c>
      <c r="E399" s="244">
        <v>166.86699999999999</v>
      </c>
      <c r="F399" s="245"/>
      <c r="G399" s="246">
        <f>ROUND(E399*F399,2)</f>
        <v>0</v>
      </c>
      <c r="H399" s="231"/>
      <c r="I399" s="230">
        <f>ROUND(E399*H399,2)</f>
        <v>0</v>
      </c>
      <c r="J399" s="231"/>
      <c r="K399" s="230">
        <f>ROUND(E399*J399,2)</f>
        <v>0</v>
      </c>
      <c r="L399" s="230">
        <v>21</v>
      </c>
      <c r="M399" s="230">
        <f>G399*(1+L399/100)</f>
        <v>0</v>
      </c>
      <c r="N399" s="229">
        <v>4.0000000000000002E-4</v>
      </c>
      <c r="O399" s="229">
        <f>ROUND(E399*N399,2)</f>
        <v>7.0000000000000007E-2</v>
      </c>
      <c r="P399" s="229">
        <v>0</v>
      </c>
      <c r="Q399" s="229">
        <f>ROUND(E399*P399,2)</f>
        <v>0</v>
      </c>
      <c r="R399" s="230"/>
      <c r="S399" s="230" t="s">
        <v>233</v>
      </c>
      <c r="T399" s="230" t="s">
        <v>234</v>
      </c>
      <c r="U399" s="230">
        <v>0</v>
      </c>
      <c r="V399" s="230">
        <f>ROUND(E399*U399,2)</f>
        <v>0</v>
      </c>
      <c r="W399" s="230"/>
      <c r="X399" s="230" t="s">
        <v>188</v>
      </c>
      <c r="Y399" s="230" t="s">
        <v>160</v>
      </c>
      <c r="Z399" s="210"/>
      <c r="AA399" s="210"/>
      <c r="AB399" s="210"/>
      <c r="AC399" s="210"/>
      <c r="AD399" s="210"/>
      <c r="AE399" s="210"/>
      <c r="AF399" s="210"/>
      <c r="AG399" s="210" t="s">
        <v>189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2" x14ac:dyDescent="0.2">
      <c r="A400" s="227"/>
      <c r="B400" s="228"/>
      <c r="C400" s="267" t="s">
        <v>677</v>
      </c>
      <c r="D400" s="258"/>
      <c r="E400" s="259"/>
      <c r="F400" s="230"/>
      <c r="G400" s="230"/>
      <c r="H400" s="230"/>
      <c r="I400" s="230"/>
      <c r="J400" s="230"/>
      <c r="K400" s="230"/>
      <c r="L400" s="230"/>
      <c r="M400" s="230"/>
      <c r="N400" s="229"/>
      <c r="O400" s="229"/>
      <c r="P400" s="229"/>
      <c r="Q400" s="229"/>
      <c r="R400" s="230"/>
      <c r="S400" s="230"/>
      <c r="T400" s="230"/>
      <c r="U400" s="230"/>
      <c r="V400" s="230"/>
      <c r="W400" s="230"/>
      <c r="X400" s="230"/>
      <c r="Y400" s="230"/>
      <c r="Z400" s="210"/>
      <c r="AA400" s="210"/>
      <c r="AB400" s="210"/>
      <c r="AC400" s="210"/>
      <c r="AD400" s="210"/>
      <c r="AE400" s="210"/>
      <c r="AF400" s="210"/>
      <c r="AG400" s="210" t="s">
        <v>191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27"/>
      <c r="B401" s="228"/>
      <c r="C401" s="267" t="s">
        <v>678</v>
      </c>
      <c r="D401" s="258"/>
      <c r="E401" s="259"/>
      <c r="F401" s="230"/>
      <c r="G401" s="230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191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27"/>
      <c r="B402" s="228"/>
      <c r="C402" s="267" t="s">
        <v>679</v>
      </c>
      <c r="D402" s="258"/>
      <c r="E402" s="259">
        <v>166.86699999999999</v>
      </c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191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ht="22.5" outlineLevel="1" x14ac:dyDescent="0.2">
      <c r="A403" s="241">
        <v>110</v>
      </c>
      <c r="B403" s="242" t="s">
        <v>680</v>
      </c>
      <c r="C403" s="249" t="s">
        <v>681</v>
      </c>
      <c r="D403" s="243" t="s">
        <v>187</v>
      </c>
      <c r="E403" s="244">
        <v>29</v>
      </c>
      <c r="F403" s="245"/>
      <c r="G403" s="246">
        <f>ROUND(E403*F403,2)</f>
        <v>0</v>
      </c>
      <c r="H403" s="231"/>
      <c r="I403" s="230">
        <f>ROUND(E403*H403,2)</f>
        <v>0</v>
      </c>
      <c r="J403" s="231"/>
      <c r="K403" s="230">
        <f>ROUND(E403*J403,2)</f>
        <v>0</v>
      </c>
      <c r="L403" s="230">
        <v>21</v>
      </c>
      <c r="M403" s="230">
        <f>G403*(1+L403/100)</f>
        <v>0</v>
      </c>
      <c r="N403" s="229">
        <v>0</v>
      </c>
      <c r="O403" s="229">
        <f>ROUND(E403*N403,2)</f>
        <v>0</v>
      </c>
      <c r="P403" s="229">
        <v>0</v>
      </c>
      <c r="Q403" s="229">
        <f>ROUND(E403*P403,2)</f>
        <v>0</v>
      </c>
      <c r="R403" s="230"/>
      <c r="S403" s="230" t="s">
        <v>233</v>
      </c>
      <c r="T403" s="230" t="s">
        <v>234</v>
      </c>
      <c r="U403" s="230">
        <v>0</v>
      </c>
      <c r="V403" s="230">
        <f>ROUND(E403*U403,2)</f>
        <v>0</v>
      </c>
      <c r="W403" s="230"/>
      <c r="X403" s="230" t="s">
        <v>220</v>
      </c>
      <c r="Y403" s="230" t="s">
        <v>160</v>
      </c>
      <c r="Z403" s="210"/>
      <c r="AA403" s="210"/>
      <c r="AB403" s="210"/>
      <c r="AC403" s="210"/>
      <c r="AD403" s="210"/>
      <c r="AE403" s="210"/>
      <c r="AF403" s="210"/>
      <c r="AG403" s="210" t="s">
        <v>235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2" x14ac:dyDescent="0.2">
      <c r="A404" s="227"/>
      <c r="B404" s="228"/>
      <c r="C404" s="267" t="s">
        <v>682</v>
      </c>
      <c r="D404" s="258"/>
      <c r="E404" s="259"/>
      <c r="F404" s="230"/>
      <c r="G404" s="230"/>
      <c r="H404" s="230"/>
      <c r="I404" s="230"/>
      <c r="J404" s="230"/>
      <c r="K404" s="230"/>
      <c r="L404" s="230"/>
      <c r="M404" s="230"/>
      <c r="N404" s="229"/>
      <c r="O404" s="229"/>
      <c r="P404" s="229"/>
      <c r="Q404" s="229"/>
      <c r="R404" s="230"/>
      <c r="S404" s="230"/>
      <c r="T404" s="230"/>
      <c r="U404" s="230"/>
      <c r="V404" s="230"/>
      <c r="W404" s="230"/>
      <c r="X404" s="230"/>
      <c r="Y404" s="230"/>
      <c r="Z404" s="210"/>
      <c r="AA404" s="210"/>
      <c r="AB404" s="210"/>
      <c r="AC404" s="210"/>
      <c r="AD404" s="210"/>
      <c r="AE404" s="210"/>
      <c r="AF404" s="210"/>
      <c r="AG404" s="210" t="s">
        <v>191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27"/>
      <c r="B405" s="228"/>
      <c r="C405" s="267" t="s">
        <v>683</v>
      </c>
      <c r="D405" s="258"/>
      <c r="E405" s="259"/>
      <c r="F405" s="230"/>
      <c r="G405" s="230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30"/>
      <c r="Z405" s="210"/>
      <c r="AA405" s="210"/>
      <c r="AB405" s="210"/>
      <c r="AC405" s="210"/>
      <c r="AD405" s="210"/>
      <c r="AE405" s="210"/>
      <c r="AF405" s="210"/>
      <c r="AG405" s="210" t="s">
        <v>191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27"/>
      <c r="B406" s="228"/>
      <c r="C406" s="267" t="s">
        <v>684</v>
      </c>
      <c r="D406" s="258"/>
      <c r="E406" s="259">
        <v>29</v>
      </c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191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60">
        <v>111</v>
      </c>
      <c r="B407" s="261" t="s">
        <v>685</v>
      </c>
      <c r="C407" s="266" t="s">
        <v>686</v>
      </c>
      <c r="D407" s="262" t="s">
        <v>187</v>
      </c>
      <c r="E407" s="263">
        <v>29</v>
      </c>
      <c r="F407" s="264"/>
      <c r="G407" s="265">
        <f>ROUND(E407*F407,2)</f>
        <v>0</v>
      </c>
      <c r="H407" s="231"/>
      <c r="I407" s="230">
        <f>ROUND(E407*H407,2)</f>
        <v>0</v>
      </c>
      <c r="J407" s="231"/>
      <c r="K407" s="230">
        <f>ROUND(E407*J407,2)</f>
        <v>0</v>
      </c>
      <c r="L407" s="230">
        <v>21</v>
      </c>
      <c r="M407" s="230">
        <f>G407*(1+L407/100)</f>
        <v>0</v>
      </c>
      <c r="N407" s="229">
        <v>2.8500000000000001E-3</v>
      </c>
      <c r="O407" s="229">
        <f>ROUND(E407*N407,2)</f>
        <v>0.08</v>
      </c>
      <c r="P407" s="229">
        <v>0</v>
      </c>
      <c r="Q407" s="229">
        <f>ROUND(E407*P407,2)</f>
        <v>0</v>
      </c>
      <c r="R407" s="230"/>
      <c r="S407" s="230" t="s">
        <v>233</v>
      </c>
      <c r="T407" s="230" t="s">
        <v>234</v>
      </c>
      <c r="U407" s="230">
        <v>0</v>
      </c>
      <c r="V407" s="230">
        <f>ROUND(E407*U407,2)</f>
        <v>0</v>
      </c>
      <c r="W407" s="230"/>
      <c r="X407" s="230" t="s">
        <v>188</v>
      </c>
      <c r="Y407" s="230" t="s">
        <v>160</v>
      </c>
      <c r="Z407" s="210"/>
      <c r="AA407" s="210"/>
      <c r="AB407" s="210"/>
      <c r="AC407" s="210"/>
      <c r="AD407" s="210"/>
      <c r="AE407" s="210"/>
      <c r="AF407" s="210"/>
      <c r="AG407" s="210" t="s">
        <v>189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41">
        <v>112</v>
      </c>
      <c r="B408" s="242" t="s">
        <v>687</v>
      </c>
      <c r="C408" s="249" t="s">
        <v>688</v>
      </c>
      <c r="D408" s="243" t="s">
        <v>246</v>
      </c>
      <c r="E408" s="244">
        <v>14.406000000000001</v>
      </c>
      <c r="F408" s="245"/>
      <c r="G408" s="246">
        <f>ROUND(E408*F408,2)</f>
        <v>0</v>
      </c>
      <c r="H408" s="231"/>
      <c r="I408" s="230">
        <f>ROUND(E408*H408,2)</f>
        <v>0</v>
      </c>
      <c r="J408" s="231"/>
      <c r="K408" s="230">
        <f>ROUND(E408*J408,2)</f>
        <v>0</v>
      </c>
      <c r="L408" s="230">
        <v>21</v>
      </c>
      <c r="M408" s="230">
        <f>G408*(1+L408/100)</f>
        <v>0</v>
      </c>
      <c r="N408" s="229">
        <v>0.12</v>
      </c>
      <c r="O408" s="229">
        <f>ROUND(E408*N408,2)</f>
        <v>1.73</v>
      </c>
      <c r="P408" s="229">
        <v>2.4900000000000002</v>
      </c>
      <c r="Q408" s="229">
        <f>ROUND(E408*P408,2)</f>
        <v>35.869999999999997</v>
      </c>
      <c r="R408" s="230"/>
      <c r="S408" s="230" t="s">
        <v>233</v>
      </c>
      <c r="T408" s="230" t="s">
        <v>234</v>
      </c>
      <c r="U408" s="230">
        <v>0</v>
      </c>
      <c r="V408" s="230">
        <f>ROUND(E408*U408,2)</f>
        <v>0</v>
      </c>
      <c r="W408" s="230"/>
      <c r="X408" s="230" t="s">
        <v>220</v>
      </c>
      <c r="Y408" s="230" t="s">
        <v>160</v>
      </c>
      <c r="Z408" s="210"/>
      <c r="AA408" s="210"/>
      <c r="AB408" s="210"/>
      <c r="AC408" s="210"/>
      <c r="AD408" s="210"/>
      <c r="AE408" s="210"/>
      <c r="AF408" s="210"/>
      <c r="AG408" s="210" t="s">
        <v>235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2" x14ac:dyDescent="0.2">
      <c r="A409" s="227"/>
      <c r="B409" s="228"/>
      <c r="C409" s="267" t="s">
        <v>689</v>
      </c>
      <c r="D409" s="258"/>
      <c r="E409" s="259"/>
      <c r="F409" s="230"/>
      <c r="G409" s="230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30"/>
      <c r="Z409" s="210"/>
      <c r="AA409" s="210"/>
      <c r="AB409" s="210"/>
      <c r="AC409" s="210"/>
      <c r="AD409" s="210"/>
      <c r="AE409" s="210"/>
      <c r="AF409" s="210"/>
      <c r="AG409" s="210" t="s">
        <v>191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27"/>
      <c r="B410" s="228"/>
      <c r="C410" s="267" t="s">
        <v>690</v>
      </c>
      <c r="D410" s="258"/>
      <c r="E410" s="259">
        <v>14.406000000000001</v>
      </c>
      <c r="F410" s="230"/>
      <c r="G410" s="230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191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22.5" outlineLevel="1" x14ac:dyDescent="0.2">
      <c r="A411" s="241">
        <v>113</v>
      </c>
      <c r="B411" s="242" t="s">
        <v>691</v>
      </c>
      <c r="C411" s="249" t="s">
        <v>692</v>
      </c>
      <c r="D411" s="243" t="s">
        <v>187</v>
      </c>
      <c r="E411" s="244">
        <v>72</v>
      </c>
      <c r="F411" s="245"/>
      <c r="G411" s="246">
        <f>ROUND(E411*F411,2)</f>
        <v>0</v>
      </c>
      <c r="H411" s="231"/>
      <c r="I411" s="230">
        <f>ROUND(E411*H411,2)</f>
        <v>0</v>
      </c>
      <c r="J411" s="231"/>
      <c r="K411" s="230">
        <f>ROUND(E411*J411,2)</f>
        <v>0</v>
      </c>
      <c r="L411" s="230">
        <v>21</v>
      </c>
      <c r="M411" s="230">
        <f>G411*(1+L411/100)</f>
        <v>0</v>
      </c>
      <c r="N411" s="229">
        <v>9.0000000000000006E-5</v>
      </c>
      <c r="O411" s="229">
        <f>ROUND(E411*N411,2)</f>
        <v>0.01</v>
      </c>
      <c r="P411" s="229">
        <v>4.2000000000000003E-2</v>
      </c>
      <c r="Q411" s="229">
        <f>ROUND(E411*P411,2)</f>
        <v>3.02</v>
      </c>
      <c r="R411" s="230"/>
      <c r="S411" s="230" t="s">
        <v>233</v>
      </c>
      <c r="T411" s="230" t="s">
        <v>234</v>
      </c>
      <c r="U411" s="230">
        <v>0</v>
      </c>
      <c r="V411" s="230">
        <f>ROUND(E411*U411,2)</f>
        <v>0</v>
      </c>
      <c r="W411" s="230"/>
      <c r="X411" s="230" t="s">
        <v>220</v>
      </c>
      <c r="Y411" s="230" t="s">
        <v>160</v>
      </c>
      <c r="Z411" s="210"/>
      <c r="AA411" s="210"/>
      <c r="AB411" s="210"/>
      <c r="AC411" s="210"/>
      <c r="AD411" s="210"/>
      <c r="AE411" s="210"/>
      <c r="AF411" s="210"/>
      <c r="AG411" s="210" t="s">
        <v>235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2" x14ac:dyDescent="0.2">
      <c r="A412" s="227"/>
      <c r="B412" s="228"/>
      <c r="C412" s="267" t="s">
        <v>264</v>
      </c>
      <c r="D412" s="258"/>
      <c r="E412" s="259"/>
      <c r="F412" s="230"/>
      <c r="G412" s="230"/>
      <c r="H412" s="230"/>
      <c r="I412" s="230"/>
      <c r="J412" s="230"/>
      <c r="K412" s="230"/>
      <c r="L412" s="230"/>
      <c r="M412" s="230"/>
      <c r="N412" s="229"/>
      <c r="O412" s="229"/>
      <c r="P412" s="229"/>
      <c r="Q412" s="229"/>
      <c r="R412" s="230"/>
      <c r="S412" s="230"/>
      <c r="T412" s="230"/>
      <c r="U412" s="230"/>
      <c r="V412" s="230"/>
      <c r="W412" s="230"/>
      <c r="X412" s="230"/>
      <c r="Y412" s="230"/>
      <c r="Z412" s="210"/>
      <c r="AA412" s="210"/>
      <c r="AB412" s="210"/>
      <c r="AC412" s="210"/>
      <c r="AD412" s="210"/>
      <c r="AE412" s="210"/>
      <c r="AF412" s="210"/>
      <c r="AG412" s="210" t="s">
        <v>191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27"/>
      <c r="B413" s="228"/>
      <c r="C413" s="267" t="s">
        <v>265</v>
      </c>
      <c r="D413" s="258"/>
      <c r="E413" s="259">
        <v>72</v>
      </c>
      <c r="F413" s="230"/>
      <c r="G413" s="230"/>
      <c r="H413" s="230"/>
      <c r="I413" s="230"/>
      <c r="J413" s="230"/>
      <c r="K413" s="230"/>
      <c r="L413" s="230"/>
      <c r="M413" s="230"/>
      <c r="N413" s="229"/>
      <c r="O413" s="229"/>
      <c r="P413" s="229"/>
      <c r="Q413" s="229"/>
      <c r="R413" s="230"/>
      <c r="S413" s="230"/>
      <c r="T413" s="230"/>
      <c r="U413" s="230"/>
      <c r="V413" s="230"/>
      <c r="W413" s="230"/>
      <c r="X413" s="230"/>
      <c r="Y413" s="230"/>
      <c r="Z413" s="210"/>
      <c r="AA413" s="210"/>
      <c r="AB413" s="210"/>
      <c r="AC413" s="210"/>
      <c r="AD413" s="210"/>
      <c r="AE413" s="210"/>
      <c r="AF413" s="210"/>
      <c r="AG413" s="210" t="s">
        <v>191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ht="22.5" outlineLevel="1" x14ac:dyDescent="0.2">
      <c r="A414" s="241">
        <v>114</v>
      </c>
      <c r="B414" s="242" t="s">
        <v>693</v>
      </c>
      <c r="C414" s="249" t="s">
        <v>694</v>
      </c>
      <c r="D414" s="243" t="s">
        <v>187</v>
      </c>
      <c r="E414" s="244">
        <v>14.35</v>
      </c>
      <c r="F414" s="245"/>
      <c r="G414" s="246">
        <f>ROUND(E414*F414,2)</f>
        <v>0</v>
      </c>
      <c r="H414" s="231"/>
      <c r="I414" s="230">
        <f>ROUND(E414*H414,2)</f>
        <v>0</v>
      </c>
      <c r="J414" s="231"/>
      <c r="K414" s="230">
        <f>ROUND(E414*J414,2)</f>
        <v>0</v>
      </c>
      <c r="L414" s="230">
        <v>21</v>
      </c>
      <c r="M414" s="230">
        <f>G414*(1+L414/100)</f>
        <v>0</v>
      </c>
      <c r="N414" s="229">
        <v>7.6000000000000004E-4</v>
      </c>
      <c r="O414" s="229">
        <f>ROUND(E414*N414,2)</f>
        <v>0.01</v>
      </c>
      <c r="P414" s="229">
        <v>2.0999999999999999E-3</v>
      </c>
      <c r="Q414" s="229">
        <f>ROUND(E414*P414,2)</f>
        <v>0.03</v>
      </c>
      <c r="R414" s="230"/>
      <c r="S414" s="230" t="s">
        <v>233</v>
      </c>
      <c r="T414" s="230" t="s">
        <v>234</v>
      </c>
      <c r="U414" s="230">
        <v>0</v>
      </c>
      <c r="V414" s="230">
        <f>ROUND(E414*U414,2)</f>
        <v>0</v>
      </c>
      <c r="W414" s="230"/>
      <c r="X414" s="230" t="s">
        <v>220</v>
      </c>
      <c r="Y414" s="230" t="s">
        <v>160</v>
      </c>
      <c r="Z414" s="210"/>
      <c r="AA414" s="210"/>
      <c r="AB414" s="210"/>
      <c r="AC414" s="210"/>
      <c r="AD414" s="210"/>
      <c r="AE414" s="210"/>
      <c r="AF414" s="210"/>
      <c r="AG414" s="210" t="s">
        <v>235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2" x14ac:dyDescent="0.2">
      <c r="A415" s="227"/>
      <c r="B415" s="228"/>
      <c r="C415" s="267" t="s">
        <v>695</v>
      </c>
      <c r="D415" s="258"/>
      <c r="E415" s="259"/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191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27"/>
      <c r="B416" s="228"/>
      <c r="C416" s="267" t="s">
        <v>696</v>
      </c>
      <c r="D416" s="258"/>
      <c r="E416" s="259"/>
      <c r="F416" s="230"/>
      <c r="G416" s="230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191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ht="22.5" outlineLevel="3" x14ac:dyDescent="0.2">
      <c r="A417" s="227"/>
      <c r="B417" s="228"/>
      <c r="C417" s="267" t="s">
        <v>697</v>
      </c>
      <c r="D417" s="258"/>
      <c r="E417" s="259"/>
      <c r="F417" s="230"/>
      <c r="G417" s="230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191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27"/>
      <c r="B418" s="228"/>
      <c r="C418" s="267" t="s">
        <v>698</v>
      </c>
      <c r="D418" s="258"/>
      <c r="E418" s="259">
        <v>14.35</v>
      </c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191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x14ac:dyDescent="0.2">
      <c r="A419" s="234" t="s">
        <v>152</v>
      </c>
      <c r="B419" s="235" t="s">
        <v>111</v>
      </c>
      <c r="C419" s="248" t="s">
        <v>112</v>
      </c>
      <c r="D419" s="236"/>
      <c r="E419" s="237"/>
      <c r="F419" s="238"/>
      <c r="G419" s="239">
        <f>SUMIF(AG420:AG449,"&lt;&gt;NOR",G420:G449)</f>
        <v>0</v>
      </c>
      <c r="H419" s="233"/>
      <c r="I419" s="233">
        <f>SUM(I420:I449)</f>
        <v>0</v>
      </c>
      <c r="J419" s="233"/>
      <c r="K419" s="233">
        <f>SUM(K420:K449)</f>
        <v>0</v>
      </c>
      <c r="L419" s="233"/>
      <c r="M419" s="233">
        <f>SUM(M420:M449)</f>
        <v>0</v>
      </c>
      <c r="N419" s="232"/>
      <c r="O419" s="232">
        <f>SUM(O420:O449)</f>
        <v>0</v>
      </c>
      <c r="P419" s="232"/>
      <c r="Q419" s="232">
        <f>SUM(Q420:Q449)</f>
        <v>0</v>
      </c>
      <c r="R419" s="233"/>
      <c r="S419" s="233"/>
      <c r="T419" s="233"/>
      <c r="U419" s="233"/>
      <c r="V419" s="233">
        <f>SUM(V420:V449)</f>
        <v>0</v>
      </c>
      <c r="W419" s="233"/>
      <c r="X419" s="233"/>
      <c r="Y419" s="233"/>
      <c r="AG419" t="s">
        <v>153</v>
      </c>
    </row>
    <row r="420" spans="1:60" ht="22.5" outlineLevel="1" x14ac:dyDescent="0.2">
      <c r="A420" s="241">
        <v>115</v>
      </c>
      <c r="B420" s="242" t="s">
        <v>699</v>
      </c>
      <c r="C420" s="249" t="s">
        <v>700</v>
      </c>
      <c r="D420" s="243" t="s">
        <v>284</v>
      </c>
      <c r="E420" s="244">
        <v>275.82400000000001</v>
      </c>
      <c r="F420" s="245"/>
      <c r="G420" s="246">
        <f>ROUND(E420*F420,2)</f>
        <v>0</v>
      </c>
      <c r="H420" s="231"/>
      <c r="I420" s="230">
        <f>ROUND(E420*H420,2)</f>
        <v>0</v>
      </c>
      <c r="J420" s="231"/>
      <c r="K420" s="230">
        <f>ROUND(E420*J420,2)</f>
        <v>0</v>
      </c>
      <c r="L420" s="230">
        <v>21</v>
      </c>
      <c r="M420" s="230">
        <f>G420*(1+L420/100)</f>
        <v>0</v>
      </c>
      <c r="N420" s="229">
        <v>0</v>
      </c>
      <c r="O420" s="229">
        <f>ROUND(E420*N420,2)</f>
        <v>0</v>
      </c>
      <c r="P420" s="229">
        <v>0</v>
      </c>
      <c r="Q420" s="229">
        <f>ROUND(E420*P420,2)</f>
        <v>0</v>
      </c>
      <c r="R420" s="230"/>
      <c r="S420" s="230" t="s">
        <v>233</v>
      </c>
      <c r="T420" s="230" t="s">
        <v>234</v>
      </c>
      <c r="U420" s="230">
        <v>0</v>
      </c>
      <c r="V420" s="230">
        <f>ROUND(E420*U420,2)</f>
        <v>0</v>
      </c>
      <c r="W420" s="230"/>
      <c r="X420" s="230" t="s">
        <v>220</v>
      </c>
      <c r="Y420" s="230" t="s">
        <v>160</v>
      </c>
      <c r="Z420" s="210"/>
      <c r="AA420" s="210"/>
      <c r="AB420" s="210"/>
      <c r="AC420" s="210"/>
      <c r="AD420" s="210"/>
      <c r="AE420" s="210"/>
      <c r="AF420" s="210"/>
      <c r="AG420" s="210" t="s">
        <v>235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2" x14ac:dyDescent="0.2">
      <c r="A421" s="227"/>
      <c r="B421" s="228"/>
      <c r="C421" s="267" t="s">
        <v>701</v>
      </c>
      <c r="D421" s="258"/>
      <c r="E421" s="259"/>
      <c r="F421" s="230"/>
      <c r="G421" s="230"/>
      <c r="H421" s="230"/>
      <c r="I421" s="230"/>
      <c r="J421" s="230"/>
      <c r="K421" s="230"/>
      <c r="L421" s="230"/>
      <c r="M421" s="230"/>
      <c r="N421" s="229"/>
      <c r="O421" s="229"/>
      <c r="P421" s="229"/>
      <c r="Q421" s="229"/>
      <c r="R421" s="230"/>
      <c r="S421" s="230"/>
      <c r="T421" s="230"/>
      <c r="U421" s="230"/>
      <c r="V421" s="230"/>
      <c r="W421" s="230"/>
      <c r="X421" s="230"/>
      <c r="Y421" s="230"/>
      <c r="Z421" s="210"/>
      <c r="AA421" s="210"/>
      <c r="AB421" s="210"/>
      <c r="AC421" s="210"/>
      <c r="AD421" s="210"/>
      <c r="AE421" s="210"/>
      <c r="AF421" s="210"/>
      <c r="AG421" s="210" t="s">
        <v>191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ht="22.5" outlineLevel="3" x14ac:dyDescent="0.2">
      <c r="A422" s="227"/>
      <c r="B422" s="228"/>
      <c r="C422" s="267" t="s">
        <v>702</v>
      </c>
      <c r="D422" s="258"/>
      <c r="E422" s="259"/>
      <c r="F422" s="230"/>
      <c r="G422" s="230"/>
      <c r="H422" s="230"/>
      <c r="I422" s="230"/>
      <c r="J422" s="230"/>
      <c r="K422" s="230"/>
      <c r="L422" s="230"/>
      <c r="M422" s="230"/>
      <c r="N422" s="229"/>
      <c r="O422" s="229"/>
      <c r="P422" s="229"/>
      <c r="Q422" s="229"/>
      <c r="R422" s="230"/>
      <c r="S422" s="230"/>
      <c r="T422" s="230"/>
      <c r="U422" s="230"/>
      <c r="V422" s="230"/>
      <c r="W422" s="230"/>
      <c r="X422" s="230"/>
      <c r="Y422" s="230"/>
      <c r="Z422" s="210"/>
      <c r="AA422" s="210"/>
      <c r="AB422" s="210"/>
      <c r="AC422" s="210"/>
      <c r="AD422" s="210"/>
      <c r="AE422" s="210"/>
      <c r="AF422" s="210"/>
      <c r="AG422" s="210" t="s">
        <v>191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27"/>
      <c r="B423" s="228"/>
      <c r="C423" s="267" t="s">
        <v>703</v>
      </c>
      <c r="D423" s="258"/>
      <c r="E423" s="259"/>
      <c r="F423" s="230"/>
      <c r="G423" s="230"/>
      <c r="H423" s="230"/>
      <c r="I423" s="230"/>
      <c r="J423" s="230"/>
      <c r="K423" s="230"/>
      <c r="L423" s="230"/>
      <c r="M423" s="230"/>
      <c r="N423" s="229"/>
      <c r="O423" s="229"/>
      <c r="P423" s="229"/>
      <c r="Q423" s="229"/>
      <c r="R423" s="230"/>
      <c r="S423" s="230"/>
      <c r="T423" s="230"/>
      <c r="U423" s="230"/>
      <c r="V423" s="230"/>
      <c r="W423" s="230"/>
      <c r="X423" s="230"/>
      <c r="Y423" s="230"/>
      <c r="Z423" s="210"/>
      <c r="AA423" s="210"/>
      <c r="AB423" s="210"/>
      <c r="AC423" s="210"/>
      <c r="AD423" s="210"/>
      <c r="AE423" s="210"/>
      <c r="AF423" s="210"/>
      <c r="AG423" s="210" t="s">
        <v>191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">
      <c r="A424" s="227"/>
      <c r="B424" s="228"/>
      <c r="C424" s="267" t="s">
        <v>704</v>
      </c>
      <c r="D424" s="258"/>
      <c r="E424" s="259"/>
      <c r="F424" s="230"/>
      <c r="G424" s="230"/>
      <c r="H424" s="230"/>
      <c r="I424" s="230"/>
      <c r="J424" s="230"/>
      <c r="K424" s="230"/>
      <c r="L424" s="230"/>
      <c r="M424" s="230"/>
      <c r="N424" s="229"/>
      <c r="O424" s="229"/>
      <c r="P424" s="229"/>
      <c r="Q424" s="229"/>
      <c r="R424" s="230"/>
      <c r="S424" s="230"/>
      <c r="T424" s="230"/>
      <c r="U424" s="230"/>
      <c r="V424" s="230"/>
      <c r="W424" s="230"/>
      <c r="X424" s="230"/>
      <c r="Y424" s="230"/>
      <c r="Z424" s="210"/>
      <c r="AA424" s="210"/>
      <c r="AB424" s="210"/>
      <c r="AC424" s="210"/>
      <c r="AD424" s="210"/>
      <c r="AE424" s="210"/>
      <c r="AF424" s="210"/>
      <c r="AG424" s="210" t="s">
        <v>191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">
      <c r="A425" s="227"/>
      <c r="B425" s="228"/>
      <c r="C425" s="267" t="s">
        <v>705</v>
      </c>
      <c r="D425" s="258"/>
      <c r="E425" s="259"/>
      <c r="F425" s="230"/>
      <c r="G425" s="230"/>
      <c r="H425" s="230"/>
      <c r="I425" s="230"/>
      <c r="J425" s="230"/>
      <c r="K425" s="230"/>
      <c r="L425" s="230"/>
      <c r="M425" s="230"/>
      <c r="N425" s="229"/>
      <c r="O425" s="229"/>
      <c r="P425" s="229"/>
      <c r="Q425" s="229"/>
      <c r="R425" s="230"/>
      <c r="S425" s="230"/>
      <c r="T425" s="230"/>
      <c r="U425" s="230"/>
      <c r="V425" s="230"/>
      <c r="W425" s="230"/>
      <c r="X425" s="230"/>
      <c r="Y425" s="230"/>
      <c r="Z425" s="210"/>
      <c r="AA425" s="210"/>
      <c r="AB425" s="210"/>
      <c r="AC425" s="210"/>
      <c r="AD425" s="210"/>
      <c r="AE425" s="210"/>
      <c r="AF425" s="210"/>
      <c r="AG425" s="210" t="s">
        <v>191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">
      <c r="A426" s="227"/>
      <c r="B426" s="228"/>
      <c r="C426" s="267" t="s">
        <v>706</v>
      </c>
      <c r="D426" s="258"/>
      <c r="E426" s="259"/>
      <c r="F426" s="230"/>
      <c r="G426" s="230"/>
      <c r="H426" s="230"/>
      <c r="I426" s="230"/>
      <c r="J426" s="230"/>
      <c r="K426" s="230"/>
      <c r="L426" s="230"/>
      <c r="M426" s="230"/>
      <c r="N426" s="229"/>
      <c r="O426" s="229"/>
      <c r="P426" s="229"/>
      <c r="Q426" s="229"/>
      <c r="R426" s="230"/>
      <c r="S426" s="230"/>
      <c r="T426" s="230"/>
      <c r="U426" s="230"/>
      <c r="V426" s="230"/>
      <c r="W426" s="230"/>
      <c r="X426" s="230"/>
      <c r="Y426" s="230"/>
      <c r="Z426" s="210"/>
      <c r="AA426" s="210"/>
      <c r="AB426" s="210"/>
      <c r="AC426" s="210"/>
      <c r="AD426" s="210"/>
      <c r="AE426" s="210"/>
      <c r="AF426" s="210"/>
      <c r="AG426" s="210" t="s">
        <v>191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27"/>
      <c r="B427" s="228"/>
      <c r="C427" s="267" t="s">
        <v>707</v>
      </c>
      <c r="D427" s="258"/>
      <c r="E427" s="259"/>
      <c r="F427" s="230"/>
      <c r="G427" s="230"/>
      <c r="H427" s="230"/>
      <c r="I427" s="230"/>
      <c r="J427" s="230"/>
      <c r="K427" s="230"/>
      <c r="L427" s="230"/>
      <c r="M427" s="230"/>
      <c r="N427" s="229"/>
      <c r="O427" s="229"/>
      <c r="P427" s="229"/>
      <c r="Q427" s="229"/>
      <c r="R427" s="230"/>
      <c r="S427" s="230"/>
      <c r="T427" s="230"/>
      <c r="U427" s="230"/>
      <c r="V427" s="230"/>
      <c r="W427" s="230"/>
      <c r="X427" s="230"/>
      <c r="Y427" s="230"/>
      <c r="Z427" s="210"/>
      <c r="AA427" s="210"/>
      <c r="AB427" s="210"/>
      <c r="AC427" s="210"/>
      <c r="AD427" s="210"/>
      <c r="AE427" s="210"/>
      <c r="AF427" s="210"/>
      <c r="AG427" s="210" t="s">
        <v>191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27"/>
      <c r="B428" s="228"/>
      <c r="C428" s="267" t="s">
        <v>708</v>
      </c>
      <c r="D428" s="258"/>
      <c r="E428" s="259">
        <v>275.82400000000001</v>
      </c>
      <c r="F428" s="230"/>
      <c r="G428" s="230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30"/>
      <c r="Z428" s="210"/>
      <c r="AA428" s="210"/>
      <c r="AB428" s="210"/>
      <c r="AC428" s="210"/>
      <c r="AD428" s="210"/>
      <c r="AE428" s="210"/>
      <c r="AF428" s="210"/>
      <c r="AG428" s="210" t="s">
        <v>191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2.5" outlineLevel="1" x14ac:dyDescent="0.2">
      <c r="A429" s="241">
        <v>116</v>
      </c>
      <c r="B429" s="242" t="s">
        <v>709</v>
      </c>
      <c r="C429" s="249" t="s">
        <v>710</v>
      </c>
      <c r="D429" s="243" t="s">
        <v>284</v>
      </c>
      <c r="E429" s="244">
        <v>2482.4160000000002</v>
      </c>
      <c r="F429" s="245"/>
      <c r="G429" s="246">
        <f>ROUND(E429*F429,2)</f>
        <v>0</v>
      </c>
      <c r="H429" s="231"/>
      <c r="I429" s="230">
        <f>ROUND(E429*H429,2)</f>
        <v>0</v>
      </c>
      <c r="J429" s="231"/>
      <c r="K429" s="230">
        <f>ROUND(E429*J429,2)</f>
        <v>0</v>
      </c>
      <c r="L429" s="230">
        <v>21</v>
      </c>
      <c r="M429" s="230">
        <f>G429*(1+L429/100)</f>
        <v>0</v>
      </c>
      <c r="N429" s="229">
        <v>0</v>
      </c>
      <c r="O429" s="229">
        <f>ROUND(E429*N429,2)</f>
        <v>0</v>
      </c>
      <c r="P429" s="229">
        <v>0</v>
      </c>
      <c r="Q429" s="229">
        <f>ROUND(E429*P429,2)</f>
        <v>0</v>
      </c>
      <c r="R429" s="230"/>
      <c r="S429" s="230" t="s">
        <v>233</v>
      </c>
      <c r="T429" s="230" t="s">
        <v>234</v>
      </c>
      <c r="U429" s="230">
        <v>0</v>
      </c>
      <c r="V429" s="230">
        <f>ROUND(E429*U429,2)</f>
        <v>0</v>
      </c>
      <c r="W429" s="230"/>
      <c r="X429" s="230" t="s">
        <v>220</v>
      </c>
      <c r="Y429" s="230" t="s">
        <v>160</v>
      </c>
      <c r="Z429" s="210"/>
      <c r="AA429" s="210"/>
      <c r="AB429" s="210"/>
      <c r="AC429" s="210"/>
      <c r="AD429" s="210"/>
      <c r="AE429" s="210"/>
      <c r="AF429" s="210"/>
      <c r="AG429" s="210" t="s">
        <v>235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2" x14ac:dyDescent="0.2">
      <c r="A430" s="227"/>
      <c r="B430" s="228"/>
      <c r="C430" s="267" t="s">
        <v>711</v>
      </c>
      <c r="D430" s="258"/>
      <c r="E430" s="259">
        <v>2482.4160000000002</v>
      </c>
      <c r="F430" s="230"/>
      <c r="G430" s="230"/>
      <c r="H430" s="230"/>
      <c r="I430" s="230"/>
      <c r="J430" s="230"/>
      <c r="K430" s="230"/>
      <c r="L430" s="230"/>
      <c r="M430" s="230"/>
      <c r="N430" s="229"/>
      <c r="O430" s="229"/>
      <c r="P430" s="229"/>
      <c r="Q430" s="229"/>
      <c r="R430" s="230"/>
      <c r="S430" s="230"/>
      <c r="T430" s="230"/>
      <c r="U430" s="230"/>
      <c r="V430" s="230"/>
      <c r="W430" s="230"/>
      <c r="X430" s="230"/>
      <c r="Y430" s="230"/>
      <c r="Z430" s="210"/>
      <c r="AA430" s="210"/>
      <c r="AB430" s="210"/>
      <c r="AC430" s="210"/>
      <c r="AD430" s="210"/>
      <c r="AE430" s="210"/>
      <c r="AF430" s="210"/>
      <c r="AG430" s="210" t="s">
        <v>191</v>
      </c>
      <c r="AH430" s="210">
        <v>5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ht="22.5" outlineLevel="1" x14ac:dyDescent="0.2">
      <c r="A431" s="241">
        <v>117</v>
      </c>
      <c r="B431" s="242" t="s">
        <v>712</v>
      </c>
      <c r="C431" s="249" t="s">
        <v>713</v>
      </c>
      <c r="D431" s="243" t="s">
        <v>284</v>
      </c>
      <c r="E431" s="244">
        <v>47.4</v>
      </c>
      <c r="F431" s="245"/>
      <c r="G431" s="246">
        <f>ROUND(E431*F431,2)</f>
        <v>0</v>
      </c>
      <c r="H431" s="231"/>
      <c r="I431" s="230">
        <f>ROUND(E431*H431,2)</f>
        <v>0</v>
      </c>
      <c r="J431" s="231"/>
      <c r="K431" s="230">
        <f>ROUND(E431*J431,2)</f>
        <v>0</v>
      </c>
      <c r="L431" s="230">
        <v>21</v>
      </c>
      <c r="M431" s="230">
        <f>G431*(1+L431/100)</f>
        <v>0</v>
      </c>
      <c r="N431" s="229">
        <v>0</v>
      </c>
      <c r="O431" s="229">
        <f>ROUND(E431*N431,2)</f>
        <v>0</v>
      </c>
      <c r="P431" s="229">
        <v>0</v>
      </c>
      <c r="Q431" s="229">
        <f>ROUND(E431*P431,2)</f>
        <v>0</v>
      </c>
      <c r="R431" s="230"/>
      <c r="S431" s="230" t="s">
        <v>157</v>
      </c>
      <c r="T431" s="230" t="s">
        <v>158</v>
      </c>
      <c r="U431" s="230">
        <v>0</v>
      </c>
      <c r="V431" s="230">
        <f>ROUND(E431*U431,2)</f>
        <v>0</v>
      </c>
      <c r="W431" s="230"/>
      <c r="X431" s="230" t="s">
        <v>220</v>
      </c>
      <c r="Y431" s="230" t="s">
        <v>160</v>
      </c>
      <c r="Z431" s="210"/>
      <c r="AA431" s="210"/>
      <c r="AB431" s="210"/>
      <c r="AC431" s="210"/>
      <c r="AD431" s="210"/>
      <c r="AE431" s="210"/>
      <c r="AF431" s="210"/>
      <c r="AG431" s="210" t="s">
        <v>235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2" x14ac:dyDescent="0.2">
      <c r="A432" s="227"/>
      <c r="B432" s="228"/>
      <c r="C432" s="250" t="s">
        <v>162</v>
      </c>
      <c r="D432" s="247"/>
      <c r="E432" s="247"/>
      <c r="F432" s="247"/>
      <c r="G432" s="247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163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">
      <c r="A433" s="227"/>
      <c r="B433" s="228"/>
      <c r="C433" s="267" t="s">
        <v>705</v>
      </c>
      <c r="D433" s="258"/>
      <c r="E433" s="259"/>
      <c r="F433" s="230"/>
      <c r="G433" s="230"/>
      <c r="H433" s="230"/>
      <c r="I433" s="230"/>
      <c r="J433" s="230"/>
      <c r="K433" s="230"/>
      <c r="L433" s="230"/>
      <c r="M433" s="230"/>
      <c r="N433" s="229"/>
      <c r="O433" s="229"/>
      <c r="P433" s="229"/>
      <c r="Q433" s="229"/>
      <c r="R433" s="230"/>
      <c r="S433" s="230"/>
      <c r="T433" s="230"/>
      <c r="U433" s="230"/>
      <c r="V433" s="230"/>
      <c r="W433" s="230"/>
      <c r="X433" s="230"/>
      <c r="Y433" s="230"/>
      <c r="Z433" s="210"/>
      <c r="AA433" s="210"/>
      <c r="AB433" s="210"/>
      <c r="AC433" s="210"/>
      <c r="AD433" s="210"/>
      <c r="AE433" s="210"/>
      <c r="AF433" s="210"/>
      <c r="AG433" s="210" t="s">
        <v>191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27"/>
      <c r="B434" s="228"/>
      <c r="C434" s="267" t="s">
        <v>714</v>
      </c>
      <c r="D434" s="258"/>
      <c r="E434" s="259">
        <v>47.4</v>
      </c>
      <c r="F434" s="230"/>
      <c r="G434" s="230"/>
      <c r="H434" s="230"/>
      <c r="I434" s="230"/>
      <c r="J434" s="230"/>
      <c r="K434" s="230"/>
      <c r="L434" s="230"/>
      <c r="M434" s="230"/>
      <c r="N434" s="229"/>
      <c r="O434" s="229"/>
      <c r="P434" s="229"/>
      <c r="Q434" s="229"/>
      <c r="R434" s="230"/>
      <c r="S434" s="230"/>
      <c r="T434" s="230"/>
      <c r="U434" s="230"/>
      <c r="V434" s="230"/>
      <c r="W434" s="230"/>
      <c r="X434" s="230"/>
      <c r="Y434" s="230"/>
      <c r="Z434" s="210"/>
      <c r="AA434" s="210"/>
      <c r="AB434" s="210"/>
      <c r="AC434" s="210"/>
      <c r="AD434" s="210"/>
      <c r="AE434" s="210"/>
      <c r="AF434" s="210"/>
      <c r="AG434" s="210" t="s">
        <v>191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ht="33.75" outlineLevel="1" x14ac:dyDescent="0.2">
      <c r="A435" s="241">
        <v>118</v>
      </c>
      <c r="B435" s="242" t="s">
        <v>715</v>
      </c>
      <c r="C435" s="249" t="s">
        <v>716</v>
      </c>
      <c r="D435" s="243" t="s">
        <v>284</v>
      </c>
      <c r="E435" s="244">
        <v>2955.942</v>
      </c>
      <c r="F435" s="245"/>
      <c r="G435" s="246">
        <f>ROUND(E435*F435,2)</f>
        <v>0</v>
      </c>
      <c r="H435" s="231"/>
      <c r="I435" s="230">
        <f>ROUND(E435*H435,2)</f>
        <v>0</v>
      </c>
      <c r="J435" s="231"/>
      <c r="K435" s="230">
        <f>ROUND(E435*J435,2)</f>
        <v>0</v>
      </c>
      <c r="L435" s="230">
        <v>21</v>
      </c>
      <c r="M435" s="230">
        <f>G435*(1+L435/100)</f>
        <v>0</v>
      </c>
      <c r="N435" s="229">
        <v>0</v>
      </c>
      <c r="O435" s="229">
        <f>ROUND(E435*N435,2)</f>
        <v>0</v>
      </c>
      <c r="P435" s="229">
        <v>0</v>
      </c>
      <c r="Q435" s="229">
        <f>ROUND(E435*P435,2)</f>
        <v>0</v>
      </c>
      <c r="R435" s="230"/>
      <c r="S435" s="230" t="s">
        <v>233</v>
      </c>
      <c r="T435" s="230" t="s">
        <v>234</v>
      </c>
      <c r="U435" s="230">
        <v>0</v>
      </c>
      <c r="V435" s="230">
        <f>ROUND(E435*U435,2)</f>
        <v>0</v>
      </c>
      <c r="W435" s="230"/>
      <c r="X435" s="230" t="s">
        <v>220</v>
      </c>
      <c r="Y435" s="230" t="s">
        <v>160</v>
      </c>
      <c r="Z435" s="210"/>
      <c r="AA435" s="210"/>
      <c r="AB435" s="210"/>
      <c r="AC435" s="210"/>
      <c r="AD435" s="210"/>
      <c r="AE435" s="210"/>
      <c r="AF435" s="210"/>
      <c r="AG435" s="210" t="s">
        <v>235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">
      <c r="A436" s="227"/>
      <c r="B436" s="228"/>
      <c r="C436" s="267" t="s">
        <v>704</v>
      </c>
      <c r="D436" s="258"/>
      <c r="E436" s="259"/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30"/>
      <c r="Z436" s="210"/>
      <c r="AA436" s="210"/>
      <c r="AB436" s="210"/>
      <c r="AC436" s="210"/>
      <c r="AD436" s="210"/>
      <c r="AE436" s="210"/>
      <c r="AF436" s="210"/>
      <c r="AG436" s="210" t="s">
        <v>191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ht="22.5" outlineLevel="3" x14ac:dyDescent="0.2">
      <c r="A437" s="227"/>
      <c r="B437" s="228"/>
      <c r="C437" s="267" t="s">
        <v>717</v>
      </c>
      <c r="D437" s="258"/>
      <c r="E437" s="259"/>
      <c r="F437" s="230"/>
      <c r="G437" s="230"/>
      <c r="H437" s="230"/>
      <c r="I437" s="230"/>
      <c r="J437" s="230"/>
      <c r="K437" s="230"/>
      <c r="L437" s="230"/>
      <c r="M437" s="230"/>
      <c r="N437" s="229"/>
      <c r="O437" s="229"/>
      <c r="P437" s="229"/>
      <c r="Q437" s="229"/>
      <c r="R437" s="230"/>
      <c r="S437" s="230"/>
      <c r="T437" s="230"/>
      <c r="U437" s="230"/>
      <c r="V437" s="230"/>
      <c r="W437" s="230"/>
      <c r="X437" s="230"/>
      <c r="Y437" s="230"/>
      <c r="Z437" s="210"/>
      <c r="AA437" s="210"/>
      <c r="AB437" s="210"/>
      <c r="AC437" s="210"/>
      <c r="AD437" s="210"/>
      <c r="AE437" s="210"/>
      <c r="AF437" s="210"/>
      <c r="AG437" s="210" t="s">
        <v>191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">
      <c r="A438" s="227"/>
      <c r="B438" s="228"/>
      <c r="C438" s="267" t="s">
        <v>718</v>
      </c>
      <c r="D438" s="258"/>
      <c r="E438" s="259"/>
      <c r="F438" s="230"/>
      <c r="G438" s="230"/>
      <c r="H438" s="230"/>
      <c r="I438" s="230"/>
      <c r="J438" s="230"/>
      <c r="K438" s="230"/>
      <c r="L438" s="230"/>
      <c r="M438" s="230"/>
      <c r="N438" s="229"/>
      <c r="O438" s="229"/>
      <c r="P438" s="229"/>
      <c r="Q438" s="229"/>
      <c r="R438" s="230"/>
      <c r="S438" s="230"/>
      <c r="T438" s="230"/>
      <c r="U438" s="230"/>
      <c r="V438" s="230"/>
      <c r="W438" s="230"/>
      <c r="X438" s="230"/>
      <c r="Y438" s="230"/>
      <c r="Z438" s="210"/>
      <c r="AA438" s="210"/>
      <c r="AB438" s="210"/>
      <c r="AC438" s="210"/>
      <c r="AD438" s="210"/>
      <c r="AE438" s="210"/>
      <c r="AF438" s="210"/>
      <c r="AG438" s="210" t="s">
        <v>191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">
      <c r="A439" s="227"/>
      <c r="B439" s="228"/>
      <c r="C439" s="267" t="s">
        <v>707</v>
      </c>
      <c r="D439" s="258"/>
      <c r="E439" s="259"/>
      <c r="F439" s="230"/>
      <c r="G439" s="230"/>
      <c r="H439" s="230"/>
      <c r="I439" s="230"/>
      <c r="J439" s="230"/>
      <c r="K439" s="230"/>
      <c r="L439" s="230"/>
      <c r="M439" s="230"/>
      <c r="N439" s="229"/>
      <c r="O439" s="229"/>
      <c r="P439" s="229"/>
      <c r="Q439" s="229"/>
      <c r="R439" s="230"/>
      <c r="S439" s="230"/>
      <c r="T439" s="230"/>
      <c r="U439" s="230"/>
      <c r="V439" s="230"/>
      <c r="W439" s="230"/>
      <c r="X439" s="230"/>
      <c r="Y439" s="230"/>
      <c r="Z439" s="210"/>
      <c r="AA439" s="210"/>
      <c r="AB439" s="210"/>
      <c r="AC439" s="210"/>
      <c r="AD439" s="210"/>
      <c r="AE439" s="210"/>
      <c r="AF439" s="210"/>
      <c r="AG439" s="210" t="s">
        <v>191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">
      <c r="A440" s="227"/>
      <c r="B440" s="228"/>
      <c r="C440" s="267" t="s">
        <v>719</v>
      </c>
      <c r="D440" s="258"/>
      <c r="E440" s="259"/>
      <c r="F440" s="230"/>
      <c r="G440" s="230"/>
      <c r="H440" s="230"/>
      <c r="I440" s="230"/>
      <c r="J440" s="230"/>
      <c r="K440" s="230"/>
      <c r="L440" s="230"/>
      <c r="M440" s="230"/>
      <c r="N440" s="229"/>
      <c r="O440" s="229"/>
      <c r="P440" s="229"/>
      <c r="Q440" s="229"/>
      <c r="R440" s="230"/>
      <c r="S440" s="230"/>
      <c r="T440" s="230"/>
      <c r="U440" s="230"/>
      <c r="V440" s="230"/>
      <c r="W440" s="230"/>
      <c r="X440" s="230"/>
      <c r="Y440" s="230"/>
      <c r="Z440" s="210"/>
      <c r="AA440" s="210"/>
      <c r="AB440" s="210"/>
      <c r="AC440" s="210"/>
      <c r="AD440" s="210"/>
      <c r="AE440" s="210"/>
      <c r="AF440" s="210"/>
      <c r="AG440" s="210" t="s">
        <v>191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27"/>
      <c r="B441" s="228"/>
      <c r="C441" s="267" t="s">
        <v>720</v>
      </c>
      <c r="D441" s="258"/>
      <c r="E441" s="259">
        <v>2955.942</v>
      </c>
      <c r="F441" s="230"/>
      <c r="G441" s="230"/>
      <c r="H441" s="230"/>
      <c r="I441" s="230"/>
      <c r="J441" s="230"/>
      <c r="K441" s="230"/>
      <c r="L441" s="230"/>
      <c r="M441" s="230"/>
      <c r="N441" s="229"/>
      <c r="O441" s="229"/>
      <c r="P441" s="229"/>
      <c r="Q441" s="229"/>
      <c r="R441" s="230"/>
      <c r="S441" s="230"/>
      <c r="T441" s="230"/>
      <c r="U441" s="230"/>
      <c r="V441" s="230"/>
      <c r="W441" s="230"/>
      <c r="X441" s="230"/>
      <c r="Y441" s="230"/>
      <c r="Z441" s="210"/>
      <c r="AA441" s="210"/>
      <c r="AB441" s="210"/>
      <c r="AC441" s="210"/>
      <c r="AD441" s="210"/>
      <c r="AE441" s="210"/>
      <c r="AF441" s="210"/>
      <c r="AG441" s="210" t="s">
        <v>191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ht="45" outlineLevel="1" x14ac:dyDescent="0.2">
      <c r="A442" s="241">
        <v>119</v>
      </c>
      <c r="B442" s="242" t="s">
        <v>721</v>
      </c>
      <c r="C442" s="249" t="s">
        <v>722</v>
      </c>
      <c r="D442" s="243" t="s">
        <v>284</v>
      </c>
      <c r="E442" s="244">
        <v>167.18199999999999</v>
      </c>
      <c r="F442" s="245"/>
      <c r="G442" s="246">
        <f>ROUND(E442*F442,2)</f>
        <v>0</v>
      </c>
      <c r="H442" s="231"/>
      <c r="I442" s="230">
        <f>ROUND(E442*H442,2)</f>
        <v>0</v>
      </c>
      <c r="J442" s="231"/>
      <c r="K442" s="230">
        <f>ROUND(E442*J442,2)</f>
        <v>0</v>
      </c>
      <c r="L442" s="230">
        <v>21</v>
      </c>
      <c r="M442" s="230">
        <f>G442*(1+L442/100)</f>
        <v>0</v>
      </c>
      <c r="N442" s="229">
        <v>0</v>
      </c>
      <c r="O442" s="229">
        <f>ROUND(E442*N442,2)</f>
        <v>0</v>
      </c>
      <c r="P442" s="229">
        <v>0</v>
      </c>
      <c r="Q442" s="229">
        <f>ROUND(E442*P442,2)</f>
        <v>0</v>
      </c>
      <c r="R442" s="230"/>
      <c r="S442" s="230" t="s">
        <v>233</v>
      </c>
      <c r="T442" s="230" t="s">
        <v>234</v>
      </c>
      <c r="U442" s="230">
        <v>0</v>
      </c>
      <c r="V442" s="230">
        <f>ROUND(E442*U442,2)</f>
        <v>0</v>
      </c>
      <c r="W442" s="230"/>
      <c r="X442" s="230" t="s">
        <v>220</v>
      </c>
      <c r="Y442" s="230" t="s">
        <v>160</v>
      </c>
      <c r="Z442" s="210"/>
      <c r="AA442" s="210"/>
      <c r="AB442" s="210"/>
      <c r="AC442" s="210"/>
      <c r="AD442" s="210"/>
      <c r="AE442" s="210"/>
      <c r="AF442" s="210"/>
      <c r="AG442" s="210" t="s">
        <v>235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2" x14ac:dyDescent="0.2">
      <c r="A443" s="227"/>
      <c r="B443" s="228"/>
      <c r="C443" s="267" t="s">
        <v>723</v>
      </c>
      <c r="D443" s="258"/>
      <c r="E443" s="259"/>
      <c r="F443" s="230"/>
      <c r="G443" s="230"/>
      <c r="H443" s="230"/>
      <c r="I443" s="230"/>
      <c r="J443" s="230"/>
      <c r="K443" s="230"/>
      <c r="L443" s="230"/>
      <c r="M443" s="230"/>
      <c r="N443" s="229"/>
      <c r="O443" s="229"/>
      <c r="P443" s="229"/>
      <c r="Q443" s="229"/>
      <c r="R443" s="230"/>
      <c r="S443" s="230"/>
      <c r="T443" s="230"/>
      <c r="U443" s="230"/>
      <c r="V443" s="230"/>
      <c r="W443" s="230"/>
      <c r="X443" s="230"/>
      <c r="Y443" s="230"/>
      <c r="Z443" s="210"/>
      <c r="AA443" s="210"/>
      <c r="AB443" s="210"/>
      <c r="AC443" s="210"/>
      <c r="AD443" s="210"/>
      <c r="AE443" s="210"/>
      <c r="AF443" s="210"/>
      <c r="AG443" s="210" t="s">
        <v>191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">
      <c r="A444" s="227"/>
      <c r="B444" s="228"/>
      <c r="C444" s="267" t="s">
        <v>724</v>
      </c>
      <c r="D444" s="258"/>
      <c r="E444" s="259">
        <v>167.18199999999999</v>
      </c>
      <c r="F444" s="230"/>
      <c r="G444" s="230"/>
      <c r="H444" s="230"/>
      <c r="I444" s="230"/>
      <c r="J444" s="230"/>
      <c r="K444" s="230"/>
      <c r="L444" s="230"/>
      <c r="M444" s="230"/>
      <c r="N444" s="229"/>
      <c r="O444" s="229"/>
      <c r="P444" s="229"/>
      <c r="Q444" s="229"/>
      <c r="R444" s="230"/>
      <c r="S444" s="230"/>
      <c r="T444" s="230"/>
      <c r="U444" s="230"/>
      <c r="V444" s="230"/>
      <c r="W444" s="230"/>
      <c r="X444" s="230"/>
      <c r="Y444" s="230"/>
      <c r="Z444" s="210"/>
      <c r="AA444" s="210"/>
      <c r="AB444" s="210"/>
      <c r="AC444" s="210"/>
      <c r="AD444" s="210"/>
      <c r="AE444" s="210"/>
      <c r="AF444" s="210"/>
      <c r="AG444" s="210" t="s">
        <v>191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ht="22.5" outlineLevel="1" x14ac:dyDescent="0.2">
      <c r="A445" s="260">
        <v>120</v>
      </c>
      <c r="B445" s="261" t="s">
        <v>725</v>
      </c>
      <c r="C445" s="266" t="s">
        <v>726</v>
      </c>
      <c r="D445" s="262" t="s">
        <v>284</v>
      </c>
      <c r="E445" s="263">
        <v>455.351</v>
      </c>
      <c r="F445" s="264"/>
      <c r="G445" s="265">
        <f>ROUND(E445*F445,2)</f>
        <v>0</v>
      </c>
      <c r="H445" s="231"/>
      <c r="I445" s="230">
        <f>ROUND(E445*H445,2)</f>
        <v>0</v>
      </c>
      <c r="J445" s="231"/>
      <c r="K445" s="230">
        <f>ROUND(E445*J445,2)</f>
        <v>0</v>
      </c>
      <c r="L445" s="230">
        <v>21</v>
      </c>
      <c r="M445" s="230">
        <f>G445*(1+L445/100)</f>
        <v>0</v>
      </c>
      <c r="N445" s="229">
        <v>0</v>
      </c>
      <c r="O445" s="229">
        <f>ROUND(E445*N445,2)</f>
        <v>0</v>
      </c>
      <c r="P445" s="229">
        <v>0</v>
      </c>
      <c r="Q445" s="229">
        <f>ROUND(E445*P445,2)</f>
        <v>0</v>
      </c>
      <c r="R445" s="230"/>
      <c r="S445" s="230" t="s">
        <v>233</v>
      </c>
      <c r="T445" s="230" t="s">
        <v>234</v>
      </c>
      <c r="U445" s="230">
        <v>0</v>
      </c>
      <c r="V445" s="230">
        <f>ROUND(E445*U445,2)</f>
        <v>0</v>
      </c>
      <c r="W445" s="230"/>
      <c r="X445" s="230" t="s">
        <v>220</v>
      </c>
      <c r="Y445" s="230" t="s">
        <v>160</v>
      </c>
      <c r="Z445" s="210"/>
      <c r="AA445" s="210"/>
      <c r="AB445" s="210"/>
      <c r="AC445" s="210"/>
      <c r="AD445" s="210"/>
      <c r="AE445" s="210"/>
      <c r="AF445" s="210"/>
      <c r="AG445" s="210" t="s">
        <v>235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41">
        <v>121</v>
      </c>
      <c r="B446" s="242" t="s">
        <v>727</v>
      </c>
      <c r="C446" s="249" t="s">
        <v>728</v>
      </c>
      <c r="D446" s="243" t="s">
        <v>284</v>
      </c>
      <c r="E446" s="244">
        <v>-2.044</v>
      </c>
      <c r="F446" s="245"/>
      <c r="G446" s="246">
        <f>ROUND(E446*F446,2)</f>
        <v>0</v>
      </c>
      <c r="H446" s="231"/>
      <c r="I446" s="230">
        <f>ROUND(E446*H446,2)</f>
        <v>0</v>
      </c>
      <c r="J446" s="231"/>
      <c r="K446" s="230">
        <f>ROUND(E446*J446,2)</f>
        <v>0</v>
      </c>
      <c r="L446" s="230">
        <v>21</v>
      </c>
      <c r="M446" s="230">
        <f>G446*(1+L446/100)</f>
        <v>0</v>
      </c>
      <c r="N446" s="229">
        <v>0</v>
      </c>
      <c r="O446" s="229">
        <f>ROUND(E446*N446,2)</f>
        <v>0</v>
      </c>
      <c r="P446" s="229">
        <v>0</v>
      </c>
      <c r="Q446" s="229">
        <f>ROUND(E446*P446,2)</f>
        <v>0</v>
      </c>
      <c r="R446" s="230"/>
      <c r="S446" s="230" t="s">
        <v>157</v>
      </c>
      <c r="T446" s="230" t="s">
        <v>158</v>
      </c>
      <c r="U446" s="230">
        <v>0</v>
      </c>
      <c r="V446" s="230">
        <f>ROUND(E446*U446,2)</f>
        <v>0</v>
      </c>
      <c r="W446" s="230"/>
      <c r="X446" s="230" t="s">
        <v>220</v>
      </c>
      <c r="Y446" s="230" t="s">
        <v>160</v>
      </c>
      <c r="Z446" s="210"/>
      <c r="AA446" s="210"/>
      <c r="AB446" s="210"/>
      <c r="AC446" s="210"/>
      <c r="AD446" s="210"/>
      <c r="AE446" s="210"/>
      <c r="AF446" s="210"/>
      <c r="AG446" s="210" t="s">
        <v>235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2" x14ac:dyDescent="0.2">
      <c r="A447" s="227"/>
      <c r="B447" s="228"/>
      <c r="C447" s="250" t="s">
        <v>729</v>
      </c>
      <c r="D447" s="247"/>
      <c r="E447" s="247"/>
      <c r="F447" s="247"/>
      <c r="G447" s="247"/>
      <c r="H447" s="230"/>
      <c r="I447" s="230"/>
      <c r="J447" s="230"/>
      <c r="K447" s="230"/>
      <c r="L447" s="230"/>
      <c r="M447" s="230"/>
      <c r="N447" s="229"/>
      <c r="O447" s="229"/>
      <c r="P447" s="229"/>
      <c r="Q447" s="229"/>
      <c r="R447" s="230"/>
      <c r="S447" s="230"/>
      <c r="T447" s="230"/>
      <c r="U447" s="230"/>
      <c r="V447" s="230"/>
      <c r="W447" s="230"/>
      <c r="X447" s="230"/>
      <c r="Y447" s="230"/>
      <c r="Z447" s="210"/>
      <c r="AA447" s="210"/>
      <c r="AB447" s="210"/>
      <c r="AC447" s="210"/>
      <c r="AD447" s="210"/>
      <c r="AE447" s="210"/>
      <c r="AF447" s="210"/>
      <c r="AG447" s="210" t="s">
        <v>163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2" x14ac:dyDescent="0.2">
      <c r="A448" s="227"/>
      <c r="B448" s="228"/>
      <c r="C448" s="267" t="s">
        <v>730</v>
      </c>
      <c r="D448" s="258"/>
      <c r="E448" s="259"/>
      <c r="F448" s="230"/>
      <c r="G448" s="230"/>
      <c r="H448" s="230"/>
      <c r="I448" s="230"/>
      <c r="J448" s="230"/>
      <c r="K448" s="230"/>
      <c r="L448" s="230"/>
      <c r="M448" s="230"/>
      <c r="N448" s="229"/>
      <c r="O448" s="229"/>
      <c r="P448" s="229"/>
      <c r="Q448" s="229"/>
      <c r="R448" s="230"/>
      <c r="S448" s="230"/>
      <c r="T448" s="230"/>
      <c r="U448" s="230"/>
      <c r="V448" s="230"/>
      <c r="W448" s="230"/>
      <c r="X448" s="230"/>
      <c r="Y448" s="230"/>
      <c r="Z448" s="210"/>
      <c r="AA448" s="210"/>
      <c r="AB448" s="210"/>
      <c r="AC448" s="210"/>
      <c r="AD448" s="210"/>
      <c r="AE448" s="210"/>
      <c r="AF448" s="210"/>
      <c r="AG448" s="210" t="s">
        <v>191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27"/>
      <c r="B449" s="228"/>
      <c r="C449" s="267" t="s">
        <v>731</v>
      </c>
      <c r="D449" s="258"/>
      <c r="E449" s="259">
        <v>-2.044</v>
      </c>
      <c r="F449" s="230"/>
      <c r="G449" s="230"/>
      <c r="H449" s="230"/>
      <c r="I449" s="230"/>
      <c r="J449" s="230"/>
      <c r="K449" s="230"/>
      <c r="L449" s="230"/>
      <c r="M449" s="230"/>
      <c r="N449" s="229"/>
      <c r="O449" s="229"/>
      <c r="P449" s="229"/>
      <c r="Q449" s="229"/>
      <c r="R449" s="230"/>
      <c r="S449" s="230"/>
      <c r="T449" s="230"/>
      <c r="U449" s="230"/>
      <c r="V449" s="230"/>
      <c r="W449" s="230"/>
      <c r="X449" s="230"/>
      <c r="Y449" s="230"/>
      <c r="Z449" s="210"/>
      <c r="AA449" s="210"/>
      <c r="AB449" s="210"/>
      <c r="AC449" s="210"/>
      <c r="AD449" s="210"/>
      <c r="AE449" s="210"/>
      <c r="AF449" s="210"/>
      <c r="AG449" s="210" t="s">
        <v>191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x14ac:dyDescent="0.2">
      <c r="A450" s="234" t="s">
        <v>152</v>
      </c>
      <c r="B450" s="235" t="s">
        <v>117</v>
      </c>
      <c r="C450" s="248" t="s">
        <v>118</v>
      </c>
      <c r="D450" s="236"/>
      <c r="E450" s="237"/>
      <c r="F450" s="238"/>
      <c r="G450" s="239">
        <f>SUMIF(AG451:AG468,"&lt;&gt;NOR",G451:G468)</f>
        <v>0</v>
      </c>
      <c r="H450" s="233"/>
      <c r="I450" s="233">
        <f>SUM(I451:I468)</f>
        <v>0</v>
      </c>
      <c r="J450" s="233"/>
      <c r="K450" s="233">
        <f>SUM(K451:K468)</f>
        <v>0</v>
      </c>
      <c r="L450" s="233"/>
      <c r="M450" s="233">
        <f>SUM(M451:M468)</f>
        <v>0</v>
      </c>
      <c r="N450" s="232"/>
      <c r="O450" s="232">
        <f>SUM(O451:O468)</f>
        <v>0.32999999999999996</v>
      </c>
      <c r="P450" s="232"/>
      <c r="Q450" s="232">
        <f>SUM(Q451:Q468)</f>
        <v>0</v>
      </c>
      <c r="R450" s="233"/>
      <c r="S450" s="233"/>
      <c r="T450" s="233"/>
      <c r="U450" s="233"/>
      <c r="V450" s="233">
        <f>SUM(V451:V468)</f>
        <v>0</v>
      </c>
      <c r="W450" s="233"/>
      <c r="X450" s="233"/>
      <c r="Y450" s="233"/>
      <c r="AG450" t="s">
        <v>153</v>
      </c>
    </row>
    <row r="451" spans="1:60" ht="22.5" outlineLevel="1" x14ac:dyDescent="0.2">
      <c r="A451" s="241">
        <v>122</v>
      </c>
      <c r="B451" s="242" t="s">
        <v>732</v>
      </c>
      <c r="C451" s="249" t="s">
        <v>733</v>
      </c>
      <c r="D451" s="243" t="s">
        <v>232</v>
      </c>
      <c r="E451" s="244">
        <v>187.876</v>
      </c>
      <c r="F451" s="245"/>
      <c r="G451" s="246">
        <f>ROUND(E451*F451,2)</f>
        <v>0</v>
      </c>
      <c r="H451" s="231"/>
      <c r="I451" s="230">
        <f>ROUND(E451*H451,2)</f>
        <v>0</v>
      </c>
      <c r="J451" s="231"/>
      <c r="K451" s="230">
        <f>ROUND(E451*J451,2)</f>
        <v>0</v>
      </c>
      <c r="L451" s="230">
        <v>21</v>
      </c>
      <c r="M451" s="230">
        <f>G451*(1+L451/100)</f>
        <v>0</v>
      </c>
      <c r="N451" s="229">
        <v>0</v>
      </c>
      <c r="O451" s="229">
        <f>ROUND(E451*N451,2)</f>
        <v>0</v>
      </c>
      <c r="P451" s="229">
        <v>0</v>
      </c>
      <c r="Q451" s="229">
        <f>ROUND(E451*P451,2)</f>
        <v>0</v>
      </c>
      <c r="R451" s="230"/>
      <c r="S451" s="230" t="s">
        <v>233</v>
      </c>
      <c r="T451" s="230" t="s">
        <v>234</v>
      </c>
      <c r="U451" s="230">
        <v>0</v>
      </c>
      <c r="V451" s="230">
        <f>ROUND(E451*U451,2)</f>
        <v>0</v>
      </c>
      <c r="W451" s="230"/>
      <c r="X451" s="230" t="s">
        <v>220</v>
      </c>
      <c r="Y451" s="230" t="s">
        <v>160</v>
      </c>
      <c r="Z451" s="210"/>
      <c r="AA451" s="210"/>
      <c r="AB451" s="210"/>
      <c r="AC451" s="210"/>
      <c r="AD451" s="210"/>
      <c r="AE451" s="210"/>
      <c r="AF451" s="210"/>
      <c r="AG451" s="210" t="s">
        <v>734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2" x14ac:dyDescent="0.2">
      <c r="A452" s="227"/>
      <c r="B452" s="228"/>
      <c r="C452" s="267" t="s">
        <v>735</v>
      </c>
      <c r="D452" s="258"/>
      <c r="E452" s="259"/>
      <c r="F452" s="230"/>
      <c r="G452" s="230"/>
      <c r="H452" s="230"/>
      <c r="I452" s="230"/>
      <c r="J452" s="230"/>
      <c r="K452" s="230"/>
      <c r="L452" s="230"/>
      <c r="M452" s="230"/>
      <c r="N452" s="229"/>
      <c r="O452" s="229"/>
      <c r="P452" s="229"/>
      <c r="Q452" s="229"/>
      <c r="R452" s="230"/>
      <c r="S452" s="230"/>
      <c r="T452" s="230"/>
      <c r="U452" s="230"/>
      <c r="V452" s="230"/>
      <c r="W452" s="230"/>
      <c r="X452" s="230"/>
      <c r="Y452" s="230"/>
      <c r="Z452" s="210"/>
      <c r="AA452" s="210"/>
      <c r="AB452" s="210"/>
      <c r="AC452" s="210"/>
      <c r="AD452" s="210"/>
      <c r="AE452" s="210"/>
      <c r="AF452" s="210"/>
      <c r="AG452" s="210" t="s">
        <v>191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">
      <c r="A453" s="227"/>
      <c r="B453" s="228"/>
      <c r="C453" s="267" t="s">
        <v>736</v>
      </c>
      <c r="D453" s="258"/>
      <c r="E453" s="259">
        <v>187.876</v>
      </c>
      <c r="F453" s="230"/>
      <c r="G453" s="230"/>
      <c r="H453" s="230"/>
      <c r="I453" s="230"/>
      <c r="J453" s="230"/>
      <c r="K453" s="230"/>
      <c r="L453" s="230"/>
      <c r="M453" s="230"/>
      <c r="N453" s="229"/>
      <c r="O453" s="229"/>
      <c r="P453" s="229"/>
      <c r="Q453" s="229"/>
      <c r="R453" s="230"/>
      <c r="S453" s="230"/>
      <c r="T453" s="230"/>
      <c r="U453" s="230"/>
      <c r="V453" s="230"/>
      <c r="W453" s="230"/>
      <c r="X453" s="230"/>
      <c r="Y453" s="230"/>
      <c r="Z453" s="210"/>
      <c r="AA453" s="210"/>
      <c r="AB453" s="210"/>
      <c r="AC453" s="210"/>
      <c r="AD453" s="210"/>
      <c r="AE453" s="210"/>
      <c r="AF453" s="210"/>
      <c r="AG453" s="210" t="s">
        <v>191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41">
        <v>123</v>
      </c>
      <c r="B454" s="242" t="s">
        <v>737</v>
      </c>
      <c r="C454" s="249" t="s">
        <v>738</v>
      </c>
      <c r="D454" s="243" t="s">
        <v>284</v>
      </c>
      <c r="E454" s="244">
        <v>6.4000000000000001E-2</v>
      </c>
      <c r="F454" s="245"/>
      <c r="G454" s="246">
        <f>ROUND(E454*F454,2)</f>
        <v>0</v>
      </c>
      <c r="H454" s="231"/>
      <c r="I454" s="230">
        <f>ROUND(E454*H454,2)</f>
        <v>0</v>
      </c>
      <c r="J454" s="231"/>
      <c r="K454" s="230">
        <f>ROUND(E454*J454,2)</f>
        <v>0</v>
      </c>
      <c r="L454" s="230">
        <v>21</v>
      </c>
      <c r="M454" s="230">
        <f>G454*(1+L454/100)</f>
        <v>0</v>
      </c>
      <c r="N454" s="229">
        <v>1</v>
      </c>
      <c r="O454" s="229">
        <f>ROUND(E454*N454,2)</f>
        <v>0.06</v>
      </c>
      <c r="P454" s="229">
        <v>0</v>
      </c>
      <c r="Q454" s="229">
        <f>ROUND(E454*P454,2)</f>
        <v>0</v>
      </c>
      <c r="R454" s="230"/>
      <c r="S454" s="230" t="s">
        <v>233</v>
      </c>
      <c r="T454" s="230" t="s">
        <v>234</v>
      </c>
      <c r="U454" s="230">
        <v>0</v>
      </c>
      <c r="V454" s="230">
        <f>ROUND(E454*U454,2)</f>
        <v>0</v>
      </c>
      <c r="W454" s="230"/>
      <c r="X454" s="230" t="s">
        <v>188</v>
      </c>
      <c r="Y454" s="230" t="s">
        <v>160</v>
      </c>
      <c r="Z454" s="210"/>
      <c r="AA454" s="210"/>
      <c r="AB454" s="210"/>
      <c r="AC454" s="210"/>
      <c r="AD454" s="210"/>
      <c r="AE454" s="210"/>
      <c r="AF454" s="210"/>
      <c r="AG454" s="210" t="s">
        <v>189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ht="22.5" outlineLevel="2" x14ac:dyDescent="0.2">
      <c r="A455" s="227"/>
      <c r="B455" s="228"/>
      <c r="C455" s="267" t="s">
        <v>739</v>
      </c>
      <c r="D455" s="258"/>
      <c r="E455" s="259"/>
      <c r="F455" s="230"/>
      <c r="G455" s="230"/>
      <c r="H455" s="230"/>
      <c r="I455" s="230"/>
      <c r="J455" s="230"/>
      <c r="K455" s="230"/>
      <c r="L455" s="230"/>
      <c r="M455" s="230"/>
      <c r="N455" s="229"/>
      <c r="O455" s="229"/>
      <c r="P455" s="229"/>
      <c r="Q455" s="229"/>
      <c r="R455" s="230"/>
      <c r="S455" s="230"/>
      <c r="T455" s="230"/>
      <c r="U455" s="230"/>
      <c r="V455" s="230"/>
      <c r="W455" s="230"/>
      <c r="X455" s="230"/>
      <c r="Y455" s="230"/>
      <c r="Z455" s="210"/>
      <c r="AA455" s="210"/>
      <c r="AB455" s="210"/>
      <c r="AC455" s="210"/>
      <c r="AD455" s="210"/>
      <c r="AE455" s="210"/>
      <c r="AF455" s="210"/>
      <c r="AG455" s="210" t="s">
        <v>191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3" x14ac:dyDescent="0.2">
      <c r="A456" s="227"/>
      <c r="B456" s="228"/>
      <c r="C456" s="267" t="s">
        <v>740</v>
      </c>
      <c r="D456" s="258"/>
      <c r="E456" s="259">
        <v>6.4000000000000001E-2</v>
      </c>
      <c r="F456" s="230"/>
      <c r="G456" s="230"/>
      <c r="H456" s="230"/>
      <c r="I456" s="230"/>
      <c r="J456" s="230"/>
      <c r="K456" s="230"/>
      <c r="L456" s="230"/>
      <c r="M456" s="230"/>
      <c r="N456" s="229"/>
      <c r="O456" s="229"/>
      <c r="P456" s="229"/>
      <c r="Q456" s="229"/>
      <c r="R456" s="230"/>
      <c r="S456" s="230"/>
      <c r="T456" s="230"/>
      <c r="U456" s="230"/>
      <c r="V456" s="230"/>
      <c r="W456" s="230"/>
      <c r="X456" s="230"/>
      <c r="Y456" s="230"/>
      <c r="Z456" s="210"/>
      <c r="AA456" s="210"/>
      <c r="AB456" s="210"/>
      <c r="AC456" s="210"/>
      <c r="AD456" s="210"/>
      <c r="AE456" s="210"/>
      <c r="AF456" s="210"/>
      <c r="AG456" s="210" t="s">
        <v>191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ht="22.5" outlineLevel="1" x14ac:dyDescent="0.2">
      <c r="A457" s="241">
        <v>124</v>
      </c>
      <c r="B457" s="242" t="s">
        <v>741</v>
      </c>
      <c r="C457" s="249" t="s">
        <v>742</v>
      </c>
      <c r="D457" s="243" t="s">
        <v>232</v>
      </c>
      <c r="E457" s="244">
        <v>375.75200000000001</v>
      </c>
      <c r="F457" s="245"/>
      <c r="G457" s="246">
        <f>ROUND(E457*F457,2)</f>
        <v>0</v>
      </c>
      <c r="H457" s="231"/>
      <c r="I457" s="230">
        <f>ROUND(E457*H457,2)</f>
        <v>0</v>
      </c>
      <c r="J457" s="231"/>
      <c r="K457" s="230">
        <f>ROUND(E457*J457,2)</f>
        <v>0</v>
      </c>
      <c r="L457" s="230">
        <v>21</v>
      </c>
      <c r="M457" s="230">
        <f>G457*(1+L457/100)</f>
        <v>0</v>
      </c>
      <c r="N457" s="229">
        <v>0</v>
      </c>
      <c r="O457" s="229">
        <f>ROUND(E457*N457,2)</f>
        <v>0</v>
      </c>
      <c r="P457" s="229">
        <v>0</v>
      </c>
      <c r="Q457" s="229">
        <f>ROUND(E457*P457,2)</f>
        <v>0</v>
      </c>
      <c r="R457" s="230"/>
      <c r="S457" s="230" t="s">
        <v>233</v>
      </c>
      <c r="T457" s="230" t="s">
        <v>234</v>
      </c>
      <c r="U457" s="230">
        <v>0</v>
      </c>
      <c r="V457" s="230">
        <f>ROUND(E457*U457,2)</f>
        <v>0</v>
      </c>
      <c r="W457" s="230"/>
      <c r="X457" s="230" t="s">
        <v>220</v>
      </c>
      <c r="Y457" s="230" t="s">
        <v>160</v>
      </c>
      <c r="Z457" s="210"/>
      <c r="AA457" s="210"/>
      <c r="AB457" s="210"/>
      <c r="AC457" s="210"/>
      <c r="AD457" s="210"/>
      <c r="AE457" s="210"/>
      <c r="AF457" s="210"/>
      <c r="AG457" s="210" t="s">
        <v>734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2" x14ac:dyDescent="0.2">
      <c r="A458" s="227"/>
      <c r="B458" s="228"/>
      <c r="C458" s="267" t="s">
        <v>743</v>
      </c>
      <c r="D458" s="258"/>
      <c r="E458" s="259"/>
      <c r="F458" s="230"/>
      <c r="G458" s="230"/>
      <c r="H458" s="230"/>
      <c r="I458" s="230"/>
      <c r="J458" s="230"/>
      <c r="K458" s="230"/>
      <c r="L458" s="230"/>
      <c r="M458" s="230"/>
      <c r="N458" s="229"/>
      <c r="O458" s="229"/>
      <c r="P458" s="229"/>
      <c r="Q458" s="229"/>
      <c r="R458" s="230"/>
      <c r="S458" s="230"/>
      <c r="T458" s="230"/>
      <c r="U458" s="230"/>
      <c r="V458" s="230"/>
      <c r="W458" s="230"/>
      <c r="X458" s="230"/>
      <c r="Y458" s="230"/>
      <c r="Z458" s="210"/>
      <c r="AA458" s="210"/>
      <c r="AB458" s="210"/>
      <c r="AC458" s="210"/>
      <c r="AD458" s="210"/>
      <c r="AE458" s="210"/>
      <c r="AF458" s="210"/>
      <c r="AG458" s="210" t="s">
        <v>191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27"/>
      <c r="B459" s="228"/>
      <c r="C459" s="267" t="s">
        <v>744</v>
      </c>
      <c r="D459" s="258"/>
      <c r="E459" s="259">
        <v>375.75200000000001</v>
      </c>
      <c r="F459" s="230"/>
      <c r="G459" s="230"/>
      <c r="H459" s="230"/>
      <c r="I459" s="230"/>
      <c r="J459" s="230"/>
      <c r="K459" s="230"/>
      <c r="L459" s="230"/>
      <c r="M459" s="230"/>
      <c r="N459" s="229"/>
      <c r="O459" s="229"/>
      <c r="P459" s="229"/>
      <c r="Q459" s="229"/>
      <c r="R459" s="230"/>
      <c r="S459" s="230"/>
      <c r="T459" s="230"/>
      <c r="U459" s="230"/>
      <c r="V459" s="230"/>
      <c r="W459" s="230"/>
      <c r="X459" s="230"/>
      <c r="Y459" s="230"/>
      <c r="Z459" s="210"/>
      <c r="AA459" s="210"/>
      <c r="AB459" s="210"/>
      <c r="AC459" s="210"/>
      <c r="AD459" s="210"/>
      <c r="AE459" s="210"/>
      <c r="AF459" s="210"/>
      <c r="AG459" s="210" t="s">
        <v>191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41">
        <v>125</v>
      </c>
      <c r="B460" s="242" t="s">
        <v>745</v>
      </c>
      <c r="C460" s="249" t="s">
        <v>746</v>
      </c>
      <c r="D460" s="243" t="s">
        <v>284</v>
      </c>
      <c r="E460" s="244">
        <v>0.154</v>
      </c>
      <c r="F460" s="245"/>
      <c r="G460" s="246">
        <f>ROUND(E460*F460,2)</f>
        <v>0</v>
      </c>
      <c r="H460" s="231"/>
      <c r="I460" s="230">
        <f>ROUND(E460*H460,2)</f>
        <v>0</v>
      </c>
      <c r="J460" s="231"/>
      <c r="K460" s="230">
        <f>ROUND(E460*J460,2)</f>
        <v>0</v>
      </c>
      <c r="L460" s="230">
        <v>21</v>
      </c>
      <c r="M460" s="230">
        <f>G460*(1+L460/100)</f>
        <v>0</v>
      </c>
      <c r="N460" s="229">
        <v>1</v>
      </c>
      <c r="O460" s="229">
        <f>ROUND(E460*N460,2)</f>
        <v>0.15</v>
      </c>
      <c r="P460" s="229">
        <v>0</v>
      </c>
      <c r="Q460" s="229">
        <f>ROUND(E460*P460,2)</f>
        <v>0</v>
      </c>
      <c r="R460" s="230"/>
      <c r="S460" s="230" t="s">
        <v>233</v>
      </c>
      <c r="T460" s="230" t="s">
        <v>234</v>
      </c>
      <c r="U460" s="230">
        <v>0</v>
      </c>
      <c r="V460" s="230">
        <f>ROUND(E460*U460,2)</f>
        <v>0</v>
      </c>
      <c r="W460" s="230"/>
      <c r="X460" s="230" t="s">
        <v>188</v>
      </c>
      <c r="Y460" s="230" t="s">
        <v>160</v>
      </c>
      <c r="Z460" s="210"/>
      <c r="AA460" s="210"/>
      <c r="AB460" s="210"/>
      <c r="AC460" s="210"/>
      <c r="AD460" s="210"/>
      <c r="AE460" s="210"/>
      <c r="AF460" s="210"/>
      <c r="AG460" s="210" t="s">
        <v>189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ht="22.5" outlineLevel="2" x14ac:dyDescent="0.2">
      <c r="A461" s="227"/>
      <c r="B461" s="228"/>
      <c r="C461" s="267" t="s">
        <v>747</v>
      </c>
      <c r="D461" s="258"/>
      <c r="E461" s="259"/>
      <c r="F461" s="230"/>
      <c r="G461" s="230"/>
      <c r="H461" s="230"/>
      <c r="I461" s="230"/>
      <c r="J461" s="230"/>
      <c r="K461" s="230"/>
      <c r="L461" s="230"/>
      <c r="M461" s="230"/>
      <c r="N461" s="229"/>
      <c r="O461" s="229"/>
      <c r="P461" s="229"/>
      <c r="Q461" s="229"/>
      <c r="R461" s="230"/>
      <c r="S461" s="230"/>
      <c r="T461" s="230"/>
      <c r="U461" s="230"/>
      <c r="V461" s="230"/>
      <c r="W461" s="230"/>
      <c r="X461" s="230"/>
      <c r="Y461" s="230"/>
      <c r="Z461" s="210"/>
      <c r="AA461" s="210"/>
      <c r="AB461" s="210"/>
      <c r="AC461" s="210"/>
      <c r="AD461" s="210"/>
      <c r="AE461" s="210"/>
      <c r="AF461" s="210"/>
      <c r="AG461" s="210" t="s">
        <v>191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">
      <c r="A462" s="227"/>
      <c r="B462" s="228"/>
      <c r="C462" s="267" t="s">
        <v>748</v>
      </c>
      <c r="D462" s="258"/>
      <c r="E462" s="259">
        <v>0.154</v>
      </c>
      <c r="F462" s="230"/>
      <c r="G462" s="230"/>
      <c r="H462" s="230"/>
      <c r="I462" s="230"/>
      <c r="J462" s="230"/>
      <c r="K462" s="230"/>
      <c r="L462" s="230"/>
      <c r="M462" s="230"/>
      <c r="N462" s="229"/>
      <c r="O462" s="229"/>
      <c r="P462" s="229"/>
      <c r="Q462" s="229"/>
      <c r="R462" s="230"/>
      <c r="S462" s="230"/>
      <c r="T462" s="230"/>
      <c r="U462" s="230"/>
      <c r="V462" s="230"/>
      <c r="W462" s="230"/>
      <c r="X462" s="230"/>
      <c r="Y462" s="230"/>
      <c r="Z462" s="210"/>
      <c r="AA462" s="210"/>
      <c r="AB462" s="210"/>
      <c r="AC462" s="210"/>
      <c r="AD462" s="210"/>
      <c r="AE462" s="210"/>
      <c r="AF462" s="210"/>
      <c r="AG462" s="210" t="s">
        <v>191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ht="22.5" outlineLevel="1" x14ac:dyDescent="0.2">
      <c r="A463" s="241">
        <v>126</v>
      </c>
      <c r="B463" s="242" t="s">
        <v>749</v>
      </c>
      <c r="C463" s="249" t="s">
        <v>750</v>
      </c>
      <c r="D463" s="243" t="s">
        <v>232</v>
      </c>
      <c r="E463" s="244">
        <v>187.876</v>
      </c>
      <c r="F463" s="245"/>
      <c r="G463" s="246">
        <f>ROUND(E463*F463,2)</f>
        <v>0</v>
      </c>
      <c r="H463" s="231"/>
      <c r="I463" s="230">
        <f>ROUND(E463*H463,2)</f>
        <v>0</v>
      </c>
      <c r="J463" s="231"/>
      <c r="K463" s="230">
        <f>ROUND(E463*J463,2)</f>
        <v>0</v>
      </c>
      <c r="L463" s="230">
        <v>21</v>
      </c>
      <c r="M463" s="230">
        <f>G463*(1+L463/100)</f>
        <v>0</v>
      </c>
      <c r="N463" s="229">
        <v>0</v>
      </c>
      <c r="O463" s="229">
        <f>ROUND(E463*N463,2)</f>
        <v>0</v>
      </c>
      <c r="P463" s="229">
        <v>0</v>
      </c>
      <c r="Q463" s="229">
        <f>ROUND(E463*P463,2)</f>
        <v>0</v>
      </c>
      <c r="R463" s="230"/>
      <c r="S463" s="230" t="s">
        <v>233</v>
      </c>
      <c r="T463" s="230" t="s">
        <v>234</v>
      </c>
      <c r="U463" s="230">
        <v>0</v>
      </c>
      <c r="V463" s="230">
        <f>ROUND(E463*U463,2)</f>
        <v>0</v>
      </c>
      <c r="W463" s="230"/>
      <c r="X463" s="230" t="s">
        <v>220</v>
      </c>
      <c r="Y463" s="230" t="s">
        <v>160</v>
      </c>
      <c r="Z463" s="210"/>
      <c r="AA463" s="210"/>
      <c r="AB463" s="210"/>
      <c r="AC463" s="210"/>
      <c r="AD463" s="210"/>
      <c r="AE463" s="210"/>
      <c r="AF463" s="210"/>
      <c r="AG463" s="210" t="s">
        <v>734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2" x14ac:dyDescent="0.2">
      <c r="A464" s="227"/>
      <c r="B464" s="228"/>
      <c r="C464" s="267" t="s">
        <v>735</v>
      </c>
      <c r="D464" s="258"/>
      <c r="E464" s="259"/>
      <c r="F464" s="230"/>
      <c r="G464" s="230"/>
      <c r="H464" s="230"/>
      <c r="I464" s="230"/>
      <c r="J464" s="230"/>
      <c r="K464" s="230"/>
      <c r="L464" s="230"/>
      <c r="M464" s="230"/>
      <c r="N464" s="229"/>
      <c r="O464" s="229"/>
      <c r="P464" s="229"/>
      <c r="Q464" s="229"/>
      <c r="R464" s="230"/>
      <c r="S464" s="230"/>
      <c r="T464" s="230"/>
      <c r="U464" s="230"/>
      <c r="V464" s="230"/>
      <c r="W464" s="230"/>
      <c r="X464" s="230"/>
      <c r="Y464" s="230"/>
      <c r="Z464" s="210"/>
      <c r="AA464" s="210"/>
      <c r="AB464" s="210"/>
      <c r="AC464" s="210"/>
      <c r="AD464" s="210"/>
      <c r="AE464" s="210"/>
      <c r="AF464" s="210"/>
      <c r="AG464" s="210" t="s">
        <v>191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">
      <c r="A465" s="227"/>
      <c r="B465" s="228"/>
      <c r="C465" s="267" t="s">
        <v>736</v>
      </c>
      <c r="D465" s="258"/>
      <c r="E465" s="259">
        <v>187.876</v>
      </c>
      <c r="F465" s="230"/>
      <c r="G465" s="230"/>
      <c r="H465" s="230"/>
      <c r="I465" s="230"/>
      <c r="J465" s="230"/>
      <c r="K465" s="230"/>
      <c r="L465" s="230"/>
      <c r="M465" s="230"/>
      <c r="N465" s="229"/>
      <c r="O465" s="229"/>
      <c r="P465" s="229"/>
      <c r="Q465" s="229"/>
      <c r="R465" s="230"/>
      <c r="S465" s="230"/>
      <c r="T465" s="230"/>
      <c r="U465" s="230"/>
      <c r="V465" s="230"/>
      <c r="W465" s="230"/>
      <c r="X465" s="230"/>
      <c r="Y465" s="230"/>
      <c r="Z465" s="210"/>
      <c r="AA465" s="210"/>
      <c r="AB465" s="210"/>
      <c r="AC465" s="210"/>
      <c r="AD465" s="210"/>
      <c r="AE465" s="210"/>
      <c r="AF465" s="210"/>
      <c r="AG465" s="210" t="s">
        <v>191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ht="22.5" outlineLevel="1" x14ac:dyDescent="0.2">
      <c r="A466" s="241">
        <v>127</v>
      </c>
      <c r="B466" s="242" t="s">
        <v>751</v>
      </c>
      <c r="C466" s="249" t="s">
        <v>752</v>
      </c>
      <c r="D466" s="243" t="s">
        <v>232</v>
      </c>
      <c r="E466" s="244">
        <v>197.27</v>
      </c>
      <c r="F466" s="245"/>
      <c r="G466" s="246">
        <f>ROUND(E466*F466,2)</f>
        <v>0</v>
      </c>
      <c r="H466" s="231"/>
      <c r="I466" s="230">
        <f>ROUND(E466*H466,2)</f>
        <v>0</v>
      </c>
      <c r="J466" s="231"/>
      <c r="K466" s="230">
        <f>ROUND(E466*J466,2)</f>
        <v>0</v>
      </c>
      <c r="L466" s="230">
        <v>21</v>
      </c>
      <c r="M466" s="230">
        <f>G466*(1+L466/100)</f>
        <v>0</v>
      </c>
      <c r="N466" s="229">
        <v>5.9999999999999995E-4</v>
      </c>
      <c r="O466" s="229">
        <f>ROUND(E466*N466,2)</f>
        <v>0.12</v>
      </c>
      <c r="P466" s="229">
        <v>0</v>
      </c>
      <c r="Q466" s="229">
        <f>ROUND(E466*P466,2)</f>
        <v>0</v>
      </c>
      <c r="R466" s="230"/>
      <c r="S466" s="230" t="s">
        <v>233</v>
      </c>
      <c r="T466" s="230" t="s">
        <v>234</v>
      </c>
      <c r="U466" s="230">
        <v>0</v>
      </c>
      <c r="V466" s="230">
        <f>ROUND(E466*U466,2)</f>
        <v>0</v>
      </c>
      <c r="W466" s="230"/>
      <c r="X466" s="230" t="s">
        <v>188</v>
      </c>
      <c r="Y466" s="230" t="s">
        <v>160</v>
      </c>
      <c r="Z466" s="210"/>
      <c r="AA466" s="210"/>
      <c r="AB466" s="210"/>
      <c r="AC466" s="210"/>
      <c r="AD466" s="210"/>
      <c r="AE466" s="210"/>
      <c r="AF466" s="210"/>
      <c r="AG466" s="210" t="s">
        <v>189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2" x14ac:dyDescent="0.2">
      <c r="A467" s="227"/>
      <c r="B467" s="228"/>
      <c r="C467" s="267" t="s">
        <v>753</v>
      </c>
      <c r="D467" s="258"/>
      <c r="E467" s="259"/>
      <c r="F467" s="230"/>
      <c r="G467" s="230"/>
      <c r="H467" s="230"/>
      <c r="I467" s="230"/>
      <c r="J467" s="230"/>
      <c r="K467" s="230"/>
      <c r="L467" s="230"/>
      <c r="M467" s="230"/>
      <c r="N467" s="229"/>
      <c r="O467" s="229"/>
      <c r="P467" s="229"/>
      <c r="Q467" s="229"/>
      <c r="R467" s="230"/>
      <c r="S467" s="230"/>
      <c r="T467" s="230"/>
      <c r="U467" s="230"/>
      <c r="V467" s="230"/>
      <c r="W467" s="230"/>
      <c r="X467" s="230"/>
      <c r="Y467" s="230"/>
      <c r="Z467" s="210"/>
      <c r="AA467" s="210"/>
      <c r="AB467" s="210"/>
      <c r="AC467" s="210"/>
      <c r="AD467" s="210"/>
      <c r="AE467" s="210"/>
      <c r="AF467" s="210"/>
      <c r="AG467" s="210" t="s">
        <v>191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">
      <c r="A468" s="227"/>
      <c r="B468" s="228"/>
      <c r="C468" s="267" t="s">
        <v>754</v>
      </c>
      <c r="D468" s="258"/>
      <c r="E468" s="259">
        <v>197.27</v>
      </c>
      <c r="F468" s="230"/>
      <c r="G468" s="230"/>
      <c r="H468" s="230"/>
      <c r="I468" s="230"/>
      <c r="J468" s="230"/>
      <c r="K468" s="230"/>
      <c r="L468" s="230"/>
      <c r="M468" s="230"/>
      <c r="N468" s="229"/>
      <c r="O468" s="229"/>
      <c r="P468" s="229"/>
      <c r="Q468" s="229"/>
      <c r="R468" s="230"/>
      <c r="S468" s="230"/>
      <c r="T468" s="230"/>
      <c r="U468" s="230"/>
      <c r="V468" s="230"/>
      <c r="W468" s="230"/>
      <c r="X468" s="230"/>
      <c r="Y468" s="230"/>
      <c r="Z468" s="210"/>
      <c r="AA468" s="210"/>
      <c r="AB468" s="210"/>
      <c r="AC468" s="210"/>
      <c r="AD468" s="210"/>
      <c r="AE468" s="210"/>
      <c r="AF468" s="210"/>
      <c r="AG468" s="210" t="s">
        <v>191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x14ac:dyDescent="0.2">
      <c r="A469" s="234" t="s">
        <v>152</v>
      </c>
      <c r="B469" s="235" t="s">
        <v>121</v>
      </c>
      <c r="C469" s="248" t="s">
        <v>122</v>
      </c>
      <c r="D469" s="236"/>
      <c r="E469" s="237"/>
      <c r="F469" s="238"/>
      <c r="G469" s="239">
        <f>SUMIF(AG470:AG507,"&lt;&gt;NOR",G470:G507)</f>
        <v>0</v>
      </c>
      <c r="H469" s="233"/>
      <c r="I469" s="233">
        <f>SUM(I470:I507)</f>
        <v>0</v>
      </c>
      <c r="J469" s="233"/>
      <c r="K469" s="233">
        <f>SUM(K470:K507)</f>
        <v>0</v>
      </c>
      <c r="L469" s="233"/>
      <c r="M469" s="233">
        <f>SUM(M470:M507)</f>
        <v>0</v>
      </c>
      <c r="N469" s="232"/>
      <c r="O469" s="232">
        <f>SUM(O470:O507)</f>
        <v>0.17</v>
      </c>
      <c r="P469" s="232"/>
      <c r="Q469" s="232">
        <f>SUM(Q470:Q507)</f>
        <v>0</v>
      </c>
      <c r="R469" s="233"/>
      <c r="S469" s="233"/>
      <c r="T469" s="233"/>
      <c r="U469" s="233"/>
      <c r="V469" s="233">
        <f>SUM(V470:V507)</f>
        <v>0</v>
      </c>
      <c r="W469" s="233"/>
      <c r="X469" s="233"/>
      <c r="Y469" s="233"/>
      <c r="AG469" t="s">
        <v>153</v>
      </c>
    </row>
    <row r="470" spans="1:60" ht="22.5" outlineLevel="1" x14ac:dyDescent="0.2">
      <c r="A470" s="241">
        <v>128</v>
      </c>
      <c r="B470" s="242" t="s">
        <v>755</v>
      </c>
      <c r="C470" s="249" t="s">
        <v>756</v>
      </c>
      <c r="D470" s="243" t="s">
        <v>232</v>
      </c>
      <c r="E470" s="244">
        <v>0.79800000000000004</v>
      </c>
      <c r="F470" s="245"/>
      <c r="G470" s="246">
        <f>ROUND(E470*F470,2)</f>
        <v>0</v>
      </c>
      <c r="H470" s="231"/>
      <c r="I470" s="230">
        <f>ROUND(E470*H470,2)</f>
        <v>0</v>
      </c>
      <c r="J470" s="231"/>
      <c r="K470" s="230">
        <f>ROUND(E470*J470,2)</f>
        <v>0</v>
      </c>
      <c r="L470" s="230">
        <v>21</v>
      </c>
      <c r="M470" s="230">
        <f>G470*(1+L470/100)</f>
        <v>0</v>
      </c>
      <c r="N470" s="229">
        <v>4.8999999999999998E-4</v>
      </c>
      <c r="O470" s="229">
        <f>ROUND(E470*N470,2)</f>
        <v>0</v>
      </c>
      <c r="P470" s="229">
        <v>0</v>
      </c>
      <c r="Q470" s="229">
        <f>ROUND(E470*P470,2)</f>
        <v>0</v>
      </c>
      <c r="R470" s="230"/>
      <c r="S470" s="230" t="s">
        <v>233</v>
      </c>
      <c r="T470" s="230" t="s">
        <v>234</v>
      </c>
      <c r="U470" s="230">
        <v>0</v>
      </c>
      <c r="V470" s="230">
        <f>ROUND(E470*U470,2)</f>
        <v>0</v>
      </c>
      <c r="W470" s="230"/>
      <c r="X470" s="230" t="s">
        <v>220</v>
      </c>
      <c r="Y470" s="230" t="s">
        <v>160</v>
      </c>
      <c r="Z470" s="210"/>
      <c r="AA470" s="210"/>
      <c r="AB470" s="210"/>
      <c r="AC470" s="210"/>
      <c r="AD470" s="210"/>
      <c r="AE470" s="210"/>
      <c r="AF470" s="210"/>
      <c r="AG470" s="210" t="s">
        <v>734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ht="22.5" outlineLevel="2" x14ac:dyDescent="0.2">
      <c r="A471" s="227"/>
      <c r="B471" s="228"/>
      <c r="C471" s="267" t="s">
        <v>757</v>
      </c>
      <c r="D471" s="258"/>
      <c r="E471" s="259"/>
      <c r="F471" s="230"/>
      <c r="G471" s="230"/>
      <c r="H471" s="230"/>
      <c r="I471" s="230"/>
      <c r="J471" s="230"/>
      <c r="K471" s="230"/>
      <c r="L471" s="230"/>
      <c r="M471" s="230"/>
      <c r="N471" s="229"/>
      <c r="O471" s="229"/>
      <c r="P471" s="229"/>
      <c r="Q471" s="229"/>
      <c r="R471" s="230"/>
      <c r="S471" s="230"/>
      <c r="T471" s="230"/>
      <c r="U471" s="230"/>
      <c r="V471" s="230"/>
      <c r="W471" s="230"/>
      <c r="X471" s="230"/>
      <c r="Y471" s="230"/>
      <c r="Z471" s="210"/>
      <c r="AA471" s="210"/>
      <c r="AB471" s="210"/>
      <c r="AC471" s="210"/>
      <c r="AD471" s="210"/>
      <c r="AE471" s="210"/>
      <c r="AF471" s="210"/>
      <c r="AG471" s="210" t="s">
        <v>191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3" x14ac:dyDescent="0.2">
      <c r="A472" s="227"/>
      <c r="B472" s="228"/>
      <c r="C472" s="267" t="s">
        <v>758</v>
      </c>
      <c r="D472" s="258"/>
      <c r="E472" s="259">
        <v>0.79800000000000004</v>
      </c>
      <c r="F472" s="230"/>
      <c r="G472" s="230"/>
      <c r="H472" s="230"/>
      <c r="I472" s="230"/>
      <c r="J472" s="230"/>
      <c r="K472" s="230"/>
      <c r="L472" s="230"/>
      <c r="M472" s="230"/>
      <c r="N472" s="229"/>
      <c r="O472" s="229"/>
      <c r="P472" s="229"/>
      <c r="Q472" s="229"/>
      <c r="R472" s="230"/>
      <c r="S472" s="230"/>
      <c r="T472" s="230"/>
      <c r="U472" s="230"/>
      <c r="V472" s="230"/>
      <c r="W472" s="230"/>
      <c r="X472" s="230"/>
      <c r="Y472" s="230"/>
      <c r="Z472" s="210"/>
      <c r="AA472" s="210"/>
      <c r="AB472" s="210"/>
      <c r="AC472" s="210"/>
      <c r="AD472" s="210"/>
      <c r="AE472" s="210"/>
      <c r="AF472" s="210"/>
      <c r="AG472" s="210" t="s">
        <v>191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">
      <c r="A473" s="260">
        <v>129</v>
      </c>
      <c r="B473" s="261" t="s">
        <v>759</v>
      </c>
      <c r="C473" s="266" t="s">
        <v>760</v>
      </c>
      <c r="D473" s="262" t="s">
        <v>232</v>
      </c>
      <c r="E473" s="263">
        <v>0.79800000000000004</v>
      </c>
      <c r="F473" s="264"/>
      <c r="G473" s="265">
        <f>ROUND(E473*F473,2)</f>
        <v>0</v>
      </c>
      <c r="H473" s="231"/>
      <c r="I473" s="230">
        <f>ROUND(E473*H473,2)</f>
        <v>0</v>
      </c>
      <c r="J473" s="231"/>
      <c r="K473" s="230">
        <f>ROUND(E473*J473,2)</f>
        <v>0</v>
      </c>
      <c r="L473" s="230">
        <v>21</v>
      </c>
      <c r="M473" s="230">
        <f>G473*(1+L473/100)</f>
        <v>0</v>
      </c>
      <c r="N473" s="229">
        <v>5.7999999999999996E-3</v>
      </c>
      <c r="O473" s="229">
        <f>ROUND(E473*N473,2)</f>
        <v>0</v>
      </c>
      <c r="P473" s="229">
        <v>0</v>
      </c>
      <c r="Q473" s="229">
        <f>ROUND(E473*P473,2)</f>
        <v>0</v>
      </c>
      <c r="R473" s="230"/>
      <c r="S473" s="230" t="s">
        <v>233</v>
      </c>
      <c r="T473" s="230" t="s">
        <v>234</v>
      </c>
      <c r="U473" s="230">
        <v>0</v>
      </c>
      <c r="V473" s="230">
        <f>ROUND(E473*U473,2)</f>
        <v>0</v>
      </c>
      <c r="W473" s="230"/>
      <c r="X473" s="230" t="s">
        <v>188</v>
      </c>
      <c r="Y473" s="230" t="s">
        <v>160</v>
      </c>
      <c r="Z473" s="210"/>
      <c r="AA473" s="210"/>
      <c r="AB473" s="210"/>
      <c r="AC473" s="210"/>
      <c r="AD473" s="210"/>
      <c r="AE473" s="210"/>
      <c r="AF473" s="210"/>
      <c r="AG473" s="210" t="s">
        <v>189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ht="22.5" outlineLevel="1" x14ac:dyDescent="0.2">
      <c r="A474" s="241">
        <v>130</v>
      </c>
      <c r="B474" s="242" t="s">
        <v>761</v>
      </c>
      <c r="C474" s="249" t="s">
        <v>762</v>
      </c>
      <c r="D474" s="243" t="s">
        <v>669</v>
      </c>
      <c r="E474" s="244">
        <v>136.05000000000001</v>
      </c>
      <c r="F474" s="245"/>
      <c r="G474" s="246">
        <f>ROUND(E474*F474,2)</f>
        <v>0</v>
      </c>
      <c r="H474" s="231"/>
      <c r="I474" s="230">
        <f>ROUND(E474*H474,2)</f>
        <v>0</v>
      </c>
      <c r="J474" s="231"/>
      <c r="K474" s="230">
        <f>ROUND(E474*J474,2)</f>
        <v>0</v>
      </c>
      <c r="L474" s="230">
        <v>21</v>
      </c>
      <c r="M474" s="230">
        <f>G474*(1+L474/100)</f>
        <v>0</v>
      </c>
      <c r="N474" s="229">
        <v>6.0000000000000002E-5</v>
      </c>
      <c r="O474" s="229">
        <f>ROUND(E474*N474,2)</f>
        <v>0.01</v>
      </c>
      <c r="P474" s="229">
        <v>0</v>
      </c>
      <c r="Q474" s="229">
        <f>ROUND(E474*P474,2)</f>
        <v>0</v>
      </c>
      <c r="R474" s="230"/>
      <c r="S474" s="230" t="s">
        <v>233</v>
      </c>
      <c r="T474" s="230" t="s">
        <v>234</v>
      </c>
      <c r="U474" s="230">
        <v>0</v>
      </c>
      <c r="V474" s="230">
        <f>ROUND(E474*U474,2)</f>
        <v>0</v>
      </c>
      <c r="W474" s="230"/>
      <c r="X474" s="230" t="s">
        <v>220</v>
      </c>
      <c r="Y474" s="230" t="s">
        <v>160</v>
      </c>
      <c r="Z474" s="210"/>
      <c r="AA474" s="210"/>
      <c r="AB474" s="210"/>
      <c r="AC474" s="210"/>
      <c r="AD474" s="210"/>
      <c r="AE474" s="210"/>
      <c r="AF474" s="210"/>
      <c r="AG474" s="210" t="s">
        <v>734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ht="22.5" outlineLevel="2" x14ac:dyDescent="0.2">
      <c r="A475" s="227"/>
      <c r="B475" s="228"/>
      <c r="C475" s="267" t="s">
        <v>763</v>
      </c>
      <c r="D475" s="258"/>
      <c r="E475" s="259"/>
      <c r="F475" s="230"/>
      <c r="G475" s="230"/>
      <c r="H475" s="230"/>
      <c r="I475" s="230"/>
      <c r="J475" s="230"/>
      <c r="K475" s="230"/>
      <c r="L475" s="230"/>
      <c r="M475" s="230"/>
      <c r="N475" s="229"/>
      <c r="O475" s="229"/>
      <c r="P475" s="229"/>
      <c r="Q475" s="229"/>
      <c r="R475" s="230"/>
      <c r="S475" s="230"/>
      <c r="T475" s="230"/>
      <c r="U475" s="230"/>
      <c r="V475" s="230"/>
      <c r="W475" s="230"/>
      <c r="X475" s="230"/>
      <c r="Y475" s="230"/>
      <c r="Z475" s="210"/>
      <c r="AA475" s="210"/>
      <c r="AB475" s="210"/>
      <c r="AC475" s="210"/>
      <c r="AD475" s="210"/>
      <c r="AE475" s="210"/>
      <c r="AF475" s="210"/>
      <c r="AG475" s="210" t="s">
        <v>191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ht="22.5" outlineLevel="3" x14ac:dyDescent="0.2">
      <c r="A476" s="227"/>
      <c r="B476" s="228"/>
      <c r="C476" s="267" t="s">
        <v>764</v>
      </c>
      <c r="D476" s="258"/>
      <c r="E476" s="259"/>
      <c r="F476" s="230"/>
      <c r="G476" s="230"/>
      <c r="H476" s="230"/>
      <c r="I476" s="230"/>
      <c r="J476" s="230"/>
      <c r="K476" s="230"/>
      <c r="L476" s="230"/>
      <c r="M476" s="230"/>
      <c r="N476" s="229"/>
      <c r="O476" s="229"/>
      <c r="P476" s="229"/>
      <c r="Q476" s="229"/>
      <c r="R476" s="230"/>
      <c r="S476" s="230"/>
      <c r="T476" s="230"/>
      <c r="U476" s="230"/>
      <c r="V476" s="230"/>
      <c r="W476" s="230"/>
      <c r="X476" s="230"/>
      <c r="Y476" s="230"/>
      <c r="Z476" s="210"/>
      <c r="AA476" s="210"/>
      <c r="AB476" s="210"/>
      <c r="AC476" s="210"/>
      <c r="AD476" s="210"/>
      <c r="AE476" s="210"/>
      <c r="AF476" s="210"/>
      <c r="AG476" s="210" t="s">
        <v>191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3" x14ac:dyDescent="0.2">
      <c r="A477" s="227"/>
      <c r="B477" s="228"/>
      <c r="C477" s="267" t="s">
        <v>765</v>
      </c>
      <c r="D477" s="258"/>
      <c r="E477" s="259">
        <v>136.05000000000001</v>
      </c>
      <c r="F477" s="230"/>
      <c r="G477" s="230"/>
      <c r="H477" s="230"/>
      <c r="I477" s="230"/>
      <c r="J477" s="230"/>
      <c r="K477" s="230"/>
      <c r="L477" s="230"/>
      <c r="M477" s="230"/>
      <c r="N477" s="229"/>
      <c r="O477" s="229"/>
      <c r="P477" s="229"/>
      <c r="Q477" s="229"/>
      <c r="R477" s="230"/>
      <c r="S477" s="230"/>
      <c r="T477" s="230"/>
      <c r="U477" s="230"/>
      <c r="V477" s="230"/>
      <c r="W477" s="230"/>
      <c r="X477" s="230"/>
      <c r="Y477" s="230"/>
      <c r="Z477" s="210"/>
      <c r="AA477" s="210"/>
      <c r="AB477" s="210"/>
      <c r="AC477" s="210"/>
      <c r="AD477" s="210"/>
      <c r="AE477" s="210"/>
      <c r="AF477" s="210"/>
      <c r="AG477" s="210" t="s">
        <v>191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ht="22.5" outlineLevel="1" x14ac:dyDescent="0.2">
      <c r="A478" s="241">
        <v>131</v>
      </c>
      <c r="B478" s="242" t="s">
        <v>766</v>
      </c>
      <c r="C478" s="249" t="s">
        <v>767</v>
      </c>
      <c r="D478" s="243" t="s">
        <v>669</v>
      </c>
      <c r="E478" s="244">
        <v>37.93</v>
      </c>
      <c r="F478" s="245"/>
      <c r="G478" s="246">
        <f>ROUND(E478*F478,2)</f>
        <v>0</v>
      </c>
      <c r="H478" s="231"/>
      <c r="I478" s="230">
        <f>ROUND(E478*H478,2)</f>
        <v>0</v>
      </c>
      <c r="J478" s="231"/>
      <c r="K478" s="230">
        <f>ROUND(E478*J478,2)</f>
        <v>0</v>
      </c>
      <c r="L478" s="230">
        <v>21</v>
      </c>
      <c r="M478" s="230">
        <f>G478*(1+L478/100)</f>
        <v>0</v>
      </c>
      <c r="N478" s="229">
        <v>0</v>
      </c>
      <c r="O478" s="229">
        <f>ROUND(E478*N478,2)</f>
        <v>0</v>
      </c>
      <c r="P478" s="229">
        <v>0</v>
      </c>
      <c r="Q478" s="229">
        <f>ROUND(E478*P478,2)</f>
        <v>0</v>
      </c>
      <c r="R478" s="230"/>
      <c r="S478" s="230" t="s">
        <v>157</v>
      </c>
      <c r="T478" s="230" t="s">
        <v>158</v>
      </c>
      <c r="U478" s="230">
        <v>0</v>
      </c>
      <c r="V478" s="230">
        <f>ROUND(E478*U478,2)</f>
        <v>0</v>
      </c>
      <c r="W478" s="230"/>
      <c r="X478" s="230" t="s">
        <v>188</v>
      </c>
      <c r="Y478" s="230" t="s">
        <v>160</v>
      </c>
      <c r="Z478" s="210"/>
      <c r="AA478" s="210"/>
      <c r="AB478" s="210"/>
      <c r="AC478" s="210"/>
      <c r="AD478" s="210"/>
      <c r="AE478" s="210"/>
      <c r="AF478" s="210"/>
      <c r="AG478" s="210" t="s">
        <v>189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2" x14ac:dyDescent="0.2">
      <c r="A479" s="227"/>
      <c r="B479" s="228"/>
      <c r="C479" s="250" t="s">
        <v>162</v>
      </c>
      <c r="D479" s="247"/>
      <c r="E479" s="247"/>
      <c r="F479" s="247"/>
      <c r="G479" s="247"/>
      <c r="H479" s="230"/>
      <c r="I479" s="230"/>
      <c r="J479" s="230"/>
      <c r="K479" s="230"/>
      <c r="L479" s="230"/>
      <c r="M479" s="230"/>
      <c r="N479" s="229"/>
      <c r="O479" s="229"/>
      <c r="P479" s="229"/>
      <c r="Q479" s="229"/>
      <c r="R479" s="230"/>
      <c r="S479" s="230"/>
      <c r="T479" s="230"/>
      <c r="U479" s="230"/>
      <c r="V479" s="230"/>
      <c r="W479" s="230"/>
      <c r="X479" s="230"/>
      <c r="Y479" s="230"/>
      <c r="Z479" s="210"/>
      <c r="AA479" s="210"/>
      <c r="AB479" s="210"/>
      <c r="AC479" s="210"/>
      <c r="AD479" s="210"/>
      <c r="AE479" s="210"/>
      <c r="AF479" s="210"/>
      <c r="AG479" s="210" t="s">
        <v>163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2" x14ac:dyDescent="0.2">
      <c r="A480" s="227"/>
      <c r="B480" s="228"/>
      <c r="C480" s="267" t="s">
        <v>768</v>
      </c>
      <c r="D480" s="258"/>
      <c r="E480" s="259"/>
      <c r="F480" s="230"/>
      <c r="G480" s="230"/>
      <c r="H480" s="230"/>
      <c r="I480" s="230"/>
      <c r="J480" s="230"/>
      <c r="K480" s="230"/>
      <c r="L480" s="230"/>
      <c r="M480" s="230"/>
      <c r="N480" s="229"/>
      <c r="O480" s="229"/>
      <c r="P480" s="229"/>
      <c r="Q480" s="229"/>
      <c r="R480" s="230"/>
      <c r="S480" s="230"/>
      <c r="T480" s="230"/>
      <c r="U480" s="230"/>
      <c r="V480" s="230"/>
      <c r="W480" s="230"/>
      <c r="X480" s="230"/>
      <c r="Y480" s="230"/>
      <c r="Z480" s="210"/>
      <c r="AA480" s="210"/>
      <c r="AB480" s="210"/>
      <c r="AC480" s="210"/>
      <c r="AD480" s="210"/>
      <c r="AE480" s="210"/>
      <c r="AF480" s="210"/>
      <c r="AG480" s="210" t="s">
        <v>191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">
      <c r="A481" s="227"/>
      <c r="B481" s="228"/>
      <c r="C481" s="267" t="s">
        <v>769</v>
      </c>
      <c r="D481" s="258"/>
      <c r="E481" s="259">
        <v>37.93</v>
      </c>
      <c r="F481" s="230"/>
      <c r="G481" s="230"/>
      <c r="H481" s="230"/>
      <c r="I481" s="230"/>
      <c r="J481" s="230"/>
      <c r="K481" s="230"/>
      <c r="L481" s="230"/>
      <c r="M481" s="230"/>
      <c r="N481" s="229"/>
      <c r="O481" s="229"/>
      <c r="P481" s="229"/>
      <c r="Q481" s="229"/>
      <c r="R481" s="230"/>
      <c r="S481" s="230"/>
      <c r="T481" s="230"/>
      <c r="U481" s="230"/>
      <c r="V481" s="230"/>
      <c r="W481" s="230"/>
      <c r="X481" s="230"/>
      <c r="Y481" s="230"/>
      <c r="Z481" s="210"/>
      <c r="AA481" s="210"/>
      <c r="AB481" s="210"/>
      <c r="AC481" s="210"/>
      <c r="AD481" s="210"/>
      <c r="AE481" s="210"/>
      <c r="AF481" s="210"/>
      <c r="AG481" s="210" t="s">
        <v>191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ht="22.5" outlineLevel="1" x14ac:dyDescent="0.2">
      <c r="A482" s="241">
        <v>132</v>
      </c>
      <c r="B482" s="242" t="s">
        <v>770</v>
      </c>
      <c r="C482" s="249" t="s">
        <v>771</v>
      </c>
      <c r="D482" s="243" t="s">
        <v>669</v>
      </c>
      <c r="E482" s="244">
        <v>98.12</v>
      </c>
      <c r="F482" s="245"/>
      <c r="G482" s="246">
        <f>ROUND(E482*F482,2)</f>
        <v>0</v>
      </c>
      <c r="H482" s="231"/>
      <c r="I482" s="230">
        <f>ROUND(E482*H482,2)</f>
        <v>0</v>
      </c>
      <c r="J482" s="231"/>
      <c r="K482" s="230">
        <f>ROUND(E482*J482,2)</f>
        <v>0</v>
      </c>
      <c r="L482" s="230">
        <v>21</v>
      </c>
      <c r="M482" s="230">
        <f>G482*(1+L482/100)</f>
        <v>0</v>
      </c>
      <c r="N482" s="229">
        <v>0</v>
      </c>
      <c r="O482" s="229">
        <f>ROUND(E482*N482,2)</f>
        <v>0</v>
      </c>
      <c r="P482" s="229">
        <v>0</v>
      </c>
      <c r="Q482" s="229">
        <f>ROUND(E482*P482,2)</f>
        <v>0</v>
      </c>
      <c r="R482" s="230"/>
      <c r="S482" s="230" t="s">
        <v>157</v>
      </c>
      <c r="T482" s="230" t="s">
        <v>158</v>
      </c>
      <c r="U482" s="230">
        <v>0</v>
      </c>
      <c r="V482" s="230">
        <f>ROUND(E482*U482,2)</f>
        <v>0</v>
      </c>
      <c r="W482" s="230"/>
      <c r="X482" s="230" t="s">
        <v>188</v>
      </c>
      <c r="Y482" s="230" t="s">
        <v>160</v>
      </c>
      <c r="Z482" s="210"/>
      <c r="AA482" s="210"/>
      <c r="AB482" s="210"/>
      <c r="AC482" s="210"/>
      <c r="AD482" s="210"/>
      <c r="AE482" s="210"/>
      <c r="AF482" s="210"/>
      <c r="AG482" s="210" t="s">
        <v>189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2" x14ac:dyDescent="0.2">
      <c r="A483" s="227"/>
      <c r="B483" s="228"/>
      <c r="C483" s="250" t="s">
        <v>162</v>
      </c>
      <c r="D483" s="247"/>
      <c r="E483" s="247"/>
      <c r="F483" s="247"/>
      <c r="G483" s="247"/>
      <c r="H483" s="230"/>
      <c r="I483" s="230"/>
      <c r="J483" s="230"/>
      <c r="K483" s="230"/>
      <c r="L483" s="230"/>
      <c r="M483" s="230"/>
      <c r="N483" s="229"/>
      <c r="O483" s="229"/>
      <c r="P483" s="229"/>
      <c r="Q483" s="229"/>
      <c r="R483" s="230"/>
      <c r="S483" s="230"/>
      <c r="T483" s="230"/>
      <c r="U483" s="230"/>
      <c r="V483" s="230"/>
      <c r="W483" s="230"/>
      <c r="X483" s="230"/>
      <c r="Y483" s="230"/>
      <c r="Z483" s="210"/>
      <c r="AA483" s="210"/>
      <c r="AB483" s="210"/>
      <c r="AC483" s="210"/>
      <c r="AD483" s="210"/>
      <c r="AE483" s="210"/>
      <c r="AF483" s="210"/>
      <c r="AG483" s="210" t="s">
        <v>163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2" x14ac:dyDescent="0.2">
      <c r="A484" s="227"/>
      <c r="B484" s="228"/>
      <c r="C484" s="267" t="s">
        <v>772</v>
      </c>
      <c r="D484" s="258"/>
      <c r="E484" s="259"/>
      <c r="F484" s="230"/>
      <c r="G484" s="230"/>
      <c r="H484" s="230"/>
      <c r="I484" s="230"/>
      <c r="J484" s="230"/>
      <c r="K484" s="230"/>
      <c r="L484" s="230"/>
      <c r="M484" s="230"/>
      <c r="N484" s="229"/>
      <c r="O484" s="229"/>
      <c r="P484" s="229"/>
      <c r="Q484" s="229"/>
      <c r="R484" s="230"/>
      <c r="S484" s="230"/>
      <c r="T484" s="230"/>
      <c r="U484" s="230"/>
      <c r="V484" s="230"/>
      <c r="W484" s="230"/>
      <c r="X484" s="230"/>
      <c r="Y484" s="230"/>
      <c r="Z484" s="210"/>
      <c r="AA484" s="210"/>
      <c r="AB484" s="210"/>
      <c r="AC484" s="210"/>
      <c r="AD484" s="210"/>
      <c r="AE484" s="210"/>
      <c r="AF484" s="210"/>
      <c r="AG484" s="210" t="s">
        <v>191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">
      <c r="A485" s="227"/>
      <c r="B485" s="228"/>
      <c r="C485" s="267" t="s">
        <v>773</v>
      </c>
      <c r="D485" s="258"/>
      <c r="E485" s="259">
        <v>98.12</v>
      </c>
      <c r="F485" s="230"/>
      <c r="G485" s="230"/>
      <c r="H485" s="230"/>
      <c r="I485" s="230"/>
      <c r="J485" s="230"/>
      <c r="K485" s="230"/>
      <c r="L485" s="230"/>
      <c r="M485" s="230"/>
      <c r="N485" s="229"/>
      <c r="O485" s="229"/>
      <c r="P485" s="229"/>
      <c r="Q485" s="229"/>
      <c r="R485" s="230"/>
      <c r="S485" s="230"/>
      <c r="T485" s="230"/>
      <c r="U485" s="230"/>
      <c r="V485" s="230"/>
      <c r="W485" s="230"/>
      <c r="X485" s="230"/>
      <c r="Y485" s="230"/>
      <c r="Z485" s="210"/>
      <c r="AA485" s="210"/>
      <c r="AB485" s="210"/>
      <c r="AC485" s="210"/>
      <c r="AD485" s="210"/>
      <c r="AE485" s="210"/>
      <c r="AF485" s="210"/>
      <c r="AG485" s="210" t="s">
        <v>191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ht="22.5" outlineLevel="1" x14ac:dyDescent="0.2">
      <c r="A486" s="241">
        <v>133</v>
      </c>
      <c r="B486" s="242" t="s">
        <v>774</v>
      </c>
      <c r="C486" s="249" t="s">
        <v>775</v>
      </c>
      <c r="D486" s="243" t="s">
        <v>669</v>
      </c>
      <c r="E486" s="244">
        <v>1077.6600000000001</v>
      </c>
      <c r="F486" s="245"/>
      <c r="G486" s="246">
        <f>ROUND(E486*F486,2)</f>
        <v>0</v>
      </c>
      <c r="H486" s="231"/>
      <c r="I486" s="230">
        <f>ROUND(E486*H486,2)</f>
        <v>0</v>
      </c>
      <c r="J486" s="231"/>
      <c r="K486" s="230">
        <f>ROUND(E486*J486,2)</f>
        <v>0</v>
      </c>
      <c r="L486" s="230">
        <v>21</v>
      </c>
      <c r="M486" s="230">
        <f>G486*(1+L486/100)</f>
        <v>0</v>
      </c>
      <c r="N486" s="229">
        <v>5.0000000000000002E-5</v>
      </c>
      <c r="O486" s="229">
        <f>ROUND(E486*N486,2)</f>
        <v>0.05</v>
      </c>
      <c r="P486" s="229">
        <v>0</v>
      </c>
      <c r="Q486" s="229">
        <f>ROUND(E486*P486,2)</f>
        <v>0</v>
      </c>
      <c r="R486" s="230"/>
      <c r="S486" s="230" t="s">
        <v>233</v>
      </c>
      <c r="T486" s="230" t="s">
        <v>234</v>
      </c>
      <c r="U486" s="230">
        <v>0</v>
      </c>
      <c r="V486" s="230">
        <f>ROUND(E486*U486,2)</f>
        <v>0</v>
      </c>
      <c r="W486" s="230"/>
      <c r="X486" s="230" t="s">
        <v>220</v>
      </c>
      <c r="Y486" s="230" t="s">
        <v>160</v>
      </c>
      <c r="Z486" s="210"/>
      <c r="AA486" s="210"/>
      <c r="AB486" s="210"/>
      <c r="AC486" s="210"/>
      <c r="AD486" s="210"/>
      <c r="AE486" s="210"/>
      <c r="AF486" s="210"/>
      <c r="AG486" s="210" t="s">
        <v>734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2" x14ac:dyDescent="0.2">
      <c r="A487" s="227"/>
      <c r="B487" s="228"/>
      <c r="C487" s="267" t="s">
        <v>776</v>
      </c>
      <c r="D487" s="258"/>
      <c r="E487" s="259"/>
      <c r="F487" s="230"/>
      <c r="G487" s="230"/>
      <c r="H487" s="230"/>
      <c r="I487" s="230"/>
      <c r="J487" s="230"/>
      <c r="K487" s="230"/>
      <c r="L487" s="230"/>
      <c r="M487" s="230"/>
      <c r="N487" s="229"/>
      <c r="O487" s="229"/>
      <c r="P487" s="229"/>
      <c r="Q487" s="229"/>
      <c r="R487" s="230"/>
      <c r="S487" s="230"/>
      <c r="T487" s="230"/>
      <c r="U487" s="230"/>
      <c r="V487" s="230"/>
      <c r="W487" s="230"/>
      <c r="X487" s="230"/>
      <c r="Y487" s="230"/>
      <c r="Z487" s="210"/>
      <c r="AA487" s="210"/>
      <c r="AB487" s="210"/>
      <c r="AC487" s="210"/>
      <c r="AD487" s="210"/>
      <c r="AE487" s="210"/>
      <c r="AF487" s="210"/>
      <c r="AG487" s="210" t="s">
        <v>191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">
      <c r="A488" s="227"/>
      <c r="B488" s="228"/>
      <c r="C488" s="267" t="s">
        <v>777</v>
      </c>
      <c r="D488" s="258"/>
      <c r="E488" s="259"/>
      <c r="F488" s="230"/>
      <c r="G488" s="230"/>
      <c r="H488" s="230"/>
      <c r="I488" s="230"/>
      <c r="J488" s="230"/>
      <c r="K488" s="230"/>
      <c r="L488" s="230"/>
      <c r="M488" s="230"/>
      <c r="N488" s="229"/>
      <c r="O488" s="229"/>
      <c r="P488" s="229"/>
      <c r="Q488" s="229"/>
      <c r="R488" s="230"/>
      <c r="S488" s="230"/>
      <c r="T488" s="230"/>
      <c r="U488" s="230"/>
      <c r="V488" s="230"/>
      <c r="W488" s="230"/>
      <c r="X488" s="230"/>
      <c r="Y488" s="230"/>
      <c r="Z488" s="210"/>
      <c r="AA488" s="210"/>
      <c r="AB488" s="210"/>
      <c r="AC488" s="210"/>
      <c r="AD488" s="210"/>
      <c r="AE488" s="210"/>
      <c r="AF488" s="210"/>
      <c r="AG488" s="210" t="s">
        <v>191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3" x14ac:dyDescent="0.2">
      <c r="A489" s="227"/>
      <c r="B489" s="228"/>
      <c r="C489" s="267" t="s">
        <v>778</v>
      </c>
      <c r="D489" s="258"/>
      <c r="E489" s="259"/>
      <c r="F489" s="230"/>
      <c r="G489" s="230"/>
      <c r="H489" s="230"/>
      <c r="I489" s="230"/>
      <c r="J489" s="230"/>
      <c r="K489" s="230"/>
      <c r="L489" s="230"/>
      <c r="M489" s="230"/>
      <c r="N489" s="229"/>
      <c r="O489" s="229"/>
      <c r="P489" s="229"/>
      <c r="Q489" s="229"/>
      <c r="R489" s="230"/>
      <c r="S489" s="230"/>
      <c r="T489" s="230"/>
      <c r="U489" s="230"/>
      <c r="V489" s="230"/>
      <c r="W489" s="230"/>
      <c r="X489" s="230"/>
      <c r="Y489" s="230"/>
      <c r="Z489" s="210"/>
      <c r="AA489" s="210"/>
      <c r="AB489" s="210"/>
      <c r="AC489" s="210"/>
      <c r="AD489" s="210"/>
      <c r="AE489" s="210"/>
      <c r="AF489" s="210"/>
      <c r="AG489" s="210" t="s">
        <v>191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">
      <c r="A490" s="227"/>
      <c r="B490" s="228"/>
      <c r="C490" s="267" t="s">
        <v>779</v>
      </c>
      <c r="D490" s="258"/>
      <c r="E490" s="259"/>
      <c r="F490" s="230"/>
      <c r="G490" s="230"/>
      <c r="H490" s="230"/>
      <c r="I490" s="230"/>
      <c r="J490" s="230"/>
      <c r="K490" s="230"/>
      <c r="L490" s="230"/>
      <c r="M490" s="230"/>
      <c r="N490" s="229"/>
      <c r="O490" s="229"/>
      <c r="P490" s="229"/>
      <c r="Q490" s="229"/>
      <c r="R490" s="230"/>
      <c r="S490" s="230"/>
      <c r="T490" s="230"/>
      <c r="U490" s="230"/>
      <c r="V490" s="230"/>
      <c r="W490" s="230"/>
      <c r="X490" s="230"/>
      <c r="Y490" s="230"/>
      <c r="Z490" s="210"/>
      <c r="AA490" s="210"/>
      <c r="AB490" s="210"/>
      <c r="AC490" s="210"/>
      <c r="AD490" s="210"/>
      <c r="AE490" s="210"/>
      <c r="AF490" s="210"/>
      <c r="AG490" s="210" t="s">
        <v>191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">
      <c r="A491" s="227"/>
      <c r="B491" s="228"/>
      <c r="C491" s="267" t="s">
        <v>780</v>
      </c>
      <c r="D491" s="258"/>
      <c r="E491" s="259">
        <v>1077.6600000000001</v>
      </c>
      <c r="F491" s="230"/>
      <c r="G491" s="230"/>
      <c r="H491" s="230"/>
      <c r="I491" s="230"/>
      <c r="J491" s="230"/>
      <c r="K491" s="230"/>
      <c r="L491" s="230"/>
      <c r="M491" s="230"/>
      <c r="N491" s="229"/>
      <c r="O491" s="229"/>
      <c r="P491" s="229"/>
      <c r="Q491" s="229"/>
      <c r="R491" s="230"/>
      <c r="S491" s="230"/>
      <c r="T491" s="230"/>
      <c r="U491" s="230"/>
      <c r="V491" s="230"/>
      <c r="W491" s="230"/>
      <c r="X491" s="230"/>
      <c r="Y491" s="230"/>
      <c r="Z491" s="210"/>
      <c r="AA491" s="210"/>
      <c r="AB491" s="210"/>
      <c r="AC491" s="210"/>
      <c r="AD491" s="210"/>
      <c r="AE491" s="210"/>
      <c r="AF491" s="210"/>
      <c r="AG491" s="210" t="s">
        <v>191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">
      <c r="A492" s="241">
        <v>134</v>
      </c>
      <c r="B492" s="242" t="s">
        <v>781</v>
      </c>
      <c r="C492" s="249" t="s">
        <v>782</v>
      </c>
      <c r="D492" s="243" t="s">
        <v>669</v>
      </c>
      <c r="E492" s="244">
        <v>8.2200000000000006</v>
      </c>
      <c r="F492" s="245"/>
      <c r="G492" s="246">
        <f>ROUND(E492*F492,2)</f>
        <v>0</v>
      </c>
      <c r="H492" s="231"/>
      <c r="I492" s="230">
        <f>ROUND(E492*H492,2)</f>
        <v>0</v>
      </c>
      <c r="J492" s="231"/>
      <c r="K492" s="230">
        <f>ROUND(E492*J492,2)</f>
        <v>0</v>
      </c>
      <c r="L492" s="230">
        <v>21</v>
      </c>
      <c r="M492" s="230">
        <f>G492*(1+L492/100)</f>
        <v>0</v>
      </c>
      <c r="N492" s="229">
        <v>0</v>
      </c>
      <c r="O492" s="229">
        <f>ROUND(E492*N492,2)</f>
        <v>0</v>
      </c>
      <c r="P492" s="229">
        <v>0</v>
      </c>
      <c r="Q492" s="229">
        <f>ROUND(E492*P492,2)</f>
        <v>0</v>
      </c>
      <c r="R492" s="230"/>
      <c r="S492" s="230" t="s">
        <v>157</v>
      </c>
      <c r="T492" s="230" t="s">
        <v>158</v>
      </c>
      <c r="U492" s="230">
        <v>0</v>
      </c>
      <c r="V492" s="230">
        <f>ROUND(E492*U492,2)</f>
        <v>0</v>
      </c>
      <c r="W492" s="230"/>
      <c r="X492" s="230" t="s">
        <v>188</v>
      </c>
      <c r="Y492" s="230" t="s">
        <v>160</v>
      </c>
      <c r="Z492" s="210"/>
      <c r="AA492" s="210"/>
      <c r="AB492" s="210"/>
      <c r="AC492" s="210"/>
      <c r="AD492" s="210"/>
      <c r="AE492" s="210"/>
      <c r="AF492" s="210"/>
      <c r="AG492" s="210" t="s">
        <v>189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2" x14ac:dyDescent="0.2">
      <c r="A493" s="227"/>
      <c r="B493" s="228"/>
      <c r="C493" s="250" t="s">
        <v>162</v>
      </c>
      <c r="D493" s="247"/>
      <c r="E493" s="247"/>
      <c r="F493" s="247"/>
      <c r="G493" s="247"/>
      <c r="H493" s="230"/>
      <c r="I493" s="230"/>
      <c r="J493" s="230"/>
      <c r="K493" s="230"/>
      <c r="L493" s="230"/>
      <c r="M493" s="230"/>
      <c r="N493" s="229"/>
      <c r="O493" s="229"/>
      <c r="P493" s="229"/>
      <c r="Q493" s="229"/>
      <c r="R493" s="230"/>
      <c r="S493" s="230"/>
      <c r="T493" s="230"/>
      <c r="U493" s="230"/>
      <c r="V493" s="230"/>
      <c r="W493" s="230"/>
      <c r="X493" s="230"/>
      <c r="Y493" s="230"/>
      <c r="Z493" s="210"/>
      <c r="AA493" s="210"/>
      <c r="AB493" s="210"/>
      <c r="AC493" s="210"/>
      <c r="AD493" s="210"/>
      <c r="AE493" s="210"/>
      <c r="AF493" s="210"/>
      <c r="AG493" s="210" t="s">
        <v>163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2" x14ac:dyDescent="0.2">
      <c r="A494" s="227"/>
      <c r="B494" s="228"/>
      <c r="C494" s="267" t="s">
        <v>783</v>
      </c>
      <c r="D494" s="258"/>
      <c r="E494" s="259"/>
      <c r="F494" s="230"/>
      <c r="G494" s="230"/>
      <c r="H494" s="230"/>
      <c r="I494" s="230"/>
      <c r="J494" s="230"/>
      <c r="K494" s="230"/>
      <c r="L494" s="230"/>
      <c r="M494" s="230"/>
      <c r="N494" s="229"/>
      <c r="O494" s="229"/>
      <c r="P494" s="229"/>
      <c r="Q494" s="229"/>
      <c r="R494" s="230"/>
      <c r="S494" s="230"/>
      <c r="T494" s="230"/>
      <c r="U494" s="230"/>
      <c r="V494" s="230"/>
      <c r="W494" s="230"/>
      <c r="X494" s="230"/>
      <c r="Y494" s="230"/>
      <c r="Z494" s="210"/>
      <c r="AA494" s="210"/>
      <c r="AB494" s="210"/>
      <c r="AC494" s="210"/>
      <c r="AD494" s="210"/>
      <c r="AE494" s="210"/>
      <c r="AF494" s="210"/>
      <c r="AG494" s="210" t="s">
        <v>191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3" x14ac:dyDescent="0.2">
      <c r="A495" s="227"/>
      <c r="B495" s="228"/>
      <c r="C495" s="267" t="s">
        <v>784</v>
      </c>
      <c r="D495" s="258"/>
      <c r="E495" s="259"/>
      <c r="F495" s="230"/>
      <c r="G495" s="230"/>
      <c r="H495" s="230"/>
      <c r="I495" s="230"/>
      <c r="J495" s="230"/>
      <c r="K495" s="230"/>
      <c r="L495" s="230"/>
      <c r="M495" s="230"/>
      <c r="N495" s="229"/>
      <c r="O495" s="229"/>
      <c r="P495" s="229"/>
      <c r="Q495" s="229"/>
      <c r="R495" s="230"/>
      <c r="S495" s="230"/>
      <c r="T495" s="230"/>
      <c r="U495" s="230"/>
      <c r="V495" s="230"/>
      <c r="W495" s="230"/>
      <c r="X495" s="230"/>
      <c r="Y495" s="230"/>
      <c r="Z495" s="210"/>
      <c r="AA495" s="210"/>
      <c r="AB495" s="210"/>
      <c r="AC495" s="210"/>
      <c r="AD495" s="210"/>
      <c r="AE495" s="210"/>
      <c r="AF495" s="210"/>
      <c r="AG495" s="210" t="s">
        <v>191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">
      <c r="A496" s="227"/>
      <c r="B496" s="228"/>
      <c r="C496" s="267" t="s">
        <v>785</v>
      </c>
      <c r="D496" s="258"/>
      <c r="E496" s="259">
        <v>8.2200000000000006</v>
      </c>
      <c r="F496" s="230"/>
      <c r="G496" s="230"/>
      <c r="H496" s="230"/>
      <c r="I496" s="230"/>
      <c r="J496" s="230"/>
      <c r="K496" s="230"/>
      <c r="L496" s="230"/>
      <c r="M496" s="230"/>
      <c r="N496" s="229"/>
      <c r="O496" s="229"/>
      <c r="P496" s="229"/>
      <c r="Q496" s="229"/>
      <c r="R496" s="230"/>
      <c r="S496" s="230"/>
      <c r="T496" s="230"/>
      <c r="U496" s="230"/>
      <c r="V496" s="230"/>
      <c r="W496" s="230"/>
      <c r="X496" s="230"/>
      <c r="Y496" s="230"/>
      <c r="Z496" s="210"/>
      <c r="AA496" s="210"/>
      <c r="AB496" s="210"/>
      <c r="AC496" s="210"/>
      <c r="AD496" s="210"/>
      <c r="AE496" s="210"/>
      <c r="AF496" s="210"/>
      <c r="AG496" s="210" t="s">
        <v>191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">
      <c r="A497" s="241">
        <v>135</v>
      </c>
      <c r="B497" s="242" t="s">
        <v>786</v>
      </c>
      <c r="C497" s="249" t="s">
        <v>787</v>
      </c>
      <c r="D497" s="243" t="s">
        <v>669</v>
      </c>
      <c r="E497" s="244">
        <v>1069.44</v>
      </c>
      <c r="F497" s="245"/>
      <c r="G497" s="246">
        <f>ROUND(E497*F497,2)</f>
        <v>0</v>
      </c>
      <c r="H497" s="231"/>
      <c r="I497" s="230">
        <f>ROUND(E497*H497,2)</f>
        <v>0</v>
      </c>
      <c r="J497" s="231"/>
      <c r="K497" s="230">
        <f>ROUND(E497*J497,2)</f>
        <v>0</v>
      </c>
      <c r="L497" s="230">
        <v>21</v>
      </c>
      <c r="M497" s="230">
        <f>G497*(1+L497/100)</f>
        <v>0</v>
      </c>
      <c r="N497" s="229">
        <v>0</v>
      </c>
      <c r="O497" s="229">
        <f>ROUND(E497*N497,2)</f>
        <v>0</v>
      </c>
      <c r="P497" s="229">
        <v>0</v>
      </c>
      <c r="Q497" s="229">
        <f>ROUND(E497*P497,2)</f>
        <v>0</v>
      </c>
      <c r="R497" s="230"/>
      <c r="S497" s="230" t="s">
        <v>157</v>
      </c>
      <c r="T497" s="230" t="s">
        <v>158</v>
      </c>
      <c r="U497" s="230">
        <v>0</v>
      </c>
      <c r="V497" s="230">
        <f>ROUND(E497*U497,2)</f>
        <v>0</v>
      </c>
      <c r="W497" s="230"/>
      <c r="X497" s="230" t="s">
        <v>188</v>
      </c>
      <c r="Y497" s="230" t="s">
        <v>160</v>
      </c>
      <c r="Z497" s="210"/>
      <c r="AA497" s="210"/>
      <c r="AB497" s="210"/>
      <c r="AC497" s="210"/>
      <c r="AD497" s="210"/>
      <c r="AE497" s="210"/>
      <c r="AF497" s="210"/>
      <c r="AG497" s="210" t="s">
        <v>189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2" x14ac:dyDescent="0.2">
      <c r="A498" s="227"/>
      <c r="B498" s="228"/>
      <c r="C498" s="250" t="s">
        <v>162</v>
      </c>
      <c r="D498" s="247"/>
      <c r="E498" s="247"/>
      <c r="F498" s="247"/>
      <c r="G498" s="247"/>
      <c r="H498" s="230"/>
      <c r="I498" s="230"/>
      <c r="J498" s="230"/>
      <c r="K498" s="230"/>
      <c r="L498" s="230"/>
      <c r="M498" s="230"/>
      <c r="N498" s="229"/>
      <c r="O498" s="229"/>
      <c r="P498" s="229"/>
      <c r="Q498" s="229"/>
      <c r="R498" s="230"/>
      <c r="S498" s="230"/>
      <c r="T498" s="230"/>
      <c r="U498" s="230"/>
      <c r="V498" s="230"/>
      <c r="W498" s="230"/>
      <c r="X498" s="230"/>
      <c r="Y498" s="230"/>
      <c r="Z498" s="210"/>
      <c r="AA498" s="210"/>
      <c r="AB498" s="210"/>
      <c r="AC498" s="210"/>
      <c r="AD498" s="210"/>
      <c r="AE498" s="210"/>
      <c r="AF498" s="210"/>
      <c r="AG498" s="210" t="s">
        <v>163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2" x14ac:dyDescent="0.2">
      <c r="A499" s="227"/>
      <c r="B499" s="228"/>
      <c r="C499" s="267" t="s">
        <v>788</v>
      </c>
      <c r="D499" s="258"/>
      <c r="E499" s="259"/>
      <c r="F499" s="230"/>
      <c r="G499" s="230"/>
      <c r="H499" s="230"/>
      <c r="I499" s="230"/>
      <c r="J499" s="230"/>
      <c r="K499" s="230"/>
      <c r="L499" s="230"/>
      <c r="M499" s="230"/>
      <c r="N499" s="229"/>
      <c r="O499" s="229"/>
      <c r="P499" s="229"/>
      <c r="Q499" s="229"/>
      <c r="R499" s="230"/>
      <c r="S499" s="230"/>
      <c r="T499" s="230"/>
      <c r="U499" s="230"/>
      <c r="V499" s="230"/>
      <c r="W499" s="230"/>
      <c r="X499" s="230"/>
      <c r="Y499" s="230"/>
      <c r="Z499" s="210"/>
      <c r="AA499" s="210"/>
      <c r="AB499" s="210"/>
      <c r="AC499" s="210"/>
      <c r="AD499" s="210"/>
      <c r="AE499" s="210"/>
      <c r="AF499" s="210"/>
      <c r="AG499" s="210" t="s">
        <v>191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">
      <c r="A500" s="227"/>
      <c r="B500" s="228"/>
      <c r="C500" s="267" t="s">
        <v>789</v>
      </c>
      <c r="D500" s="258"/>
      <c r="E500" s="259"/>
      <c r="F500" s="230"/>
      <c r="G500" s="230"/>
      <c r="H500" s="230"/>
      <c r="I500" s="230"/>
      <c r="J500" s="230"/>
      <c r="K500" s="230"/>
      <c r="L500" s="230"/>
      <c r="M500" s="230"/>
      <c r="N500" s="229"/>
      <c r="O500" s="229"/>
      <c r="P500" s="229"/>
      <c r="Q500" s="229"/>
      <c r="R500" s="230"/>
      <c r="S500" s="230"/>
      <c r="T500" s="230"/>
      <c r="U500" s="230"/>
      <c r="V500" s="230"/>
      <c r="W500" s="230"/>
      <c r="X500" s="230"/>
      <c r="Y500" s="230"/>
      <c r="Z500" s="210"/>
      <c r="AA500" s="210"/>
      <c r="AB500" s="210"/>
      <c r="AC500" s="210"/>
      <c r="AD500" s="210"/>
      <c r="AE500" s="210"/>
      <c r="AF500" s="210"/>
      <c r="AG500" s="210" t="s">
        <v>191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3" x14ac:dyDescent="0.2">
      <c r="A501" s="227"/>
      <c r="B501" s="228"/>
      <c r="C501" s="267" t="s">
        <v>790</v>
      </c>
      <c r="D501" s="258"/>
      <c r="E501" s="259">
        <v>1069.44</v>
      </c>
      <c r="F501" s="230"/>
      <c r="G501" s="230"/>
      <c r="H501" s="230"/>
      <c r="I501" s="230"/>
      <c r="J501" s="230"/>
      <c r="K501" s="230"/>
      <c r="L501" s="230"/>
      <c r="M501" s="230"/>
      <c r="N501" s="229"/>
      <c r="O501" s="229"/>
      <c r="P501" s="229"/>
      <c r="Q501" s="229"/>
      <c r="R501" s="230"/>
      <c r="S501" s="230"/>
      <c r="T501" s="230"/>
      <c r="U501" s="230"/>
      <c r="V501" s="230"/>
      <c r="W501" s="230"/>
      <c r="X501" s="230"/>
      <c r="Y501" s="230"/>
      <c r="Z501" s="210"/>
      <c r="AA501" s="210"/>
      <c r="AB501" s="210"/>
      <c r="AC501" s="210"/>
      <c r="AD501" s="210"/>
      <c r="AE501" s="210"/>
      <c r="AF501" s="210"/>
      <c r="AG501" s="210" t="s">
        <v>191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ht="22.5" outlineLevel="1" x14ac:dyDescent="0.2">
      <c r="A502" s="241">
        <v>136</v>
      </c>
      <c r="B502" s="242" t="s">
        <v>791</v>
      </c>
      <c r="C502" s="249" t="s">
        <v>792</v>
      </c>
      <c r="D502" s="243" t="s">
        <v>669</v>
      </c>
      <c r="E502" s="244">
        <v>101.64</v>
      </c>
      <c r="F502" s="245"/>
      <c r="G502" s="246">
        <f>ROUND(E502*F502,2)</f>
        <v>0</v>
      </c>
      <c r="H502" s="231"/>
      <c r="I502" s="230">
        <f>ROUND(E502*H502,2)</f>
        <v>0</v>
      </c>
      <c r="J502" s="231"/>
      <c r="K502" s="230">
        <f>ROUND(E502*J502,2)</f>
        <v>0</v>
      </c>
      <c r="L502" s="230">
        <v>21</v>
      </c>
      <c r="M502" s="230">
        <f>G502*(1+L502/100)</f>
        <v>0</v>
      </c>
      <c r="N502" s="229">
        <v>5.0000000000000002E-5</v>
      </c>
      <c r="O502" s="229">
        <f>ROUND(E502*N502,2)</f>
        <v>0.01</v>
      </c>
      <c r="P502" s="229">
        <v>0</v>
      </c>
      <c r="Q502" s="229">
        <f>ROUND(E502*P502,2)</f>
        <v>0</v>
      </c>
      <c r="R502" s="230"/>
      <c r="S502" s="230" t="s">
        <v>233</v>
      </c>
      <c r="T502" s="230" t="s">
        <v>234</v>
      </c>
      <c r="U502" s="230">
        <v>0</v>
      </c>
      <c r="V502" s="230">
        <f>ROUND(E502*U502,2)</f>
        <v>0</v>
      </c>
      <c r="W502" s="230"/>
      <c r="X502" s="230" t="s">
        <v>220</v>
      </c>
      <c r="Y502" s="230" t="s">
        <v>160</v>
      </c>
      <c r="Z502" s="210"/>
      <c r="AA502" s="210"/>
      <c r="AB502" s="210"/>
      <c r="AC502" s="210"/>
      <c r="AD502" s="210"/>
      <c r="AE502" s="210"/>
      <c r="AF502" s="210"/>
      <c r="AG502" s="210" t="s">
        <v>734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ht="22.5" outlineLevel="2" x14ac:dyDescent="0.2">
      <c r="A503" s="227"/>
      <c r="B503" s="228"/>
      <c r="C503" s="267" t="s">
        <v>793</v>
      </c>
      <c r="D503" s="258"/>
      <c r="E503" s="259"/>
      <c r="F503" s="230"/>
      <c r="G503" s="230"/>
      <c r="H503" s="230"/>
      <c r="I503" s="230"/>
      <c r="J503" s="230"/>
      <c r="K503" s="230"/>
      <c r="L503" s="230"/>
      <c r="M503" s="230"/>
      <c r="N503" s="229"/>
      <c r="O503" s="229"/>
      <c r="P503" s="229"/>
      <c r="Q503" s="229"/>
      <c r="R503" s="230"/>
      <c r="S503" s="230"/>
      <c r="T503" s="230"/>
      <c r="U503" s="230"/>
      <c r="V503" s="230"/>
      <c r="W503" s="230"/>
      <c r="X503" s="230"/>
      <c r="Y503" s="230"/>
      <c r="Z503" s="210"/>
      <c r="AA503" s="210"/>
      <c r="AB503" s="210"/>
      <c r="AC503" s="210"/>
      <c r="AD503" s="210"/>
      <c r="AE503" s="210"/>
      <c r="AF503" s="210"/>
      <c r="AG503" s="210" t="s">
        <v>191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3" x14ac:dyDescent="0.2">
      <c r="A504" s="227"/>
      <c r="B504" s="228"/>
      <c r="C504" s="267" t="s">
        <v>794</v>
      </c>
      <c r="D504" s="258"/>
      <c r="E504" s="259">
        <v>101.64</v>
      </c>
      <c r="F504" s="230"/>
      <c r="G504" s="230"/>
      <c r="H504" s="230"/>
      <c r="I504" s="230"/>
      <c r="J504" s="230"/>
      <c r="K504" s="230"/>
      <c r="L504" s="230"/>
      <c r="M504" s="230"/>
      <c r="N504" s="229"/>
      <c r="O504" s="229"/>
      <c r="P504" s="229"/>
      <c r="Q504" s="229"/>
      <c r="R504" s="230"/>
      <c r="S504" s="230"/>
      <c r="T504" s="230"/>
      <c r="U504" s="230"/>
      <c r="V504" s="230"/>
      <c r="W504" s="230"/>
      <c r="X504" s="230"/>
      <c r="Y504" s="230"/>
      <c r="Z504" s="210"/>
      <c r="AA504" s="210"/>
      <c r="AB504" s="210"/>
      <c r="AC504" s="210"/>
      <c r="AD504" s="210"/>
      <c r="AE504" s="210"/>
      <c r="AF504" s="210"/>
      <c r="AG504" s="210" t="s">
        <v>191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ht="22.5" outlineLevel="1" x14ac:dyDescent="0.2">
      <c r="A505" s="241">
        <v>137</v>
      </c>
      <c r="B505" s="242" t="s">
        <v>795</v>
      </c>
      <c r="C505" s="249" t="s">
        <v>796</v>
      </c>
      <c r="D505" s="243" t="s">
        <v>284</v>
      </c>
      <c r="E505" s="244">
        <v>0.10199999999999999</v>
      </c>
      <c r="F505" s="245"/>
      <c r="G505" s="246">
        <f>ROUND(E505*F505,2)</f>
        <v>0</v>
      </c>
      <c r="H505" s="231"/>
      <c r="I505" s="230">
        <f>ROUND(E505*H505,2)</f>
        <v>0</v>
      </c>
      <c r="J505" s="231"/>
      <c r="K505" s="230">
        <f>ROUND(E505*J505,2)</f>
        <v>0</v>
      </c>
      <c r="L505" s="230">
        <v>21</v>
      </c>
      <c r="M505" s="230">
        <f>G505*(1+L505/100)</f>
        <v>0</v>
      </c>
      <c r="N505" s="229">
        <v>1</v>
      </c>
      <c r="O505" s="229">
        <f>ROUND(E505*N505,2)</f>
        <v>0.1</v>
      </c>
      <c r="P505" s="229">
        <v>0</v>
      </c>
      <c r="Q505" s="229">
        <f>ROUND(E505*P505,2)</f>
        <v>0</v>
      </c>
      <c r="R505" s="230"/>
      <c r="S505" s="230" t="s">
        <v>233</v>
      </c>
      <c r="T505" s="230" t="s">
        <v>234</v>
      </c>
      <c r="U505" s="230">
        <v>0</v>
      </c>
      <c r="V505" s="230">
        <f>ROUND(E505*U505,2)</f>
        <v>0</v>
      </c>
      <c r="W505" s="230"/>
      <c r="X505" s="230" t="s">
        <v>188</v>
      </c>
      <c r="Y505" s="230" t="s">
        <v>160</v>
      </c>
      <c r="Z505" s="210"/>
      <c r="AA505" s="210"/>
      <c r="AB505" s="210"/>
      <c r="AC505" s="210"/>
      <c r="AD505" s="210"/>
      <c r="AE505" s="210"/>
      <c r="AF505" s="210"/>
      <c r="AG505" s="210" t="s">
        <v>189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2" x14ac:dyDescent="0.2">
      <c r="A506" s="227"/>
      <c r="B506" s="228"/>
      <c r="C506" s="267" t="s">
        <v>797</v>
      </c>
      <c r="D506" s="258"/>
      <c r="E506" s="259"/>
      <c r="F506" s="230"/>
      <c r="G506" s="230"/>
      <c r="H506" s="230"/>
      <c r="I506" s="230"/>
      <c r="J506" s="230"/>
      <c r="K506" s="230"/>
      <c r="L506" s="230"/>
      <c r="M506" s="230"/>
      <c r="N506" s="229"/>
      <c r="O506" s="229"/>
      <c r="P506" s="229"/>
      <c r="Q506" s="229"/>
      <c r="R506" s="230"/>
      <c r="S506" s="230"/>
      <c r="T506" s="230"/>
      <c r="U506" s="230"/>
      <c r="V506" s="230"/>
      <c r="W506" s="230"/>
      <c r="X506" s="230"/>
      <c r="Y506" s="230"/>
      <c r="Z506" s="210"/>
      <c r="AA506" s="210"/>
      <c r="AB506" s="210"/>
      <c r="AC506" s="210"/>
      <c r="AD506" s="210"/>
      <c r="AE506" s="210"/>
      <c r="AF506" s="210"/>
      <c r="AG506" s="210" t="s">
        <v>191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">
      <c r="A507" s="227"/>
      <c r="B507" s="228"/>
      <c r="C507" s="267" t="s">
        <v>798</v>
      </c>
      <c r="D507" s="258"/>
      <c r="E507" s="259">
        <v>0.10199999999999999</v>
      </c>
      <c r="F507" s="230"/>
      <c r="G507" s="230"/>
      <c r="H507" s="230"/>
      <c r="I507" s="230"/>
      <c r="J507" s="230"/>
      <c r="K507" s="230"/>
      <c r="L507" s="230"/>
      <c r="M507" s="230"/>
      <c r="N507" s="229"/>
      <c r="O507" s="229"/>
      <c r="P507" s="229"/>
      <c r="Q507" s="229"/>
      <c r="R507" s="230"/>
      <c r="S507" s="230"/>
      <c r="T507" s="230"/>
      <c r="U507" s="230"/>
      <c r="V507" s="230"/>
      <c r="W507" s="230"/>
      <c r="X507" s="230"/>
      <c r="Y507" s="230"/>
      <c r="Z507" s="210"/>
      <c r="AA507" s="210"/>
      <c r="AB507" s="210"/>
      <c r="AC507" s="210"/>
      <c r="AD507" s="210"/>
      <c r="AE507" s="210"/>
      <c r="AF507" s="210"/>
      <c r="AG507" s="210" t="s">
        <v>191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ht="25.5" x14ac:dyDescent="0.2">
      <c r="A508" s="234" t="s">
        <v>152</v>
      </c>
      <c r="B508" s="235" t="s">
        <v>94</v>
      </c>
      <c r="C508" s="248" t="s">
        <v>95</v>
      </c>
      <c r="D508" s="236"/>
      <c r="E508" s="237"/>
      <c r="F508" s="238"/>
      <c r="G508" s="239">
        <f>SUMIF(AG509:AG515,"&lt;&gt;NOR",G509:G515)</f>
        <v>0</v>
      </c>
      <c r="H508" s="233"/>
      <c r="I508" s="233">
        <f>SUM(I509:I515)</f>
        <v>0</v>
      </c>
      <c r="J508" s="233"/>
      <c r="K508" s="233">
        <f>SUM(K509:K515)</f>
        <v>0</v>
      </c>
      <c r="L508" s="233"/>
      <c r="M508" s="233">
        <f>SUM(M509:M515)</f>
        <v>0</v>
      </c>
      <c r="N508" s="232"/>
      <c r="O508" s="232">
        <f>SUM(O509:O515)</f>
        <v>0.01</v>
      </c>
      <c r="P508" s="232"/>
      <c r="Q508" s="232">
        <f>SUM(Q509:Q515)</f>
        <v>0</v>
      </c>
      <c r="R508" s="233"/>
      <c r="S508" s="233"/>
      <c r="T508" s="233"/>
      <c r="U508" s="233"/>
      <c r="V508" s="233">
        <f>SUM(V509:V515)</f>
        <v>0</v>
      </c>
      <c r="W508" s="233"/>
      <c r="X508" s="233"/>
      <c r="Y508" s="233"/>
      <c r="AG508" t="s">
        <v>153</v>
      </c>
    </row>
    <row r="509" spans="1:60" ht="22.5" outlineLevel="1" x14ac:dyDescent="0.2">
      <c r="A509" s="241">
        <v>138</v>
      </c>
      <c r="B509" s="242" t="s">
        <v>799</v>
      </c>
      <c r="C509" s="249" t="s">
        <v>800</v>
      </c>
      <c r="D509" s="243" t="s">
        <v>156</v>
      </c>
      <c r="E509" s="244">
        <v>4</v>
      </c>
      <c r="F509" s="245"/>
      <c r="G509" s="246">
        <f>ROUND(E509*F509,2)</f>
        <v>0</v>
      </c>
      <c r="H509" s="231"/>
      <c r="I509" s="230">
        <f>ROUND(E509*H509,2)</f>
        <v>0</v>
      </c>
      <c r="J509" s="231"/>
      <c r="K509" s="230">
        <f>ROUND(E509*J509,2)</f>
        <v>0</v>
      </c>
      <c r="L509" s="230">
        <v>21</v>
      </c>
      <c r="M509" s="230">
        <f>G509*(1+L509/100)</f>
        <v>0</v>
      </c>
      <c r="N509" s="229">
        <v>2E-3</v>
      </c>
      <c r="O509" s="229">
        <f>ROUND(E509*N509,2)</f>
        <v>0.01</v>
      </c>
      <c r="P509" s="229">
        <v>0</v>
      </c>
      <c r="Q509" s="229">
        <f>ROUND(E509*P509,2)</f>
        <v>0</v>
      </c>
      <c r="R509" s="230"/>
      <c r="S509" s="230" t="s">
        <v>233</v>
      </c>
      <c r="T509" s="230" t="s">
        <v>234</v>
      </c>
      <c r="U509" s="230">
        <v>0</v>
      </c>
      <c r="V509" s="230">
        <f>ROUND(E509*U509,2)</f>
        <v>0</v>
      </c>
      <c r="W509" s="230"/>
      <c r="X509" s="230" t="s">
        <v>220</v>
      </c>
      <c r="Y509" s="230" t="s">
        <v>160</v>
      </c>
      <c r="Z509" s="210"/>
      <c r="AA509" s="210"/>
      <c r="AB509" s="210"/>
      <c r="AC509" s="210"/>
      <c r="AD509" s="210"/>
      <c r="AE509" s="210"/>
      <c r="AF509" s="210"/>
      <c r="AG509" s="210" t="s">
        <v>235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2" x14ac:dyDescent="0.2">
      <c r="A510" s="227"/>
      <c r="B510" s="228"/>
      <c r="C510" s="267" t="s">
        <v>801</v>
      </c>
      <c r="D510" s="258"/>
      <c r="E510" s="259"/>
      <c r="F510" s="230"/>
      <c r="G510" s="230"/>
      <c r="H510" s="230"/>
      <c r="I510" s="230"/>
      <c r="J510" s="230"/>
      <c r="K510" s="230"/>
      <c r="L510" s="230"/>
      <c r="M510" s="230"/>
      <c r="N510" s="229"/>
      <c r="O510" s="229"/>
      <c r="P510" s="229"/>
      <c r="Q510" s="229"/>
      <c r="R510" s="230"/>
      <c r="S510" s="230"/>
      <c r="T510" s="230"/>
      <c r="U510" s="230"/>
      <c r="V510" s="230"/>
      <c r="W510" s="230"/>
      <c r="X510" s="230"/>
      <c r="Y510" s="230"/>
      <c r="Z510" s="210"/>
      <c r="AA510" s="210"/>
      <c r="AB510" s="210"/>
      <c r="AC510" s="210"/>
      <c r="AD510" s="210"/>
      <c r="AE510" s="210"/>
      <c r="AF510" s="210"/>
      <c r="AG510" s="210" t="s">
        <v>191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">
      <c r="A511" s="227"/>
      <c r="B511" s="228"/>
      <c r="C511" s="267" t="s">
        <v>98</v>
      </c>
      <c r="D511" s="258"/>
      <c r="E511" s="259">
        <v>4</v>
      </c>
      <c r="F511" s="230"/>
      <c r="G511" s="230"/>
      <c r="H511" s="230"/>
      <c r="I511" s="230"/>
      <c r="J511" s="230"/>
      <c r="K511" s="230"/>
      <c r="L511" s="230"/>
      <c r="M511" s="230"/>
      <c r="N511" s="229"/>
      <c r="O511" s="229"/>
      <c r="P511" s="229"/>
      <c r="Q511" s="229"/>
      <c r="R511" s="230"/>
      <c r="S511" s="230"/>
      <c r="T511" s="230"/>
      <c r="U511" s="230"/>
      <c r="V511" s="230"/>
      <c r="W511" s="230"/>
      <c r="X511" s="230"/>
      <c r="Y511" s="230"/>
      <c r="Z511" s="210"/>
      <c r="AA511" s="210"/>
      <c r="AB511" s="210"/>
      <c r="AC511" s="210"/>
      <c r="AD511" s="210"/>
      <c r="AE511" s="210"/>
      <c r="AF511" s="210"/>
      <c r="AG511" s="210" t="s">
        <v>191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">
      <c r="A512" s="241">
        <v>139</v>
      </c>
      <c r="B512" s="242" t="s">
        <v>802</v>
      </c>
      <c r="C512" s="249" t="s">
        <v>803</v>
      </c>
      <c r="D512" s="243" t="s">
        <v>156</v>
      </c>
      <c r="E512" s="244">
        <v>4</v>
      </c>
      <c r="F512" s="245"/>
      <c r="G512" s="246">
        <f>ROUND(E512*F512,2)</f>
        <v>0</v>
      </c>
      <c r="H512" s="231"/>
      <c r="I512" s="230">
        <f>ROUND(E512*H512,2)</f>
        <v>0</v>
      </c>
      <c r="J512" s="231"/>
      <c r="K512" s="230">
        <f>ROUND(E512*J512,2)</f>
        <v>0</v>
      </c>
      <c r="L512" s="230">
        <v>21</v>
      </c>
      <c r="M512" s="230">
        <f>G512*(1+L512/100)</f>
        <v>0</v>
      </c>
      <c r="N512" s="229">
        <v>0</v>
      </c>
      <c r="O512" s="229">
        <f>ROUND(E512*N512,2)</f>
        <v>0</v>
      </c>
      <c r="P512" s="229">
        <v>0</v>
      </c>
      <c r="Q512" s="229">
        <f>ROUND(E512*P512,2)</f>
        <v>0</v>
      </c>
      <c r="R512" s="230"/>
      <c r="S512" s="230" t="s">
        <v>157</v>
      </c>
      <c r="T512" s="230" t="s">
        <v>158</v>
      </c>
      <c r="U512" s="230">
        <v>0</v>
      </c>
      <c r="V512" s="230">
        <f>ROUND(E512*U512,2)</f>
        <v>0</v>
      </c>
      <c r="W512" s="230"/>
      <c r="X512" s="230" t="s">
        <v>188</v>
      </c>
      <c r="Y512" s="230" t="s">
        <v>160</v>
      </c>
      <c r="Z512" s="210"/>
      <c r="AA512" s="210"/>
      <c r="AB512" s="210"/>
      <c r="AC512" s="210"/>
      <c r="AD512" s="210"/>
      <c r="AE512" s="210"/>
      <c r="AF512" s="210"/>
      <c r="AG512" s="210" t="s">
        <v>189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2" x14ac:dyDescent="0.2">
      <c r="A513" s="227"/>
      <c r="B513" s="228"/>
      <c r="C513" s="250" t="s">
        <v>162</v>
      </c>
      <c r="D513" s="247"/>
      <c r="E513" s="247"/>
      <c r="F513" s="247"/>
      <c r="G513" s="247"/>
      <c r="H513" s="230"/>
      <c r="I513" s="230"/>
      <c r="J513" s="230"/>
      <c r="K513" s="230"/>
      <c r="L513" s="230"/>
      <c r="M513" s="230"/>
      <c r="N513" s="229"/>
      <c r="O513" s="229"/>
      <c r="P513" s="229"/>
      <c r="Q513" s="229"/>
      <c r="R513" s="230"/>
      <c r="S513" s="230"/>
      <c r="T513" s="230"/>
      <c r="U513" s="230"/>
      <c r="V513" s="230"/>
      <c r="W513" s="230"/>
      <c r="X513" s="230"/>
      <c r="Y513" s="230"/>
      <c r="Z513" s="210"/>
      <c r="AA513" s="210"/>
      <c r="AB513" s="210"/>
      <c r="AC513" s="210"/>
      <c r="AD513" s="210"/>
      <c r="AE513" s="210"/>
      <c r="AF513" s="210"/>
      <c r="AG513" s="210" t="s">
        <v>163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2" x14ac:dyDescent="0.2">
      <c r="A514" s="227"/>
      <c r="B514" s="228"/>
      <c r="C514" s="267" t="s">
        <v>804</v>
      </c>
      <c r="D514" s="258"/>
      <c r="E514" s="259"/>
      <c r="F514" s="230"/>
      <c r="G514" s="230"/>
      <c r="H514" s="230"/>
      <c r="I514" s="230"/>
      <c r="J514" s="230"/>
      <c r="K514" s="230"/>
      <c r="L514" s="230"/>
      <c r="M514" s="230"/>
      <c r="N514" s="229"/>
      <c r="O514" s="229"/>
      <c r="P514" s="229"/>
      <c r="Q514" s="229"/>
      <c r="R514" s="230"/>
      <c r="S514" s="230"/>
      <c r="T514" s="230"/>
      <c r="U514" s="230"/>
      <c r="V514" s="230"/>
      <c r="W514" s="230"/>
      <c r="X514" s="230"/>
      <c r="Y514" s="230"/>
      <c r="Z514" s="210"/>
      <c r="AA514" s="210"/>
      <c r="AB514" s="210"/>
      <c r="AC514" s="210"/>
      <c r="AD514" s="210"/>
      <c r="AE514" s="210"/>
      <c r="AF514" s="210"/>
      <c r="AG514" s="210" t="s">
        <v>191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">
      <c r="A515" s="227"/>
      <c r="B515" s="228"/>
      <c r="C515" s="267" t="s">
        <v>98</v>
      </c>
      <c r="D515" s="258"/>
      <c r="E515" s="259">
        <v>4</v>
      </c>
      <c r="F515" s="230"/>
      <c r="G515" s="230"/>
      <c r="H515" s="230"/>
      <c r="I515" s="230"/>
      <c r="J515" s="230"/>
      <c r="K515" s="230"/>
      <c r="L515" s="230"/>
      <c r="M515" s="230"/>
      <c r="N515" s="229"/>
      <c r="O515" s="229"/>
      <c r="P515" s="229"/>
      <c r="Q515" s="229"/>
      <c r="R515" s="230"/>
      <c r="S515" s="230"/>
      <c r="T515" s="230"/>
      <c r="U515" s="230"/>
      <c r="V515" s="230"/>
      <c r="W515" s="230"/>
      <c r="X515" s="230"/>
      <c r="Y515" s="230"/>
      <c r="Z515" s="210"/>
      <c r="AA515" s="210"/>
      <c r="AB515" s="210"/>
      <c r="AC515" s="210"/>
      <c r="AD515" s="210"/>
      <c r="AE515" s="210"/>
      <c r="AF515" s="210"/>
      <c r="AG515" s="210" t="s">
        <v>191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x14ac:dyDescent="0.2">
      <c r="A516" s="234" t="s">
        <v>152</v>
      </c>
      <c r="B516" s="235" t="s">
        <v>113</v>
      </c>
      <c r="C516" s="248" t="s">
        <v>114</v>
      </c>
      <c r="D516" s="236"/>
      <c r="E516" s="237"/>
      <c r="F516" s="238"/>
      <c r="G516" s="239">
        <f>SUMIF(AG517:AG519,"&lt;&gt;NOR",G517:G519)</f>
        <v>0</v>
      </c>
      <c r="H516" s="233"/>
      <c r="I516" s="233">
        <f>SUM(I517:I519)</f>
        <v>0</v>
      </c>
      <c r="J516" s="233"/>
      <c r="K516" s="233">
        <f>SUM(K517:K519)</f>
        <v>0</v>
      </c>
      <c r="L516" s="233"/>
      <c r="M516" s="233">
        <f>SUM(M517:M519)</f>
        <v>0</v>
      </c>
      <c r="N516" s="232"/>
      <c r="O516" s="232">
        <f>SUM(O517:O519)</f>
        <v>0</v>
      </c>
      <c r="P516" s="232"/>
      <c r="Q516" s="232">
        <f>SUM(Q517:Q519)</f>
        <v>0</v>
      </c>
      <c r="R516" s="233"/>
      <c r="S516" s="233"/>
      <c r="T516" s="233"/>
      <c r="U516" s="233"/>
      <c r="V516" s="233">
        <f>SUM(V517:V519)</f>
        <v>0</v>
      </c>
      <c r="W516" s="233"/>
      <c r="X516" s="233"/>
      <c r="Y516" s="233"/>
      <c r="AG516" t="s">
        <v>153</v>
      </c>
    </row>
    <row r="517" spans="1:60" outlineLevel="1" x14ac:dyDescent="0.2">
      <c r="A517" s="241">
        <v>140</v>
      </c>
      <c r="B517" s="242" t="s">
        <v>805</v>
      </c>
      <c r="C517" s="249" t="s">
        <v>806</v>
      </c>
      <c r="D517" s="243" t="s">
        <v>395</v>
      </c>
      <c r="E517" s="244">
        <v>80</v>
      </c>
      <c r="F517" s="245"/>
      <c r="G517" s="246">
        <f>ROUND(E517*F517,2)</f>
        <v>0</v>
      </c>
      <c r="H517" s="231"/>
      <c r="I517" s="230">
        <f>ROUND(E517*H517,2)</f>
        <v>0</v>
      </c>
      <c r="J517" s="231"/>
      <c r="K517" s="230">
        <f>ROUND(E517*J517,2)</f>
        <v>0</v>
      </c>
      <c r="L517" s="230">
        <v>21</v>
      </c>
      <c r="M517" s="230">
        <f>G517*(1+L517/100)</f>
        <v>0</v>
      </c>
      <c r="N517" s="229">
        <v>0</v>
      </c>
      <c r="O517" s="229">
        <f>ROUND(E517*N517,2)</f>
        <v>0</v>
      </c>
      <c r="P517" s="229">
        <v>0</v>
      </c>
      <c r="Q517" s="229">
        <f>ROUND(E517*P517,2)</f>
        <v>0</v>
      </c>
      <c r="R517" s="230"/>
      <c r="S517" s="230" t="s">
        <v>233</v>
      </c>
      <c r="T517" s="230" t="s">
        <v>234</v>
      </c>
      <c r="U517" s="230">
        <v>0</v>
      </c>
      <c r="V517" s="230">
        <f>ROUND(E517*U517,2)</f>
        <v>0</v>
      </c>
      <c r="W517" s="230"/>
      <c r="X517" s="230" t="s">
        <v>220</v>
      </c>
      <c r="Y517" s="230" t="s">
        <v>160</v>
      </c>
      <c r="Z517" s="210"/>
      <c r="AA517" s="210"/>
      <c r="AB517" s="210"/>
      <c r="AC517" s="210"/>
      <c r="AD517" s="210"/>
      <c r="AE517" s="210"/>
      <c r="AF517" s="210"/>
      <c r="AG517" s="210" t="s">
        <v>235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ht="22.5" outlineLevel="2" x14ac:dyDescent="0.2">
      <c r="A518" s="227"/>
      <c r="B518" s="228"/>
      <c r="C518" s="267" t="s">
        <v>807</v>
      </c>
      <c r="D518" s="258"/>
      <c r="E518" s="259"/>
      <c r="F518" s="230"/>
      <c r="G518" s="230"/>
      <c r="H518" s="230"/>
      <c r="I518" s="230"/>
      <c r="J518" s="230"/>
      <c r="K518" s="230"/>
      <c r="L518" s="230"/>
      <c r="M518" s="230"/>
      <c r="N518" s="229"/>
      <c r="O518" s="229"/>
      <c r="P518" s="229"/>
      <c r="Q518" s="229"/>
      <c r="R518" s="230"/>
      <c r="S518" s="230"/>
      <c r="T518" s="230"/>
      <c r="U518" s="230"/>
      <c r="V518" s="230"/>
      <c r="W518" s="230"/>
      <c r="X518" s="230"/>
      <c r="Y518" s="230"/>
      <c r="Z518" s="210"/>
      <c r="AA518" s="210"/>
      <c r="AB518" s="210"/>
      <c r="AC518" s="210"/>
      <c r="AD518" s="210"/>
      <c r="AE518" s="210"/>
      <c r="AF518" s="210"/>
      <c r="AG518" s="210" t="s">
        <v>191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">
      <c r="A519" s="227"/>
      <c r="B519" s="228"/>
      <c r="C519" s="267" t="s">
        <v>808</v>
      </c>
      <c r="D519" s="258"/>
      <c r="E519" s="259">
        <v>80</v>
      </c>
      <c r="F519" s="230"/>
      <c r="G519" s="230"/>
      <c r="H519" s="230"/>
      <c r="I519" s="230"/>
      <c r="J519" s="230"/>
      <c r="K519" s="230"/>
      <c r="L519" s="230"/>
      <c r="M519" s="230"/>
      <c r="N519" s="229"/>
      <c r="O519" s="229"/>
      <c r="P519" s="229"/>
      <c r="Q519" s="229"/>
      <c r="R519" s="230"/>
      <c r="S519" s="230"/>
      <c r="T519" s="230"/>
      <c r="U519" s="230"/>
      <c r="V519" s="230"/>
      <c r="W519" s="230"/>
      <c r="X519" s="230"/>
      <c r="Y519" s="230"/>
      <c r="Z519" s="210"/>
      <c r="AA519" s="210"/>
      <c r="AB519" s="210"/>
      <c r="AC519" s="210"/>
      <c r="AD519" s="210"/>
      <c r="AE519" s="210"/>
      <c r="AF519" s="210"/>
      <c r="AG519" s="210" t="s">
        <v>191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x14ac:dyDescent="0.2">
      <c r="A520" s="3"/>
      <c r="B520" s="4"/>
      <c r="C520" s="251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AE520">
        <v>15</v>
      </c>
      <c r="AF520">
        <v>21</v>
      </c>
      <c r="AG520" t="s">
        <v>138</v>
      </c>
    </row>
    <row r="521" spans="1:60" x14ac:dyDescent="0.2">
      <c r="A521" s="213"/>
      <c r="B521" s="214" t="s">
        <v>31</v>
      </c>
      <c r="C521" s="252"/>
      <c r="D521" s="215"/>
      <c r="E521" s="216"/>
      <c r="F521" s="216"/>
      <c r="G521" s="240">
        <f>G8+G81+G155+G197+G250+G284+G290+G298+G419+G450+G469+G508+G516</f>
        <v>0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AE521">
        <f>SUMIF(L7:L519,AE520,G7:G519)</f>
        <v>0</v>
      </c>
      <c r="AF521">
        <f>SUMIF(L7:L519,AF520,G7:G519)</f>
        <v>0</v>
      </c>
      <c r="AG521" t="s">
        <v>169</v>
      </c>
    </row>
    <row r="522" spans="1:60" x14ac:dyDescent="0.2">
      <c r="A522" s="3"/>
      <c r="B522" s="4"/>
      <c r="C522" s="251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60" x14ac:dyDescent="0.2">
      <c r="A523" s="3"/>
      <c r="B523" s="4"/>
      <c r="C523" s="251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60" x14ac:dyDescent="0.2">
      <c r="A524" s="217" t="s">
        <v>170</v>
      </c>
      <c r="B524" s="217"/>
      <c r="C524" s="25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60" x14ac:dyDescent="0.2">
      <c r="A525" s="218"/>
      <c r="B525" s="219"/>
      <c r="C525" s="254"/>
      <c r="D525" s="219"/>
      <c r="E525" s="219"/>
      <c r="F525" s="219"/>
      <c r="G525" s="220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AG525" t="s">
        <v>171</v>
      </c>
    </row>
    <row r="526" spans="1:60" x14ac:dyDescent="0.2">
      <c r="A526" s="221"/>
      <c r="B526" s="222"/>
      <c r="C526" s="255"/>
      <c r="D526" s="222"/>
      <c r="E526" s="222"/>
      <c r="F526" s="222"/>
      <c r="G526" s="22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60" x14ac:dyDescent="0.2">
      <c r="A527" s="221"/>
      <c r="B527" s="222"/>
      <c r="C527" s="255"/>
      <c r="D527" s="222"/>
      <c r="E527" s="222"/>
      <c r="F527" s="222"/>
      <c r="G527" s="22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60" x14ac:dyDescent="0.2">
      <c r="A528" s="221"/>
      <c r="B528" s="222"/>
      <c r="C528" s="255"/>
      <c r="D528" s="222"/>
      <c r="E528" s="222"/>
      <c r="F528" s="222"/>
      <c r="G528" s="22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33" x14ac:dyDescent="0.2">
      <c r="A529" s="224"/>
      <c r="B529" s="225"/>
      <c r="C529" s="256"/>
      <c r="D529" s="225"/>
      <c r="E529" s="225"/>
      <c r="F529" s="225"/>
      <c r="G529" s="22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33" x14ac:dyDescent="0.2">
      <c r="A530" s="3"/>
      <c r="B530" s="4"/>
      <c r="C530" s="251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33" x14ac:dyDescent="0.2">
      <c r="C531" s="257"/>
      <c r="D531" s="10"/>
      <c r="AG531" t="s">
        <v>172</v>
      </c>
    </row>
    <row r="532" spans="1:33" x14ac:dyDescent="0.2">
      <c r="D532" s="10"/>
    </row>
    <row r="533" spans="1:33" x14ac:dyDescent="0.2">
      <c r="D533" s="10"/>
    </row>
    <row r="534" spans="1:33" x14ac:dyDescent="0.2">
      <c r="D534" s="10"/>
    </row>
    <row r="535" spans="1:33" x14ac:dyDescent="0.2">
      <c r="D535" s="10"/>
    </row>
    <row r="536" spans="1:33" x14ac:dyDescent="0.2">
      <c r="D536" s="10"/>
    </row>
    <row r="537" spans="1:33" x14ac:dyDescent="0.2">
      <c r="D537" s="10"/>
    </row>
    <row r="538" spans="1:33" x14ac:dyDescent="0.2">
      <c r="D538" s="10"/>
    </row>
    <row r="539" spans="1:33" x14ac:dyDescent="0.2">
      <c r="D539" s="10"/>
    </row>
    <row r="540" spans="1:33" x14ac:dyDescent="0.2">
      <c r="D540" s="10"/>
    </row>
    <row r="541" spans="1:33" x14ac:dyDescent="0.2">
      <c r="D541" s="10"/>
    </row>
    <row r="542" spans="1:33" x14ac:dyDescent="0.2">
      <c r="D542" s="10"/>
    </row>
    <row r="543" spans="1:33" x14ac:dyDescent="0.2">
      <c r="D543" s="10"/>
    </row>
    <row r="544" spans="1:33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9">
    <mergeCell ref="C493:G493"/>
    <mergeCell ref="C498:G498"/>
    <mergeCell ref="C513:G513"/>
    <mergeCell ref="C385:G385"/>
    <mergeCell ref="C392:G392"/>
    <mergeCell ref="C432:G432"/>
    <mergeCell ref="C447:G447"/>
    <mergeCell ref="C479:G479"/>
    <mergeCell ref="C483:G483"/>
    <mergeCell ref="C286:G286"/>
    <mergeCell ref="C295:G295"/>
    <mergeCell ref="C303:G303"/>
    <mergeCell ref="C308:G308"/>
    <mergeCell ref="C313:G313"/>
    <mergeCell ref="C317:G317"/>
    <mergeCell ref="C219:G219"/>
    <mergeCell ref="C220:G220"/>
    <mergeCell ref="C221:G221"/>
    <mergeCell ref="C222:G222"/>
    <mergeCell ref="C226:G226"/>
    <mergeCell ref="C233:G233"/>
    <mergeCell ref="C213:G213"/>
    <mergeCell ref="C214:G214"/>
    <mergeCell ref="C215:G215"/>
    <mergeCell ref="C216:G216"/>
    <mergeCell ref="C217:G217"/>
    <mergeCell ref="C218:G218"/>
    <mergeCell ref="C207:G207"/>
    <mergeCell ref="C208:G208"/>
    <mergeCell ref="C209:G209"/>
    <mergeCell ref="C210:G210"/>
    <mergeCell ref="C211:G211"/>
    <mergeCell ref="C212:G212"/>
    <mergeCell ref="C201:G201"/>
    <mergeCell ref="C202:G202"/>
    <mergeCell ref="C203:G203"/>
    <mergeCell ref="C204:G204"/>
    <mergeCell ref="C205:G205"/>
    <mergeCell ref="C206:G206"/>
    <mergeCell ref="A1:G1"/>
    <mergeCell ref="C2:G2"/>
    <mergeCell ref="C3:G3"/>
    <mergeCell ref="C4:G4"/>
    <mergeCell ref="A524:C524"/>
    <mergeCell ref="A525:G529"/>
    <mergeCell ref="C72:G72"/>
    <mergeCell ref="C194:G194"/>
    <mergeCell ref="C199:G199"/>
    <mergeCell ref="C200:G20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34EF6-9B45-4BB7-8227-993F2C909E1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126</v>
      </c>
    </row>
    <row r="3" spans="1:60" ht="24.95" customHeight="1" x14ac:dyDescent="0.2">
      <c r="A3" s="196" t="s">
        <v>9</v>
      </c>
      <c r="B3" s="48" t="s">
        <v>67</v>
      </c>
      <c r="C3" s="199" t="s">
        <v>68</v>
      </c>
      <c r="D3" s="197"/>
      <c r="E3" s="197"/>
      <c r="F3" s="197"/>
      <c r="G3" s="198"/>
      <c r="AC3" s="174" t="s">
        <v>126</v>
      </c>
      <c r="AG3" t="s">
        <v>128</v>
      </c>
    </row>
    <row r="4" spans="1:60" ht="24.95" customHeight="1" x14ac:dyDescent="0.2">
      <c r="A4" s="200" t="s">
        <v>10</v>
      </c>
      <c r="B4" s="201" t="s">
        <v>60</v>
      </c>
      <c r="C4" s="202" t="s">
        <v>68</v>
      </c>
      <c r="D4" s="203"/>
      <c r="E4" s="203"/>
      <c r="F4" s="203"/>
      <c r="G4" s="204"/>
      <c r="AG4" t="s">
        <v>129</v>
      </c>
    </row>
    <row r="5" spans="1:60" x14ac:dyDescent="0.2">
      <c r="D5" s="10"/>
    </row>
    <row r="6" spans="1:60" ht="38.25" x14ac:dyDescent="0.2">
      <c r="A6" s="206" t="s">
        <v>130</v>
      </c>
      <c r="B6" s="208" t="s">
        <v>131</v>
      </c>
      <c r="C6" s="208" t="s">
        <v>132</v>
      </c>
      <c r="D6" s="207" t="s">
        <v>133</v>
      </c>
      <c r="E6" s="206" t="s">
        <v>134</v>
      </c>
      <c r="F6" s="205" t="s">
        <v>135</v>
      </c>
      <c r="G6" s="206" t="s">
        <v>31</v>
      </c>
      <c r="H6" s="209" t="s">
        <v>32</v>
      </c>
      <c r="I6" s="209" t="s">
        <v>136</v>
      </c>
      <c r="J6" s="209" t="s">
        <v>33</v>
      </c>
      <c r="K6" s="209" t="s">
        <v>137</v>
      </c>
      <c r="L6" s="209" t="s">
        <v>138</v>
      </c>
      <c r="M6" s="209" t="s">
        <v>139</v>
      </c>
      <c r="N6" s="209" t="s">
        <v>140</v>
      </c>
      <c r="O6" s="209" t="s">
        <v>141</v>
      </c>
      <c r="P6" s="209" t="s">
        <v>142</v>
      </c>
      <c r="Q6" s="209" t="s">
        <v>143</v>
      </c>
      <c r="R6" s="209" t="s">
        <v>144</v>
      </c>
      <c r="S6" s="209" t="s">
        <v>145</v>
      </c>
      <c r="T6" s="209" t="s">
        <v>146</v>
      </c>
      <c r="U6" s="209" t="s">
        <v>147</v>
      </c>
      <c r="V6" s="209" t="s">
        <v>148</v>
      </c>
      <c r="W6" s="209" t="s">
        <v>149</v>
      </c>
      <c r="X6" s="209" t="s">
        <v>150</v>
      </c>
      <c r="Y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152</v>
      </c>
      <c r="B8" s="235" t="s">
        <v>60</v>
      </c>
      <c r="C8" s="248" t="s">
        <v>87</v>
      </c>
      <c r="D8" s="236"/>
      <c r="E8" s="237"/>
      <c r="F8" s="238"/>
      <c r="G8" s="239">
        <f>SUMIF(AG9:AG16,"&lt;&gt;NOR",G9:G16)</f>
        <v>0</v>
      </c>
      <c r="H8" s="233"/>
      <c r="I8" s="233">
        <f>SUM(I9:I16)</f>
        <v>0</v>
      </c>
      <c r="J8" s="233"/>
      <c r="K8" s="233">
        <f>SUM(K9:K16)</f>
        <v>0</v>
      </c>
      <c r="L8" s="233"/>
      <c r="M8" s="233">
        <f>SUM(M9:M16)</f>
        <v>0</v>
      </c>
      <c r="N8" s="232"/>
      <c r="O8" s="232">
        <f>SUM(O9:O16)</f>
        <v>0</v>
      </c>
      <c r="P8" s="232"/>
      <c r="Q8" s="232">
        <f>SUM(Q9:Q16)</f>
        <v>27.36</v>
      </c>
      <c r="R8" s="233"/>
      <c r="S8" s="233"/>
      <c r="T8" s="233"/>
      <c r="U8" s="233"/>
      <c r="V8" s="233">
        <f>SUM(V9:V16)</f>
        <v>0</v>
      </c>
      <c r="W8" s="233"/>
      <c r="X8" s="233"/>
      <c r="Y8" s="233"/>
      <c r="AG8" t="s">
        <v>153</v>
      </c>
    </row>
    <row r="9" spans="1:60" ht="22.5" outlineLevel="1" x14ac:dyDescent="0.2">
      <c r="A9" s="260">
        <v>1</v>
      </c>
      <c r="B9" s="261" t="s">
        <v>809</v>
      </c>
      <c r="C9" s="266" t="s">
        <v>810</v>
      </c>
      <c r="D9" s="262" t="s">
        <v>246</v>
      </c>
      <c r="E9" s="263">
        <v>14.4</v>
      </c>
      <c r="F9" s="264"/>
      <c r="G9" s="265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1.9</v>
      </c>
      <c r="Q9" s="229">
        <f>ROUND(E9*P9,2)</f>
        <v>27.36</v>
      </c>
      <c r="R9" s="230"/>
      <c r="S9" s="230" t="s">
        <v>233</v>
      </c>
      <c r="T9" s="230" t="s">
        <v>234</v>
      </c>
      <c r="U9" s="230">
        <v>0</v>
      </c>
      <c r="V9" s="230">
        <f>ROUND(E9*U9,2)</f>
        <v>0</v>
      </c>
      <c r="W9" s="230"/>
      <c r="X9" s="230" t="s">
        <v>220</v>
      </c>
      <c r="Y9" s="230" t="s">
        <v>160</v>
      </c>
      <c r="Z9" s="210"/>
      <c r="AA9" s="210"/>
      <c r="AB9" s="210"/>
      <c r="AC9" s="210"/>
      <c r="AD9" s="210"/>
      <c r="AE9" s="210"/>
      <c r="AF9" s="210"/>
      <c r="AG9" s="210" t="s">
        <v>235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1">
        <v>2</v>
      </c>
      <c r="B10" s="242" t="s">
        <v>811</v>
      </c>
      <c r="C10" s="249" t="s">
        <v>812</v>
      </c>
      <c r="D10" s="243" t="s">
        <v>246</v>
      </c>
      <c r="E10" s="244">
        <v>9</v>
      </c>
      <c r="F10" s="245"/>
      <c r="G10" s="246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157</v>
      </c>
      <c r="T10" s="230" t="s">
        <v>158</v>
      </c>
      <c r="U10" s="230">
        <v>0</v>
      </c>
      <c r="V10" s="230">
        <f>ROUND(E10*U10,2)</f>
        <v>0</v>
      </c>
      <c r="W10" s="230"/>
      <c r="X10" s="230" t="s">
        <v>220</v>
      </c>
      <c r="Y10" s="230" t="s">
        <v>160</v>
      </c>
      <c r="Z10" s="210"/>
      <c r="AA10" s="210"/>
      <c r="AB10" s="210"/>
      <c r="AC10" s="210"/>
      <c r="AD10" s="210"/>
      <c r="AE10" s="210"/>
      <c r="AF10" s="210"/>
      <c r="AG10" s="210" t="s">
        <v>235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7"/>
      <c r="B11" s="228"/>
      <c r="C11" s="250" t="s">
        <v>162</v>
      </c>
      <c r="D11" s="247"/>
      <c r="E11" s="247"/>
      <c r="F11" s="247"/>
      <c r="G11" s="247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163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7" t="s">
        <v>813</v>
      </c>
      <c r="D12" s="258"/>
      <c r="E12" s="259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191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7"/>
      <c r="B13" s="228"/>
      <c r="C13" s="267" t="s">
        <v>107</v>
      </c>
      <c r="D13" s="258"/>
      <c r="E13" s="259">
        <v>9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191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1">
        <v>3</v>
      </c>
      <c r="B14" s="242" t="s">
        <v>814</v>
      </c>
      <c r="C14" s="249" t="s">
        <v>815</v>
      </c>
      <c r="D14" s="243" t="s">
        <v>246</v>
      </c>
      <c r="E14" s="244">
        <v>231.36</v>
      </c>
      <c r="F14" s="245"/>
      <c r="G14" s="246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233</v>
      </c>
      <c r="T14" s="230" t="s">
        <v>234</v>
      </c>
      <c r="U14" s="230">
        <v>0</v>
      </c>
      <c r="V14" s="230">
        <f>ROUND(E14*U14,2)</f>
        <v>0</v>
      </c>
      <c r="W14" s="230"/>
      <c r="X14" s="230" t="s">
        <v>220</v>
      </c>
      <c r="Y14" s="230" t="s">
        <v>160</v>
      </c>
      <c r="Z14" s="210"/>
      <c r="AA14" s="210"/>
      <c r="AB14" s="210"/>
      <c r="AC14" s="210"/>
      <c r="AD14" s="210"/>
      <c r="AE14" s="210"/>
      <c r="AF14" s="210"/>
      <c r="AG14" s="210" t="s">
        <v>235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7" t="s">
        <v>816</v>
      </c>
      <c r="D15" s="258"/>
      <c r="E15" s="259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191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7"/>
      <c r="B16" s="228"/>
      <c r="C16" s="267" t="s">
        <v>817</v>
      </c>
      <c r="D16" s="258"/>
      <c r="E16" s="259">
        <v>231.36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191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34" t="s">
        <v>152</v>
      </c>
      <c r="B17" s="235" t="s">
        <v>90</v>
      </c>
      <c r="C17" s="248" t="s">
        <v>93</v>
      </c>
      <c r="D17" s="236"/>
      <c r="E17" s="237"/>
      <c r="F17" s="238"/>
      <c r="G17" s="239">
        <f>SUMIF(AG18:AG50,"&lt;&gt;NOR",G18:G50)</f>
        <v>0</v>
      </c>
      <c r="H17" s="233"/>
      <c r="I17" s="233">
        <f>SUM(I18:I50)</f>
        <v>0</v>
      </c>
      <c r="J17" s="233"/>
      <c r="K17" s="233">
        <f>SUM(K18:K50)</f>
        <v>0</v>
      </c>
      <c r="L17" s="233"/>
      <c r="M17" s="233">
        <f>SUM(M18:M50)</f>
        <v>0</v>
      </c>
      <c r="N17" s="232"/>
      <c r="O17" s="232">
        <f>SUM(O18:O50)</f>
        <v>0</v>
      </c>
      <c r="P17" s="232"/>
      <c r="Q17" s="232">
        <f>SUM(Q18:Q50)</f>
        <v>0</v>
      </c>
      <c r="R17" s="233"/>
      <c r="S17" s="233"/>
      <c r="T17" s="233"/>
      <c r="U17" s="233"/>
      <c r="V17" s="233">
        <f>SUM(V18:V50)</f>
        <v>224.19</v>
      </c>
      <c r="W17" s="233"/>
      <c r="X17" s="233"/>
      <c r="Y17" s="233"/>
      <c r="AG17" t="s">
        <v>153</v>
      </c>
    </row>
    <row r="18" spans="1:60" ht="22.5" outlineLevel="1" x14ac:dyDescent="0.2">
      <c r="A18" s="241">
        <v>4</v>
      </c>
      <c r="B18" s="242" t="s">
        <v>818</v>
      </c>
      <c r="C18" s="249" t="s">
        <v>819</v>
      </c>
      <c r="D18" s="243" t="s">
        <v>820</v>
      </c>
      <c r="E18" s="244">
        <v>140.80000000000001</v>
      </c>
      <c r="F18" s="245"/>
      <c r="G18" s="246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157</v>
      </c>
      <c r="T18" s="230" t="s">
        <v>158</v>
      </c>
      <c r="U18" s="230">
        <v>0</v>
      </c>
      <c r="V18" s="230">
        <f>ROUND(E18*U18,2)</f>
        <v>0</v>
      </c>
      <c r="W18" s="230"/>
      <c r="X18" s="230" t="s">
        <v>167</v>
      </c>
      <c r="Y18" s="230" t="s">
        <v>160</v>
      </c>
      <c r="Z18" s="210"/>
      <c r="AA18" s="210"/>
      <c r="AB18" s="210"/>
      <c r="AC18" s="210"/>
      <c r="AD18" s="210"/>
      <c r="AE18" s="210"/>
      <c r="AF18" s="210"/>
      <c r="AG18" s="210" t="s">
        <v>168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50" t="s">
        <v>162</v>
      </c>
      <c r="D19" s="247"/>
      <c r="E19" s="247"/>
      <c r="F19" s="247"/>
      <c r="G19" s="247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163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70" t="s">
        <v>462</v>
      </c>
      <c r="D20" s="269"/>
      <c r="E20" s="269"/>
      <c r="F20" s="269"/>
      <c r="G20" s="269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163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70" t="s">
        <v>821</v>
      </c>
      <c r="D21" s="269"/>
      <c r="E21" s="269"/>
      <c r="F21" s="269"/>
      <c r="G21" s="269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163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70" t="s">
        <v>822</v>
      </c>
      <c r="D22" s="269"/>
      <c r="E22" s="269"/>
      <c r="F22" s="269"/>
      <c r="G22" s="269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163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70" t="s">
        <v>823</v>
      </c>
      <c r="D23" s="269"/>
      <c r="E23" s="269"/>
      <c r="F23" s="269"/>
      <c r="G23" s="269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163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70" t="s">
        <v>824</v>
      </c>
      <c r="D24" s="269"/>
      <c r="E24" s="269"/>
      <c r="F24" s="269"/>
      <c r="G24" s="269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163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7"/>
      <c r="B25" s="228"/>
      <c r="C25" s="270" t="s">
        <v>825</v>
      </c>
      <c r="D25" s="269"/>
      <c r="E25" s="269"/>
      <c r="F25" s="269"/>
      <c r="G25" s="269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163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70" t="s">
        <v>826</v>
      </c>
      <c r="D26" s="269"/>
      <c r="E26" s="269"/>
      <c r="F26" s="269"/>
      <c r="G26" s="269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163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70" t="s">
        <v>827</v>
      </c>
      <c r="D27" s="269"/>
      <c r="E27" s="269"/>
      <c r="F27" s="269"/>
      <c r="G27" s="269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163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70" t="s">
        <v>828</v>
      </c>
      <c r="D28" s="269"/>
      <c r="E28" s="269"/>
      <c r="F28" s="269"/>
      <c r="G28" s="269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163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70" t="s">
        <v>829</v>
      </c>
      <c r="D29" s="269"/>
      <c r="E29" s="269"/>
      <c r="F29" s="269"/>
      <c r="G29" s="269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163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70" t="s">
        <v>830</v>
      </c>
      <c r="D30" s="269"/>
      <c r="E30" s="269"/>
      <c r="F30" s="269"/>
      <c r="G30" s="269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163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70" t="s">
        <v>831</v>
      </c>
      <c r="D31" s="269"/>
      <c r="E31" s="269"/>
      <c r="F31" s="269"/>
      <c r="G31" s="269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163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70" t="s">
        <v>832</v>
      </c>
      <c r="D32" s="269"/>
      <c r="E32" s="269"/>
      <c r="F32" s="269"/>
      <c r="G32" s="269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163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70" t="s">
        <v>833</v>
      </c>
      <c r="D33" s="269"/>
      <c r="E33" s="269"/>
      <c r="F33" s="269"/>
      <c r="G33" s="269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163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70" t="s">
        <v>834</v>
      </c>
      <c r="D34" s="269"/>
      <c r="E34" s="269"/>
      <c r="F34" s="269"/>
      <c r="G34" s="269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163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70" t="s">
        <v>466</v>
      </c>
      <c r="D35" s="269"/>
      <c r="E35" s="269"/>
      <c r="F35" s="269"/>
      <c r="G35" s="269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163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70" t="s">
        <v>467</v>
      </c>
      <c r="D36" s="269"/>
      <c r="E36" s="269"/>
      <c r="F36" s="269"/>
      <c r="G36" s="269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163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70" t="s">
        <v>468</v>
      </c>
      <c r="D37" s="269"/>
      <c r="E37" s="269"/>
      <c r="F37" s="269"/>
      <c r="G37" s="269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163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70" t="s">
        <v>835</v>
      </c>
      <c r="D38" s="269"/>
      <c r="E38" s="269"/>
      <c r="F38" s="269"/>
      <c r="G38" s="269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163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70" t="s">
        <v>836</v>
      </c>
      <c r="D39" s="269"/>
      <c r="E39" s="269"/>
      <c r="F39" s="269"/>
      <c r="G39" s="269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163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70" t="s">
        <v>837</v>
      </c>
      <c r="D40" s="269"/>
      <c r="E40" s="269"/>
      <c r="F40" s="269"/>
      <c r="G40" s="269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163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70" t="s">
        <v>474</v>
      </c>
      <c r="D41" s="269"/>
      <c r="E41" s="269"/>
      <c r="F41" s="269"/>
      <c r="G41" s="269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163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70" t="s">
        <v>838</v>
      </c>
      <c r="D42" s="269"/>
      <c r="E42" s="269"/>
      <c r="F42" s="269"/>
      <c r="G42" s="269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163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70" t="s">
        <v>839</v>
      </c>
      <c r="D43" s="269"/>
      <c r="E43" s="269"/>
      <c r="F43" s="269"/>
      <c r="G43" s="269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163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70" t="s">
        <v>475</v>
      </c>
      <c r="D44" s="269"/>
      <c r="E44" s="269"/>
      <c r="F44" s="269"/>
      <c r="G44" s="269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163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70" t="s">
        <v>840</v>
      </c>
      <c r="D45" s="269"/>
      <c r="E45" s="269"/>
      <c r="F45" s="269"/>
      <c r="G45" s="269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163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67" t="s">
        <v>841</v>
      </c>
      <c r="D46" s="258"/>
      <c r="E46" s="259">
        <v>140.80000000000001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191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1">
        <v>5</v>
      </c>
      <c r="B47" s="242" t="s">
        <v>842</v>
      </c>
      <c r="C47" s="249" t="s">
        <v>843</v>
      </c>
      <c r="D47" s="243" t="s">
        <v>461</v>
      </c>
      <c r="E47" s="244">
        <v>21.824000000000002</v>
      </c>
      <c r="F47" s="245"/>
      <c r="G47" s="246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6.0000000000000002E-5</v>
      </c>
      <c r="O47" s="229">
        <f>ROUND(E47*N47,2)</f>
        <v>0</v>
      </c>
      <c r="P47" s="229">
        <v>0</v>
      </c>
      <c r="Q47" s="229">
        <f>ROUND(E47*P47,2)</f>
        <v>0</v>
      </c>
      <c r="R47" s="230"/>
      <c r="S47" s="230" t="s">
        <v>157</v>
      </c>
      <c r="T47" s="230" t="s">
        <v>158</v>
      </c>
      <c r="U47" s="230">
        <v>10.272449999999999</v>
      </c>
      <c r="V47" s="230">
        <f>ROUND(E47*U47,2)</f>
        <v>224.19</v>
      </c>
      <c r="W47" s="230"/>
      <c r="X47" s="230" t="s">
        <v>167</v>
      </c>
      <c r="Y47" s="230" t="s">
        <v>160</v>
      </c>
      <c r="Z47" s="210"/>
      <c r="AA47" s="210"/>
      <c r="AB47" s="210"/>
      <c r="AC47" s="210"/>
      <c r="AD47" s="210"/>
      <c r="AE47" s="210"/>
      <c r="AF47" s="210"/>
      <c r="AG47" s="210" t="s">
        <v>168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50" t="s">
        <v>162</v>
      </c>
      <c r="D48" s="247"/>
      <c r="E48" s="247"/>
      <c r="F48" s="247"/>
      <c r="G48" s="247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163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70" t="s">
        <v>462</v>
      </c>
      <c r="D49" s="269"/>
      <c r="E49" s="269"/>
      <c r="F49" s="269"/>
      <c r="G49" s="269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163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70" t="s">
        <v>844</v>
      </c>
      <c r="D50" s="269"/>
      <c r="E50" s="269"/>
      <c r="F50" s="269"/>
      <c r="G50" s="269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163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34" t="s">
        <v>152</v>
      </c>
      <c r="B51" s="235" t="s">
        <v>60</v>
      </c>
      <c r="C51" s="248" t="s">
        <v>87</v>
      </c>
      <c r="D51" s="236"/>
      <c r="E51" s="237"/>
      <c r="F51" s="238"/>
      <c r="G51" s="239">
        <f>SUMIF(AG52:AG61,"&lt;&gt;NOR",G52:G61)</f>
        <v>0</v>
      </c>
      <c r="H51" s="233"/>
      <c r="I51" s="233">
        <f>SUM(I52:I61)</f>
        <v>0</v>
      </c>
      <c r="J51" s="233"/>
      <c r="K51" s="233">
        <f>SUM(K52:K61)</f>
        <v>0</v>
      </c>
      <c r="L51" s="233"/>
      <c r="M51" s="233">
        <f>SUM(M52:M61)</f>
        <v>0</v>
      </c>
      <c r="N51" s="232"/>
      <c r="O51" s="232">
        <f>SUM(O52:O61)</f>
        <v>369.51</v>
      </c>
      <c r="P51" s="232"/>
      <c r="Q51" s="232">
        <f>SUM(Q52:Q61)</f>
        <v>0</v>
      </c>
      <c r="R51" s="233"/>
      <c r="S51" s="233"/>
      <c r="T51" s="233"/>
      <c r="U51" s="233"/>
      <c r="V51" s="233">
        <f>SUM(V52:V61)</f>
        <v>0</v>
      </c>
      <c r="W51" s="233"/>
      <c r="X51" s="233"/>
      <c r="Y51" s="233"/>
      <c r="AG51" t="s">
        <v>153</v>
      </c>
    </row>
    <row r="52" spans="1:60" ht="22.5" outlineLevel="1" x14ac:dyDescent="0.2">
      <c r="A52" s="241">
        <v>6</v>
      </c>
      <c r="B52" s="242" t="s">
        <v>845</v>
      </c>
      <c r="C52" s="249" t="s">
        <v>846</v>
      </c>
      <c r="D52" s="243" t="s">
        <v>246</v>
      </c>
      <c r="E52" s="244">
        <v>161.952</v>
      </c>
      <c r="F52" s="245"/>
      <c r="G52" s="246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233</v>
      </c>
      <c r="T52" s="230" t="s">
        <v>234</v>
      </c>
      <c r="U52" s="230">
        <v>0</v>
      </c>
      <c r="V52" s="230">
        <f>ROUND(E52*U52,2)</f>
        <v>0</v>
      </c>
      <c r="W52" s="230"/>
      <c r="X52" s="230" t="s">
        <v>220</v>
      </c>
      <c r="Y52" s="230" t="s">
        <v>160</v>
      </c>
      <c r="Z52" s="210"/>
      <c r="AA52" s="210"/>
      <c r="AB52" s="210"/>
      <c r="AC52" s="210"/>
      <c r="AD52" s="210"/>
      <c r="AE52" s="210"/>
      <c r="AF52" s="210"/>
      <c r="AG52" s="210" t="s">
        <v>235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67" t="s">
        <v>847</v>
      </c>
      <c r="D53" s="258"/>
      <c r="E53" s="259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191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67" t="s">
        <v>848</v>
      </c>
      <c r="D54" s="258"/>
      <c r="E54" s="259">
        <v>161.952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191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33.75" outlineLevel="1" x14ac:dyDescent="0.2">
      <c r="A55" s="260">
        <v>7</v>
      </c>
      <c r="B55" s="261" t="s">
        <v>849</v>
      </c>
      <c r="C55" s="266" t="s">
        <v>850</v>
      </c>
      <c r="D55" s="262" t="s">
        <v>246</v>
      </c>
      <c r="E55" s="263">
        <v>240.36</v>
      </c>
      <c r="F55" s="264"/>
      <c r="G55" s="265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30"/>
      <c r="S55" s="230" t="s">
        <v>233</v>
      </c>
      <c r="T55" s="230" t="s">
        <v>234</v>
      </c>
      <c r="U55" s="230">
        <v>0</v>
      </c>
      <c r="V55" s="230">
        <f>ROUND(E55*U55,2)</f>
        <v>0</v>
      </c>
      <c r="W55" s="230"/>
      <c r="X55" s="230" t="s">
        <v>220</v>
      </c>
      <c r="Y55" s="230" t="s">
        <v>160</v>
      </c>
      <c r="Z55" s="210"/>
      <c r="AA55" s="210"/>
      <c r="AB55" s="210"/>
      <c r="AC55" s="210"/>
      <c r="AD55" s="210"/>
      <c r="AE55" s="210"/>
      <c r="AF55" s="210"/>
      <c r="AG55" s="210" t="s">
        <v>235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60">
        <v>8</v>
      </c>
      <c r="B56" s="261" t="s">
        <v>304</v>
      </c>
      <c r="C56" s="266" t="s">
        <v>305</v>
      </c>
      <c r="D56" s="262" t="s">
        <v>246</v>
      </c>
      <c r="E56" s="263">
        <v>9</v>
      </c>
      <c r="F56" s="264"/>
      <c r="G56" s="265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233</v>
      </c>
      <c r="T56" s="230" t="s">
        <v>234</v>
      </c>
      <c r="U56" s="230">
        <v>0</v>
      </c>
      <c r="V56" s="230">
        <f>ROUND(E56*U56,2)</f>
        <v>0</v>
      </c>
      <c r="W56" s="230"/>
      <c r="X56" s="230" t="s">
        <v>220</v>
      </c>
      <c r="Y56" s="230" t="s">
        <v>160</v>
      </c>
      <c r="Z56" s="210"/>
      <c r="AA56" s="210"/>
      <c r="AB56" s="210"/>
      <c r="AC56" s="210"/>
      <c r="AD56" s="210"/>
      <c r="AE56" s="210"/>
      <c r="AF56" s="210"/>
      <c r="AG56" s="210" t="s">
        <v>235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60">
        <v>9</v>
      </c>
      <c r="B57" s="261" t="s">
        <v>851</v>
      </c>
      <c r="C57" s="266" t="s">
        <v>852</v>
      </c>
      <c r="D57" s="262" t="s">
        <v>284</v>
      </c>
      <c r="E57" s="263">
        <v>456.68400000000003</v>
      </c>
      <c r="F57" s="264"/>
      <c r="G57" s="265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233</v>
      </c>
      <c r="T57" s="230" t="s">
        <v>234</v>
      </c>
      <c r="U57" s="230">
        <v>0</v>
      </c>
      <c r="V57" s="230">
        <f>ROUND(E57*U57,2)</f>
        <v>0</v>
      </c>
      <c r="W57" s="230"/>
      <c r="X57" s="230" t="s">
        <v>220</v>
      </c>
      <c r="Y57" s="230" t="s">
        <v>160</v>
      </c>
      <c r="Z57" s="210"/>
      <c r="AA57" s="210"/>
      <c r="AB57" s="210"/>
      <c r="AC57" s="210"/>
      <c r="AD57" s="210"/>
      <c r="AE57" s="210"/>
      <c r="AF57" s="210"/>
      <c r="AG57" s="210" t="s">
        <v>235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60">
        <v>10</v>
      </c>
      <c r="B58" s="261" t="s">
        <v>853</v>
      </c>
      <c r="C58" s="266" t="s">
        <v>310</v>
      </c>
      <c r="D58" s="262" t="s">
        <v>246</v>
      </c>
      <c r="E58" s="263">
        <v>175.95599999999999</v>
      </c>
      <c r="F58" s="264"/>
      <c r="G58" s="265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30"/>
      <c r="S58" s="230" t="s">
        <v>233</v>
      </c>
      <c r="T58" s="230" t="s">
        <v>234</v>
      </c>
      <c r="U58" s="230">
        <v>0</v>
      </c>
      <c r="V58" s="230">
        <f>ROUND(E58*U58,2)</f>
        <v>0</v>
      </c>
      <c r="W58" s="230"/>
      <c r="X58" s="230" t="s">
        <v>220</v>
      </c>
      <c r="Y58" s="230" t="s">
        <v>160</v>
      </c>
      <c r="Z58" s="210"/>
      <c r="AA58" s="210"/>
      <c r="AB58" s="210"/>
      <c r="AC58" s="210"/>
      <c r="AD58" s="210"/>
      <c r="AE58" s="210"/>
      <c r="AF58" s="210"/>
      <c r="AG58" s="210" t="s">
        <v>235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1">
        <v>11</v>
      </c>
      <c r="B59" s="242" t="s">
        <v>854</v>
      </c>
      <c r="C59" s="249" t="s">
        <v>855</v>
      </c>
      <c r="D59" s="243" t="s">
        <v>284</v>
      </c>
      <c r="E59" s="244">
        <v>369.50799999999998</v>
      </c>
      <c r="F59" s="245"/>
      <c r="G59" s="246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1</v>
      </c>
      <c r="O59" s="229">
        <f>ROUND(E59*N59,2)</f>
        <v>369.51</v>
      </c>
      <c r="P59" s="229">
        <v>0</v>
      </c>
      <c r="Q59" s="229">
        <f>ROUND(E59*P59,2)</f>
        <v>0</v>
      </c>
      <c r="R59" s="230"/>
      <c r="S59" s="230" t="s">
        <v>233</v>
      </c>
      <c r="T59" s="230" t="s">
        <v>234</v>
      </c>
      <c r="U59" s="230">
        <v>0</v>
      </c>
      <c r="V59" s="230">
        <f>ROUND(E59*U59,2)</f>
        <v>0</v>
      </c>
      <c r="W59" s="230"/>
      <c r="X59" s="230" t="s">
        <v>188</v>
      </c>
      <c r="Y59" s="230" t="s">
        <v>160</v>
      </c>
      <c r="Z59" s="210"/>
      <c r="AA59" s="210"/>
      <c r="AB59" s="210"/>
      <c r="AC59" s="210"/>
      <c r="AD59" s="210"/>
      <c r="AE59" s="210"/>
      <c r="AF59" s="210"/>
      <c r="AG59" s="210" t="s">
        <v>189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67" t="s">
        <v>856</v>
      </c>
      <c r="D60" s="258"/>
      <c r="E60" s="259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191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7"/>
      <c r="B61" s="228"/>
      <c r="C61" s="267" t="s">
        <v>857</v>
      </c>
      <c r="D61" s="258"/>
      <c r="E61" s="259">
        <v>369.50799999999998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191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34" t="s">
        <v>152</v>
      </c>
      <c r="B62" s="235" t="s">
        <v>98</v>
      </c>
      <c r="C62" s="248" t="s">
        <v>99</v>
      </c>
      <c r="D62" s="236"/>
      <c r="E62" s="237"/>
      <c r="F62" s="238"/>
      <c r="G62" s="239">
        <f>SUMIF(AG63:AG72,"&lt;&gt;NOR",G63:G72)</f>
        <v>0</v>
      </c>
      <c r="H62" s="233"/>
      <c r="I62" s="233">
        <f>SUM(I63:I72)</f>
        <v>0</v>
      </c>
      <c r="J62" s="233"/>
      <c r="K62" s="233">
        <f>SUM(K63:K72)</f>
        <v>0</v>
      </c>
      <c r="L62" s="233"/>
      <c r="M62" s="233">
        <f>SUM(M63:M72)</f>
        <v>0</v>
      </c>
      <c r="N62" s="232"/>
      <c r="O62" s="232">
        <f>SUM(O63:O72)</f>
        <v>29.16</v>
      </c>
      <c r="P62" s="232"/>
      <c r="Q62" s="232">
        <f>SUM(Q63:Q72)</f>
        <v>0</v>
      </c>
      <c r="R62" s="233"/>
      <c r="S62" s="233"/>
      <c r="T62" s="233"/>
      <c r="U62" s="233"/>
      <c r="V62" s="233">
        <f>SUM(V63:V72)</f>
        <v>0</v>
      </c>
      <c r="W62" s="233"/>
      <c r="X62" s="233"/>
      <c r="Y62" s="233"/>
      <c r="AG62" t="s">
        <v>153</v>
      </c>
    </row>
    <row r="63" spans="1:60" ht="22.5" outlineLevel="1" x14ac:dyDescent="0.2">
      <c r="A63" s="241">
        <v>12</v>
      </c>
      <c r="B63" s="242" t="s">
        <v>858</v>
      </c>
      <c r="C63" s="249" t="s">
        <v>859</v>
      </c>
      <c r="D63" s="243" t="s">
        <v>246</v>
      </c>
      <c r="E63" s="244">
        <v>5.0519999999999996</v>
      </c>
      <c r="F63" s="245"/>
      <c r="G63" s="246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29">
        <v>2.3010199999999998</v>
      </c>
      <c r="O63" s="229">
        <f>ROUND(E63*N63,2)</f>
        <v>11.62</v>
      </c>
      <c r="P63" s="229">
        <v>0</v>
      </c>
      <c r="Q63" s="229">
        <f>ROUND(E63*P63,2)</f>
        <v>0</v>
      </c>
      <c r="R63" s="230"/>
      <c r="S63" s="230" t="s">
        <v>233</v>
      </c>
      <c r="T63" s="230" t="s">
        <v>234</v>
      </c>
      <c r="U63" s="230">
        <v>0</v>
      </c>
      <c r="V63" s="230">
        <f>ROUND(E63*U63,2)</f>
        <v>0</v>
      </c>
      <c r="W63" s="230"/>
      <c r="X63" s="230" t="s">
        <v>220</v>
      </c>
      <c r="Y63" s="230" t="s">
        <v>160</v>
      </c>
      <c r="Z63" s="210"/>
      <c r="AA63" s="210"/>
      <c r="AB63" s="210"/>
      <c r="AC63" s="210"/>
      <c r="AD63" s="210"/>
      <c r="AE63" s="210"/>
      <c r="AF63" s="210"/>
      <c r="AG63" s="210" t="s">
        <v>235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27"/>
      <c r="B64" s="228"/>
      <c r="C64" s="267" t="s">
        <v>860</v>
      </c>
      <c r="D64" s="258"/>
      <c r="E64" s="259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191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7"/>
      <c r="B65" s="228"/>
      <c r="C65" s="267" t="s">
        <v>861</v>
      </c>
      <c r="D65" s="258"/>
      <c r="E65" s="259">
        <v>5.0519999999999996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191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41">
        <v>13</v>
      </c>
      <c r="B66" s="242" t="s">
        <v>862</v>
      </c>
      <c r="C66" s="249" t="s">
        <v>863</v>
      </c>
      <c r="D66" s="243" t="s">
        <v>246</v>
      </c>
      <c r="E66" s="244">
        <v>6.5759999999999996</v>
      </c>
      <c r="F66" s="245"/>
      <c r="G66" s="246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9">
        <v>2.5018699999999998</v>
      </c>
      <c r="O66" s="229">
        <f>ROUND(E66*N66,2)</f>
        <v>16.45</v>
      </c>
      <c r="P66" s="229">
        <v>0</v>
      </c>
      <c r="Q66" s="229">
        <f>ROUND(E66*P66,2)</f>
        <v>0</v>
      </c>
      <c r="R66" s="230"/>
      <c r="S66" s="230" t="s">
        <v>233</v>
      </c>
      <c r="T66" s="230" t="s">
        <v>234</v>
      </c>
      <c r="U66" s="230">
        <v>0</v>
      </c>
      <c r="V66" s="230">
        <f>ROUND(E66*U66,2)</f>
        <v>0</v>
      </c>
      <c r="W66" s="230"/>
      <c r="X66" s="230" t="s">
        <v>220</v>
      </c>
      <c r="Y66" s="230" t="s">
        <v>160</v>
      </c>
      <c r="Z66" s="210"/>
      <c r="AA66" s="210"/>
      <c r="AB66" s="210"/>
      <c r="AC66" s="210"/>
      <c r="AD66" s="210"/>
      <c r="AE66" s="210"/>
      <c r="AF66" s="210"/>
      <c r="AG66" s="210" t="s">
        <v>235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27"/>
      <c r="B67" s="228"/>
      <c r="C67" s="267" t="s">
        <v>864</v>
      </c>
      <c r="D67" s="258"/>
      <c r="E67" s="259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191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7"/>
      <c r="B68" s="228"/>
      <c r="C68" s="267" t="s">
        <v>865</v>
      </c>
      <c r="D68" s="258"/>
      <c r="E68" s="259">
        <v>6.5759999999999996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191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60">
        <v>14</v>
      </c>
      <c r="B69" s="261" t="s">
        <v>866</v>
      </c>
      <c r="C69" s="266" t="s">
        <v>867</v>
      </c>
      <c r="D69" s="262" t="s">
        <v>232</v>
      </c>
      <c r="E69" s="263">
        <v>40.19</v>
      </c>
      <c r="F69" s="264"/>
      <c r="G69" s="265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9">
        <v>6.3200000000000001E-3</v>
      </c>
      <c r="O69" s="229">
        <f>ROUND(E69*N69,2)</f>
        <v>0.25</v>
      </c>
      <c r="P69" s="229">
        <v>0</v>
      </c>
      <c r="Q69" s="229">
        <f>ROUND(E69*P69,2)</f>
        <v>0</v>
      </c>
      <c r="R69" s="230"/>
      <c r="S69" s="230" t="s">
        <v>233</v>
      </c>
      <c r="T69" s="230" t="s">
        <v>234</v>
      </c>
      <c r="U69" s="230">
        <v>0</v>
      </c>
      <c r="V69" s="230">
        <f>ROUND(E69*U69,2)</f>
        <v>0</v>
      </c>
      <c r="W69" s="230"/>
      <c r="X69" s="230" t="s">
        <v>220</v>
      </c>
      <c r="Y69" s="230" t="s">
        <v>160</v>
      </c>
      <c r="Z69" s="210"/>
      <c r="AA69" s="210"/>
      <c r="AB69" s="210"/>
      <c r="AC69" s="210"/>
      <c r="AD69" s="210"/>
      <c r="AE69" s="210"/>
      <c r="AF69" s="210"/>
      <c r="AG69" s="210" t="s">
        <v>235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41">
        <v>15</v>
      </c>
      <c r="B70" s="242" t="s">
        <v>868</v>
      </c>
      <c r="C70" s="249" t="s">
        <v>869</v>
      </c>
      <c r="D70" s="243" t="s">
        <v>284</v>
      </c>
      <c r="E70" s="244">
        <v>0.78900000000000003</v>
      </c>
      <c r="F70" s="245"/>
      <c r="G70" s="246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29">
        <v>1.0608</v>
      </c>
      <c r="O70" s="229">
        <f>ROUND(E70*N70,2)</f>
        <v>0.84</v>
      </c>
      <c r="P70" s="229">
        <v>0</v>
      </c>
      <c r="Q70" s="229">
        <f>ROUND(E70*P70,2)</f>
        <v>0</v>
      </c>
      <c r="R70" s="230"/>
      <c r="S70" s="230" t="s">
        <v>233</v>
      </c>
      <c r="T70" s="230" t="s">
        <v>234</v>
      </c>
      <c r="U70" s="230">
        <v>0</v>
      </c>
      <c r="V70" s="230">
        <f>ROUND(E70*U70,2)</f>
        <v>0</v>
      </c>
      <c r="W70" s="230"/>
      <c r="X70" s="230" t="s">
        <v>220</v>
      </c>
      <c r="Y70" s="230" t="s">
        <v>160</v>
      </c>
      <c r="Z70" s="210"/>
      <c r="AA70" s="210"/>
      <c r="AB70" s="210"/>
      <c r="AC70" s="210"/>
      <c r="AD70" s="210"/>
      <c r="AE70" s="210"/>
      <c r="AF70" s="210"/>
      <c r="AG70" s="210" t="s">
        <v>235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27"/>
      <c r="B71" s="228"/>
      <c r="C71" s="267" t="s">
        <v>870</v>
      </c>
      <c r="D71" s="258"/>
      <c r="E71" s="259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191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27"/>
      <c r="B72" s="228"/>
      <c r="C72" s="267" t="s">
        <v>871</v>
      </c>
      <c r="D72" s="258"/>
      <c r="E72" s="259">
        <v>0.78900000000000003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191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34" t="s">
        <v>152</v>
      </c>
      <c r="B73" s="235" t="s">
        <v>104</v>
      </c>
      <c r="C73" s="248" t="s">
        <v>106</v>
      </c>
      <c r="D73" s="236"/>
      <c r="E73" s="237"/>
      <c r="F73" s="238"/>
      <c r="G73" s="239">
        <f>SUMIF(AG74:AG135,"&lt;&gt;NOR",G74:G135)</f>
        <v>0</v>
      </c>
      <c r="H73" s="233"/>
      <c r="I73" s="233">
        <f>SUM(I74:I135)</f>
        <v>0</v>
      </c>
      <c r="J73" s="233"/>
      <c r="K73" s="233">
        <f>SUM(K74:K135)</f>
        <v>0</v>
      </c>
      <c r="L73" s="233"/>
      <c r="M73" s="233">
        <f>SUM(M74:M135)</f>
        <v>0</v>
      </c>
      <c r="N73" s="232"/>
      <c r="O73" s="232">
        <f>SUM(O74:O135)</f>
        <v>53.940000000000012</v>
      </c>
      <c r="P73" s="232"/>
      <c r="Q73" s="232">
        <f>SUM(Q74:Q135)</f>
        <v>0</v>
      </c>
      <c r="R73" s="233"/>
      <c r="S73" s="233"/>
      <c r="T73" s="233"/>
      <c r="U73" s="233"/>
      <c r="V73" s="233">
        <f>SUM(V74:V135)</f>
        <v>33.770000000000003</v>
      </c>
      <c r="W73" s="233"/>
      <c r="X73" s="233"/>
      <c r="Y73" s="233"/>
      <c r="AG73" t="s">
        <v>153</v>
      </c>
    </row>
    <row r="74" spans="1:60" ht="22.5" outlineLevel="1" x14ac:dyDescent="0.2">
      <c r="A74" s="241">
        <v>16</v>
      </c>
      <c r="B74" s="242" t="s">
        <v>872</v>
      </c>
      <c r="C74" s="249" t="s">
        <v>873</v>
      </c>
      <c r="D74" s="243" t="s">
        <v>246</v>
      </c>
      <c r="E74" s="244">
        <v>4.3319999999999999</v>
      </c>
      <c r="F74" s="245"/>
      <c r="G74" s="246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29">
        <v>2.5018699999999998</v>
      </c>
      <c r="O74" s="229">
        <f>ROUND(E74*N74,2)</f>
        <v>10.84</v>
      </c>
      <c r="P74" s="229">
        <v>0</v>
      </c>
      <c r="Q74" s="229">
        <f>ROUND(E74*P74,2)</f>
        <v>0</v>
      </c>
      <c r="R74" s="230"/>
      <c r="S74" s="230" t="s">
        <v>157</v>
      </c>
      <c r="T74" s="230" t="s">
        <v>158</v>
      </c>
      <c r="U74" s="230">
        <v>2.919</v>
      </c>
      <c r="V74" s="230">
        <f>ROUND(E74*U74,2)</f>
        <v>12.65</v>
      </c>
      <c r="W74" s="230"/>
      <c r="X74" s="230" t="s">
        <v>220</v>
      </c>
      <c r="Y74" s="230" t="s">
        <v>160</v>
      </c>
      <c r="Z74" s="210"/>
      <c r="AA74" s="210"/>
      <c r="AB74" s="210"/>
      <c r="AC74" s="210"/>
      <c r="AD74" s="210"/>
      <c r="AE74" s="210"/>
      <c r="AF74" s="210"/>
      <c r="AG74" s="210" t="s">
        <v>235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27"/>
      <c r="B75" s="228"/>
      <c r="C75" s="250" t="s">
        <v>162</v>
      </c>
      <c r="D75" s="247"/>
      <c r="E75" s="247"/>
      <c r="F75" s="247"/>
      <c r="G75" s="247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163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7"/>
      <c r="B76" s="228"/>
      <c r="C76" s="267" t="s">
        <v>874</v>
      </c>
      <c r="D76" s="258"/>
      <c r="E76" s="259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191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7"/>
      <c r="B77" s="228"/>
      <c r="C77" s="267" t="s">
        <v>875</v>
      </c>
      <c r="D77" s="258"/>
      <c r="E77" s="259">
        <v>4.3319999999999999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191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60">
        <v>17</v>
      </c>
      <c r="B78" s="261" t="s">
        <v>876</v>
      </c>
      <c r="C78" s="266" t="s">
        <v>877</v>
      </c>
      <c r="D78" s="262" t="s">
        <v>878</v>
      </c>
      <c r="E78" s="263">
        <v>1</v>
      </c>
      <c r="F78" s="264"/>
      <c r="G78" s="265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9">
        <v>1.6000000000000001E-4</v>
      </c>
      <c r="O78" s="229">
        <f>ROUND(E78*N78,2)</f>
        <v>0</v>
      </c>
      <c r="P78" s="229">
        <v>0</v>
      </c>
      <c r="Q78" s="229">
        <f>ROUND(E78*P78,2)</f>
        <v>0</v>
      </c>
      <c r="R78" s="230"/>
      <c r="S78" s="230" t="s">
        <v>233</v>
      </c>
      <c r="T78" s="230" t="s">
        <v>234</v>
      </c>
      <c r="U78" s="230">
        <v>0</v>
      </c>
      <c r="V78" s="230">
        <f>ROUND(E78*U78,2)</f>
        <v>0</v>
      </c>
      <c r="W78" s="230"/>
      <c r="X78" s="230" t="s">
        <v>220</v>
      </c>
      <c r="Y78" s="230" t="s">
        <v>160</v>
      </c>
      <c r="Z78" s="210"/>
      <c r="AA78" s="210"/>
      <c r="AB78" s="210"/>
      <c r="AC78" s="210"/>
      <c r="AD78" s="210"/>
      <c r="AE78" s="210"/>
      <c r="AF78" s="210"/>
      <c r="AG78" s="210" t="s">
        <v>235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1">
        <v>18</v>
      </c>
      <c r="B79" s="242" t="s">
        <v>879</v>
      </c>
      <c r="C79" s="249" t="s">
        <v>880</v>
      </c>
      <c r="D79" s="243" t="s">
        <v>187</v>
      </c>
      <c r="E79" s="244">
        <v>13.45</v>
      </c>
      <c r="F79" s="245"/>
      <c r="G79" s="246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29">
        <v>1.0000000000000001E-5</v>
      </c>
      <c r="O79" s="229">
        <f>ROUND(E79*N79,2)</f>
        <v>0</v>
      </c>
      <c r="P79" s="229">
        <v>0</v>
      </c>
      <c r="Q79" s="229">
        <f>ROUND(E79*P79,2)</f>
        <v>0</v>
      </c>
      <c r="R79" s="230"/>
      <c r="S79" s="230" t="s">
        <v>233</v>
      </c>
      <c r="T79" s="230" t="s">
        <v>234</v>
      </c>
      <c r="U79" s="230">
        <v>0</v>
      </c>
      <c r="V79" s="230">
        <f>ROUND(E79*U79,2)</f>
        <v>0</v>
      </c>
      <c r="W79" s="230"/>
      <c r="X79" s="230" t="s">
        <v>220</v>
      </c>
      <c r="Y79" s="230" t="s">
        <v>160</v>
      </c>
      <c r="Z79" s="210"/>
      <c r="AA79" s="210"/>
      <c r="AB79" s="210"/>
      <c r="AC79" s="210"/>
      <c r="AD79" s="210"/>
      <c r="AE79" s="210"/>
      <c r="AF79" s="210"/>
      <c r="AG79" s="210" t="s">
        <v>235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27"/>
      <c r="B80" s="228"/>
      <c r="C80" s="267" t="s">
        <v>881</v>
      </c>
      <c r="D80" s="258"/>
      <c r="E80" s="259"/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191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27"/>
      <c r="B81" s="228"/>
      <c r="C81" s="267" t="s">
        <v>882</v>
      </c>
      <c r="D81" s="258"/>
      <c r="E81" s="259">
        <v>13.45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191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41">
        <v>19</v>
      </c>
      <c r="B82" s="242" t="s">
        <v>883</v>
      </c>
      <c r="C82" s="249" t="s">
        <v>884</v>
      </c>
      <c r="D82" s="243" t="s">
        <v>246</v>
      </c>
      <c r="E82" s="244">
        <v>8.49</v>
      </c>
      <c r="F82" s="245"/>
      <c r="G82" s="246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29">
        <v>2.5018699999999998</v>
      </c>
      <c r="O82" s="229">
        <f>ROUND(E82*N82,2)</f>
        <v>21.24</v>
      </c>
      <c r="P82" s="229">
        <v>0</v>
      </c>
      <c r="Q82" s="229">
        <f>ROUND(E82*P82,2)</f>
        <v>0</v>
      </c>
      <c r="R82" s="230"/>
      <c r="S82" s="230" t="s">
        <v>233</v>
      </c>
      <c r="T82" s="230" t="s">
        <v>234</v>
      </c>
      <c r="U82" s="230">
        <v>0</v>
      </c>
      <c r="V82" s="230">
        <f>ROUND(E82*U82,2)</f>
        <v>0</v>
      </c>
      <c r="W82" s="230"/>
      <c r="X82" s="230" t="s">
        <v>220</v>
      </c>
      <c r="Y82" s="230" t="s">
        <v>160</v>
      </c>
      <c r="Z82" s="210"/>
      <c r="AA82" s="210"/>
      <c r="AB82" s="210"/>
      <c r="AC82" s="210"/>
      <c r="AD82" s="210"/>
      <c r="AE82" s="210"/>
      <c r="AF82" s="210"/>
      <c r="AG82" s="210" t="s">
        <v>235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7"/>
      <c r="B83" s="228"/>
      <c r="C83" s="267" t="s">
        <v>885</v>
      </c>
      <c r="D83" s="258"/>
      <c r="E83" s="259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191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27"/>
      <c r="B84" s="228"/>
      <c r="C84" s="267" t="s">
        <v>886</v>
      </c>
      <c r="D84" s="258"/>
      <c r="E84" s="259">
        <v>8.49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191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60">
        <v>20</v>
      </c>
      <c r="B85" s="261" t="s">
        <v>887</v>
      </c>
      <c r="C85" s="266" t="s">
        <v>888</v>
      </c>
      <c r="D85" s="262" t="s">
        <v>246</v>
      </c>
      <c r="E85" s="263">
        <v>0.40799999999999997</v>
      </c>
      <c r="F85" s="264"/>
      <c r="G85" s="265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29">
        <v>0</v>
      </c>
      <c r="O85" s="229">
        <f>ROUND(E85*N85,2)</f>
        <v>0</v>
      </c>
      <c r="P85" s="229">
        <v>0</v>
      </c>
      <c r="Q85" s="229">
        <f>ROUND(E85*P85,2)</f>
        <v>0</v>
      </c>
      <c r="R85" s="230"/>
      <c r="S85" s="230" t="s">
        <v>233</v>
      </c>
      <c r="T85" s="230" t="s">
        <v>234</v>
      </c>
      <c r="U85" s="230">
        <v>0</v>
      </c>
      <c r="V85" s="230">
        <f>ROUND(E85*U85,2)</f>
        <v>0</v>
      </c>
      <c r="W85" s="230"/>
      <c r="X85" s="230" t="s">
        <v>220</v>
      </c>
      <c r="Y85" s="230" t="s">
        <v>160</v>
      </c>
      <c r="Z85" s="210"/>
      <c r="AA85" s="210"/>
      <c r="AB85" s="210"/>
      <c r="AC85" s="210"/>
      <c r="AD85" s="210"/>
      <c r="AE85" s="210"/>
      <c r="AF85" s="210"/>
      <c r="AG85" s="210" t="s">
        <v>235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1">
        <v>21</v>
      </c>
      <c r="B86" s="242" t="s">
        <v>889</v>
      </c>
      <c r="C86" s="249" t="s">
        <v>890</v>
      </c>
      <c r="D86" s="243" t="s">
        <v>246</v>
      </c>
      <c r="E86" s="244">
        <v>4.3319999999999999</v>
      </c>
      <c r="F86" s="245"/>
      <c r="G86" s="246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29">
        <v>2.5018699999999998</v>
      </c>
      <c r="O86" s="229">
        <f>ROUND(E86*N86,2)</f>
        <v>10.84</v>
      </c>
      <c r="P86" s="229">
        <v>0</v>
      </c>
      <c r="Q86" s="229">
        <f>ROUND(E86*P86,2)</f>
        <v>0</v>
      </c>
      <c r="R86" s="230"/>
      <c r="S86" s="230" t="s">
        <v>233</v>
      </c>
      <c r="T86" s="230" t="s">
        <v>234</v>
      </c>
      <c r="U86" s="230">
        <v>0</v>
      </c>
      <c r="V86" s="230">
        <f>ROUND(E86*U86,2)</f>
        <v>0</v>
      </c>
      <c r="W86" s="230"/>
      <c r="X86" s="230" t="s">
        <v>220</v>
      </c>
      <c r="Y86" s="230" t="s">
        <v>160</v>
      </c>
      <c r="Z86" s="210"/>
      <c r="AA86" s="210"/>
      <c r="AB86" s="210"/>
      <c r="AC86" s="210"/>
      <c r="AD86" s="210"/>
      <c r="AE86" s="210"/>
      <c r="AF86" s="210"/>
      <c r="AG86" s="210" t="s">
        <v>235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27"/>
      <c r="B87" s="228"/>
      <c r="C87" s="267" t="s">
        <v>874</v>
      </c>
      <c r="D87" s="258"/>
      <c r="E87" s="259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191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27"/>
      <c r="B88" s="228"/>
      <c r="C88" s="267" t="s">
        <v>875</v>
      </c>
      <c r="D88" s="258"/>
      <c r="E88" s="259">
        <v>4.3319999999999999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191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60">
        <v>22</v>
      </c>
      <c r="B89" s="261" t="s">
        <v>891</v>
      </c>
      <c r="C89" s="266" t="s">
        <v>892</v>
      </c>
      <c r="D89" s="262" t="s">
        <v>232</v>
      </c>
      <c r="E89" s="263">
        <v>81.25</v>
      </c>
      <c r="F89" s="264"/>
      <c r="G89" s="265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29">
        <v>4.6499999999999996E-3</v>
      </c>
      <c r="O89" s="229">
        <f>ROUND(E89*N89,2)</f>
        <v>0.38</v>
      </c>
      <c r="P89" s="229">
        <v>0</v>
      </c>
      <c r="Q89" s="229">
        <f>ROUND(E89*P89,2)</f>
        <v>0</v>
      </c>
      <c r="R89" s="230"/>
      <c r="S89" s="230" t="s">
        <v>233</v>
      </c>
      <c r="T89" s="230" t="s">
        <v>234</v>
      </c>
      <c r="U89" s="230">
        <v>0</v>
      </c>
      <c r="V89" s="230">
        <f>ROUND(E89*U89,2)</f>
        <v>0</v>
      </c>
      <c r="W89" s="230"/>
      <c r="X89" s="230" t="s">
        <v>220</v>
      </c>
      <c r="Y89" s="230" t="s">
        <v>160</v>
      </c>
      <c r="Z89" s="210"/>
      <c r="AA89" s="210"/>
      <c r="AB89" s="210"/>
      <c r="AC89" s="210"/>
      <c r="AD89" s="210"/>
      <c r="AE89" s="210"/>
      <c r="AF89" s="210"/>
      <c r="AG89" s="210" t="s">
        <v>235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1">
        <v>23</v>
      </c>
      <c r="B90" s="242" t="s">
        <v>893</v>
      </c>
      <c r="C90" s="249" t="s">
        <v>894</v>
      </c>
      <c r="D90" s="243" t="s">
        <v>232</v>
      </c>
      <c r="E90" s="244">
        <v>9.1</v>
      </c>
      <c r="F90" s="245"/>
      <c r="G90" s="246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29">
        <v>3.96E-3</v>
      </c>
      <c r="O90" s="229">
        <f>ROUND(E90*N90,2)</f>
        <v>0.04</v>
      </c>
      <c r="P90" s="229">
        <v>0</v>
      </c>
      <c r="Q90" s="229">
        <f>ROUND(E90*P90,2)</f>
        <v>0</v>
      </c>
      <c r="R90" s="230"/>
      <c r="S90" s="230" t="s">
        <v>233</v>
      </c>
      <c r="T90" s="230" t="s">
        <v>234</v>
      </c>
      <c r="U90" s="230">
        <v>0</v>
      </c>
      <c r="V90" s="230">
        <f>ROUND(E90*U90,2)</f>
        <v>0</v>
      </c>
      <c r="W90" s="230"/>
      <c r="X90" s="230" t="s">
        <v>220</v>
      </c>
      <c r="Y90" s="230" t="s">
        <v>160</v>
      </c>
      <c r="Z90" s="210"/>
      <c r="AA90" s="210"/>
      <c r="AB90" s="210"/>
      <c r="AC90" s="210"/>
      <c r="AD90" s="210"/>
      <c r="AE90" s="210"/>
      <c r="AF90" s="210"/>
      <c r="AG90" s="210" t="s">
        <v>235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7"/>
      <c r="B91" s="228"/>
      <c r="C91" s="267" t="s">
        <v>895</v>
      </c>
      <c r="D91" s="258"/>
      <c r="E91" s="259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191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27"/>
      <c r="B92" s="228"/>
      <c r="C92" s="267" t="s">
        <v>896</v>
      </c>
      <c r="D92" s="258"/>
      <c r="E92" s="259">
        <v>9.1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191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1">
        <v>24</v>
      </c>
      <c r="B93" s="242" t="s">
        <v>897</v>
      </c>
      <c r="C93" s="249" t="s">
        <v>898</v>
      </c>
      <c r="D93" s="243" t="s">
        <v>284</v>
      </c>
      <c r="E93" s="244">
        <v>2.0009999999999999</v>
      </c>
      <c r="F93" s="245"/>
      <c r="G93" s="246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21</v>
      </c>
      <c r="M93" s="230">
        <f>G93*(1+L93/100)</f>
        <v>0</v>
      </c>
      <c r="N93" s="229">
        <v>1.0423199999999999</v>
      </c>
      <c r="O93" s="229">
        <f>ROUND(E93*N93,2)</f>
        <v>2.09</v>
      </c>
      <c r="P93" s="229">
        <v>0</v>
      </c>
      <c r="Q93" s="229">
        <f>ROUND(E93*P93,2)</f>
        <v>0</v>
      </c>
      <c r="R93" s="230"/>
      <c r="S93" s="230" t="s">
        <v>233</v>
      </c>
      <c r="T93" s="230" t="s">
        <v>234</v>
      </c>
      <c r="U93" s="230">
        <v>0</v>
      </c>
      <c r="V93" s="230">
        <f>ROUND(E93*U93,2)</f>
        <v>0</v>
      </c>
      <c r="W93" s="230"/>
      <c r="X93" s="230" t="s">
        <v>220</v>
      </c>
      <c r="Y93" s="230" t="s">
        <v>160</v>
      </c>
      <c r="Z93" s="210"/>
      <c r="AA93" s="210"/>
      <c r="AB93" s="210"/>
      <c r="AC93" s="210"/>
      <c r="AD93" s="210"/>
      <c r="AE93" s="210"/>
      <c r="AF93" s="210"/>
      <c r="AG93" s="210" t="s">
        <v>235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27"/>
      <c r="B94" s="228"/>
      <c r="C94" s="267" t="s">
        <v>899</v>
      </c>
      <c r="D94" s="258"/>
      <c r="E94" s="259"/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191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27"/>
      <c r="B95" s="228"/>
      <c r="C95" s="267" t="s">
        <v>900</v>
      </c>
      <c r="D95" s="258"/>
      <c r="E95" s="259">
        <v>2.0009999999999999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191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60">
        <v>25</v>
      </c>
      <c r="B96" s="261" t="s">
        <v>901</v>
      </c>
      <c r="C96" s="266" t="s">
        <v>902</v>
      </c>
      <c r="D96" s="262" t="s">
        <v>187</v>
      </c>
      <c r="E96" s="263">
        <v>9</v>
      </c>
      <c r="F96" s="264"/>
      <c r="G96" s="265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29">
        <v>7.6099999999999996E-3</v>
      </c>
      <c r="O96" s="229">
        <f>ROUND(E96*N96,2)</f>
        <v>7.0000000000000007E-2</v>
      </c>
      <c r="P96" s="229">
        <v>0</v>
      </c>
      <c r="Q96" s="229">
        <f>ROUND(E96*P96,2)</f>
        <v>0</v>
      </c>
      <c r="R96" s="230"/>
      <c r="S96" s="230" t="s">
        <v>233</v>
      </c>
      <c r="T96" s="230" t="s">
        <v>234</v>
      </c>
      <c r="U96" s="230">
        <v>0</v>
      </c>
      <c r="V96" s="230">
        <f>ROUND(E96*U96,2)</f>
        <v>0</v>
      </c>
      <c r="W96" s="230"/>
      <c r="X96" s="230" t="s">
        <v>220</v>
      </c>
      <c r="Y96" s="230" t="s">
        <v>160</v>
      </c>
      <c r="Z96" s="210"/>
      <c r="AA96" s="210"/>
      <c r="AB96" s="210"/>
      <c r="AC96" s="210"/>
      <c r="AD96" s="210"/>
      <c r="AE96" s="210"/>
      <c r="AF96" s="210"/>
      <c r="AG96" s="210" t="s">
        <v>235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60">
        <v>26</v>
      </c>
      <c r="B97" s="261" t="s">
        <v>903</v>
      </c>
      <c r="C97" s="266" t="s">
        <v>904</v>
      </c>
      <c r="D97" s="262" t="s">
        <v>156</v>
      </c>
      <c r="E97" s="263">
        <v>1</v>
      </c>
      <c r="F97" s="264"/>
      <c r="G97" s="265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29">
        <v>0.21734000000000001</v>
      </c>
      <c r="O97" s="229">
        <f>ROUND(E97*N97,2)</f>
        <v>0.22</v>
      </c>
      <c r="P97" s="229">
        <v>0</v>
      </c>
      <c r="Q97" s="229">
        <f>ROUND(E97*P97,2)</f>
        <v>0</v>
      </c>
      <c r="R97" s="230"/>
      <c r="S97" s="230" t="s">
        <v>233</v>
      </c>
      <c r="T97" s="230" t="s">
        <v>234</v>
      </c>
      <c r="U97" s="230">
        <v>0</v>
      </c>
      <c r="V97" s="230">
        <f>ROUND(E97*U97,2)</f>
        <v>0</v>
      </c>
      <c r="W97" s="230"/>
      <c r="X97" s="230" t="s">
        <v>220</v>
      </c>
      <c r="Y97" s="230" t="s">
        <v>160</v>
      </c>
      <c r="Z97" s="210"/>
      <c r="AA97" s="210"/>
      <c r="AB97" s="210"/>
      <c r="AC97" s="210"/>
      <c r="AD97" s="210"/>
      <c r="AE97" s="210"/>
      <c r="AF97" s="210"/>
      <c r="AG97" s="210" t="s">
        <v>235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60">
        <v>27</v>
      </c>
      <c r="B98" s="261" t="s">
        <v>905</v>
      </c>
      <c r="C98" s="266" t="s">
        <v>906</v>
      </c>
      <c r="D98" s="262" t="s">
        <v>156</v>
      </c>
      <c r="E98" s="263">
        <v>1</v>
      </c>
      <c r="F98" s="264"/>
      <c r="G98" s="265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29">
        <v>0.19600000000000001</v>
      </c>
      <c r="O98" s="229">
        <f>ROUND(E98*N98,2)</f>
        <v>0.2</v>
      </c>
      <c r="P98" s="229">
        <v>0</v>
      </c>
      <c r="Q98" s="229">
        <f>ROUND(E98*P98,2)</f>
        <v>0</v>
      </c>
      <c r="R98" s="230"/>
      <c r="S98" s="230" t="s">
        <v>233</v>
      </c>
      <c r="T98" s="230" t="s">
        <v>234</v>
      </c>
      <c r="U98" s="230">
        <v>0</v>
      </c>
      <c r="V98" s="230">
        <f>ROUND(E98*U98,2)</f>
        <v>0</v>
      </c>
      <c r="W98" s="230"/>
      <c r="X98" s="230" t="s">
        <v>188</v>
      </c>
      <c r="Y98" s="230" t="s">
        <v>160</v>
      </c>
      <c r="Z98" s="210"/>
      <c r="AA98" s="210"/>
      <c r="AB98" s="210"/>
      <c r="AC98" s="210"/>
      <c r="AD98" s="210"/>
      <c r="AE98" s="210"/>
      <c r="AF98" s="210"/>
      <c r="AG98" s="210" t="s">
        <v>189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60">
        <v>28</v>
      </c>
      <c r="B99" s="261" t="s">
        <v>907</v>
      </c>
      <c r="C99" s="266" t="s">
        <v>908</v>
      </c>
      <c r="D99" s="262" t="s">
        <v>156</v>
      </c>
      <c r="E99" s="263">
        <v>1</v>
      </c>
      <c r="F99" s="264"/>
      <c r="G99" s="265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29">
        <v>6.8000000000000005E-2</v>
      </c>
      <c r="O99" s="229">
        <f>ROUND(E99*N99,2)</f>
        <v>7.0000000000000007E-2</v>
      </c>
      <c r="P99" s="229">
        <v>0</v>
      </c>
      <c r="Q99" s="229">
        <f>ROUND(E99*P99,2)</f>
        <v>0</v>
      </c>
      <c r="R99" s="230"/>
      <c r="S99" s="230" t="s">
        <v>233</v>
      </c>
      <c r="T99" s="230" t="s">
        <v>234</v>
      </c>
      <c r="U99" s="230">
        <v>0</v>
      </c>
      <c r="V99" s="230">
        <f>ROUND(E99*U99,2)</f>
        <v>0</v>
      </c>
      <c r="W99" s="230"/>
      <c r="X99" s="230" t="s">
        <v>188</v>
      </c>
      <c r="Y99" s="230" t="s">
        <v>160</v>
      </c>
      <c r="Z99" s="210"/>
      <c r="AA99" s="210"/>
      <c r="AB99" s="210"/>
      <c r="AC99" s="210"/>
      <c r="AD99" s="210"/>
      <c r="AE99" s="210"/>
      <c r="AF99" s="210"/>
      <c r="AG99" s="210" t="s">
        <v>189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41">
        <v>29</v>
      </c>
      <c r="B100" s="242" t="s">
        <v>909</v>
      </c>
      <c r="C100" s="249" t="s">
        <v>910</v>
      </c>
      <c r="D100" s="243" t="s">
        <v>156</v>
      </c>
      <c r="E100" s="244">
        <v>10</v>
      </c>
      <c r="F100" s="245"/>
      <c r="G100" s="246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29">
        <v>1.3600000000000001E-3</v>
      </c>
      <c r="O100" s="229">
        <f>ROUND(E100*N100,2)</f>
        <v>0.01</v>
      </c>
      <c r="P100" s="229">
        <v>0</v>
      </c>
      <c r="Q100" s="229">
        <f>ROUND(E100*P100,2)</f>
        <v>0</v>
      </c>
      <c r="R100" s="230"/>
      <c r="S100" s="230" t="s">
        <v>233</v>
      </c>
      <c r="T100" s="230" t="s">
        <v>234</v>
      </c>
      <c r="U100" s="230">
        <v>0</v>
      </c>
      <c r="V100" s="230">
        <f>ROUND(E100*U100,2)</f>
        <v>0</v>
      </c>
      <c r="W100" s="230"/>
      <c r="X100" s="230" t="s">
        <v>220</v>
      </c>
      <c r="Y100" s="230" t="s">
        <v>160</v>
      </c>
      <c r="Z100" s="210"/>
      <c r="AA100" s="210"/>
      <c r="AB100" s="210"/>
      <c r="AC100" s="210"/>
      <c r="AD100" s="210"/>
      <c r="AE100" s="210"/>
      <c r="AF100" s="210"/>
      <c r="AG100" s="210" t="s">
        <v>235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27"/>
      <c r="B101" s="228"/>
      <c r="C101" s="267" t="s">
        <v>911</v>
      </c>
      <c r="D101" s="258"/>
      <c r="E101" s="259"/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191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27"/>
      <c r="B102" s="228"/>
      <c r="C102" s="267" t="s">
        <v>912</v>
      </c>
      <c r="D102" s="258"/>
      <c r="E102" s="259">
        <v>10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191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60">
        <v>30</v>
      </c>
      <c r="B103" s="261" t="s">
        <v>913</v>
      </c>
      <c r="C103" s="266" t="s">
        <v>914</v>
      </c>
      <c r="D103" s="262" t="s">
        <v>246</v>
      </c>
      <c r="E103" s="263">
        <v>2.5009999999999999</v>
      </c>
      <c r="F103" s="264"/>
      <c r="G103" s="265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9">
        <v>2.3010199999999998</v>
      </c>
      <c r="O103" s="229">
        <f>ROUND(E103*N103,2)</f>
        <v>5.75</v>
      </c>
      <c r="P103" s="229">
        <v>0</v>
      </c>
      <c r="Q103" s="229">
        <f>ROUND(E103*P103,2)</f>
        <v>0</v>
      </c>
      <c r="R103" s="230"/>
      <c r="S103" s="230" t="s">
        <v>233</v>
      </c>
      <c r="T103" s="230" t="s">
        <v>234</v>
      </c>
      <c r="U103" s="230">
        <v>0</v>
      </c>
      <c r="V103" s="230">
        <f>ROUND(E103*U103,2)</f>
        <v>0</v>
      </c>
      <c r="W103" s="230"/>
      <c r="X103" s="230" t="s">
        <v>220</v>
      </c>
      <c r="Y103" s="230" t="s">
        <v>160</v>
      </c>
      <c r="Z103" s="210"/>
      <c r="AA103" s="210"/>
      <c r="AB103" s="210"/>
      <c r="AC103" s="210"/>
      <c r="AD103" s="210"/>
      <c r="AE103" s="210"/>
      <c r="AF103" s="210"/>
      <c r="AG103" s="210" t="s">
        <v>235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1">
        <v>31</v>
      </c>
      <c r="B104" s="242" t="s">
        <v>915</v>
      </c>
      <c r="C104" s="249" t="s">
        <v>916</v>
      </c>
      <c r="D104" s="243" t="s">
        <v>232</v>
      </c>
      <c r="E104" s="244">
        <v>5.6</v>
      </c>
      <c r="F104" s="245"/>
      <c r="G104" s="246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29">
        <v>4.0200000000000001E-3</v>
      </c>
      <c r="O104" s="229">
        <f>ROUND(E104*N104,2)</f>
        <v>0.02</v>
      </c>
      <c r="P104" s="229">
        <v>0</v>
      </c>
      <c r="Q104" s="229">
        <f>ROUND(E104*P104,2)</f>
        <v>0</v>
      </c>
      <c r="R104" s="230"/>
      <c r="S104" s="230" t="s">
        <v>233</v>
      </c>
      <c r="T104" s="230" t="s">
        <v>234</v>
      </c>
      <c r="U104" s="230">
        <v>0</v>
      </c>
      <c r="V104" s="230">
        <f>ROUND(E104*U104,2)</f>
        <v>0</v>
      </c>
      <c r="W104" s="230"/>
      <c r="X104" s="230" t="s">
        <v>220</v>
      </c>
      <c r="Y104" s="230" t="s">
        <v>160</v>
      </c>
      <c r="Z104" s="210"/>
      <c r="AA104" s="210"/>
      <c r="AB104" s="210"/>
      <c r="AC104" s="210"/>
      <c r="AD104" s="210"/>
      <c r="AE104" s="210"/>
      <c r="AF104" s="210"/>
      <c r="AG104" s="210" t="s">
        <v>235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27"/>
      <c r="B105" s="228"/>
      <c r="C105" s="267" t="s">
        <v>917</v>
      </c>
      <c r="D105" s="258"/>
      <c r="E105" s="259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191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27"/>
      <c r="B106" s="228"/>
      <c r="C106" s="267" t="s">
        <v>918</v>
      </c>
      <c r="D106" s="258"/>
      <c r="E106" s="259">
        <v>5.6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191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60">
        <v>32</v>
      </c>
      <c r="B107" s="261" t="s">
        <v>919</v>
      </c>
      <c r="C107" s="266" t="s">
        <v>920</v>
      </c>
      <c r="D107" s="262" t="s">
        <v>232</v>
      </c>
      <c r="E107" s="263">
        <v>5.6</v>
      </c>
      <c r="F107" s="264"/>
      <c r="G107" s="265">
        <f>ROUND(E107*F107,2)</f>
        <v>0</v>
      </c>
      <c r="H107" s="231"/>
      <c r="I107" s="230">
        <f>ROUND(E107*H107,2)</f>
        <v>0</v>
      </c>
      <c r="J107" s="231"/>
      <c r="K107" s="230">
        <f>ROUND(E107*J107,2)</f>
        <v>0</v>
      </c>
      <c r="L107" s="230">
        <v>21</v>
      </c>
      <c r="M107" s="230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30"/>
      <c r="S107" s="230" t="s">
        <v>233</v>
      </c>
      <c r="T107" s="230" t="s">
        <v>234</v>
      </c>
      <c r="U107" s="230">
        <v>0</v>
      </c>
      <c r="V107" s="230">
        <f>ROUND(E107*U107,2)</f>
        <v>0</v>
      </c>
      <c r="W107" s="230"/>
      <c r="X107" s="230" t="s">
        <v>220</v>
      </c>
      <c r="Y107" s="230" t="s">
        <v>160</v>
      </c>
      <c r="Z107" s="210"/>
      <c r="AA107" s="210"/>
      <c r="AB107" s="210"/>
      <c r="AC107" s="210"/>
      <c r="AD107" s="210"/>
      <c r="AE107" s="210"/>
      <c r="AF107" s="210"/>
      <c r="AG107" s="210" t="s">
        <v>235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1">
        <v>33</v>
      </c>
      <c r="B108" s="242" t="s">
        <v>921</v>
      </c>
      <c r="C108" s="249" t="s">
        <v>922</v>
      </c>
      <c r="D108" s="243" t="s">
        <v>187</v>
      </c>
      <c r="E108" s="244">
        <v>26.9</v>
      </c>
      <c r="F108" s="245"/>
      <c r="G108" s="246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29">
        <v>9.0000000000000006E-5</v>
      </c>
      <c r="O108" s="229">
        <f>ROUND(E108*N108,2)</f>
        <v>0</v>
      </c>
      <c r="P108" s="229">
        <v>0</v>
      </c>
      <c r="Q108" s="229">
        <f>ROUND(E108*P108,2)</f>
        <v>0</v>
      </c>
      <c r="R108" s="230"/>
      <c r="S108" s="230" t="s">
        <v>233</v>
      </c>
      <c r="T108" s="230" t="s">
        <v>234</v>
      </c>
      <c r="U108" s="230">
        <v>0</v>
      </c>
      <c r="V108" s="230">
        <f>ROUND(E108*U108,2)</f>
        <v>0</v>
      </c>
      <c r="W108" s="230"/>
      <c r="X108" s="230" t="s">
        <v>220</v>
      </c>
      <c r="Y108" s="230" t="s">
        <v>160</v>
      </c>
      <c r="Z108" s="210"/>
      <c r="AA108" s="210"/>
      <c r="AB108" s="210"/>
      <c r="AC108" s="210"/>
      <c r="AD108" s="210"/>
      <c r="AE108" s="210"/>
      <c r="AF108" s="210"/>
      <c r="AG108" s="210" t="s">
        <v>235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27"/>
      <c r="B109" s="228"/>
      <c r="C109" s="267" t="s">
        <v>923</v>
      </c>
      <c r="D109" s="258"/>
      <c r="E109" s="259"/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191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27"/>
      <c r="B110" s="228"/>
      <c r="C110" s="267" t="s">
        <v>924</v>
      </c>
      <c r="D110" s="258"/>
      <c r="E110" s="259">
        <v>26.9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191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1">
        <v>34</v>
      </c>
      <c r="B111" s="242" t="s">
        <v>925</v>
      </c>
      <c r="C111" s="249" t="s">
        <v>926</v>
      </c>
      <c r="D111" s="243" t="s">
        <v>195</v>
      </c>
      <c r="E111" s="244">
        <v>13.45</v>
      </c>
      <c r="F111" s="245"/>
      <c r="G111" s="246">
        <f>ROUND(E111*F111,2)</f>
        <v>0</v>
      </c>
      <c r="H111" s="231"/>
      <c r="I111" s="230">
        <f>ROUND(E111*H111,2)</f>
        <v>0</v>
      </c>
      <c r="J111" s="231"/>
      <c r="K111" s="230">
        <f>ROUND(E111*J111,2)</f>
        <v>0</v>
      </c>
      <c r="L111" s="230">
        <v>21</v>
      </c>
      <c r="M111" s="230">
        <f>G111*(1+L111/100)</f>
        <v>0</v>
      </c>
      <c r="N111" s="229">
        <v>0.16159999999999999</v>
      </c>
      <c r="O111" s="229">
        <f>ROUND(E111*N111,2)</f>
        <v>2.17</v>
      </c>
      <c r="P111" s="229">
        <v>0</v>
      </c>
      <c r="Q111" s="229">
        <f>ROUND(E111*P111,2)</f>
        <v>0</v>
      </c>
      <c r="R111" s="230"/>
      <c r="S111" s="230" t="s">
        <v>157</v>
      </c>
      <c r="T111" s="230" t="s">
        <v>158</v>
      </c>
      <c r="U111" s="230">
        <v>1.57</v>
      </c>
      <c r="V111" s="230">
        <f>ROUND(E111*U111,2)</f>
        <v>21.12</v>
      </c>
      <c r="W111" s="230"/>
      <c r="X111" s="230" t="s">
        <v>167</v>
      </c>
      <c r="Y111" s="230" t="s">
        <v>160</v>
      </c>
      <c r="Z111" s="210"/>
      <c r="AA111" s="210"/>
      <c r="AB111" s="210"/>
      <c r="AC111" s="210"/>
      <c r="AD111" s="210"/>
      <c r="AE111" s="210"/>
      <c r="AF111" s="210"/>
      <c r="AG111" s="210" t="s">
        <v>168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27"/>
      <c r="B112" s="228"/>
      <c r="C112" s="250" t="s">
        <v>162</v>
      </c>
      <c r="D112" s="247"/>
      <c r="E112" s="247"/>
      <c r="F112" s="247"/>
      <c r="G112" s="247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163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7"/>
      <c r="B113" s="228"/>
      <c r="C113" s="270" t="s">
        <v>927</v>
      </c>
      <c r="D113" s="269"/>
      <c r="E113" s="269"/>
      <c r="F113" s="269"/>
      <c r="G113" s="269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163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27"/>
      <c r="B114" s="228"/>
      <c r="C114" s="270" t="s">
        <v>928</v>
      </c>
      <c r="D114" s="269"/>
      <c r="E114" s="269"/>
      <c r="F114" s="269"/>
      <c r="G114" s="269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163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27"/>
      <c r="B115" s="228"/>
      <c r="C115" s="270" t="s">
        <v>929</v>
      </c>
      <c r="D115" s="269"/>
      <c r="E115" s="269"/>
      <c r="F115" s="269"/>
      <c r="G115" s="269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163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27"/>
      <c r="B116" s="228"/>
      <c r="C116" s="270" t="s">
        <v>930</v>
      </c>
      <c r="D116" s="269"/>
      <c r="E116" s="269"/>
      <c r="F116" s="269"/>
      <c r="G116" s="269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163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27"/>
      <c r="B117" s="228"/>
      <c r="C117" s="270" t="s">
        <v>931</v>
      </c>
      <c r="D117" s="269"/>
      <c r="E117" s="269"/>
      <c r="F117" s="269"/>
      <c r="G117" s="269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163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27"/>
      <c r="B118" s="228"/>
      <c r="C118" s="270" t="s">
        <v>932</v>
      </c>
      <c r="D118" s="269"/>
      <c r="E118" s="269"/>
      <c r="F118" s="269"/>
      <c r="G118" s="269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163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27"/>
      <c r="B119" s="228"/>
      <c r="C119" s="270" t="s">
        <v>933</v>
      </c>
      <c r="D119" s="269"/>
      <c r="E119" s="269"/>
      <c r="F119" s="269"/>
      <c r="G119" s="269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163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27"/>
      <c r="B120" s="228"/>
      <c r="C120" s="270" t="s">
        <v>934</v>
      </c>
      <c r="D120" s="269"/>
      <c r="E120" s="269"/>
      <c r="F120" s="269"/>
      <c r="G120" s="269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163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27"/>
      <c r="B121" s="228"/>
      <c r="C121" s="270" t="s">
        <v>935</v>
      </c>
      <c r="D121" s="269"/>
      <c r="E121" s="269"/>
      <c r="F121" s="269"/>
      <c r="G121" s="269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163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27"/>
      <c r="B122" s="228"/>
      <c r="C122" s="270" t="s">
        <v>936</v>
      </c>
      <c r="D122" s="269"/>
      <c r="E122" s="269"/>
      <c r="F122" s="269"/>
      <c r="G122" s="269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163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27"/>
      <c r="B123" s="228"/>
      <c r="C123" s="270" t="s">
        <v>937</v>
      </c>
      <c r="D123" s="269"/>
      <c r="E123" s="269"/>
      <c r="F123" s="269"/>
      <c r="G123" s="269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163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27"/>
      <c r="B124" s="228"/>
      <c r="C124" s="270" t="s">
        <v>938</v>
      </c>
      <c r="D124" s="269"/>
      <c r="E124" s="269"/>
      <c r="F124" s="269"/>
      <c r="G124" s="269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163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27"/>
      <c r="B125" s="228"/>
      <c r="C125" s="270" t="s">
        <v>939</v>
      </c>
      <c r="D125" s="269"/>
      <c r="E125" s="269"/>
      <c r="F125" s="269"/>
      <c r="G125" s="269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163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27"/>
      <c r="B126" s="228"/>
      <c r="C126" s="270" t="s">
        <v>940</v>
      </c>
      <c r="D126" s="269"/>
      <c r="E126" s="269"/>
      <c r="F126" s="269"/>
      <c r="G126" s="269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163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27"/>
      <c r="B127" s="228"/>
      <c r="C127" s="270" t="s">
        <v>941</v>
      </c>
      <c r="D127" s="269"/>
      <c r="E127" s="269"/>
      <c r="F127" s="269"/>
      <c r="G127" s="269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163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7"/>
      <c r="B128" s="228"/>
      <c r="C128" s="270" t="s">
        <v>942</v>
      </c>
      <c r="D128" s="269"/>
      <c r="E128" s="269"/>
      <c r="F128" s="269"/>
      <c r="G128" s="269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163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7"/>
      <c r="B129" s="228"/>
      <c r="C129" s="270" t="s">
        <v>943</v>
      </c>
      <c r="D129" s="269"/>
      <c r="E129" s="269"/>
      <c r="F129" s="269"/>
      <c r="G129" s="269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163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27"/>
      <c r="B130" s="228"/>
      <c r="C130" s="270" t="s">
        <v>944</v>
      </c>
      <c r="D130" s="269"/>
      <c r="E130" s="269"/>
      <c r="F130" s="269"/>
      <c r="G130" s="269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163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27"/>
      <c r="B131" s="228"/>
      <c r="C131" s="270" t="s">
        <v>945</v>
      </c>
      <c r="D131" s="269"/>
      <c r="E131" s="269"/>
      <c r="F131" s="269"/>
      <c r="G131" s="269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163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27"/>
      <c r="B132" s="228"/>
      <c r="C132" s="270" t="s">
        <v>946</v>
      </c>
      <c r="D132" s="269"/>
      <c r="E132" s="269"/>
      <c r="F132" s="269"/>
      <c r="G132" s="269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163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41">
        <v>35</v>
      </c>
      <c r="B133" s="242" t="s">
        <v>947</v>
      </c>
      <c r="C133" s="249" t="s">
        <v>948</v>
      </c>
      <c r="D133" s="243" t="s">
        <v>195</v>
      </c>
      <c r="E133" s="244">
        <v>12.75</v>
      </c>
      <c r="F133" s="245"/>
      <c r="G133" s="246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29">
        <v>0</v>
      </c>
      <c r="O133" s="229">
        <f>ROUND(E133*N133,2)</f>
        <v>0</v>
      </c>
      <c r="P133" s="229">
        <v>0</v>
      </c>
      <c r="Q133" s="229">
        <f>ROUND(E133*P133,2)</f>
        <v>0</v>
      </c>
      <c r="R133" s="230"/>
      <c r="S133" s="230" t="s">
        <v>157</v>
      </c>
      <c r="T133" s="230" t="s">
        <v>158</v>
      </c>
      <c r="U133" s="230">
        <v>0</v>
      </c>
      <c r="V133" s="230">
        <f>ROUND(E133*U133,2)</f>
        <v>0</v>
      </c>
      <c r="W133" s="230"/>
      <c r="X133" s="230" t="s">
        <v>167</v>
      </c>
      <c r="Y133" s="230" t="s">
        <v>160</v>
      </c>
      <c r="Z133" s="210"/>
      <c r="AA133" s="210"/>
      <c r="AB133" s="210"/>
      <c r="AC133" s="210"/>
      <c r="AD133" s="210"/>
      <c r="AE133" s="210"/>
      <c r="AF133" s="210"/>
      <c r="AG133" s="210" t="s">
        <v>168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27"/>
      <c r="B134" s="228"/>
      <c r="C134" s="250" t="s">
        <v>162</v>
      </c>
      <c r="D134" s="247"/>
      <c r="E134" s="247"/>
      <c r="F134" s="247"/>
      <c r="G134" s="247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163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3" x14ac:dyDescent="0.2">
      <c r="A135" s="227"/>
      <c r="B135" s="228"/>
      <c r="C135" s="270" t="s">
        <v>949</v>
      </c>
      <c r="D135" s="269"/>
      <c r="E135" s="269"/>
      <c r="F135" s="269"/>
      <c r="G135" s="269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163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68" t="str">
        <f>C135</f>
        <v>- položka zahrnuje veškerou manipulaci s vybouranou sutí a hmotami včetně uložení na skládku, poplatek za skládku a další práce plynoucí z technologického předpisu a z platných předpisů.</v>
      </c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234" t="s">
        <v>152</v>
      </c>
      <c r="B136" s="235" t="s">
        <v>107</v>
      </c>
      <c r="C136" s="248" t="s">
        <v>108</v>
      </c>
      <c r="D136" s="236"/>
      <c r="E136" s="237"/>
      <c r="F136" s="238"/>
      <c r="G136" s="239">
        <f>SUMIF(AG137:AG149,"&lt;&gt;NOR",G137:G149)</f>
        <v>0</v>
      </c>
      <c r="H136" s="233"/>
      <c r="I136" s="233">
        <f>SUM(I137:I149)</f>
        <v>0</v>
      </c>
      <c r="J136" s="233"/>
      <c r="K136" s="233">
        <f>SUM(K137:K149)</f>
        <v>0</v>
      </c>
      <c r="L136" s="233"/>
      <c r="M136" s="233">
        <f>SUM(M137:M149)</f>
        <v>0</v>
      </c>
      <c r="N136" s="232"/>
      <c r="O136" s="232">
        <f>SUM(O137:O149)</f>
        <v>0</v>
      </c>
      <c r="P136" s="232"/>
      <c r="Q136" s="232">
        <f>SUM(Q137:Q149)</f>
        <v>0</v>
      </c>
      <c r="R136" s="233"/>
      <c r="S136" s="233"/>
      <c r="T136" s="233"/>
      <c r="U136" s="233"/>
      <c r="V136" s="233">
        <f>SUM(V137:V149)</f>
        <v>0</v>
      </c>
      <c r="W136" s="233"/>
      <c r="X136" s="233"/>
      <c r="Y136" s="233"/>
      <c r="AG136" t="s">
        <v>153</v>
      </c>
    </row>
    <row r="137" spans="1:60" ht="22.5" outlineLevel="1" x14ac:dyDescent="0.2">
      <c r="A137" s="241">
        <v>36</v>
      </c>
      <c r="B137" s="242" t="s">
        <v>712</v>
      </c>
      <c r="C137" s="249" t="s">
        <v>713</v>
      </c>
      <c r="D137" s="243" t="s">
        <v>284</v>
      </c>
      <c r="E137" s="244">
        <v>36</v>
      </c>
      <c r="F137" s="245"/>
      <c r="G137" s="246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29">
        <v>0</v>
      </c>
      <c r="O137" s="229">
        <f>ROUND(E137*N137,2)</f>
        <v>0</v>
      </c>
      <c r="P137" s="229">
        <v>0</v>
      </c>
      <c r="Q137" s="229">
        <f>ROUND(E137*P137,2)</f>
        <v>0</v>
      </c>
      <c r="R137" s="230"/>
      <c r="S137" s="230" t="s">
        <v>157</v>
      </c>
      <c r="T137" s="230" t="s">
        <v>158</v>
      </c>
      <c r="U137" s="230">
        <v>0</v>
      </c>
      <c r="V137" s="230">
        <f>ROUND(E137*U137,2)</f>
        <v>0</v>
      </c>
      <c r="W137" s="230"/>
      <c r="X137" s="230" t="s">
        <v>220</v>
      </c>
      <c r="Y137" s="230" t="s">
        <v>160</v>
      </c>
      <c r="Z137" s="210"/>
      <c r="AA137" s="210"/>
      <c r="AB137" s="210"/>
      <c r="AC137" s="210"/>
      <c r="AD137" s="210"/>
      <c r="AE137" s="210"/>
      <c r="AF137" s="210"/>
      <c r="AG137" s="210" t="s">
        <v>221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27"/>
      <c r="B138" s="228"/>
      <c r="C138" s="250" t="s">
        <v>162</v>
      </c>
      <c r="D138" s="247"/>
      <c r="E138" s="247"/>
      <c r="F138" s="247"/>
      <c r="G138" s="247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163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67" t="s">
        <v>950</v>
      </c>
      <c r="D139" s="258"/>
      <c r="E139" s="259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191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27"/>
      <c r="B140" s="228"/>
      <c r="C140" s="267" t="s">
        <v>378</v>
      </c>
      <c r="D140" s="258"/>
      <c r="E140" s="259">
        <v>36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191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41">
        <v>37</v>
      </c>
      <c r="B141" s="242" t="s">
        <v>951</v>
      </c>
      <c r="C141" s="249" t="s">
        <v>728</v>
      </c>
      <c r="D141" s="243" t="s">
        <v>284</v>
      </c>
      <c r="E141" s="244">
        <v>-1.7470000000000001</v>
      </c>
      <c r="F141" s="245"/>
      <c r="G141" s="246">
        <f>ROUND(E141*F141,2)</f>
        <v>0</v>
      </c>
      <c r="H141" s="231"/>
      <c r="I141" s="230">
        <f>ROUND(E141*H141,2)</f>
        <v>0</v>
      </c>
      <c r="J141" s="231"/>
      <c r="K141" s="230">
        <f>ROUND(E141*J141,2)</f>
        <v>0</v>
      </c>
      <c r="L141" s="230">
        <v>21</v>
      </c>
      <c r="M141" s="230">
        <f>G141*(1+L141/100)</f>
        <v>0</v>
      </c>
      <c r="N141" s="229">
        <v>0</v>
      </c>
      <c r="O141" s="229">
        <f>ROUND(E141*N141,2)</f>
        <v>0</v>
      </c>
      <c r="P141" s="229">
        <v>0</v>
      </c>
      <c r="Q141" s="229">
        <f>ROUND(E141*P141,2)</f>
        <v>0</v>
      </c>
      <c r="R141" s="230"/>
      <c r="S141" s="230" t="s">
        <v>157</v>
      </c>
      <c r="T141" s="230" t="s">
        <v>158</v>
      </c>
      <c r="U141" s="230">
        <v>0</v>
      </c>
      <c r="V141" s="230">
        <f>ROUND(E141*U141,2)</f>
        <v>0</v>
      </c>
      <c r="W141" s="230"/>
      <c r="X141" s="230" t="s">
        <v>188</v>
      </c>
      <c r="Y141" s="230" t="s">
        <v>160</v>
      </c>
      <c r="Z141" s="210"/>
      <c r="AA141" s="210"/>
      <c r="AB141" s="210"/>
      <c r="AC141" s="210"/>
      <c r="AD141" s="210"/>
      <c r="AE141" s="210"/>
      <c r="AF141" s="210"/>
      <c r="AG141" s="210" t="s">
        <v>189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27"/>
      <c r="B142" s="228"/>
      <c r="C142" s="250" t="s">
        <v>729</v>
      </c>
      <c r="D142" s="247"/>
      <c r="E142" s="247"/>
      <c r="F142" s="247"/>
      <c r="G142" s="247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163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41">
        <v>38</v>
      </c>
      <c r="B143" s="242" t="s">
        <v>952</v>
      </c>
      <c r="C143" s="249" t="s">
        <v>953</v>
      </c>
      <c r="D143" s="243" t="s">
        <v>284</v>
      </c>
      <c r="E143" s="244">
        <v>37.747</v>
      </c>
      <c r="F143" s="245"/>
      <c r="G143" s="246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29">
        <v>0</v>
      </c>
      <c r="O143" s="229">
        <f>ROUND(E143*N143,2)</f>
        <v>0</v>
      </c>
      <c r="P143" s="229">
        <v>0</v>
      </c>
      <c r="Q143" s="229">
        <f>ROUND(E143*P143,2)</f>
        <v>0</v>
      </c>
      <c r="R143" s="230"/>
      <c r="S143" s="230" t="s">
        <v>233</v>
      </c>
      <c r="T143" s="230" t="s">
        <v>234</v>
      </c>
      <c r="U143" s="230">
        <v>0</v>
      </c>
      <c r="V143" s="230">
        <f>ROUND(E143*U143,2)</f>
        <v>0</v>
      </c>
      <c r="W143" s="230"/>
      <c r="X143" s="230" t="s">
        <v>220</v>
      </c>
      <c r="Y143" s="230" t="s">
        <v>160</v>
      </c>
      <c r="Z143" s="210"/>
      <c r="AA143" s="210"/>
      <c r="AB143" s="210"/>
      <c r="AC143" s="210"/>
      <c r="AD143" s="210"/>
      <c r="AE143" s="210"/>
      <c r="AF143" s="210"/>
      <c r="AG143" s="210" t="s">
        <v>235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27"/>
      <c r="B144" s="228"/>
      <c r="C144" s="267" t="s">
        <v>954</v>
      </c>
      <c r="D144" s="258"/>
      <c r="E144" s="259">
        <v>36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191</v>
      </c>
      <c r="AH144" s="210">
        <v>5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27"/>
      <c r="B145" s="228"/>
      <c r="C145" s="267" t="s">
        <v>955</v>
      </c>
      <c r="D145" s="258"/>
      <c r="E145" s="259">
        <v>1.7470000000000001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191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41">
        <v>39</v>
      </c>
      <c r="B146" s="242" t="s">
        <v>956</v>
      </c>
      <c r="C146" s="249" t="s">
        <v>957</v>
      </c>
      <c r="D146" s="243" t="s">
        <v>284</v>
      </c>
      <c r="E146" s="244">
        <v>339.72300000000001</v>
      </c>
      <c r="F146" s="245"/>
      <c r="G146" s="246">
        <f>ROUND(E146*F146,2)</f>
        <v>0</v>
      </c>
      <c r="H146" s="231"/>
      <c r="I146" s="230">
        <f>ROUND(E146*H146,2)</f>
        <v>0</v>
      </c>
      <c r="J146" s="231"/>
      <c r="K146" s="230">
        <f>ROUND(E146*J146,2)</f>
        <v>0</v>
      </c>
      <c r="L146" s="230">
        <v>21</v>
      </c>
      <c r="M146" s="230">
        <f>G146*(1+L146/100)</f>
        <v>0</v>
      </c>
      <c r="N146" s="229">
        <v>0</v>
      </c>
      <c r="O146" s="229">
        <f>ROUND(E146*N146,2)</f>
        <v>0</v>
      </c>
      <c r="P146" s="229">
        <v>0</v>
      </c>
      <c r="Q146" s="229">
        <f>ROUND(E146*P146,2)</f>
        <v>0</v>
      </c>
      <c r="R146" s="230"/>
      <c r="S146" s="230" t="s">
        <v>233</v>
      </c>
      <c r="T146" s="230" t="s">
        <v>234</v>
      </c>
      <c r="U146" s="230">
        <v>0</v>
      </c>
      <c r="V146" s="230">
        <f>ROUND(E146*U146,2)</f>
        <v>0</v>
      </c>
      <c r="W146" s="230"/>
      <c r="X146" s="230" t="s">
        <v>220</v>
      </c>
      <c r="Y146" s="230" t="s">
        <v>160</v>
      </c>
      <c r="Z146" s="210"/>
      <c r="AA146" s="210"/>
      <c r="AB146" s="210"/>
      <c r="AC146" s="210"/>
      <c r="AD146" s="210"/>
      <c r="AE146" s="210"/>
      <c r="AF146" s="210"/>
      <c r="AG146" s="210" t="s">
        <v>235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7"/>
      <c r="B147" s="228"/>
      <c r="C147" s="267" t="s">
        <v>958</v>
      </c>
      <c r="D147" s="258"/>
      <c r="E147" s="259">
        <v>339.72300000000001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191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1">
        <v>40</v>
      </c>
      <c r="B148" s="242" t="s">
        <v>959</v>
      </c>
      <c r="C148" s="249" t="s">
        <v>960</v>
      </c>
      <c r="D148" s="243" t="s">
        <v>284</v>
      </c>
      <c r="E148" s="244">
        <v>37.747</v>
      </c>
      <c r="F148" s="245"/>
      <c r="G148" s="246">
        <f>ROUND(E148*F148,2)</f>
        <v>0</v>
      </c>
      <c r="H148" s="231"/>
      <c r="I148" s="230">
        <f>ROUND(E148*H148,2)</f>
        <v>0</v>
      </c>
      <c r="J148" s="231"/>
      <c r="K148" s="230">
        <f>ROUND(E148*J148,2)</f>
        <v>0</v>
      </c>
      <c r="L148" s="230">
        <v>21</v>
      </c>
      <c r="M148" s="230">
        <f>G148*(1+L148/100)</f>
        <v>0</v>
      </c>
      <c r="N148" s="229">
        <v>0</v>
      </c>
      <c r="O148" s="229">
        <f>ROUND(E148*N148,2)</f>
        <v>0</v>
      </c>
      <c r="P148" s="229">
        <v>0</v>
      </c>
      <c r="Q148" s="229">
        <f>ROUND(E148*P148,2)</f>
        <v>0</v>
      </c>
      <c r="R148" s="230"/>
      <c r="S148" s="230" t="s">
        <v>233</v>
      </c>
      <c r="T148" s="230" t="s">
        <v>234</v>
      </c>
      <c r="U148" s="230">
        <v>0</v>
      </c>
      <c r="V148" s="230">
        <f>ROUND(E148*U148,2)</f>
        <v>0</v>
      </c>
      <c r="W148" s="230"/>
      <c r="X148" s="230" t="s">
        <v>220</v>
      </c>
      <c r="Y148" s="230" t="s">
        <v>160</v>
      </c>
      <c r="Z148" s="210"/>
      <c r="AA148" s="210"/>
      <c r="AB148" s="210"/>
      <c r="AC148" s="210"/>
      <c r="AD148" s="210"/>
      <c r="AE148" s="210"/>
      <c r="AF148" s="210"/>
      <c r="AG148" s="210" t="s">
        <v>235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27"/>
      <c r="B149" s="228"/>
      <c r="C149" s="267" t="s">
        <v>961</v>
      </c>
      <c r="D149" s="258"/>
      <c r="E149" s="259">
        <v>37.747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191</v>
      </c>
      <c r="AH149" s="210">
        <v>5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3"/>
      <c r="B150" s="4"/>
      <c r="C150" s="251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E150">
        <v>15</v>
      </c>
      <c r="AF150">
        <v>21</v>
      </c>
      <c r="AG150" t="s">
        <v>138</v>
      </c>
    </row>
    <row r="151" spans="1:60" x14ac:dyDescent="0.2">
      <c r="A151" s="213"/>
      <c r="B151" s="214" t="s">
        <v>31</v>
      </c>
      <c r="C151" s="252"/>
      <c r="D151" s="215"/>
      <c r="E151" s="216"/>
      <c r="F151" s="216"/>
      <c r="G151" s="240">
        <f>G8+G17+G51+G62+G73+G136</f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E151">
        <f>SUMIF(L7:L149,AE150,G7:G149)</f>
        <v>0</v>
      </c>
      <c r="AF151">
        <f>SUMIF(L7:L149,AF150,G7:G149)</f>
        <v>0</v>
      </c>
      <c r="AG151" t="s">
        <v>169</v>
      </c>
    </row>
    <row r="152" spans="1:60" x14ac:dyDescent="0.2">
      <c r="A152" s="3"/>
      <c r="B152" s="4"/>
      <c r="C152" s="251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3"/>
      <c r="B153" s="4"/>
      <c r="C153" s="251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17" t="s">
        <v>170</v>
      </c>
      <c r="B154" s="217"/>
      <c r="C154" s="25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18"/>
      <c r="B155" s="219"/>
      <c r="C155" s="254"/>
      <c r="D155" s="219"/>
      <c r="E155" s="219"/>
      <c r="F155" s="219"/>
      <c r="G155" s="22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G155" t="s">
        <v>171</v>
      </c>
    </row>
    <row r="156" spans="1:60" x14ac:dyDescent="0.2">
      <c r="A156" s="221"/>
      <c r="B156" s="222"/>
      <c r="C156" s="255"/>
      <c r="D156" s="222"/>
      <c r="E156" s="222"/>
      <c r="F156" s="222"/>
      <c r="G156" s="22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21"/>
      <c r="B157" s="222"/>
      <c r="C157" s="255"/>
      <c r="D157" s="222"/>
      <c r="E157" s="222"/>
      <c r="F157" s="222"/>
      <c r="G157" s="22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221"/>
      <c r="B158" s="222"/>
      <c r="C158" s="255"/>
      <c r="D158" s="222"/>
      <c r="E158" s="222"/>
      <c r="F158" s="222"/>
      <c r="G158" s="22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224"/>
      <c r="B159" s="225"/>
      <c r="C159" s="256"/>
      <c r="D159" s="225"/>
      <c r="E159" s="225"/>
      <c r="F159" s="225"/>
      <c r="G159" s="22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3"/>
      <c r="B160" s="4"/>
      <c r="C160" s="251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3:33" x14ac:dyDescent="0.2">
      <c r="C161" s="257"/>
      <c r="D161" s="10"/>
      <c r="AG161" t="s">
        <v>172</v>
      </c>
    </row>
    <row r="162" spans="3:33" x14ac:dyDescent="0.2">
      <c r="D162" s="10"/>
    </row>
    <row r="163" spans="3:33" x14ac:dyDescent="0.2">
      <c r="D163" s="10"/>
    </row>
    <row r="164" spans="3:33" x14ac:dyDescent="0.2">
      <c r="D164" s="10"/>
    </row>
    <row r="165" spans="3:33" x14ac:dyDescent="0.2">
      <c r="D165" s="10"/>
    </row>
    <row r="166" spans="3:33" x14ac:dyDescent="0.2">
      <c r="D166" s="10"/>
    </row>
    <row r="167" spans="3:33" x14ac:dyDescent="0.2">
      <c r="D167" s="10"/>
    </row>
    <row r="168" spans="3:33" x14ac:dyDescent="0.2">
      <c r="D168" s="10"/>
    </row>
    <row r="169" spans="3:33" x14ac:dyDescent="0.2">
      <c r="D169" s="10"/>
    </row>
    <row r="170" spans="3:33" x14ac:dyDescent="0.2">
      <c r="D170" s="10"/>
    </row>
    <row r="171" spans="3:33" x14ac:dyDescent="0.2">
      <c r="D171" s="10"/>
    </row>
    <row r="172" spans="3:33" x14ac:dyDescent="0.2">
      <c r="D172" s="10"/>
    </row>
    <row r="173" spans="3:33" x14ac:dyDescent="0.2">
      <c r="D173" s="10"/>
    </row>
    <row r="174" spans="3:33" x14ac:dyDescent="0.2">
      <c r="D174" s="10"/>
    </row>
    <row r="175" spans="3:33" x14ac:dyDescent="0.2">
      <c r="D175" s="10"/>
    </row>
    <row r="176" spans="3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3">
    <mergeCell ref="C132:G132"/>
    <mergeCell ref="C134:G134"/>
    <mergeCell ref="C135:G135"/>
    <mergeCell ref="C138:G138"/>
    <mergeCell ref="C142:G142"/>
    <mergeCell ref="C126:G126"/>
    <mergeCell ref="C127:G127"/>
    <mergeCell ref="C128:G128"/>
    <mergeCell ref="C129:G129"/>
    <mergeCell ref="C130:G130"/>
    <mergeCell ref="C131:G131"/>
    <mergeCell ref="C120:G120"/>
    <mergeCell ref="C121:G121"/>
    <mergeCell ref="C122:G122"/>
    <mergeCell ref="C123:G123"/>
    <mergeCell ref="C124:G124"/>
    <mergeCell ref="C125:G125"/>
    <mergeCell ref="C114:G114"/>
    <mergeCell ref="C115:G115"/>
    <mergeCell ref="C116:G116"/>
    <mergeCell ref="C117:G117"/>
    <mergeCell ref="C118:G118"/>
    <mergeCell ref="C119:G119"/>
    <mergeCell ref="C48:G48"/>
    <mergeCell ref="C49:G49"/>
    <mergeCell ref="C50:G50"/>
    <mergeCell ref="C75:G75"/>
    <mergeCell ref="C112:G112"/>
    <mergeCell ref="C113:G113"/>
    <mergeCell ref="C40:G40"/>
    <mergeCell ref="C41:G41"/>
    <mergeCell ref="C42:G42"/>
    <mergeCell ref="C43:G43"/>
    <mergeCell ref="C44:G44"/>
    <mergeCell ref="C45:G45"/>
    <mergeCell ref="C34:G34"/>
    <mergeCell ref="C35:G35"/>
    <mergeCell ref="C36:G36"/>
    <mergeCell ref="C37:G37"/>
    <mergeCell ref="C38:G38"/>
    <mergeCell ref="C39:G39"/>
    <mergeCell ref="C28:G28"/>
    <mergeCell ref="C29:G29"/>
    <mergeCell ref="C30:G30"/>
    <mergeCell ref="C31:G31"/>
    <mergeCell ref="C32:G32"/>
    <mergeCell ref="C33:G33"/>
    <mergeCell ref="C22:G22"/>
    <mergeCell ref="C23:G23"/>
    <mergeCell ref="C24:G24"/>
    <mergeCell ref="C25:G25"/>
    <mergeCell ref="C26:G26"/>
    <mergeCell ref="C27:G27"/>
    <mergeCell ref="A1:G1"/>
    <mergeCell ref="C2:G2"/>
    <mergeCell ref="C3:G3"/>
    <mergeCell ref="C4:G4"/>
    <mergeCell ref="A154:C154"/>
    <mergeCell ref="A155:G159"/>
    <mergeCell ref="C11:G11"/>
    <mergeCell ref="C19:G19"/>
    <mergeCell ref="C20:G20"/>
    <mergeCell ref="C21:G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7641A-49B6-4151-BB01-819B491736A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126</v>
      </c>
    </row>
    <row r="3" spans="1:60" ht="24.95" customHeight="1" x14ac:dyDescent="0.2">
      <c r="A3" s="196" t="s">
        <v>9</v>
      </c>
      <c r="B3" s="48" t="s">
        <v>69</v>
      </c>
      <c r="C3" s="199" t="s">
        <v>70</v>
      </c>
      <c r="D3" s="197"/>
      <c r="E3" s="197"/>
      <c r="F3" s="197"/>
      <c r="G3" s="198"/>
      <c r="AC3" s="174" t="s">
        <v>126</v>
      </c>
      <c r="AG3" t="s">
        <v>128</v>
      </c>
    </row>
    <row r="4" spans="1:60" ht="24.95" customHeight="1" x14ac:dyDescent="0.2">
      <c r="A4" s="200" t="s">
        <v>10</v>
      </c>
      <c r="B4" s="201" t="s">
        <v>60</v>
      </c>
      <c r="C4" s="202" t="s">
        <v>70</v>
      </c>
      <c r="D4" s="203"/>
      <c r="E4" s="203"/>
      <c r="F4" s="203"/>
      <c r="G4" s="204"/>
      <c r="AG4" t="s">
        <v>129</v>
      </c>
    </row>
    <row r="5" spans="1:60" x14ac:dyDescent="0.2">
      <c r="D5" s="10"/>
    </row>
    <row r="6" spans="1:60" ht="38.25" x14ac:dyDescent="0.2">
      <c r="A6" s="206" t="s">
        <v>130</v>
      </c>
      <c r="B6" s="208" t="s">
        <v>131</v>
      </c>
      <c r="C6" s="208" t="s">
        <v>132</v>
      </c>
      <c r="D6" s="207" t="s">
        <v>133</v>
      </c>
      <c r="E6" s="206" t="s">
        <v>134</v>
      </c>
      <c r="F6" s="205" t="s">
        <v>135</v>
      </c>
      <c r="G6" s="206" t="s">
        <v>31</v>
      </c>
      <c r="H6" s="209" t="s">
        <v>32</v>
      </c>
      <c r="I6" s="209" t="s">
        <v>136</v>
      </c>
      <c r="J6" s="209" t="s">
        <v>33</v>
      </c>
      <c r="K6" s="209" t="s">
        <v>137</v>
      </c>
      <c r="L6" s="209" t="s">
        <v>138</v>
      </c>
      <c r="M6" s="209" t="s">
        <v>139</v>
      </c>
      <c r="N6" s="209" t="s">
        <v>140</v>
      </c>
      <c r="O6" s="209" t="s">
        <v>141</v>
      </c>
      <c r="P6" s="209" t="s">
        <v>142</v>
      </c>
      <c r="Q6" s="209" t="s">
        <v>143</v>
      </c>
      <c r="R6" s="209" t="s">
        <v>144</v>
      </c>
      <c r="S6" s="209" t="s">
        <v>145</v>
      </c>
      <c r="T6" s="209" t="s">
        <v>146</v>
      </c>
      <c r="U6" s="209" t="s">
        <v>147</v>
      </c>
      <c r="V6" s="209" t="s">
        <v>148</v>
      </c>
      <c r="W6" s="209" t="s">
        <v>149</v>
      </c>
      <c r="X6" s="209" t="s">
        <v>150</v>
      </c>
      <c r="Y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152</v>
      </c>
      <c r="B8" s="235" t="s">
        <v>60</v>
      </c>
      <c r="C8" s="248" t="s">
        <v>87</v>
      </c>
      <c r="D8" s="236"/>
      <c r="E8" s="237"/>
      <c r="F8" s="238"/>
      <c r="G8" s="239">
        <f>SUMIF(AG9:AG33,"&lt;&gt;NOR",G9:G33)</f>
        <v>0</v>
      </c>
      <c r="H8" s="233"/>
      <c r="I8" s="233">
        <f>SUM(I9:I33)</f>
        <v>0</v>
      </c>
      <c r="J8" s="233"/>
      <c r="K8" s="233">
        <f>SUM(K9:K33)</f>
        <v>0</v>
      </c>
      <c r="L8" s="233"/>
      <c r="M8" s="233">
        <f>SUM(M9:M33)</f>
        <v>0</v>
      </c>
      <c r="N8" s="232"/>
      <c r="O8" s="232">
        <f>SUM(O9:O33)</f>
        <v>128.97999999999999</v>
      </c>
      <c r="P8" s="232"/>
      <c r="Q8" s="232">
        <f>SUM(Q9:Q33)</f>
        <v>0</v>
      </c>
      <c r="R8" s="233"/>
      <c r="S8" s="233"/>
      <c r="T8" s="233"/>
      <c r="U8" s="233"/>
      <c r="V8" s="233">
        <f>SUM(V9:V33)</f>
        <v>0</v>
      </c>
      <c r="W8" s="233"/>
      <c r="X8" s="233"/>
      <c r="Y8" s="233"/>
      <c r="AG8" t="s">
        <v>153</v>
      </c>
    </row>
    <row r="9" spans="1:60" ht="22.5" outlineLevel="1" x14ac:dyDescent="0.2">
      <c r="A9" s="241">
        <v>1</v>
      </c>
      <c r="B9" s="242" t="s">
        <v>814</v>
      </c>
      <c r="C9" s="249" t="s">
        <v>815</v>
      </c>
      <c r="D9" s="243" t="s">
        <v>246</v>
      </c>
      <c r="E9" s="244">
        <v>42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233</v>
      </c>
      <c r="T9" s="230" t="s">
        <v>234</v>
      </c>
      <c r="U9" s="230">
        <v>0</v>
      </c>
      <c r="V9" s="230">
        <f>ROUND(E9*U9,2)</f>
        <v>0</v>
      </c>
      <c r="W9" s="230"/>
      <c r="X9" s="230" t="s">
        <v>220</v>
      </c>
      <c r="Y9" s="230" t="s">
        <v>160</v>
      </c>
      <c r="Z9" s="210"/>
      <c r="AA9" s="210"/>
      <c r="AB9" s="210"/>
      <c r="AC9" s="210"/>
      <c r="AD9" s="210"/>
      <c r="AE9" s="210"/>
      <c r="AF9" s="210"/>
      <c r="AG9" s="210" t="s">
        <v>235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7" t="s">
        <v>962</v>
      </c>
      <c r="D10" s="258"/>
      <c r="E10" s="259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191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67" t="s">
        <v>963</v>
      </c>
      <c r="D11" s="258"/>
      <c r="E11" s="259">
        <v>42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191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1">
        <v>2</v>
      </c>
      <c r="B12" s="242" t="s">
        <v>964</v>
      </c>
      <c r="C12" s="249" t="s">
        <v>965</v>
      </c>
      <c r="D12" s="243" t="s">
        <v>246</v>
      </c>
      <c r="E12" s="244">
        <v>41.85</v>
      </c>
      <c r="F12" s="245"/>
      <c r="G12" s="246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233</v>
      </c>
      <c r="T12" s="230" t="s">
        <v>234</v>
      </c>
      <c r="U12" s="230">
        <v>0</v>
      </c>
      <c r="V12" s="230">
        <f>ROUND(E12*U12,2)</f>
        <v>0</v>
      </c>
      <c r="W12" s="230"/>
      <c r="X12" s="230" t="s">
        <v>220</v>
      </c>
      <c r="Y12" s="230" t="s">
        <v>160</v>
      </c>
      <c r="Z12" s="210"/>
      <c r="AA12" s="210"/>
      <c r="AB12" s="210"/>
      <c r="AC12" s="210"/>
      <c r="AD12" s="210"/>
      <c r="AE12" s="210"/>
      <c r="AF12" s="210"/>
      <c r="AG12" s="210" t="s">
        <v>235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67" t="s">
        <v>966</v>
      </c>
      <c r="D13" s="258"/>
      <c r="E13" s="259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191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67" t="s">
        <v>967</v>
      </c>
      <c r="D14" s="258"/>
      <c r="E14" s="259">
        <v>41.85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191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1">
        <v>3</v>
      </c>
      <c r="B15" s="242" t="s">
        <v>968</v>
      </c>
      <c r="C15" s="249" t="s">
        <v>969</v>
      </c>
      <c r="D15" s="243" t="s">
        <v>232</v>
      </c>
      <c r="E15" s="244">
        <v>88.605000000000004</v>
      </c>
      <c r="F15" s="245"/>
      <c r="G15" s="246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5.8E-4</v>
      </c>
      <c r="O15" s="229">
        <f>ROUND(E15*N15,2)</f>
        <v>0.05</v>
      </c>
      <c r="P15" s="229">
        <v>0</v>
      </c>
      <c r="Q15" s="229">
        <f>ROUND(E15*P15,2)</f>
        <v>0</v>
      </c>
      <c r="R15" s="230"/>
      <c r="S15" s="230" t="s">
        <v>233</v>
      </c>
      <c r="T15" s="230" t="s">
        <v>234</v>
      </c>
      <c r="U15" s="230">
        <v>0</v>
      </c>
      <c r="V15" s="230">
        <f>ROUND(E15*U15,2)</f>
        <v>0</v>
      </c>
      <c r="W15" s="230"/>
      <c r="X15" s="230" t="s">
        <v>220</v>
      </c>
      <c r="Y15" s="230" t="s">
        <v>160</v>
      </c>
      <c r="Z15" s="210"/>
      <c r="AA15" s="210"/>
      <c r="AB15" s="210"/>
      <c r="AC15" s="210"/>
      <c r="AD15" s="210"/>
      <c r="AE15" s="210"/>
      <c r="AF15" s="210"/>
      <c r="AG15" s="210" t="s">
        <v>235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67" t="s">
        <v>970</v>
      </c>
      <c r="D16" s="258"/>
      <c r="E16" s="259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191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67" t="s">
        <v>971</v>
      </c>
      <c r="D17" s="258"/>
      <c r="E17" s="259">
        <v>88.61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191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60">
        <v>4</v>
      </c>
      <c r="B18" s="261" t="s">
        <v>972</v>
      </c>
      <c r="C18" s="266" t="s">
        <v>973</v>
      </c>
      <c r="D18" s="262" t="s">
        <v>232</v>
      </c>
      <c r="E18" s="263">
        <v>88.605000000000004</v>
      </c>
      <c r="F18" s="264"/>
      <c r="G18" s="265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233</v>
      </c>
      <c r="T18" s="230" t="s">
        <v>234</v>
      </c>
      <c r="U18" s="230">
        <v>0</v>
      </c>
      <c r="V18" s="230">
        <f>ROUND(E18*U18,2)</f>
        <v>0</v>
      </c>
      <c r="W18" s="230"/>
      <c r="X18" s="230" t="s">
        <v>220</v>
      </c>
      <c r="Y18" s="230" t="s">
        <v>160</v>
      </c>
      <c r="Z18" s="210"/>
      <c r="AA18" s="210"/>
      <c r="AB18" s="210"/>
      <c r="AC18" s="210"/>
      <c r="AD18" s="210"/>
      <c r="AE18" s="210"/>
      <c r="AF18" s="210"/>
      <c r="AG18" s="210" t="s">
        <v>235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60">
        <v>5</v>
      </c>
      <c r="B19" s="261" t="s">
        <v>849</v>
      </c>
      <c r="C19" s="266" t="s">
        <v>850</v>
      </c>
      <c r="D19" s="262" t="s">
        <v>246</v>
      </c>
      <c r="E19" s="263">
        <v>83.85</v>
      </c>
      <c r="F19" s="264"/>
      <c r="G19" s="265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233</v>
      </c>
      <c r="T19" s="230" t="s">
        <v>234</v>
      </c>
      <c r="U19" s="230">
        <v>0</v>
      </c>
      <c r="V19" s="230">
        <f>ROUND(E19*U19,2)</f>
        <v>0</v>
      </c>
      <c r="W19" s="230"/>
      <c r="X19" s="230" t="s">
        <v>220</v>
      </c>
      <c r="Y19" s="230" t="s">
        <v>160</v>
      </c>
      <c r="Z19" s="210"/>
      <c r="AA19" s="210"/>
      <c r="AB19" s="210"/>
      <c r="AC19" s="210"/>
      <c r="AD19" s="210"/>
      <c r="AE19" s="210"/>
      <c r="AF19" s="210"/>
      <c r="AG19" s="210" t="s">
        <v>235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33.75" outlineLevel="1" x14ac:dyDescent="0.2">
      <c r="A20" s="241">
        <v>6</v>
      </c>
      <c r="B20" s="242" t="s">
        <v>298</v>
      </c>
      <c r="C20" s="249" t="s">
        <v>299</v>
      </c>
      <c r="D20" s="243" t="s">
        <v>246</v>
      </c>
      <c r="E20" s="244">
        <v>83.85</v>
      </c>
      <c r="F20" s="245"/>
      <c r="G20" s="246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233</v>
      </c>
      <c r="T20" s="230" t="s">
        <v>234</v>
      </c>
      <c r="U20" s="230">
        <v>0</v>
      </c>
      <c r="V20" s="230">
        <f>ROUND(E20*U20,2)</f>
        <v>0</v>
      </c>
      <c r="W20" s="230"/>
      <c r="X20" s="230" t="s">
        <v>220</v>
      </c>
      <c r="Y20" s="230" t="s">
        <v>160</v>
      </c>
      <c r="Z20" s="210"/>
      <c r="AA20" s="210"/>
      <c r="AB20" s="210"/>
      <c r="AC20" s="210"/>
      <c r="AD20" s="210"/>
      <c r="AE20" s="210"/>
      <c r="AF20" s="210"/>
      <c r="AG20" s="210" t="s">
        <v>235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7" t="s">
        <v>974</v>
      </c>
      <c r="D21" s="258"/>
      <c r="E21" s="259"/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191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67" t="s">
        <v>975</v>
      </c>
      <c r="D22" s="258"/>
      <c r="E22" s="259">
        <v>83.85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191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60">
        <v>7</v>
      </c>
      <c r="B23" s="261" t="s">
        <v>851</v>
      </c>
      <c r="C23" s="266" t="s">
        <v>852</v>
      </c>
      <c r="D23" s="262" t="s">
        <v>284</v>
      </c>
      <c r="E23" s="263">
        <v>159.315</v>
      </c>
      <c r="F23" s="264"/>
      <c r="G23" s="265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233</v>
      </c>
      <c r="T23" s="230" t="s">
        <v>234</v>
      </c>
      <c r="U23" s="230">
        <v>0</v>
      </c>
      <c r="V23" s="230">
        <f>ROUND(E23*U23,2)</f>
        <v>0</v>
      </c>
      <c r="W23" s="230"/>
      <c r="X23" s="230" t="s">
        <v>220</v>
      </c>
      <c r="Y23" s="230" t="s">
        <v>160</v>
      </c>
      <c r="Z23" s="210"/>
      <c r="AA23" s="210"/>
      <c r="AB23" s="210"/>
      <c r="AC23" s="210"/>
      <c r="AD23" s="210"/>
      <c r="AE23" s="210"/>
      <c r="AF23" s="210"/>
      <c r="AG23" s="210" t="s">
        <v>235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60">
        <v>8</v>
      </c>
      <c r="B24" s="261" t="s">
        <v>853</v>
      </c>
      <c r="C24" s="266" t="s">
        <v>310</v>
      </c>
      <c r="D24" s="262" t="s">
        <v>246</v>
      </c>
      <c r="E24" s="263">
        <v>53.393000000000001</v>
      </c>
      <c r="F24" s="264"/>
      <c r="G24" s="265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233</v>
      </c>
      <c r="T24" s="230" t="s">
        <v>234</v>
      </c>
      <c r="U24" s="230">
        <v>0</v>
      </c>
      <c r="V24" s="230">
        <f>ROUND(E24*U24,2)</f>
        <v>0</v>
      </c>
      <c r="W24" s="230"/>
      <c r="X24" s="230" t="s">
        <v>220</v>
      </c>
      <c r="Y24" s="230" t="s">
        <v>160</v>
      </c>
      <c r="Z24" s="210"/>
      <c r="AA24" s="210"/>
      <c r="AB24" s="210"/>
      <c r="AC24" s="210"/>
      <c r="AD24" s="210"/>
      <c r="AE24" s="210"/>
      <c r="AF24" s="210"/>
      <c r="AG24" s="210" t="s">
        <v>235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1">
        <v>9</v>
      </c>
      <c r="B25" s="242" t="s">
        <v>854</v>
      </c>
      <c r="C25" s="249" t="s">
        <v>855</v>
      </c>
      <c r="D25" s="243" t="s">
        <v>284</v>
      </c>
      <c r="E25" s="244">
        <v>112.125</v>
      </c>
      <c r="F25" s="245"/>
      <c r="G25" s="246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1</v>
      </c>
      <c r="O25" s="229">
        <f>ROUND(E25*N25,2)</f>
        <v>112.13</v>
      </c>
      <c r="P25" s="229">
        <v>0</v>
      </c>
      <c r="Q25" s="229">
        <f>ROUND(E25*P25,2)</f>
        <v>0</v>
      </c>
      <c r="R25" s="230"/>
      <c r="S25" s="230" t="s">
        <v>233</v>
      </c>
      <c r="T25" s="230" t="s">
        <v>234</v>
      </c>
      <c r="U25" s="230">
        <v>0</v>
      </c>
      <c r="V25" s="230">
        <f>ROUND(E25*U25,2)</f>
        <v>0</v>
      </c>
      <c r="W25" s="230"/>
      <c r="X25" s="230" t="s">
        <v>188</v>
      </c>
      <c r="Y25" s="230" t="s">
        <v>160</v>
      </c>
      <c r="Z25" s="210"/>
      <c r="AA25" s="210"/>
      <c r="AB25" s="210"/>
      <c r="AC25" s="210"/>
      <c r="AD25" s="210"/>
      <c r="AE25" s="210"/>
      <c r="AF25" s="210"/>
      <c r="AG25" s="210" t="s">
        <v>189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7"/>
      <c r="B26" s="228"/>
      <c r="C26" s="267" t="s">
        <v>976</v>
      </c>
      <c r="D26" s="258"/>
      <c r="E26" s="259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191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7" t="s">
        <v>977</v>
      </c>
      <c r="D27" s="258"/>
      <c r="E27" s="259">
        <v>112.13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191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1">
        <v>10</v>
      </c>
      <c r="B28" s="242" t="s">
        <v>978</v>
      </c>
      <c r="C28" s="249" t="s">
        <v>318</v>
      </c>
      <c r="D28" s="243" t="s">
        <v>246</v>
      </c>
      <c r="E28" s="244">
        <v>8</v>
      </c>
      <c r="F28" s="245"/>
      <c r="G28" s="246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233</v>
      </c>
      <c r="T28" s="230" t="s">
        <v>234</v>
      </c>
      <c r="U28" s="230">
        <v>0</v>
      </c>
      <c r="V28" s="230">
        <f>ROUND(E28*U28,2)</f>
        <v>0</v>
      </c>
      <c r="W28" s="230"/>
      <c r="X28" s="230" t="s">
        <v>220</v>
      </c>
      <c r="Y28" s="230" t="s">
        <v>160</v>
      </c>
      <c r="Z28" s="210"/>
      <c r="AA28" s="210"/>
      <c r="AB28" s="210"/>
      <c r="AC28" s="210"/>
      <c r="AD28" s="210"/>
      <c r="AE28" s="210"/>
      <c r="AF28" s="210"/>
      <c r="AG28" s="210" t="s">
        <v>235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67" t="s">
        <v>979</v>
      </c>
      <c r="D29" s="258"/>
      <c r="E29" s="259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191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67" t="s">
        <v>104</v>
      </c>
      <c r="D30" s="258"/>
      <c r="E30" s="259">
        <v>8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191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1">
        <v>11</v>
      </c>
      <c r="B31" s="242" t="s">
        <v>980</v>
      </c>
      <c r="C31" s="249" t="s">
        <v>981</v>
      </c>
      <c r="D31" s="243" t="s">
        <v>284</v>
      </c>
      <c r="E31" s="244">
        <v>16.8</v>
      </c>
      <c r="F31" s="245"/>
      <c r="G31" s="246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1</v>
      </c>
      <c r="O31" s="229">
        <f>ROUND(E31*N31,2)</f>
        <v>16.8</v>
      </c>
      <c r="P31" s="229">
        <v>0</v>
      </c>
      <c r="Q31" s="229">
        <f>ROUND(E31*P31,2)</f>
        <v>0</v>
      </c>
      <c r="R31" s="230"/>
      <c r="S31" s="230" t="s">
        <v>233</v>
      </c>
      <c r="T31" s="230" t="s">
        <v>234</v>
      </c>
      <c r="U31" s="230">
        <v>0</v>
      </c>
      <c r="V31" s="230">
        <f>ROUND(E31*U31,2)</f>
        <v>0</v>
      </c>
      <c r="W31" s="230"/>
      <c r="X31" s="230" t="s">
        <v>188</v>
      </c>
      <c r="Y31" s="230" t="s">
        <v>160</v>
      </c>
      <c r="Z31" s="210"/>
      <c r="AA31" s="210"/>
      <c r="AB31" s="210"/>
      <c r="AC31" s="210"/>
      <c r="AD31" s="210"/>
      <c r="AE31" s="210"/>
      <c r="AF31" s="210"/>
      <c r="AG31" s="210" t="s">
        <v>189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7" t="s">
        <v>982</v>
      </c>
      <c r="D32" s="258"/>
      <c r="E32" s="259"/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191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67" t="s">
        <v>983</v>
      </c>
      <c r="D33" s="258"/>
      <c r="E33" s="259">
        <v>16.8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191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4" t="s">
        <v>152</v>
      </c>
      <c r="B34" s="235" t="s">
        <v>98</v>
      </c>
      <c r="C34" s="248" t="s">
        <v>99</v>
      </c>
      <c r="D34" s="236"/>
      <c r="E34" s="237"/>
      <c r="F34" s="238"/>
      <c r="G34" s="239">
        <f>SUMIF(AG35:AG37,"&lt;&gt;NOR",G35:G37)</f>
        <v>0</v>
      </c>
      <c r="H34" s="233"/>
      <c r="I34" s="233">
        <f>SUM(I35:I37)</f>
        <v>0</v>
      </c>
      <c r="J34" s="233"/>
      <c r="K34" s="233">
        <f>SUM(K35:K37)</f>
        <v>0</v>
      </c>
      <c r="L34" s="233"/>
      <c r="M34" s="233">
        <f>SUM(M35:M37)</f>
        <v>0</v>
      </c>
      <c r="N34" s="232"/>
      <c r="O34" s="232">
        <f>SUM(O35:O37)</f>
        <v>3.03</v>
      </c>
      <c r="P34" s="232"/>
      <c r="Q34" s="232">
        <f>SUM(Q35:Q37)</f>
        <v>0</v>
      </c>
      <c r="R34" s="233"/>
      <c r="S34" s="233"/>
      <c r="T34" s="233"/>
      <c r="U34" s="233"/>
      <c r="V34" s="233">
        <f>SUM(V35:V37)</f>
        <v>0</v>
      </c>
      <c r="W34" s="233"/>
      <c r="X34" s="233"/>
      <c r="Y34" s="233"/>
      <c r="AG34" t="s">
        <v>153</v>
      </c>
    </row>
    <row r="35" spans="1:60" ht="22.5" outlineLevel="1" x14ac:dyDescent="0.2">
      <c r="A35" s="241">
        <v>12</v>
      </c>
      <c r="B35" s="242" t="s">
        <v>984</v>
      </c>
      <c r="C35" s="249" t="s">
        <v>985</v>
      </c>
      <c r="D35" s="243" t="s">
        <v>246</v>
      </c>
      <c r="E35" s="244">
        <v>1.6</v>
      </c>
      <c r="F35" s="245"/>
      <c r="G35" s="246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1.8907700000000001</v>
      </c>
      <c r="O35" s="229">
        <f>ROUND(E35*N35,2)</f>
        <v>3.03</v>
      </c>
      <c r="P35" s="229">
        <v>0</v>
      </c>
      <c r="Q35" s="229">
        <f>ROUND(E35*P35,2)</f>
        <v>0</v>
      </c>
      <c r="R35" s="230"/>
      <c r="S35" s="230" t="s">
        <v>233</v>
      </c>
      <c r="T35" s="230" t="s">
        <v>234</v>
      </c>
      <c r="U35" s="230">
        <v>0</v>
      </c>
      <c r="V35" s="230">
        <f>ROUND(E35*U35,2)</f>
        <v>0</v>
      </c>
      <c r="W35" s="230"/>
      <c r="X35" s="230" t="s">
        <v>220</v>
      </c>
      <c r="Y35" s="230" t="s">
        <v>160</v>
      </c>
      <c r="Z35" s="210"/>
      <c r="AA35" s="210"/>
      <c r="AB35" s="210"/>
      <c r="AC35" s="210"/>
      <c r="AD35" s="210"/>
      <c r="AE35" s="210"/>
      <c r="AF35" s="210"/>
      <c r="AG35" s="210" t="s">
        <v>235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7" t="s">
        <v>986</v>
      </c>
      <c r="D36" s="258"/>
      <c r="E36" s="259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191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7" t="s">
        <v>987</v>
      </c>
      <c r="D37" s="258"/>
      <c r="E37" s="259">
        <v>1.6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191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34" t="s">
        <v>152</v>
      </c>
      <c r="B38" s="235" t="s">
        <v>104</v>
      </c>
      <c r="C38" s="248" t="s">
        <v>106</v>
      </c>
      <c r="D38" s="236"/>
      <c r="E38" s="237"/>
      <c r="F38" s="238"/>
      <c r="G38" s="239">
        <f>SUMIF(AG39:AG69,"&lt;&gt;NOR",G39:G69)</f>
        <v>0</v>
      </c>
      <c r="H38" s="233"/>
      <c r="I38" s="233">
        <f>SUM(I39:I69)</f>
        <v>0</v>
      </c>
      <c r="J38" s="233"/>
      <c r="K38" s="233">
        <f>SUM(K39:K69)</f>
        <v>0</v>
      </c>
      <c r="L38" s="233"/>
      <c r="M38" s="233">
        <f>SUM(M39:M69)</f>
        <v>0</v>
      </c>
      <c r="N38" s="232"/>
      <c r="O38" s="232">
        <f>SUM(O39:O69)</f>
        <v>2.13</v>
      </c>
      <c r="P38" s="232"/>
      <c r="Q38" s="232">
        <f>SUM(Q39:Q69)</f>
        <v>10.56</v>
      </c>
      <c r="R38" s="233"/>
      <c r="S38" s="233"/>
      <c r="T38" s="233"/>
      <c r="U38" s="233"/>
      <c r="V38" s="233">
        <f>SUM(V39:V69)</f>
        <v>5.0199999999999996</v>
      </c>
      <c r="W38" s="233"/>
      <c r="X38" s="233"/>
      <c r="Y38" s="233"/>
      <c r="AG38" t="s">
        <v>153</v>
      </c>
    </row>
    <row r="39" spans="1:60" ht="22.5" outlineLevel="1" x14ac:dyDescent="0.2">
      <c r="A39" s="241">
        <v>13</v>
      </c>
      <c r="B39" s="242" t="s">
        <v>988</v>
      </c>
      <c r="C39" s="249" t="s">
        <v>989</v>
      </c>
      <c r="D39" s="243" t="s">
        <v>187</v>
      </c>
      <c r="E39" s="244">
        <v>27</v>
      </c>
      <c r="F39" s="245"/>
      <c r="G39" s="246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0.32</v>
      </c>
      <c r="Q39" s="229">
        <f>ROUND(E39*P39,2)</f>
        <v>8.64</v>
      </c>
      <c r="R39" s="230"/>
      <c r="S39" s="230" t="s">
        <v>233</v>
      </c>
      <c r="T39" s="230" t="s">
        <v>234</v>
      </c>
      <c r="U39" s="230">
        <v>0</v>
      </c>
      <c r="V39" s="230">
        <f>ROUND(E39*U39,2)</f>
        <v>0</v>
      </c>
      <c r="W39" s="230"/>
      <c r="X39" s="230" t="s">
        <v>220</v>
      </c>
      <c r="Y39" s="230" t="s">
        <v>160</v>
      </c>
      <c r="Z39" s="210"/>
      <c r="AA39" s="210"/>
      <c r="AB39" s="210"/>
      <c r="AC39" s="210"/>
      <c r="AD39" s="210"/>
      <c r="AE39" s="210"/>
      <c r="AF39" s="210"/>
      <c r="AG39" s="210" t="s">
        <v>235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67" t="s">
        <v>990</v>
      </c>
      <c r="D40" s="258"/>
      <c r="E40" s="259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191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67" t="s">
        <v>991</v>
      </c>
      <c r="D41" s="258"/>
      <c r="E41" s="259">
        <v>27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191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3.75" outlineLevel="1" x14ac:dyDescent="0.2">
      <c r="A42" s="241">
        <v>14</v>
      </c>
      <c r="B42" s="242" t="s">
        <v>992</v>
      </c>
      <c r="C42" s="249" t="s">
        <v>993</v>
      </c>
      <c r="D42" s="243" t="s">
        <v>187</v>
      </c>
      <c r="E42" s="244">
        <v>16</v>
      </c>
      <c r="F42" s="245"/>
      <c r="G42" s="246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1.0000000000000001E-5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233</v>
      </c>
      <c r="T42" s="230" t="s">
        <v>234</v>
      </c>
      <c r="U42" s="230">
        <v>0</v>
      </c>
      <c r="V42" s="230">
        <f>ROUND(E42*U42,2)</f>
        <v>0</v>
      </c>
      <c r="W42" s="230"/>
      <c r="X42" s="230" t="s">
        <v>220</v>
      </c>
      <c r="Y42" s="230" t="s">
        <v>160</v>
      </c>
      <c r="Z42" s="210"/>
      <c r="AA42" s="210"/>
      <c r="AB42" s="210"/>
      <c r="AC42" s="210"/>
      <c r="AD42" s="210"/>
      <c r="AE42" s="210"/>
      <c r="AF42" s="210"/>
      <c r="AG42" s="210" t="s">
        <v>235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67" t="s">
        <v>994</v>
      </c>
      <c r="D43" s="258"/>
      <c r="E43" s="259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191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67" t="s">
        <v>995</v>
      </c>
      <c r="D44" s="258"/>
      <c r="E44" s="259">
        <v>16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191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41">
        <v>15</v>
      </c>
      <c r="B45" s="242" t="s">
        <v>996</v>
      </c>
      <c r="C45" s="249" t="s">
        <v>997</v>
      </c>
      <c r="D45" s="243" t="s">
        <v>187</v>
      </c>
      <c r="E45" s="244">
        <v>16</v>
      </c>
      <c r="F45" s="245"/>
      <c r="G45" s="246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8.0400000000000003E-3</v>
      </c>
      <c r="O45" s="229">
        <f>ROUND(E45*N45,2)</f>
        <v>0.13</v>
      </c>
      <c r="P45" s="229">
        <v>0</v>
      </c>
      <c r="Q45" s="229">
        <f>ROUND(E45*P45,2)</f>
        <v>0</v>
      </c>
      <c r="R45" s="230"/>
      <c r="S45" s="230" t="s">
        <v>157</v>
      </c>
      <c r="T45" s="230" t="s">
        <v>158</v>
      </c>
      <c r="U45" s="230">
        <v>0</v>
      </c>
      <c r="V45" s="230">
        <f>ROUND(E45*U45,2)</f>
        <v>0</v>
      </c>
      <c r="W45" s="230"/>
      <c r="X45" s="230" t="s">
        <v>188</v>
      </c>
      <c r="Y45" s="230" t="s">
        <v>160</v>
      </c>
      <c r="Z45" s="210"/>
      <c r="AA45" s="210"/>
      <c r="AB45" s="210"/>
      <c r="AC45" s="210"/>
      <c r="AD45" s="210"/>
      <c r="AE45" s="210"/>
      <c r="AF45" s="210"/>
      <c r="AG45" s="210" t="s">
        <v>189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50" t="s">
        <v>162</v>
      </c>
      <c r="D46" s="247"/>
      <c r="E46" s="247"/>
      <c r="F46" s="247"/>
      <c r="G46" s="247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163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1">
        <v>16</v>
      </c>
      <c r="B47" s="242" t="s">
        <v>998</v>
      </c>
      <c r="C47" s="249" t="s">
        <v>999</v>
      </c>
      <c r="D47" s="243" t="s">
        <v>246</v>
      </c>
      <c r="E47" s="244">
        <v>1</v>
      </c>
      <c r="F47" s="245"/>
      <c r="G47" s="246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0</v>
      </c>
      <c r="O47" s="229">
        <f>ROUND(E47*N47,2)</f>
        <v>0</v>
      </c>
      <c r="P47" s="229">
        <v>1.92</v>
      </c>
      <c r="Q47" s="229">
        <f>ROUND(E47*P47,2)</f>
        <v>1.92</v>
      </c>
      <c r="R47" s="230"/>
      <c r="S47" s="230" t="s">
        <v>233</v>
      </c>
      <c r="T47" s="230" t="s">
        <v>234</v>
      </c>
      <c r="U47" s="230">
        <v>0</v>
      </c>
      <c r="V47" s="230">
        <f>ROUND(E47*U47,2)</f>
        <v>0</v>
      </c>
      <c r="W47" s="230"/>
      <c r="X47" s="230" t="s">
        <v>220</v>
      </c>
      <c r="Y47" s="230" t="s">
        <v>160</v>
      </c>
      <c r="Z47" s="210"/>
      <c r="AA47" s="210"/>
      <c r="AB47" s="210"/>
      <c r="AC47" s="210"/>
      <c r="AD47" s="210"/>
      <c r="AE47" s="210"/>
      <c r="AF47" s="210"/>
      <c r="AG47" s="210" t="s">
        <v>235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67" t="s">
        <v>1000</v>
      </c>
      <c r="D48" s="258"/>
      <c r="E48" s="259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191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67" t="s">
        <v>60</v>
      </c>
      <c r="D49" s="258"/>
      <c r="E49" s="259">
        <v>1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191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60">
        <v>17</v>
      </c>
      <c r="B50" s="261" t="s">
        <v>1001</v>
      </c>
      <c r="C50" s="266" t="s">
        <v>1002</v>
      </c>
      <c r="D50" s="262" t="s">
        <v>187</v>
      </c>
      <c r="E50" s="263">
        <v>16</v>
      </c>
      <c r="F50" s="264"/>
      <c r="G50" s="265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30"/>
      <c r="S50" s="230" t="s">
        <v>233</v>
      </c>
      <c r="T50" s="230" t="s">
        <v>234</v>
      </c>
      <c r="U50" s="230">
        <v>0</v>
      </c>
      <c r="V50" s="230">
        <f>ROUND(E50*U50,2)</f>
        <v>0</v>
      </c>
      <c r="W50" s="230"/>
      <c r="X50" s="230" t="s">
        <v>220</v>
      </c>
      <c r="Y50" s="230" t="s">
        <v>160</v>
      </c>
      <c r="Z50" s="210"/>
      <c r="AA50" s="210"/>
      <c r="AB50" s="210"/>
      <c r="AC50" s="210"/>
      <c r="AD50" s="210"/>
      <c r="AE50" s="210"/>
      <c r="AF50" s="210"/>
      <c r="AG50" s="210" t="s">
        <v>235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60">
        <v>18</v>
      </c>
      <c r="B51" s="261" t="s">
        <v>1003</v>
      </c>
      <c r="C51" s="266" t="s">
        <v>1004</v>
      </c>
      <c r="D51" s="262" t="s">
        <v>156</v>
      </c>
      <c r="E51" s="263">
        <v>1</v>
      </c>
      <c r="F51" s="264"/>
      <c r="G51" s="265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0.45937</v>
      </c>
      <c r="O51" s="229">
        <f>ROUND(E51*N51,2)</f>
        <v>0.46</v>
      </c>
      <c r="P51" s="229">
        <v>0</v>
      </c>
      <c r="Q51" s="229">
        <f>ROUND(E51*P51,2)</f>
        <v>0</v>
      </c>
      <c r="R51" s="230"/>
      <c r="S51" s="230" t="s">
        <v>233</v>
      </c>
      <c r="T51" s="230" t="s">
        <v>234</v>
      </c>
      <c r="U51" s="230">
        <v>0</v>
      </c>
      <c r="V51" s="230">
        <f>ROUND(E51*U51,2)</f>
        <v>0</v>
      </c>
      <c r="W51" s="230"/>
      <c r="X51" s="230" t="s">
        <v>220</v>
      </c>
      <c r="Y51" s="230" t="s">
        <v>160</v>
      </c>
      <c r="Z51" s="210"/>
      <c r="AA51" s="210"/>
      <c r="AB51" s="210"/>
      <c r="AC51" s="210"/>
      <c r="AD51" s="210"/>
      <c r="AE51" s="210"/>
      <c r="AF51" s="210"/>
      <c r="AG51" s="210" t="s">
        <v>235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1">
        <v>19</v>
      </c>
      <c r="B52" s="242" t="s">
        <v>1005</v>
      </c>
      <c r="C52" s="249" t="s">
        <v>1006</v>
      </c>
      <c r="D52" s="243" t="s">
        <v>156</v>
      </c>
      <c r="E52" s="244">
        <v>1</v>
      </c>
      <c r="F52" s="245"/>
      <c r="G52" s="246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1.56E-3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233</v>
      </c>
      <c r="T52" s="230" t="s">
        <v>234</v>
      </c>
      <c r="U52" s="230">
        <v>0</v>
      </c>
      <c r="V52" s="230">
        <f>ROUND(E52*U52,2)</f>
        <v>0</v>
      </c>
      <c r="W52" s="230"/>
      <c r="X52" s="230" t="s">
        <v>220</v>
      </c>
      <c r="Y52" s="230" t="s">
        <v>160</v>
      </c>
      <c r="Z52" s="210"/>
      <c r="AA52" s="210"/>
      <c r="AB52" s="210"/>
      <c r="AC52" s="210"/>
      <c r="AD52" s="210"/>
      <c r="AE52" s="210"/>
      <c r="AF52" s="210"/>
      <c r="AG52" s="210" t="s">
        <v>235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67" t="s">
        <v>1000</v>
      </c>
      <c r="D53" s="258"/>
      <c r="E53" s="259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191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67" t="s">
        <v>60</v>
      </c>
      <c r="D54" s="258"/>
      <c r="E54" s="259">
        <v>1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191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1">
        <v>20</v>
      </c>
      <c r="B55" s="242" t="s">
        <v>1007</v>
      </c>
      <c r="C55" s="249" t="s">
        <v>1008</v>
      </c>
      <c r="D55" s="243" t="s">
        <v>156</v>
      </c>
      <c r="E55" s="244">
        <v>1</v>
      </c>
      <c r="F55" s="245"/>
      <c r="G55" s="246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0.14494000000000001</v>
      </c>
      <c r="O55" s="229">
        <f>ROUND(E55*N55,2)</f>
        <v>0.14000000000000001</v>
      </c>
      <c r="P55" s="229">
        <v>0</v>
      </c>
      <c r="Q55" s="229">
        <f>ROUND(E55*P55,2)</f>
        <v>0</v>
      </c>
      <c r="R55" s="230"/>
      <c r="S55" s="230" t="s">
        <v>157</v>
      </c>
      <c r="T55" s="230" t="s">
        <v>158</v>
      </c>
      <c r="U55" s="230">
        <v>5.024</v>
      </c>
      <c r="V55" s="230">
        <f>ROUND(E55*U55,2)</f>
        <v>5.0199999999999996</v>
      </c>
      <c r="W55" s="230"/>
      <c r="X55" s="230" t="s">
        <v>220</v>
      </c>
      <c r="Y55" s="230" t="s">
        <v>160</v>
      </c>
      <c r="Z55" s="210"/>
      <c r="AA55" s="210"/>
      <c r="AB55" s="210"/>
      <c r="AC55" s="210"/>
      <c r="AD55" s="210"/>
      <c r="AE55" s="210"/>
      <c r="AF55" s="210"/>
      <c r="AG55" s="210" t="s">
        <v>235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50" t="s">
        <v>162</v>
      </c>
      <c r="D56" s="247"/>
      <c r="E56" s="247"/>
      <c r="F56" s="247"/>
      <c r="G56" s="247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163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60">
        <v>21</v>
      </c>
      <c r="B57" s="261" t="s">
        <v>1009</v>
      </c>
      <c r="C57" s="266" t="s">
        <v>1010</v>
      </c>
      <c r="D57" s="262" t="s">
        <v>156</v>
      </c>
      <c r="E57" s="263">
        <v>1</v>
      </c>
      <c r="F57" s="264"/>
      <c r="G57" s="265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7.1999999999999995E-2</v>
      </c>
      <c r="O57" s="229">
        <f>ROUND(E57*N57,2)</f>
        <v>7.0000000000000007E-2</v>
      </c>
      <c r="P57" s="229">
        <v>0</v>
      </c>
      <c r="Q57" s="229">
        <f>ROUND(E57*P57,2)</f>
        <v>0</v>
      </c>
      <c r="R57" s="230"/>
      <c r="S57" s="230" t="s">
        <v>233</v>
      </c>
      <c r="T57" s="230" t="s">
        <v>234</v>
      </c>
      <c r="U57" s="230">
        <v>0</v>
      </c>
      <c r="V57" s="230">
        <f>ROUND(E57*U57,2)</f>
        <v>0</v>
      </c>
      <c r="W57" s="230"/>
      <c r="X57" s="230" t="s">
        <v>188</v>
      </c>
      <c r="Y57" s="230" t="s">
        <v>160</v>
      </c>
      <c r="Z57" s="210"/>
      <c r="AA57" s="210"/>
      <c r="AB57" s="210"/>
      <c r="AC57" s="210"/>
      <c r="AD57" s="210"/>
      <c r="AE57" s="210"/>
      <c r="AF57" s="210"/>
      <c r="AG57" s="210" t="s">
        <v>189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60">
        <v>22</v>
      </c>
      <c r="B58" s="261" t="s">
        <v>1011</v>
      </c>
      <c r="C58" s="266" t="s">
        <v>1012</v>
      </c>
      <c r="D58" s="262" t="s">
        <v>156</v>
      </c>
      <c r="E58" s="263">
        <v>1</v>
      </c>
      <c r="F58" s="264"/>
      <c r="G58" s="265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0.08</v>
      </c>
      <c r="O58" s="229">
        <f>ROUND(E58*N58,2)</f>
        <v>0.08</v>
      </c>
      <c r="P58" s="229">
        <v>0</v>
      </c>
      <c r="Q58" s="229">
        <f>ROUND(E58*P58,2)</f>
        <v>0</v>
      </c>
      <c r="R58" s="230"/>
      <c r="S58" s="230" t="s">
        <v>233</v>
      </c>
      <c r="T58" s="230" t="s">
        <v>234</v>
      </c>
      <c r="U58" s="230">
        <v>0</v>
      </c>
      <c r="V58" s="230">
        <f>ROUND(E58*U58,2)</f>
        <v>0</v>
      </c>
      <c r="W58" s="230"/>
      <c r="X58" s="230" t="s">
        <v>188</v>
      </c>
      <c r="Y58" s="230" t="s">
        <v>160</v>
      </c>
      <c r="Z58" s="210"/>
      <c r="AA58" s="210"/>
      <c r="AB58" s="210"/>
      <c r="AC58" s="210"/>
      <c r="AD58" s="210"/>
      <c r="AE58" s="210"/>
      <c r="AF58" s="210"/>
      <c r="AG58" s="210" t="s">
        <v>189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60">
        <v>23</v>
      </c>
      <c r="B59" s="261" t="s">
        <v>1013</v>
      </c>
      <c r="C59" s="266" t="s">
        <v>1014</v>
      </c>
      <c r="D59" s="262" t="s">
        <v>156</v>
      </c>
      <c r="E59" s="263">
        <v>1</v>
      </c>
      <c r="F59" s="264"/>
      <c r="G59" s="265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0.111</v>
      </c>
      <c r="O59" s="229">
        <f>ROUND(E59*N59,2)</f>
        <v>0.11</v>
      </c>
      <c r="P59" s="229">
        <v>0</v>
      </c>
      <c r="Q59" s="229">
        <f>ROUND(E59*P59,2)</f>
        <v>0</v>
      </c>
      <c r="R59" s="230"/>
      <c r="S59" s="230" t="s">
        <v>233</v>
      </c>
      <c r="T59" s="230" t="s">
        <v>234</v>
      </c>
      <c r="U59" s="230">
        <v>0</v>
      </c>
      <c r="V59" s="230">
        <f>ROUND(E59*U59,2)</f>
        <v>0</v>
      </c>
      <c r="W59" s="230"/>
      <c r="X59" s="230" t="s">
        <v>188</v>
      </c>
      <c r="Y59" s="230" t="s">
        <v>160</v>
      </c>
      <c r="Z59" s="210"/>
      <c r="AA59" s="210"/>
      <c r="AB59" s="210"/>
      <c r="AC59" s="210"/>
      <c r="AD59" s="210"/>
      <c r="AE59" s="210"/>
      <c r="AF59" s="210"/>
      <c r="AG59" s="210" t="s">
        <v>189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60">
        <v>24</v>
      </c>
      <c r="B60" s="261" t="s">
        <v>1015</v>
      </c>
      <c r="C60" s="266" t="s">
        <v>1016</v>
      </c>
      <c r="D60" s="262" t="s">
        <v>156</v>
      </c>
      <c r="E60" s="263">
        <v>1</v>
      </c>
      <c r="F60" s="264"/>
      <c r="G60" s="265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2.7E-2</v>
      </c>
      <c r="O60" s="229">
        <f>ROUND(E60*N60,2)</f>
        <v>0.03</v>
      </c>
      <c r="P60" s="229">
        <v>0</v>
      </c>
      <c r="Q60" s="229">
        <f>ROUND(E60*P60,2)</f>
        <v>0</v>
      </c>
      <c r="R60" s="230"/>
      <c r="S60" s="230" t="s">
        <v>233</v>
      </c>
      <c r="T60" s="230" t="s">
        <v>234</v>
      </c>
      <c r="U60" s="230">
        <v>0</v>
      </c>
      <c r="V60" s="230">
        <f>ROUND(E60*U60,2)</f>
        <v>0</v>
      </c>
      <c r="W60" s="230"/>
      <c r="X60" s="230" t="s">
        <v>188</v>
      </c>
      <c r="Y60" s="230" t="s">
        <v>160</v>
      </c>
      <c r="Z60" s="210"/>
      <c r="AA60" s="210"/>
      <c r="AB60" s="210"/>
      <c r="AC60" s="210"/>
      <c r="AD60" s="210"/>
      <c r="AE60" s="210"/>
      <c r="AF60" s="210"/>
      <c r="AG60" s="210" t="s">
        <v>189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60">
        <v>25</v>
      </c>
      <c r="B61" s="261" t="s">
        <v>1017</v>
      </c>
      <c r="C61" s="266" t="s">
        <v>1018</v>
      </c>
      <c r="D61" s="262" t="s">
        <v>156</v>
      </c>
      <c r="E61" s="263">
        <v>1</v>
      </c>
      <c r="F61" s="264"/>
      <c r="G61" s="265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0.21734000000000001</v>
      </c>
      <c r="O61" s="229">
        <f>ROUND(E61*N61,2)</f>
        <v>0.22</v>
      </c>
      <c r="P61" s="229">
        <v>0</v>
      </c>
      <c r="Q61" s="229">
        <f>ROUND(E61*P61,2)</f>
        <v>0</v>
      </c>
      <c r="R61" s="230"/>
      <c r="S61" s="230" t="s">
        <v>233</v>
      </c>
      <c r="T61" s="230" t="s">
        <v>234</v>
      </c>
      <c r="U61" s="230">
        <v>0</v>
      </c>
      <c r="V61" s="230">
        <f>ROUND(E61*U61,2)</f>
        <v>0</v>
      </c>
      <c r="W61" s="230"/>
      <c r="X61" s="230" t="s">
        <v>220</v>
      </c>
      <c r="Y61" s="230" t="s">
        <v>160</v>
      </c>
      <c r="Z61" s="210"/>
      <c r="AA61" s="210"/>
      <c r="AB61" s="210"/>
      <c r="AC61" s="210"/>
      <c r="AD61" s="210"/>
      <c r="AE61" s="210"/>
      <c r="AF61" s="210"/>
      <c r="AG61" s="210" t="s">
        <v>235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60">
        <v>26</v>
      </c>
      <c r="B62" s="261" t="s">
        <v>1019</v>
      </c>
      <c r="C62" s="266" t="s">
        <v>1020</v>
      </c>
      <c r="D62" s="262" t="s">
        <v>156</v>
      </c>
      <c r="E62" s="263">
        <v>1</v>
      </c>
      <c r="F62" s="264"/>
      <c r="G62" s="265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5.0599999999999999E-2</v>
      </c>
      <c r="O62" s="229">
        <f>ROUND(E62*N62,2)</f>
        <v>0.05</v>
      </c>
      <c r="P62" s="229">
        <v>0</v>
      </c>
      <c r="Q62" s="229">
        <f>ROUND(E62*P62,2)</f>
        <v>0</v>
      </c>
      <c r="R62" s="230"/>
      <c r="S62" s="230" t="s">
        <v>233</v>
      </c>
      <c r="T62" s="230" t="s">
        <v>234</v>
      </c>
      <c r="U62" s="230">
        <v>0</v>
      </c>
      <c r="V62" s="230">
        <f>ROUND(E62*U62,2)</f>
        <v>0</v>
      </c>
      <c r="W62" s="230"/>
      <c r="X62" s="230" t="s">
        <v>188</v>
      </c>
      <c r="Y62" s="230" t="s">
        <v>160</v>
      </c>
      <c r="Z62" s="210"/>
      <c r="AA62" s="210"/>
      <c r="AB62" s="210"/>
      <c r="AC62" s="210"/>
      <c r="AD62" s="210"/>
      <c r="AE62" s="210"/>
      <c r="AF62" s="210"/>
      <c r="AG62" s="210" t="s">
        <v>189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60">
        <v>27</v>
      </c>
      <c r="B63" s="261" t="s">
        <v>1021</v>
      </c>
      <c r="C63" s="266" t="s">
        <v>1022</v>
      </c>
      <c r="D63" s="262" t="s">
        <v>156</v>
      </c>
      <c r="E63" s="263">
        <v>1</v>
      </c>
      <c r="F63" s="264"/>
      <c r="G63" s="265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29">
        <v>4.0000000000000001E-3</v>
      </c>
      <c r="O63" s="229">
        <f>ROUND(E63*N63,2)</f>
        <v>0</v>
      </c>
      <c r="P63" s="229">
        <v>0</v>
      </c>
      <c r="Q63" s="229">
        <f>ROUND(E63*P63,2)</f>
        <v>0</v>
      </c>
      <c r="R63" s="230"/>
      <c r="S63" s="230" t="s">
        <v>233</v>
      </c>
      <c r="T63" s="230" t="s">
        <v>234</v>
      </c>
      <c r="U63" s="230">
        <v>0</v>
      </c>
      <c r="V63" s="230">
        <f>ROUND(E63*U63,2)</f>
        <v>0</v>
      </c>
      <c r="W63" s="230"/>
      <c r="X63" s="230" t="s">
        <v>188</v>
      </c>
      <c r="Y63" s="230" t="s">
        <v>160</v>
      </c>
      <c r="Z63" s="210"/>
      <c r="AA63" s="210"/>
      <c r="AB63" s="210"/>
      <c r="AC63" s="210"/>
      <c r="AD63" s="210"/>
      <c r="AE63" s="210"/>
      <c r="AF63" s="210"/>
      <c r="AG63" s="210" t="s">
        <v>189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1">
        <v>28</v>
      </c>
      <c r="B64" s="242" t="s">
        <v>1023</v>
      </c>
      <c r="C64" s="249" t="s">
        <v>1024</v>
      </c>
      <c r="D64" s="243" t="s">
        <v>156</v>
      </c>
      <c r="E64" s="244">
        <v>1</v>
      </c>
      <c r="F64" s="245"/>
      <c r="G64" s="246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0.42368</v>
      </c>
      <c r="O64" s="229">
        <f>ROUND(E64*N64,2)</f>
        <v>0.42</v>
      </c>
      <c r="P64" s="229">
        <v>0</v>
      </c>
      <c r="Q64" s="229">
        <f>ROUND(E64*P64,2)</f>
        <v>0</v>
      </c>
      <c r="R64" s="230"/>
      <c r="S64" s="230" t="s">
        <v>233</v>
      </c>
      <c r="T64" s="230" t="s">
        <v>234</v>
      </c>
      <c r="U64" s="230">
        <v>0</v>
      </c>
      <c r="V64" s="230">
        <f>ROUND(E64*U64,2)</f>
        <v>0</v>
      </c>
      <c r="W64" s="230"/>
      <c r="X64" s="230" t="s">
        <v>220</v>
      </c>
      <c r="Y64" s="230" t="s">
        <v>160</v>
      </c>
      <c r="Z64" s="210"/>
      <c r="AA64" s="210"/>
      <c r="AB64" s="210"/>
      <c r="AC64" s="210"/>
      <c r="AD64" s="210"/>
      <c r="AE64" s="210"/>
      <c r="AF64" s="210"/>
      <c r="AG64" s="210" t="s">
        <v>235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27"/>
      <c r="B65" s="228"/>
      <c r="C65" s="267" t="s">
        <v>1000</v>
      </c>
      <c r="D65" s="258"/>
      <c r="E65" s="259"/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191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67" t="s">
        <v>60</v>
      </c>
      <c r="D66" s="258"/>
      <c r="E66" s="259">
        <v>1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191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41">
        <v>29</v>
      </c>
      <c r="B67" s="242" t="s">
        <v>1025</v>
      </c>
      <c r="C67" s="249" t="s">
        <v>1026</v>
      </c>
      <c r="D67" s="243" t="s">
        <v>156</v>
      </c>
      <c r="E67" s="244">
        <v>1</v>
      </c>
      <c r="F67" s="245"/>
      <c r="G67" s="246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0.42080000000000001</v>
      </c>
      <c r="O67" s="229">
        <f>ROUND(E67*N67,2)</f>
        <v>0.42</v>
      </c>
      <c r="P67" s="229">
        <v>0</v>
      </c>
      <c r="Q67" s="229">
        <f>ROUND(E67*P67,2)</f>
        <v>0</v>
      </c>
      <c r="R67" s="230"/>
      <c r="S67" s="230" t="s">
        <v>233</v>
      </c>
      <c r="T67" s="230" t="s">
        <v>234</v>
      </c>
      <c r="U67" s="230">
        <v>0</v>
      </c>
      <c r="V67" s="230">
        <f>ROUND(E67*U67,2)</f>
        <v>0</v>
      </c>
      <c r="W67" s="230"/>
      <c r="X67" s="230" t="s">
        <v>220</v>
      </c>
      <c r="Y67" s="230" t="s">
        <v>160</v>
      </c>
      <c r="Z67" s="210"/>
      <c r="AA67" s="210"/>
      <c r="AB67" s="210"/>
      <c r="AC67" s="210"/>
      <c r="AD67" s="210"/>
      <c r="AE67" s="210"/>
      <c r="AF67" s="210"/>
      <c r="AG67" s="210" t="s">
        <v>235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7"/>
      <c r="B68" s="228"/>
      <c r="C68" s="267" t="s">
        <v>1000</v>
      </c>
      <c r="D68" s="258"/>
      <c r="E68" s="259"/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191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7"/>
      <c r="B69" s="228"/>
      <c r="C69" s="267" t="s">
        <v>60</v>
      </c>
      <c r="D69" s="258"/>
      <c r="E69" s="259">
        <v>1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191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34" t="s">
        <v>152</v>
      </c>
      <c r="B70" s="235" t="s">
        <v>107</v>
      </c>
      <c r="C70" s="248" t="s">
        <v>108</v>
      </c>
      <c r="D70" s="236"/>
      <c r="E70" s="237"/>
      <c r="F70" s="238"/>
      <c r="G70" s="239">
        <f>SUMIF(AG71:AG78,"&lt;&gt;NOR",G71:G78)</f>
        <v>0</v>
      </c>
      <c r="H70" s="233"/>
      <c r="I70" s="233">
        <f>SUM(I71:I78)</f>
        <v>0</v>
      </c>
      <c r="J70" s="233"/>
      <c r="K70" s="233">
        <f>SUM(K71:K78)</f>
        <v>0</v>
      </c>
      <c r="L70" s="233"/>
      <c r="M70" s="233">
        <f>SUM(M71:M78)</f>
        <v>0</v>
      </c>
      <c r="N70" s="232"/>
      <c r="O70" s="232">
        <f>SUM(O71:O78)</f>
        <v>0</v>
      </c>
      <c r="P70" s="232"/>
      <c r="Q70" s="232">
        <f>SUM(Q71:Q78)</f>
        <v>0</v>
      </c>
      <c r="R70" s="233"/>
      <c r="S70" s="233"/>
      <c r="T70" s="233"/>
      <c r="U70" s="233"/>
      <c r="V70" s="233">
        <f>SUM(V71:V78)</f>
        <v>0</v>
      </c>
      <c r="W70" s="233"/>
      <c r="X70" s="233"/>
      <c r="Y70" s="233"/>
      <c r="AG70" t="s">
        <v>153</v>
      </c>
    </row>
    <row r="71" spans="1:60" ht="22.5" outlineLevel="1" x14ac:dyDescent="0.2">
      <c r="A71" s="241">
        <v>30</v>
      </c>
      <c r="B71" s="242" t="s">
        <v>712</v>
      </c>
      <c r="C71" s="249" t="s">
        <v>713</v>
      </c>
      <c r="D71" s="243" t="s">
        <v>284</v>
      </c>
      <c r="E71" s="244">
        <v>10.563000000000001</v>
      </c>
      <c r="F71" s="245"/>
      <c r="G71" s="246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30"/>
      <c r="S71" s="230" t="s">
        <v>157</v>
      </c>
      <c r="T71" s="230" t="s">
        <v>158</v>
      </c>
      <c r="U71" s="230">
        <v>0</v>
      </c>
      <c r="V71" s="230">
        <f>ROUND(E71*U71,2)</f>
        <v>0</v>
      </c>
      <c r="W71" s="230"/>
      <c r="X71" s="230" t="s">
        <v>220</v>
      </c>
      <c r="Y71" s="230" t="s">
        <v>160</v>
      </c>
      <c r="Z71" s="210"/>
      <c r="AA71" s="210"/>
      <c r="AB71" s="210"/>
      <c r="AC71" s="210"/>
      <c r="AD71" s="210"/>
      <c r="AE71" s="210"/>
      <c r="AF71" s="210"/>
      <c r="AG71" s="210" t="s">
        <v>235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27"/>
      <c r="B72" s="228"/>
      <c r="C72" s="250" t="s">
        <v>162</v>
      </c>
      <c r="D72" s="247"/>
      <c r="E72" s="247"/>
      <c r="F72" s="247"/>
      <c r="G72" s="247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163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27"/>
      <c r="B73" s="228"/>
      <c r="C73" s="267" t="s">
        <v>1027</v>
      </c>
      <c r="D73" s="258"/>
      <c r="E73" s="259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191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27"/>
      <c r="B74" s="228"/>
      <c r="C74" s="267" t="s">
        <v>1028</v>
      </c>
      <c r="D74" s="258"/>
      <c r="E74" s="259">
        <v>10.563000000000001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191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60">
        <v>31</v>
      </c>
      <c r="B75" s="261" t="s">
        <v>952</v>
      </c>
      <c r="C75" s="266" t="s">
        <v>953</v>
      </c>
      <c r="D75" s="262" t="s">
        <v>284</v>
      </c>
      <c r="E75" s="263">
        <v>10.563000000000001</v>
      </c>
      <c r="F75" s="264"/>
      <c r="G75" s="265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30"/>
      <c r="S75" s="230" t="s">
        <v>233</v>
      </c>
      <c r="T75" s="230" t="s">
        <v>234</v>
      </c>
      <c r="U75" s="230">
        <v>0</v>
      </c>
      <c r="V75" s="230">
        <f>ROUND(E75*U75,2)</f>
        <v>0</v>
      </c>
      <c r="W75" s="230"/>
      <c r="X75" s="230" t="s">
        <v>220</v>
      </c>
      <c r="Y75" s="230" t="s">
        <v>160</v>
      </c>
      <c r="Z75" s="210"/>
      <c r="AA75" s="210"/>
      <c r="AB75" s="210"/>
      <c r="AC75" s="210"/>
      <c r="AD75" s="210"/>
      <c r="AE75" s="210"/>
      <c r="AF75" s="210"/>
      <c r="AG75" s="210" t="s">
        <v>235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41">
        <v>32</v>
      </c>
      <c r="B76" s="242" t="s">
        <v>956</v>
      </c>
      <c r="C76" s="249" t="s">
        <v>957</v>
      </c>
      <c r="D76" s="243" t="s">
        <v>284</v>
      </c>
      <c r="E76" s="244">
        <v>95.066999999999993</v>
      </c>
      <c r="F76" s="245"/>
      <c r="G76" s="246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30"/>
      <c r="S76" s="230" t="s">
        <v>233</v>
      </c>
      <c r="T76" s="230" t="s">
        <v>234</v>
      </c>
      <c r="U76" s="230">
        <v>0</v>
      </c>
      <c r="V76" s="230">
        <f>ROUND(E76*U76,2)</f>
        <v>0</v>
      </c>
      <c r="W76" s="230"/>
      <c r="X76" s="230" t="s">
        <v>220</v>
      </c>
      <c r="Y76" s="230" t="s">
        <v>160</v>
      </c>
      <c r="Z76" s="210"/>
      <c r="AA76" s="210"/>
      <c r="AB76" s="210"/>
      <c r="AC76" s="210"/>
      <c r="AD76" s="210"/>
      <c r="AE76" s="210"/>
      <c r="AF76" s="210"/>
      <c r="AG76" s="210" t="s">
        <v>235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67" t="s">
        <v>1029</v>
      </c>
      <c r="D77" s="258"/>
      <c r="E77" s="259">
        <v>95.066999999999993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191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1">
        <v>33</v>
      </c>
      <c r="B78" s="242" t="s">
        <v>959</v>
      </c>
      <c r="C78" s="249" t="s">
        <v>960</v>
      </c>
      <c r="D78" s="243" t="s">
        <v>284</v>
      </c>
      <c r="E78" s="244">
        <v>10.563000000000001</v>
      </c>
      <c r="F78" s="245"/>
      <c r="G78" s="246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9">
        <v>0</v>
      </c>
      <c r="O78" s="229">
        <f>ROUND(E78*N78,2)</f>
        <v>0</v>
      </c>
      <c r="P78" s="229">
        <v>0</v>
      </c>
      <c r="Q78" s="229">
        <f>ROUND(E78*P78,2)</f>
        <v>0</v>
      </c>
      <c r="R78" s="230"/>
      <c r="S78" s="230" t="s">
        <v>233</v>
      </c>
      <c r="T78" s="230" t="s">
        <v>234</v>
      </c>
      <c r="U78" s="230">
        <v>0</v>
      </c>
      <c r="V78" s="230">
        <f>ROUND(E78*U78,2)</f>
        <v>0</v>
      </c>
      <c r="W78" s="230"/>
      <c r="X78" s="230" t="s">
        <v>220</v>
      </c>
      <c r="Y78" s="230" t="s">
        <v>160</v>
      </c>
      <c r="Z78" s="210"/>
      <c r="AA78" s="210"/>
      <c r="AB78" s="210"/>
      <c r="AC78" s="210"/>
      <c r="AD78" s="210"/>
      <c r="AE78" s="210"/>
      <c r="AF78" s="210"/>
      <c r="AG78" s="210" t="s">
        <v>235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3"/>
      <c r="B79" s="4"/>
      <c r="C79" s="251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v>15</v>
      </c>
      <c r="AF79">
        <v>21</v>
      </c>
      <c r="AG79" t="s">
        <v>138</v>
      </c>
    </row>
    <row r="80" spans="1:60" x14ac:dyDescent="0.2">
      <c r="A80" s="213"/>
      <c r="B80" s="214" t="s">
        <v>31</v>
      </c>
      <c r="C80" s="252"/>
      <c r="D80" s="215"/>
      <c r="E80" s="216"/>
      <c r="F80" s="216"/>
      <c r="G80" s="240">
        <f>G8+G34+G38+G70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f>SUMIF(L7:L78,AE79,G7:G78)</f>
        <v>0</v>
      </c>
      <c r="AF80">
        <f>SUMIF(L7:L78,AF79,G7:G78)</f>
        <v>0</v>
      </c>
      <c r="AG80" t="s">
        <v>169</v>
      </c>
    </row>
    <row r="81" spans="1:33" x14ac:dyDescent="0.2">
      <c r="A81" s="3"/>
      <c r="B81" s="4"/>
      <c r="C81" s="251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3"/>
      <c r="B82" s="4"/>
      <c r="C82" s="251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17" t="s">
        <v>170</v>
      </c>
      <c r="B83" s="217"/>
      <c r="C83" s="25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18"/>
      <c r="B84" s="219"/>
      <c r="C84" s="254"/>
      <c r="D84" s="219"/>
      <c r="E84" s="219"/>
      <c r="F84" s="219"/>
      <c r="G84" s="22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G84" t="s">
        <v>171</v>
      </c>
    </row>
    <row r="85" spans="1:33" x14ac:dyDescent="0.2">
      <c r="A85" s="221"/>
      <c r="B85" s="222"/>
      <c r="C85" s="255"/>
      <c r="D85" s="222"/>
      <c r="E85" s="222"/>
      <c r="F85" s="222"/>
      <c r="G85" s="22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21"/>
      <c r="B86" s="222"/>
      <c r="C86" s="255"/>
      <c r="D86" s="222"/>
      <c r="E86" s="222"/>
      <c r="F86" s="222"/>
      <c r="G86" s="22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A87" s="221"/>
      <c r="B87" s="222"/>
      <c r="C87" s="255"/>
      <c r="D87" s="222"/>
      <c r="E87" s="222"/>
      <c r="F87" s="222"/>
      <c r="G87" s="22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A88" s="224"/>
      <c r="B88" s="225"/>
      <c r="C88" s="256"/>
      <c r="D88" s="225"/>
      <c r="E88" s="225"/>
      <c r="F88" s="225"/>
      <c r="G88" s="22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">
      <c r="A89" s="3"/>
      <c r="B89" s="4"/>
      <c r="C89" s="251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">
      <c r="C90" s="257"/>
      <c r="D90" s="10"/>
      <c r="AG90" t="s">
        <v>172</v>
      </c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1:G1"/>
    <mergeCell ref="C2:G2"/>
    <mergeCell ref="C3:G3"/>
    <mergeCell ref="C4:G4"/>
    <mergeCell ref="A83:C83"/>
    <mergeCell ref="A84:G88"/>
    <mergeCell ref="C46:G46"/>
    <mergeCell ref="C56:G56"/>
    <mergeCell ref="C72:G7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C29E-55E1-4E85-B150-844AF3116D1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126</v>
      </c>
    </row>
    <row r="3" spans="1:60" ht="24.95" customHeight="1" x14ac:dyDescent="0.2">
      <c r="A3" s="196" t="s">
        <v>9</v>
      </c>
      <c r="B3" s="48" t="s">
        <v>71</v>
      </c>
      <c r="C3" s="199" t="s">
        <v>72</v>
      </c>
      <c r="D3" s="197"/>
      <c r="E3" s="197"/>
      <c r="F3" s="197"/>
      <c r="G3" s="198"/>
      <c r="AC3" s="174" t="s">
        <v>126</v>
      </c>
      <c r="AG3" t="s">
        <v>128</v>
      </c>
    </row>
    <row r="4" spans="1:60" ht="24.95" customHeight="1" x14ac:dyDescent="0.2">
      <c r="A4" s="200" t="s">
        <v>10</v>
      </c>
      <c r="B4" s="201" t="s">
        <v>60</v>
      </c>
      <c r="C4" s="202" t="s">
        <v>72</v>
      </c>
      <c r="D4" s="203"/>
      <c r="E4" s="203"/>
      <c r="F4" s="203"/>
      <c r="G4" s="204"/>
      <c r="AG4" t="s">
        <v>129</v>
      </c>
    </row>
    <row r="5" spans="1:60" x14ac:dyDescent="0.2">
      <c r="D5" s="10"/>
    </row>
    <row r="6" spans="1:60" ht="38.25" x14ac:dyDescent="0.2">
      <c r="A6" s="206" t="s">
        <v>130</v>
      </c>
      <c r="B6" s="208" t="s">
        <v>131</v>
      </c>
      <c r="C6" s="208" t="s">
        <v>132</v>
      </c>
      <c r="D6" s="207" t="s">
        <v>133</v>
      </c>
      <c r="E6" s="206" t="s">
        <v>134</v>
      </c>
      <c r="F6" s="205" t="s">
        <v>135</v>
      </c>
      <c r="G6" s="206" t="s">
        <v>31</v>
      </c>
      <c r="H6" s="209" t="s">
        <v>32</v>
      </c>
      <c r="I6" s="209" t="s">
        <v>136</v>
      </c>
      <c r="J6" s="209" t="s">
        <v>33</v>
      </c>
      <c r="K6" s="209" t="s">
        <v>137</v>
      </c>
      <c r="L6" s="209" t="s">
        <v>138</v>
      </c>
      <c r="M6" s="209" t="s">
        <v>139</v>
      </c>
      <c r="N6" s="209" t="s">
        <v>140</v>
      </c>
      <c r="O6" s="209" t="s">
        <v>141</v>
      </c>
      <c r="P6" s="209" t="s">
        <v>142</v>
      </c>
      <c r="Q6" s="209" t="s">
        <v>143</v>
      </c>
      <c r="R6" s="209" t="s">
        <v>144</v>
      </c>
      <c r="S6" s="209" t="s">
        <v>145</v>
      </c>
      <c r="T6" s="209" t="s">
        <v>146</v>
      </c>
      <c r="U6" s="209" t="s">
        <v>147</v>
      </c>
      <c r="V6" s="209" t="s">
        <v>148</v>
      </c>
      <c r="W6" s="209" t="s">
        <v>149</v>
      </c>
      <c r="X6" s="209" t="s">
        <v>150</v>
      </c>
      <c r="Y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152</v>
      </c>
      <c r="B8" s="235" t="s">
        <v>85</v>
      </c>
      <c r="C8" s="248" t="s">
        <v>86</v>
      </c>
      <c r="D8" s="236"/>
      <c r="E8" s="237"/>
      <c r="F8" s="238"/>
      <c r="G8" s="239">
        <f>SUMIF(AG9:AG9,"&lt;&gt;NOR",G9:G9)</f>
        <v>0</v>
      </c>
      <c r="H8" s="233"/>
      <c r="I8" s="233">
        <f>SUM(I9:I9)</f>
        <v>0</v>
      </c>
      <c r="J8" s="233"/>
      <c r="K8" s="233">
        <f>SUM(K9:K9)</f>
        <v>0</v>
      </c>
      <c r="L8" s="233"/>
      <c r="M8" s="233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3"/>
      <c r="S8" s="233"/>
      <c r="T8" s="233"/>
      <c r="U8" s="233"/>
      <c r="V8" s="233">
        <f>SUM(V9:V9)</f>
        <v>0</v>
      </c>
      <c r="W8" s="233"/>
      <c r="X8" s="233"/>
      <c r="Y8" s="233"/>
      <c r="AG8" t="s">
        <v>153</v>
      </c>
    </row>
    <row r="9" spans="1:60" ht="33.75" outlineLevel="1" x14ac:dyDescent="0.2">
      <c r="A9" s="260">
        <v>1</v>
      </c>
      <c r="B9" s="261" t="s">
        <v>1030</v>
      </c>
      <c r="C9" s="266" t="s">
        <v>1031</v>
      </c>
      <c r="D9" s="262" t="s">
        <v>461</v>
      </c>
      <c r="E9" s="263">
        <v>10.8</v>
      </c>
      <c r="F9" s="264"/>
      <c r="G9" s="265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176</v>
      </c>
      <c r="T9" s="230" t="s">
        <v>177</v>
      </c>
      <c r="U9" s="230">
        <v>0</v>
      </c>
      <c r="V9" s="230">
        <f>ROUND(E9*U9,2)</f>
        <v>0</v>
      </c>
      <c r="W9" s="230"/>
      <c r="X9" s="230" t="s">
        <v>167</v>
      </c>
      <c r="Y9" s="230" t="s">
        <v>160</v>
      </c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34" t="s">
        <v>152</v>
      </c>
      <c r="B10" s="235" t="s">
        <v>60</v>
      </c>
      <c r="C10" s="248" t="s">
        <v>87</v>
      </c>
      <c r="D10" s="236"/>
      <c r="E10" s="237"/>
      <c r="F10" s="238"/>
      <c r="G10" s="239">
        <f>SUMIF(AG11:AG13,"&lt;&gt;NOR",G11:G13)</f>
        <v>0</v>
      </c>
      <c r="H10" s="233"/>
      <c r="I10" s="233">
        <f>SUM(I11:I13)</f>
        <v>0</v>
      </c>
      <c r="J10" s="233"/>
      <c r="K10" s="233">
        <f>SUM(K11:K13)</f>
        <v>0</v>
      </c>
      <c r="L10" s="233"/>
      <c r="M10" s="233">
        <f>SUM(M11:M13)</f>
        <v>0</v>
      </c>
      <c r="N10" s="232"/>
      <c r="O10" s="232">
        <f>SUM(O11:O13)</f>
        <v>38.4</v>
      </c>
      <c r="P10" s="232"/>
      <c r="Q10" s="232">
        <f>SUM(Q11:Q13)</f>
        <v>0</v>
      </c>
      <c r="R10" s="233"/>
      <c r="S10" s="233"/>
      <c r="T10" s="233"/>
      <c r="U10" s="233"/>
      <c r="V10" s="233">
        <f>SUM(V11:V13)</f>
        <v>4.6500000000000004</v>
      </c>
      <c r="W10" s="233"/>
      <c r="X10" s="233"/>
      <c r="Y10" s="233"/>
      <c r="AG10" t="s">
        <v>153</v>
      </c>
    </row>
    <row r="11" spans="1:60" outlineLevel="1" x14ac:dyDescent="0.2">
      <c r="A11" s="260">
        <v>2</v>
      </c>
      <c r="B11" s="261" t="s">
        <v>1032</v>
      </c>
      <c r="C11" s="266" t="s">
        <v>1033</v>
      </c>
      <c r="D11" s="262" t="s">
        <v>820</v>
      </c>
      <c r="E11" s="263">
        <v>55</v>
      </c>
      <c r="F11" s="264"/>
      <c r="G11" s="265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176</v>
      </c>
      <c r="T11" s="230" t="s">
        <v>158</v>
      </c>
      <c r="U11" s="230">
        <v>0</v>
      </c>
      <c r="V11" s="230">
        <f>ROUND(E11*U11,2)</f>
        <v>0</v>
      </c>
      <c r="W11" s="230"/>
      <c r="X11" s="230" t="s">
        <v>167</v>
      </c>
      <c r="Y11" s="230" t="s">
        <v>160</v>
      </c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60">
        <v>3</v>
      </c>
      <c r="B12" s="261" t="s">
        <v>173</v>
      </c>
      <c r="C12" s="266" t="s">
        <v>174</v>
      </c>
      <c r="D12" s="262" t="s">
        <v>175</v>
      </c>
      <c r="E12" s="263">
        <v>20</v>
      </c>
      <c r="F12" s="264"/>
      <c r="G12" s="265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1.92</v>
      </c>
      <c r="O12" s="229">
        <f>ROUND(E12*N12,2)</f>
        <v>38.4</v>
      </c>
      <c r="P12" s="229">
        <v>0</v>
      </c>
      <c r="Q12" s="229">
        <f>ROUND(E12*P12,2)</f>
        <v>0</v>
      </c>
      <c r="R12" s="230"/>
      <c r="S12" s="230" t="s">
        <v>176</v>
      </c>
      <c r="T12" s="230" t="s">
        <v>177</v>
      </c>
      <c r="U12" s="230">
        <v>0.23272000000000001</v>
      </c>
      <c r="V12" s="230">
        <f>ROUND(E12*U12,2)</f>
        <v>4.6500000000000004</v>
      </c>
      <c r="W12" s="230"/>
      <c r="X12" s="230" t="s">
        <v>167</v>
      </c>
      <c r="Y12" s="230" t="s">
        <v>160</v>
      </c>
      <c r="Z12" s="210"/>
      <c r="AA12" s="210"/>
      <c r="AB12" s="210"/>
      <c r="AC12" s="210"/>
      <c r="AD12" s="210"/>
      <c r="AE12" s="210"/>
      <c r="AF12" s="210"/>
      <c r="AG12" s="210" t="s">
        <v>168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60">
        <v>4</v>
      </c>
      <c r="B13" s="261" t="s">
        <v>1034</v>
      </c>
      <c r="C13" s="266" t="s">
        <v>1035</v>
      </c>
      <c r="D13" s="262" t="s">
        <v>820</v>
      </c>
      <c r="E13" s="263">
        <v>55</v>
      </c>
      <c r="F13" s="264"/>
      <c r="G13" s="265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176</v>
      </c>
      <c r="T13" s="230" t="s">
        <v>177</v>
      </c>
      <c r="U13" s="230">
        <v>0</v>
      </c>
      <c r="V13" s="230">
        <f>ROUND(E13*U13,2)</f>
        <v>0</v>
      </c>
      <c r="W13" s="230"/>
      <c r="X13" s="230" t="s">
        <v>167</v>
      </c>
      <c r="Y13" s="230" t="s">
        <v>160</v>
      </c>
      <c r="Z13" s="210"/>
      <c r="AA13" s="210"/>
      <c r="AB13" s="210"/>
      <c r="AC13" s="210"/>
      <c r="AD13" s="210"/>
      <c r="AE13" s="210"/>
      <c r="AF13" s="210"/>
      <c r="AG13" s="210" t="s">
        <v>168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34" t="s">
        <v>152</v>
      </c>
      <c r="B14" s="235" t="s">
        <v>88</v>
      </c>
      <c r="C14" s="248" t="s">
        <v>89</v>
      </c>
      <c r="D14" s="236"/>
      <c r="E14" s="237"/>
      <c r="F14" s="238"/>
      <c r="G14" s="239">
        <f>SUMIF(AG15:AG16,"&lt;&gt;NOR",G15:G16)</f>
        <v>0</v>
      </c>
      <c r="H14" s="233"/>
      <c r="I14" s="233">
        <f>SUM(I15:I16)</f>
        <v>0</v>
      </c>
      <c r="J14" s="233"/>
      <c r="K14" s="233">
        <f>SUM(K15:K16)</f>
        <v>0</v>
      </c>
      <c r="L14" s="233"/>
      <c r="M14" s="233">
        <f>SUM(M15:M16)</f>
        <v>0</v>
      </c>
      <c r="N14" s="232"/>
      <c r="O14" s="232">
        <f>SUM(O15:O16)</f>
        <v>0.03</v>
      </c>
      <c r="P14" s="232"/>
      <c r="Q14" s="232">
        <f>SUM(Q15:Q16)</f>
        <v>0</v>
      </c>
      <c r="R14" s="233"/>
      <c r="S14" s="233"/>
      <c r="T14" s="233"/>
      <c r="U14" s="233"/>
      <c r="V14" s="233">
        <f>SUM(V15:V16)</f>
        <v>17.579999999999998</v>
      </c>
      <c r="W14" s="233"/>
      <c r="X14" s="233"/>
      <c r="Y14" s="233"/>
      <c r="AG14" t="s">
        <v>153</v>
      </c>
    </row>
    <row r="15" spans="1:60" outlineLevel="1" x14ac:dyDescent="0.2">
      <c r="A15" s="260">
        <v>5</v>
      </c>
      <c r="B15" s="261" t="s">
        <v>178</v>
      </c>
      <c r="C15" s="266" t="s">
        <v>179</v>
      </c>
      <c r="D15" s="262" t="s">
        <v>175</v>
      </c>
      <c r="E15" s="263">
        <v>22.5</v>
      </c>
      <c r="F15" s="264"/>
      <c r="G15" s="265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1.24E-3</v>
      </c>
      <c r="O15" s="229">
        <f>ROUND(E15*N15,2)</f>
        <v>0.03</v>
      </c>
      <c r="P15" s="229">
        <v>0</v>
      </c>
      <c r="Q15" s="229">
        <f>ROUND(E15*P15,2)</f>
        <v>0</v>
      </c>
      <c r="R15" s="230"/>
      <c r="S15" s="230" t="s">
        <v>176</v>
      </c>
      <c r="T15" s="230" t="s">
        <v>177</v>
      </c>
      <c r="U15" s="230">
        <v>0.78154999999999997</v>
      </c>
      <c r="V15" s="230">
        <f>ROUND(E15*U15,2)</f>
        <v>17.579999999999998</v>
      </c>
      <c r="W15" s="230"/>
      <c r="X15" s="230" t="s">
        <v>167</v>
      </c>
      <c r="Y15" s="230" t="s">
        <v>160</v>
      </c>
      <c r="Z15" s="210"/>
      <c r="AA15" s="210"/>
      <c r="AB15" s="210"/>
      <c r="AC15" s="210"/>
      <c r="AD15" s="210"/>
      <c r="AE15" s="210"/>
      <c r="AF15" s="210"/>
      <c r="AG15" s="210" t="s">
        <v>168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60">
        <v>6</v>
      </c>
      <c r="B16" s="261" t="s">
        <v>180</v>
      </c>
      <c r="C16" s="266" t="s">
        <v>181</v>
      </c>
      <c r="D16" s="262" t="s">
        <v>182</v>
      </c>
      <c r="E16" s="263">
        <v>202.5</v>
      </c>
      <c r="F16" s="264"/>
      <c r="G16" s="265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176</v>
      </c>
      <c r="T16" s="230" t="s">
        <v>177</v>
      </c>
      <c r="U16" s="230">
        <v>0</v>
      </c>
      <c r="V16" s="230">
        <f>ROUND(E16*U16,2)</f>
        <v>0</v>
      </c>
      <c r="W16" s="230"/>
      <c r="X16" s="230" t="s">
        <v>167</v>
      </c>
      <c r="Y16" s="230" t="s">
        <v>160</v>
      </c>
      <c r="Z16" s="210"/>
      <c r="AA16" s="210"/>
      <c r="AB16" s="210"/>
      <c r="AC16" s="210"/>
      <c r="AD16" s="210"/>
      <c r="AE16" s="210"/>
      <c r="AF16" s="210"/>
      <c r="AG16" s="210" t="s">
        <v>168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34" t="s">
        <v>152</v>
      </c>
      <c r="B17" s="235" t="s">
        <v>98</v>
      </c>
      <c r="C17" s="248" t="s">
        <v>99</v>
      </c>
      <c r="D17" s="236"/>
      <c r="E17" s="237"/>
      <c r="F17" s="238"/>
      <c r="G17" s="239">
        <f>SUMIF(AG18:AG18,"&lt;&gt;NOR",G18:G18)</f>
        <v>0</v>
      </c>
      <c r="H17" s="233"/>
      <c r="I17" s="233">
        <f>SUM(I18:I18)</f>
        <v>0</v>
      </c>
      <c r="J17" s="233"/>
      <c r="K17" s="233">
        <f>SUM(K18:K18)</f>
        <v>0</v>
      </c>
      <c r="L17" s="233"/>
      <c r="M17" s="233">
        <f>SUM(M18:M18)</f>
        <v>0</v>
      </c>
      <c r="N17" s="232"/>
      <c r="O17" s="232">
        <f>SUM(O18:O18)</f>
        <v>10.4</v>
      </c>
      <c r="P17" s="232"/>
      <c r="Q17" s="232">
        <f>SUM(Q18:Q18)</f>
        <v>0</v>
      </c>
      <c r="R17" s="233"/>
      <c r="S17" s="233"/>
      <c r="T17" s="233"/>
      <c r="U17" s="233"/>
      <c r="V17" s="233">
        <f>SUM(V18:V18)</f>
        <v>16.239999999999998</v>
      </c>
      <c r="W17" s="233"/>
      <c r="X17" s="233"/>
      <c r="Y17" s="233"/>
      <c r="AG17" t="s">
        <v>153</v>
      </c>
    </row>
    <row r="18" spans="1:60" ht="22.5" outlineLevel="1" x14ac:dyDescent="0.2">
      <c r="A18" s="260">
        <v>7</v>
      </c>
      <c r="B18" s="261" t="s">
        <v>183</v>
      </c>
      <c r="C18" s="266" t="s">
        <v>184</v>
      </c>
      <c r="D18" s="262" t="s">
        <v>175</v>
      </c>
      <c r="E18" s="263">
        <v>5.5</v>
      </c>
      <c r="F18" s="264"/>
      <c r="G18" s="265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1.8907700000000001</v>
      </c>
      <c r="O18" s="229">
        <f>ROUND(E18*N18,2)</f>
        <v>10.4</v>
      </c>
      <c r="P18" s="229">
        <v>0</v>
      </c>
      <c r="Q18" s="229">
        <f>ROUND(E18*P18,2)</f>
        <v>0</v>
      </c>
      <c r="R18" s="230"/>
      <c r="S18" s="230" t="s">
        <v>176</v>
      </c>
      <c r="T18" s="230" t="s">
        <v>177</v>
      </c>
      <c r="U18" s="230">
        <v>2.9532799999999999</v>
      </c>
      <c r="V18" s="230">
        <f>ROUND(E18*U18,2)</f>
        <v>16.239999999999998</v>
      </c>
      <c r="W18" s="230"/>
      <c r="X18" s="230" t="s">
        <v>167</v>
      </c>
      <c r="Y18" s="230" t="s">
        <v>160</v>
      </c>
      <c r="Z18" s="210"/>
      <c r="AA18" s="210"/>
      <c r="AB18" s="210"/>
      <c r="AC18" s="210"/>
      <c r="AD18" s="210"/>
      <c r="AE18" s="210"/>
      <c r="AF18" s="210"/>
      <c r="AG18" s="210" t="s">
        <v>168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34" t="s">
        <v>152</v>
      </c>
      <c r="B19" s="235" t="s">
        <v>115</v>
      </c>
      <c r="C19" s="248" t="s">
        <v>116</v>
      </c>
      <c r="D19" s="236"/>
      <c r="E19" s="237"/>
      <c r="F19" s="238"/>
      <c r="G19" s="239">
        <f>SUMIF(AG20:AG28,"&lt;&gt;NOR",G20:G28)</f>
        <v>0</v>
      </c>
      <c r="H19" s="233"/>
      <c r="I19" s="233">
        <f>SUM(I20:I28)</f>
        <v>0</v>
      </c>
      <c r="J19" s="233"/>
      <c r="K19" s="233">
        <f>SUM(K20:K28)</f>
        <v>0</v>
      </c>
      <c r="L19" s="233"/>
      <c r="M19" s="233">
        <f>SUM(M20:M28)</f>
        <v>0</v>
      </c>
      <c r="N19" s="232"/>
      <c r="O19" s="232">
        <f>SUM(O20:O28)</f>
        <v>0</v>
      </c>
      <c r="P19" s="232"/>
      <c r="Q19" s="232">
        <f>SUM(Q20:Q28)</f>
        <v>0</v>
      </c>
      <c r="R19" s="233"/>
      <c r="S19" s="233"/>
      <c r="T19" s="233"/>
      <c r="U19" s="233"/>
      <c r="V19" s="233">
        <f>SUM(V20:V28)</f>
        <v>0</v>
      </c>
      <c r="W19" s="233"/>
      <c r="X19" s="233"/>
      <c r="Y19" s="233"/>
      <c r="AG19" t="s">
        <v>153</v>
      </c>
    </row>
    <row r="20" spans="1:60" outlineLevel="1" x14ac:dyDescent="0.2">
      <c r="A20" s="260">
        <v>8</v>
      </c>
      <c r="B20" s="261" t="s">
        <v>1036</v>
      </c>
      <c r="C20" s="266" t="s">
        <v>1037</v>
      </c>
      <c r="D20" s="262" t="s">
        <v>195</v>
      </c>
      <c r="E20" s="263">
        <v>60</v>
      </c>
      <c r="F20" s="264"/>
      <c r="G20" s="265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176</v>
      </c>
      <c r="T20" s="230" t="s">
        <v>177</v>
      </c>
      <c r="U20" s="230">
        <v>0</v>
      </c>
      <c r="V20" s="230">
        <f>ROUND(E20*U20,2)</f>
        <v>0</v>
      </c>
      <c r="W20" s="230"/>
      <c r="X20" s="230" t="s">
        <v>167</v>
      </c>
      <c r="Y20" s="230" t="s">
        <v>160</v>
      </c>
      <c r="Z20" s="210"/>
      <c r="AA20" s="210"/>
      <c r="AB20" s="210"/>
      <c r="AC20" s="210"/>
      <c r="AD20" s="210"/>
      <c r="AE20" s="210"/>
      <c r="AF20" s="210"/>
      <c r="AG20" s="210" t="s">
        <v>168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60">
        <v>9</v>
      </c>
      <c r="B21" s="261" t="s">
        <v>1038</v>
      </c>
      <c r="C21" s="266" t="s">
        <v>1039</v>
      </c>
      <c r="D21" s="262" t="s">
        <v>195</v>
      </c>
      <c r="E21" s="263">
        <v>22</v>
      </c>
      <c r="F21" s="264"/>
      <c r="G21" s="265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176</v>
      </c>
      <c r="T21" s="230" t="s">
        <v>177</v>
      </c>
      <c r="U21" s="230">
        <v>0</v>
      </c>
      <c r="V21" s="230">
        <f>ROUND(E21*U21,2)</f>
        <v>0</v>
      </c>
      <c r="W21" s="230"/>
      <c r="X21" s="230" t="s">
        <v>167</v>
      </c>
      <c r="Y21" s="230" t="s">
        <v>160</v>
      </c>
      <c r="Z21" s="210"/>
      <c r="AA21" s="210"/>
      <c r="AB21" s="210"/>
      <c r="AC21" s="210"/>
      <c r="AD21" s="210"/>
      <c r="AE21" s="210"/>
      <c r="AF21" s="210"/>
      <c r="AG21" s="210" t="s">
        <v>168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60">
        <v>10</v>
      </c>
      <c r="B22" s="261" t="s">
        <v>193</v>
      </c>
      <c r="C22" s="266" t="s">
        <v>194</v>
      </c>
      <c r="D22" s="262" t="s">
        <v>195</v>
      </c>
      <c r="E22" s="263">
        <v>55</v>
      </c>
      <c r="F22" s="264"/>
      <c r="G22" s="265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176</v>
      </c>
      <c r="T22" s="230" t="s">
        <v>177</v>
      </c>
      <c r="U22" s="230">
        <v>0</v>
      </c>
      <c r="V22" s="230">
        <f>ROUND(E22*U22,2)</f>
        <v>0</v>
      </c>
      <c r="W22" s="230"/>
      <c r="X22" s="230" t="s">
        <v>167</v>
      </c>
      <c r="Y22" s="230" t="s">
        <v>160</v>
      </c>
      <c r="Z22" s="210"/>
      <c r="AA22" s="210"/>
      <c r="AB22" s="210"/>
      <c r="AC22" s="210"/>
      <c r="AD22" s="210"/>
      <c r="AE22" s="210"/>
      <c r="AF22" s="210"/>
      <c r="AG22" s="210" t="s">
        <v>168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60">
        <v>11</v>
      </c>
      <c r="B23" s="261" t="s">
        <v>1040</v>
      </c>
      <c r="C23" s="266" t="s">
        <v>1041</v>
      </c>
      <c r="D23" s="262" t="s">
        <v>202</v>
      </c>
      <c r="E23" s="263">
        <v>2</v>
      </c>
      <c r="F23" s="264"/>
      <c r="G23" s="265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176</v>
      </c>
      <c r="T23" s="230" t="s">
        <v>177</v>
      </c>
      <c r="U23" s="230">
        <v>0</v>
      </c>
      <c r="V23" s="230">
        <f>ROUND(E23*U23,2)</f>
        <v>0</v>
      </c>
      <c r="W23" s="230"/>
      <c r="X23" s="230" t="s">
        <v>167</v>
      </c>
      <c r="Y23" s="230" t="s">
        <v>160</v>
      </c>
      <c r="Z23" s="210"/>
      <c r="AA23" s="210"/>
      <c r="AB23" s="210"/>
      <c r="AC23" s="210"/>
      <c r="AD23" s="210"/>
      <c r="AE23" s="210"/>
      <c r="AF23" s="210"/>
      <c r="AG23" s="210" t="s">
        <v>168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3.75" outlineLevel="1" x14ac:dyDescent="0.2">
      <c r="A24" s="260">
        <v>12</v>
      </c>
      <c r="B24" s="261" t="s">
        <v>1042</v>
      </c>
      <c r="C24" s="266" t="s">
        <v>1043</v>
      </c>
      <c r="D24" s="262" t="s">
        <v>202</v>
      </c>
      <c r="E24" s="263">
        <v>1</v>
      </c>
      <c r="F24" s="264"/>
      <c r="G24" s="265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176</v>
      </c>
      <c r="T24" s="230" t="s">
        <v>177</v>
      </c>
      <c r="U24" s="230">
        <v>0</v>
      </c>
      <c r="V24" s="230">
        <f>ROUND(E24*U24,2)</f>
        <v>0</v>
      </c>
      <c r="W24" s="230"/>
      <c r="X24" s="230" t="s">
        <v>167</v>
      </c>
      <c r="Y24" s="230" t="s">
        <v>160</v>
      </c>
      <c r="Z24" s="210"/>
      <c r="AA24" s="210"/>
      <c r="AB24" s="210"/>
      <c r="AC24" s="210"/>
      <c r="AD24" s="210"/>
      <c r="AE24" s="210"/>
      <c r="AF24" s="210"/>
      <c r="AG24" s="210" t="s">
        <v>168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60">
        <v>13</v>
      </c>
      <c r="B25" s="261" t="s">
        <v>1044</v>
      </c>
      <c r="C25" s="266" t="s">
        <v>1045</v>
      </c>
      <c r="D25" s="262" t="s">
        <v>202</v>
      </c>
      <c r="E25" s="263">
        <v>1</v>
      </c>
      <c r="F25" s="264"/>
      <c r="G25" s="265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176</v>
      </c>
      <c r="T25" s="230" t="s">
        <v>177</v>
      </c>
      <c r="U25" s="230">
        <v>0</v>
      </c>
      <c r="V25" s="230">
        <f>ROUND(E25*U25,2)</f>
        <v>0</v>
      </c>
      <c r="W25" s="230"/>
      <c r="X25" s="230" t="s">
        <v>167</v>
      </c>
      <c r="Y25" s="230" t="s">
        <v>160</v>
      </c>
      <c r="Z25" s="210"/>
      <c r="AA25" s="210"/>
      <c r="AB25" s="210"/>
      <c r="AC25" s="210"/>
      <c r="AD25" s="210"/>
      <c r="AE25" s="210"/>
      <c r="AF25" s="210"/>
      <c r="AG25" s="210" t="s">
        <v>168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60">
        <v>14</v>
      </c>
      <c r="B26" s="261" t="s">
        <v>1046</v>
      </c>
      <c r="C26" s="266" t="s">
        <v>1047</v>
      </c>
      <c r="D26" s="262" t="s">
        <v>202</v>
      </c>
      <c r="E26" s="263">
        <v>3</v>
      </c>
      <c r="F26" s="264"/>
      <c r="G26" s="265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176</v>
      </c>
      <c r="T26" s="230" t="s">
        <v>177</v>
      </c>
      <c r="U26" s="230">
        <v>0</v>
      </c>
      <c r="V26" s="230">
        <f>ROUND(E26*U26,2)</f>
        <v>0</v>
      </c>
      <c r="W26" s="230"/>
      <c r="X26" s="230" t="s">
        <v>167</v>
      </c>
      <c r="Y26" s="230" t="s">
        <v>160</v>
      </c>
      <c r="Z26" s="210"/>
      <c r="AA26" s="210"/>
      <c r="AB26" s="210"/>
      <c r="AC26" s="210"/>
      <c r="AD26" s="210"/>
      <c r="AE26" s="210"/>
      <c r="AF26" s="210"/>
      <c r="AG26" s="210" t="s">
        <v>168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1" x14ac:dyDescent="0.2">
      <c r="A27" s="260">
        <v>15</v>
      </c>
      <c r="B27" s="261" t="s">
        <v>200</v>
      </c>
      <c r="C27" s="266" t="s">
        <v>201</v>
      </c>
      <c r="D27" s="262" t="s">
        <v>202</v>
      </c>
      <c r="E27" s="263">
        <v>1</v>
      </c>
      <c r="F27" s="264"/>
      <c r="G27" s="265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176</v>
      </c>
      <c r="T27" s="230" t="s">
        <v>177</v>
      </c>
      <c r="U27" s="230">
        <v>0</v>
      </c>
      <c r="V27" s="230">
        <f>ROUND(E27*U27,2)</f>
        <v>0</v>
      </c>
      <c r="W27" s="230"/>
      <c r="X27" s="230" t="s">
        <v>167</v>
      </c>
      <c r="Y27" s="230" t="s">
        <v>160</v>
      </c>
      <c r="Z27" s="210"/>
      <c r="AA27" s="210"/>
      <c r="AB27" s="210"/>
      <c r="AC27" s="210"/>
      <c r="AD27" s="210"/>
      <c r="AE27" s="210"/>
      <c r="AF27" s="210"/>
      <c r="AG27" s="210" t="s">
        <v>168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60">
        <v>16</v>
      </c>
      <c r="B28" s="261" t="s">
        <v>1048</v>
      </c>
      <c r="C28" s="266" t="s">
        <v>1049</v>
      </c>
      <c r="D28" s="262" t="s">
        <v>217</v>
      </c>
      <c r="E28" s="263">
        <v>8</v>
      </c>
      <c r="F28" s="264"/>
      <c r="G28" s="265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176</v>
      </c>
      <c r="T28" s="230" t="s">
        <v>177</v>
      </c>
      <c r="U28" s="230">
        <v>0</v>
      </c>
      <c r="V28" s="230">
        <f>ROUND(E28*U28,2)</f>
        <v>0</v>
      </c>
      <c r="W28" s="230"/>
      <c r="X28" s="230" t="s">
        <v>167</v>
      </c>
      <c r="Y28" s="230" t="s">
        <v>160</v>
      </c>
      <c r="Z28" s="210"/>
      <c r="AA28" s="210"/>
      <c r="AB28" s="210"/>
      <c r="AC28" s="210"/>
      <c r="AD28" s="210"/>
      <c r="AE28" s="210"/>
      <c r="AF28" s="210"/>
      <c r="AG28" s="210" t="s">
        <v>168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34" t="s">
        <v>152</v>
      </c>
      <c r="B29" s="235" t="s">
        <v>119</v>
      </c>
      <c r="C29" s="248" t="s">
        <v>120</v>
      </c>
      <c r="D29" s="236"/>
      <c r="E29" s="237"/>
      <c r="F29" s="238"/>
      <c r="G29" s="239">
        <f>SUMIF(AG30:AG35,"&lt;&gt;NOR",G30:G35)</f>
        <v>0</v>
      </c>
      <c r="H29" s="233"/>
      <c r="I29" s="233">
        <f>SUM(I30:I35)</f>
        <v>0</v>
      </c>
      <c r="J29" s="233"/>
      <c r="K29" s="233">
        <f>SUM(K30:K35)</f>
        <v>0</v>
      </c>
      <c r="L29" s="233"/>
      <c r="M29" s="233">
        <f>SUM(M30:M35)</f>
        <v>0</v>
      </c>
      <c r="N29" s="232"/>
      <c r="O29" s="232">
        <f>SUM(O30:O35)</f>
        <v>0</v>
      </c>
      <c r="P29" s="232"/>
      <c r="Q29" s="232">
        <f>SUM(Q30:Q35)</f>
        <v>0</v>
      </c>
      <c r="R29" s="233"/>
      <c r="S29" s="233"/>
      <c r="T29" s="233"/>
      <c r="U29" s="233"/>
      <c r="V29" s="233">
        <f>SUM(V30:V35)</f>
        <v>0</v>
      </c>
      <c r="W29" s="233"/>
      <c r="X29" s="233"/>
      <c r="Y29" s="233"/>
      <c r="AG29" t="s">
        <v>153</v>
      </c>
    </row>
    <row r="30" spans="1:60" ht="22.5" outlineLevel="1" x14ac:dyDescent="0.2">
      <c r="A30" s="260">
        <v>17</v>
      </c>
      <c r="B30" s="261" t="s">
        <v>1050</v>
      </c>
      <c r="C30" s="266" t="s">
        <v>1051</v>
      </c>
      <c r="D30" s="262" t="s">
        <v>195</v>
      </c>
      <c r="E30" s="263">
        <v>80</v>
      </c>
      <c r="F30" s="264"/>
      <c r="G30" s="265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176</v>
      </c>
      <c r="T30" s="230" t="s">
        <v>177</v>
      </c>
      <c r="U30" s="230">
        <v>0</v>
      </c>
      <c r="V30" s="230">
        <f>ROUND(E30*U30,2)</f>
        <v>0</v>
      </c>
      <c r="W30" s="230"/>
      <c r="X30" s="230" t="s">
        <v>167</v>
      </c>
      <c r="Y30" s="230" t="s">
        <v>160</v>
      </c>
      <c r="Z30" s="210"/>
      <c r="AA30" s="210"/>
      <c r="AB30" s="210"/>
      <c r="AC30" s="210"/>
      <c r="AD30" s="210"/>
      <c r="AE30" s="210"/>
      <c r="AF30" s="210"/>
      <c r="AG30" s="210" t="s">
        <v>168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60">
        <v>18</v>
      </c>
      <c r="B31" s="261" t="s">
        <v>207</v>
      </c>
      <c r="C31" s="266" t="s">
        <v>208</v>
      </c>
      <c r="D31" s="262" t="s">
        <v>202</v>
      </c>
      <c r="E31" s="263">
        <v>4</v>
      </c>
      <c r="F31" s="264"/>
      <c r="G31" s="265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176</v>
      </c>
      <c r="T31" s="230" t="s">
        <v>177</v>
      </c>
      <c r="U31" s="230">
        <v>0</v>
      </c>
      <c r="V31" s="230">
        <f>ROUND(E31*U31,2)</f>
        <v>0</v>
      </c>
      <c r="W31" s="230"/>
      <c r="X31" s="230" t="s">
        <v>167</v>
      </c>
      <c r="Y31" s="230" t="s">
        <v>160</v>
      </c>
      <c r="Z31" s="210"/>
      <c r="AA31" s="210"/>
      <c r="AB31" s="210"/>
      <c r="AC31" s="210"/>
      <c r="AD31" s="210"/>
      <c r="AE31" s="210"/>
      <c r="AF31" s="210"/>
      <c r="AG31" s="210" t="s">
        <v>168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60">
        <v>19</v>
      </c>
      <c r="B32" s="261" t="s">
        <v>211</v>
      </c>
      <c r="C32" s="266" t="s">
        <v>212</v>
      </c>
      <c r="D32" s="262" t="s">
        <v>195</v>
      </c>
      <c r="E32" s="263">
        <v>80</v>
      </c>
      <c r="F32" s="264"/>
      <c r="G32" s="265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176</v>
      </c>
      <c r="T32" s="230" t="s">
        <v>177</v>
      </c>
      <c r="U32" s="230">
        <v>0</v>
      </c>
      <c r="V32" s="230">
        <f>ROUND(E32*U32,2)</f>
        <v>0</v>
      </c>
      <c r="W32" s="230"/>
      <c r="X32" s="230" t="s">
        <v>167</v>
      </c>
      <c r="Y32" s="230" t="s">
        <v>160</v>
      </c>
      <c r="Z32" s="210"/>
      <c r="AA32" s="210"/>
      <c r="AB32" s="210"/>
      <c r="AC32" s="210"/>
      <c r="AD32" s="210"/>
      <c r="AE32" s="210"/>
      <c r="AF32" s="210"/>
      <c r="AG32" s="210" t="s">
        <v>168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60">
        <v>20</v>
      </c>
      <c r="B33" s="261" t="s">
        <v>1052</v>
      </c>
      <c r="C33" s="266" t="s">
        <v>1053</v>
      </c>
      <c r="D33" s="262" t="s">
        <v>202</v>
      </c>
      <c r="E33" s="263">
        <v>4</v>
      </c>
      <c r="F33" s="264"/>
      <c r="G33" s="265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176</v>
      </c>
      <c r="T33" s="230" t="s">
        <v>177</v>
      </c>
      <c r="U33" s="230">
        <v>0</v>
      </c>
      <c r="V33" s="230">
        <f>ROUND(E33*U33,2)</f>
        <v>0</v>
      </c>
      <c r="W33" s="230"/>
      <c r="X33" s="230" t="s">
        <v>167</v>
      </c>
      <c r="Y33" s="230" t="s">
        <v>160</v>
      </c>
      <c r="Z33" s="210"/>
      <c r="AA33" s="210"/>
      <c r="AB33" s="210"/>
      <c r="AC33" s="210"/>
      <c r="AD33" s="210"/>
      <c r="AE33" s="210"/>
      <c r="AF33" s="210"/>
      <c r="AG33" s="210" t="s">
        <v>168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60">
        <v>21</v>
      </c>
      <c r="B34" s="261" t="s">
        <v>213</v>
      </c>
      <c r="C34" s="266" t="s">
        <v>214</v>
      </c>
      <c r="D34" s="262" t="s">
        <v>202</v>
      </c>
      <c r="E34" s="263">
        <v>2</v>
      </c>
      <c r="F34" s="264"/>
      <c r="G34" s="265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176</v>
      </c>
      <c r="T34" s="230" t="s">
        <v>177</v>
      </c>
      <c r="U34" s="230">
        <v>0</v>
      </c>
      <c r="V34" s="230">
        <f>ROUND(E34*U34,2)</f>
        <v>0</v>
      </c>
      <c r="W34" s="230"/>
      <c r="X34" s="230" t="s">
        <v>167</v>
      </c>
      <c r="Y34" s="230" t="s">
        <v>160</v>
      </c>
      <c r="Z34" s="210"/>
      <c r="AA34" s="210"/>
      <c r="AB34" s="210"/>
      <c r="AC34" s="210"/>
      <c r="AD34" s="210"/>
      <c r="AE34" s="210"/>
      <c r="AF34" s="210"/>
      <c r="AG34" s="210" t="s">
        <v>168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1">
        <v>22</v>
      </c>
      <c r="B35" s="242" t="s">
        <v>215</v>
      </c>
      <c r="C35" s="249" t="s">
        <v>216</v>
      </c>
      <c r="D35" s="243" t="s">
        <v>217</v>
      </c>
      <c r="E35" s="244">
        <v>16</v>
      </c>
      <c r="F35" s="245"/>
      <c r="G35" s="246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176</v>
      </c>
      <c r="T35" s="230" t="s">
        <v>177</v>
      </c>
      <c r="U35" s="230">
        <v>0</v>
      </c>
      <c r="V35" s="230">
        <f>ROUND(E35*U35,2)</f>
        <v>0</v>
      </c>
      <c r="W35" s="230"/>
      <c r="X35" s="230" t="s">
        <v>167</v>
      </c>
      <c r="Y35" s="230" t="s">
        <v>160</v>
      </c>
      <c r="Z35" s="210"/>
      <c r="AA35" s="210"/>
      <c r="AB35" s="210"/>
      <c r="AC35" s="210"/>
      <c r="AD35" s="210"/>
      <c r="AE35" s="210"/>
      <c r="AF35" s="210"/>
      <c r="AG35" s="210" t="s">
        <v>168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3"/>
      <c r="B36" s="4"/>
      <c r="C36" s="251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15</v>
      </c>
      <c r="AF36">
        <v>21</v>
      </c>
      <c r="AG36" t="s">
        <v>138</v>
      </c>
    </row>
    <row r="37" spans="1:60" x14ac:dyDescent="0.2">
      <c r="A37" s="213"/>
      <c r="B37" s="214" t="s">
        <v>31</v>
      </c>
      <c r="C37" s="252"/>
      <c r="D37" s="215"/>
      <c r="E37" s="216"/>
      <c r="F37" s="216"/>
      <c r="G37" s="240">
        <f>G8+G10+G14+G17+G19+G29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SUMIF(L7:L35,AE36,G7:G35)</f>
        <v>0</v>
      </c>
      <c r="AF37">
        <f>SUMIF(L7:L35,AF36,G7:G35)</f>
        <v>0</v>
      </c>
      <c r="AG37" t="s">
        <v>169</v>
      </c>
    </row>
    <row r="38" spans="1:60" x14ac:dyDescent="0.2">
      <c r="A38" s="3"/>
      <c r="B38" s="4"/>
      <c r="C38" s="251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">
      <c r="A39" s="3"/>
      <c r="B39" s="4"/>
      <c r="C39" s="251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">
      <c r="A40" s="217" t="s">
        <v>170</v>
      </c>
      <c r="B40" s="217"/>
      <c r="C40" s="253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218"/>
      <c r="B41" s="219"/>
      <c r="C41" s="254"/>
      <c r="D41" s="219"/>
      <c r="E41" s="219"/>
      <c r="F41" s="219"/>
      <c r="G41" s="22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G41" t="s">
        <v>171</v>
      </c>
    </row>
    <row r="42" spans="1:60" x14ac:dyDescent="0.2">
      <c r="A42" s="221"/>
      <c r="B42" s="222"/>
      <c r="C42" s="255"/>
      <c r="D42" s="222"/>
      <c r="E42" s="222"/>
      <c r="F42" s="222"/>
      <c r="G42" s="22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21"/>
      <c r="B43" s="222"/>
      <c r="C43" s="255"/>
      <c r="D43" s="222"/>
      <c r="E43" s="222"/>
      <c r="F43" s="222"/>
      <c r="G43" s="22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21"/>
      <c r="B44" s="222"/>
      <c r="C44" s="255"/>
      <c r="D44" s="222"/>
      <c r="E44" s="222"/>
      <c r="F44" s="222"/>
      <c r="G44" s="2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24"/>
      <c r="B45" s="225"/>
      <c r="C45" s="256"/>
      <c r="D45" s="225"/>
      <c r="E45" s="225"/>
      <c r="F45" s="225"/>
      <c r="G45" s="22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3"/>
      <c r="B46" s="4"/>
      <c r="C46" s="251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C47" s="257"/>
      <c r="D47" s="10"/>
      <c r="AG47" t="s">
        <v>172</v>
      </c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40:C40"/>
    <mergeCell ref="A41:G4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59B7-6990-4271-8E47-1A4B5E7CF61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126</v>
      </c>
    </row>
    <row r="3" spans="1:60" ht="24.95" customHeight="1" x14ac:dyDescent="0.2">
      <c r="A3" s="196" t="s">
        <v>9</v>
      </c>
      <c r="B3" s="48" t="s">
        <v>73</v>
      </c>
      <c r="C3" s="199" t="s">
        <v>74</v>
      </c>
      <c r="D3" s="197"/>
      <c r="E3" s="197"/>
      <c r="F3" s="197"/>
      <c r="G3" s="198"/>
      <c r="AC3" s="174" t="s">
        <v>126</v>
      </c>
      <c r="AG3" t="s">
        <v>128</v>
      </c>
    </row>
    <row r="4" spans="1:60" ht="24.95" customHeight="1" x14ac:dyDescent="0.2">
      <c r="A4" s="200" t="s">
        <v>10</v>
      </c>
      <c r="B4" s="201" t="s">
        <v>60</v>
      </c>
      <c r="C4" s="202" t="s">
        <v>74</v>
      </c>
      <c r="D4" s="203"/>
      <c r="E4" s="203"/>
      <c r="F4" s="203"/>
      <c r="G4" s="204"/>
      <c r="AG4" t="s">
        <v>129</v>
      </c>
    </row>
    <row r="5" spans="1:60" x14ac:dyDescent="0.2">
      <c r="D5" s="10"/>
    </row>
    <row r="6" spans="1:60" ht="38.25" x14ac:dyDescent="0.2">
      <c r="A6" s="206" t="s">
        <v>130</v>
      </c>
      <c r="B6" s="208" t="s">
        <v>131</v>
      </c>
      <c r="C6" s="208" t="s">
        <v>132</v>
      </c>
      <c r="D6" s="207" t="s">
        <v>133</v>
      </c>
      <c r="E6" s="206" t="s">
        <v>134</v>
      </c>
      <c r="F6" s="205" t="s">
        <v>135</v>
      </c>
      <c r="G6" s="206" t="s">
        <v>31</v>
      </c>
      <c r="H6" s="209" t="s">
        <v>32</v>
      </c>
      <c r="I6" s="209" t="s">
        <v>136</v>
      </c>
      <c r="J6" s="209" t="s">
        <v>33</v>
      </c>
      <c r="K6" s="209" t="s">
        <v>137</v>
      </c>
      <c r="L6" s="209" t="s">
        <v>138</v>
      </c>
      <c r="M6" s="209" t="s">
        <v>139</v>
      </c>
      <c r="N6" s="209" t="s">
        <v>140</v>
      </c>
      <c r="O6" s="209" t="s">
        <v>141</v>
      </c>
      <c r="P6" s="209" t="s">
        <v>142</v>
      </c>
      <c r="Q6" s="209" t="s">
        <v>143</v>
      </c>
      <c r="R6" s="209" t="s">
        <v>144</v>
      </c>
      <c r="S6" s="209" t="s">
        <v>145</v>
      </c>
      <c r="T6" s="209" t="s">
        <v>146</v>
      </c>
      <c r="U6" s="209" t="s">
        <v>147</v>
      </c>
      <c r="V6" s="209" t="s">
        <v>148</v>
      </c>
      <c r="W6" s="209" t="s">
        <v>149</v>
      </c>
      <c r="X6" s="209" t="s">
        <v>150</v>
      </c>
      <c r="Y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152</v>
      </c>
      <c r="B8" s="235" t="s">
        <v>85</v>
      </c>
      <c r="C8" s="248" t="s">
        <v>86</v>
      </c>
      <c r="D8" s="236"/>
      <c r="E8" s="237"/>
      <c r="F8" s="238"/>
      <c r="G8" s="239">
        <f>SUMIF(AG9:AG9,"&lt;&gt;NOR",G9:G9)</f>
        <v>0</v>
      </c>
      <c r="H8" s="233"/>
      <c r="I8" s="233">
        <f>SUM(I9:I9)</f>
        <v>0</v>
      </c>
      <c r="J8" s="233"/>
      <c r="K8" s="233">
        <f>SUM(K9:K9)</f>
        <v>0</v>
      </c>
      <c r="L8" s="233"/>
      <c r="M8" s="233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3"/>
      <c r="S8" s="233"/>
      <c r="T8" s="233"/>
      <c r="U8" s="233"/>
      <c r="V8" s="233">
        <f>SUM(V9:V9)</f>
        <v>0</v>
      </c>
      <c r="W8" s="233"/>
      <c r="X8" s="233"/>
      <c r="Y8" s="233"/>
      <c r="AG8" t="s">
        <v>153</v>
      </c>
    </row>
    <row r="9" spans="1:60" ht="33.75" outlineLevel="1" x14ac:dyDescent="0.2">
      <c r="A9" s="260">
        <v>1</v>
      </c>
      <c r="B9" s="261" t="s">
        <v>1030</v>
      </c>
      <c r="C9" s="266" t="s">
        <v>1031</v>
      </c>
      <c r="D9" s="262" t="s">
        <v>461</v>
      </c>
      <c r="E9" s="263">
        <v>2.5</v>
      </c>
      <c r="F9" s="264"/>
      <c r="G9" s="265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176</v>
      </c>
      <c r="T9" s="230" t="s">
        <v>177</v>
      </c>
      <c r="U9" s="230">
        <v>0</v>
      </c>
      <c r="V9" s="230">
        <f>ROUND(E9*U9,2)</f>
        <v>0</v>
      </c>
      <c r="W9" s="230"/>
      <c r="X9" s="230" t="s">
        <v>167</v>
      </c>
      <c r="Y9" s="230" t="s">
        <v>160</v>
      </c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34" t="s">
        <v>152</v>
      </c>
      <c r="B10" s="235" t="s">
        <v>60</v>
      </c>
      <c r="C10" s="248" t="s">
        <v>87</v>
      </c>
      <c r="D10" s="236"/>
      <c r="E10" s="237"/>
      <c r="F10" s="238"/>
      <c r="G10" s="239">
        <f>SUMIF(AG11:AG15,"&lt;&gt;NOR",G11:G15)</f>
        <v>0</v>
      </c>
      <c r="H10" s="233"/>
      <c r="I10" s="233">
        <f>SUM(I11:I15)</f>
        <v>0</v>
      </c>
      <c r="J10" s="233"/>
      <c r="K10" s="233">
        <f>SUM(K11:K15)</f>
        <v>0</v>
      </c>
      <c r="L10" s="233"/>
      <c r="M10" s="233">
        <f>SUM(M11:M15)</f>
        <v>0</v>
      </c>
      <c r="N10" s="232"/>
      <c r="O10" s="232">
        <f>SUM(O11:O15)</f>
        <v>2.69</v>
      </c>
      <c r="P10" s="232"/>
      <c r="Q10" s="232">
        <f>SUM(Q11:Q15)</f>
        <v>0</v>
      </c>
      <c r="R10" s="233"/>
      <c r="S10" s="233"/>
      <c r="T10" s="233"/>
      <c r="U10" s="233"/>
      <c r="V10" s="233">
        <f>SUM(V11:V15)</f>
        <v>6.16</v>
      </c>
      <c r="W10" s="233"/>
      <c r="X10" s="233"/>
      <c r="Y10" s="233"/>
      <c r="AG10" t="s">
        <v>153</v>
      </c>
    </row>
    <row r="11" spans="1:60" outlineLevel="1" x14ac:dyDescent="0.2">
      <c r="A11" s="260">
        <v>2</v>
      </c>
      <c r="B11" s="261" t="s">
        <v>1032</v>
      </c>
      <c r="C11" s="266" t="s">
        <v>1033</v>
      </c>
      <c r="D11" s="262" t="s">
        <v>820</v>
      </c>
      <c r="E11" s="263">
        <v>5</v>
      </c>
      <c r="F11" s="264"/>
      <c r="G11" s="265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176</v>
      </c>
      <c r="T11" s="230" t="s">
        <v>158</v>
      </c>
      <c r="U11" s="230">
        <v>0</v>
      </c>
      <c r="V11" s="230">
        <f>ROUND(E11*U11,2)</f>
        <v>0</v>
      </c>
      <c r="W11" s="230"/>
      <c r="X11" s="230" t="s">
        <v>167</v>
      </c>
      <c r="Y11" s="230" t="s">
        <v>160</v>
      </c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60">
        <v>3</v>
      </c>
      <c r="B12" s="261" t="s">
        <v>1054</v>
      </c>
      <c r="C12" s="266" t="s">
        <v>1055</v>
      </c>
      <c r="D12" s="262" t="s">
        <v>175</v>
      </c>
      <c r="E12" s="263">
        <v>3</v>
      </c>
      <c r="F12" s="264"/>
      <c r="G12" s="265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1.09E-3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176</v>
      </c>
      <c r="T12" s="230" t="s">
        <v>177</v>
      </c>
      <c r="U12" s="230">
        <v>1.94418</v>
      </c>
      <c r="V12" s="230">
        <f>ROUND(E12*U12,2)</f>
        <v>5.83</v>
      </c>
      <c r="W12" s="230"/>
      <c r="X12" s="230" t="s">
        <v>167</v>
      </c>
      <c r="Y12" s="230" t="s">
        <v>160</v>
      </c>
      <c r="Z12" s="210"/>
      <c r="AA12" s="210"/>
      <c r="AB12" s="210"/>
      <c r="AC12" s="210"/>
      <c r="AD12" s="210"/>
      <c r="AE12" s="210"/>
      <c r="AF12" s="210"/>
      <c r="AG12" s="210" t="s">
        <v>168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60">
        <v>4</v>
      </c>
      <c r="B13" s="261" t="s">
        <v>1056</v>
      </c>
      <c r="C13" s="266" t="s">
        <v>1057</v>
      </c>
      <c r="D13" s="262" t="s">
        <v>182</v>
      </c>
      <c r="E13" s="263">
        <v>48</v>
      </c>
      <c r="F13" s="264"/>
      <c r="G13" s="265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176</v>
      </c>
      <c r="T13" s="230" t="s">
        <v>177</v>
      </c>
      <c r="U13" s="230">
        <v>0</v>
      </c>
      <c r="V13" s="230">
        <f>ROUND(E13*U13,2)</f>
        <v>0</v>
      </c>
      <c r="W13" s="230"/>
      <c r="X13" s="230" t="s">
        <v>167</v>
      </c>
      <c r="Y13" s="230" t="s">
        <v>160</v>
      </c>
      <c r="Z13" s="210"/>
      <c r="AA13" s="210"/>
      <c r="AB13" s="210"/>
      <c r="AC13" s="210"/>
      <c r="AD13" s="210"/>
      <c r="AE13" s="210"/>
      <c r="AF13" s="210"/>
      <c r="AG13" s="210" t="s">
        <v>168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60">
        <v>5</v>
      </c>
      <c r="B14" s="261" t="s">
        <v>173</v>
      </c>
      <c r="C14" s="266" t="s">
        <v>174</v>
      </c>
      <c r="D14" s="262" t="s">
        <v>175</v>
      </c>
      <c r="E14" s="263">
        <v>1.4</v>
      </c>
      <c r="F14" s="264"/>
      <c r="G14" s="265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1.92</v>
      </c>
      <c r="O14" s="229">
        <f>ROUND(E14*N14,2)</f>
        <v>2.69</v>
      </c>
      <c r="P14" s="229">
        <v>0</v>
      </c>
      <c r="Q14" s="229">
        <f>ROUND(E14*P14,2)</f>
        <v>0</v>
      </c>
      <c r="R14" s="230"/>
      <c r="S14" s="230" t="s">
        <v>176</v>
      </c>
      <c r="T14" s="230" t="s">
        <v>177</v>
      </c>
      <c r="U14" s="230">
        <v>0.23272000000000001</v>
      </c>
      <c r="V14" s="230">
        <f>ROUND(E14*U14,2)</f>
        <v>0.33</v>
      </c>
      <c r="W14" s="230"/>
      <c r="X14" s="230" t="s">
        <v>167</v>
      </c>
      <c r="Y14" s="230" t="s">
        <v>160</v>
      </c>
      <c r="Z14" s="210"/>
      <c r="AA14" s="210"/>
      <c r="AB14" s="210"/>
      <c r="AC14" s="210"/>
      <c r="AD14" s="210"/>
      <c r="AE14" s="210"/>
      <c r="AF14" s="210"/>
      <c r="AG14" s="210" t="s">
        <v>168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60">
        <v>6</v>
      </c>
      <c r="B15" s="261" t="s">
        <v>1034</v>
      </c>
      <c r="C15" s="266" t="s">
        <v>1035</v>
      </c>
      <c r="D15" s="262" t="s">
        <v>820</v>
      </c>
      <c r="E15" s="263">
        <v>5</v>
      </c>
      <c r="F15" s="264"/>
      <c r="G15" s="265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176</v>
      </c>
      <c r="T15" s="230" t="s">
        <v>177</v>
      </c>
      <c r="U15" s="230">
        <v>0</v>
      </c>
      <c r="V15" s="230">
        <f>ROUND(E15*U15,2)</f>
        <v>0</v>
      </c>
      <c r="W15" s="230"/>
      <c r="X15" s="230" t="s">
        <v>167</v>
      </c>
      <c r="Y15" s="230" t="s">
        <v>160</v>
      </c>
      <c r="Z15" s="210"/>
      <c r="AA15" s="210"/>
      <c r="AB15" s="210"/>
      <c r="AC15" s="210"/>
      <c r="AD15" s="210"/>
      <c r="AE15" s="210"/>
      <c r="AF15" s="210"/>
      <c r="AG15" s="210" t="s">
        <v>168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4" t="s">
        <v>152</v>
      </c>
      <c r="B16" s="235" t="s">
        <v>90</v>
      </c>
      <c r="C16" s="248" t="s">
        <v>92</v>
      </c>
      <c r="D16" s="236"/>
      <c r="E16" s="237"/>
      <c r="F16" s="238"/>
      <c r="G16" s="239">
        <f>SUMIF(AG17:AG17,"&lt;&gt;NOR",G17:G17)</f>
        <v>0</v>
      </c>
      <c r="H16" s="233"/>
      <c r="I16" s="233">
        <f>SUM(I17:I17)</f>
        <v>0</v>
      </c>
      <c r="J16" s="233"/>
      <c r="K16" s="233">
        <f>SUM(K17:K17)</f>
        <v>0</v>
      </c>
      <c r="L16" s="233"/>
      <c r="M16" s="233">
        <f>SUM(M17:M17)</f>
        <v>0</v>
      </c>
      <c r="N16" s="232"/>
      <c r="O16" s="232">
        <f>SUM(O17:O17)</f>
        <v>4.05</v>
      </c>
      <c r="P16" s="232"/>
      <c r="Q16" s="232">
        <f>SUM(Q17:Q17)</f>
        <v>0</v>
      </c>
      <c r="R16" s="233"/>
      <c r="S16" s="233"/>
      <c r="T16" s="233"/>
      <c r="U16" s="233"/>
      <c r="V16" s="233">
        <f>SUM(V17:V17)</f>
        <v>12.02</v>
      </c>
      <c r="W16" s="233"/>
      <c r="X16" s="233"/>
      <c r="Y16" s="233"/>
      <c r="AG16" t="s">
        <v>153</v>
      </c>
    </row>
    <row r="17" spans="1:60" outlineLevel="1" x14ac:dyDescent="0.2">
      <c r="A17" s="260">
        <v>7</v>
      </c>
      <c r="B17" s="261" t="s">
        <v>1058</v>
      </c>
      <c r="C17" s="266" t="s">
        <v>1059</v>
      </c>
      <c r="D17" s="262" t="s">
        <v>175</v>
      </c>
      <c r="E17" s="263">
        <v>1.6</v>
      </c>
      <c r="F17" s="264"/>
      <c r="G17" s="265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2.53037</v>
      </c>
      <c r="O17" s="229">
        <f>ROUND(E17*N17,2)</f>
        <v>4.05</v>
      </c>
      <c r="P17" s="229">
        <v>0</v>
      </c>
      <c r="Q17" s="229">
        <f>ROUND(E17*P17,2)</f>
        <v>0</v>
      </c>
      <c r="R17" s="230"/>
      <c r="S17" s="230" t="s">
        <v>176</v>
      </c>
      <c r="T17" s="230" t="s">
        <v>177</v>
      </c>
      <c r="U17" s="230">
        <v>7.5136599999999998</v>
      </c>
      <c r="V17" s="230">
        <f>ROUND(E17*U17,2)</f>
        <v>12.02</v>
      </c>
      <c r="W17" s="230"/>
      <c r="X17" s="230" t="s">
        <v>167</v>
      </c>
      <c r="Y17" s="230" t="s">
        <v>160</v>
      </c>
      <c r="Z17" s="210"/>
      <c r="AA17" s="210"/>
      <c r="AB17" s="210"/>
      <c r="AC17" s="210"/>
      <c r="AD17" s="210"/>
      <c r="AE17" s="210"/>
      <c r="AF17" s="210"/>
      <c r="AG17" s="210" t="s">
        <v>168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34" t="s">
        <v>152</v>
      </c>
      <c r="B18" s="235" t="s">
        <v>115</v>
      </c>
      <c r="C18" s="248" t="s">
        <v>116</v>
      </c>
      <c r="D18" s="236"/>
      <c r="E18" s="237"/>
      <c r="F18" s="238"/>
      <c r="G18" s="239">
        <f>SUMIF(AG19:AG23,"&lt;&gt;NOR",G19:G23)</f>
        <v>0</v>
      </c>
      <c r="H18" s="233"/>
      <c r="I18" s="233">
        <f>SUM(I19:I23)</f>
        <v>0</v>
      </c>
      <c r="J18" s="233"/>
      <c r="K18" s="233">
        <f>SUM(K19:K23)</f>
        <v>0</v>
      </c>
      <c r="L18" s="233"/>
      <c r="M18" s="233">
        <f>SUM(M19:M23)</f>
        <v>0</v>
      </c>
      <c r="N18" s="232"/>
      <c r="O18" s="232">
        <f>SUM(O19:O23)</f>
        <v>0</v>
      </c>
      <c r="P18" s="232"/>
      <c r="Q18" s="232">
        <f>SUM(Q19:Q23)</f>
        <v>0</v>
      </c>
      <c r="R18" s="233"/>
      <c r="S18" s="233"/>
      <c r="T18" s="233"/>
      <c r="U18" s="233"/>
      <c r="V18" s="233">
        <f>SUM(V19:V23)</f>
        <v>0</v>
      </c>
      <c r="W18" s="233"/>
      <c r="X18" s="233"/>
      <c r="Y18" s="233"/>
      <c r="AG18" t="s">
        <v>153</v>
      </c>
    </row>
    <row r="19" spans="1:60" outlineLevel="1" x14ac:dyDescent="0.2">
      <c r="A19" s="260">
        <v>8</v>
      </c>
      <c r="B19" s="261" t="s">
        <v>1036</v>
      </c>
      <c r="C19" s="266" t="s">
        <v>1037</v>
      </c>
      <c r="D19" s="262" t="s">
        <v>195</v>
      </c>
      <c r="E19" s="263">
        <v>8</v>
      </c>
      <c r="F19" s="264"/>
      <c r="G19" s="265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176</v>
      </c>
      <c r="T19" s="230" t="s">
        <v>177</v>
      </c>
      <c r="U19" s="230">
        <v>0</v>
      </c>
      <c r="V19" s="230">
        <f>ROUND(E19*U19,2)</f>
        <v>0</v>
      </c>
      <c r="W19" s="230"/>
      <c r="X19" s="230" t="s">
        <v>167</v>
      </c>
      <c r="Y19" s="230" t="s">
        <v>160</v>
      </c>
      <c r="Z19" s="210"/>
      <c r="AA19" s="210"/>
      <c r="AB19" s="210"/>
      <c r="AC19" s="210"/>
      <c r="AD19" s="210"/>
      <c r="AE19" s="210"/>
      <c r="AF19" s="210"/>
      <c r="AG19" s="210" t="s">
        <v>168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60">
        <v>9</v>
      </c>
      <c r="B20" s="261" t="s">
        <v>1060</v>
      </c>
      <c r="C20" s="266" t="s">
        <v>1061</v>
      </c>
      <c r="D20" s="262" t="s">
        <v>195</v>
      </c>
      <c r="E20" s="263">
        <v>4</v>
      </c>
      <c r="F20" s="264"/>
      <c r="G20" s="265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176</v>
      </c>
      <c r="T20" s="230" t="s">
        <v>177</v>
      </c>
      <c r="U20" s="230">
        <v>0</v>
      </c>
      <c r="V20" s="230">
        <f>ROUND(E20*U20,2)</f>
        <v>0</v>
      </c>
      <c r="W20" s="230"/>
      <c r="X20" s="230" t="s">
        <v>167</v>
      </c>
      <c r="Y20" s="230" t="s">
        <v>160</v>
      </c>
      <c r="Z20" s="210"/>
      <c r="AA20" s="210"/>
      <c r="AB20" s="210"/>
      <c r="AC20" s="210"/>
      <c r="AD20" s="210"/>
      <c r="AE20" s="210"/>
      <c r="AF20" s="210"/>
      <c r="AG20" s="210" t="s">
        <v>168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60">
        <v>10</v>
      </c>
      <c r="B21" s="261" t="s">
        <v>1062</v>
      </c>
      <c r="C21" s="266" t="s">
        <v>1063</v>
      </c>
      <c r="D21" s="262" t="s">
        <v>202</v>
      </c>
      <c r="E21" s="263">
        <v>2</v>
      </c>
      <c r="F21" s="264"/>
      <c r="G21" s="265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176</v>
      </c>
      <c r="T21" s="230" t="s">
        <v>177</v>
      </c>
      <c r="U21" s="230">
        <v>0</v>
      </c>
      <c r="V21" s="230">
        <f>ROUND(E21*U21,2)</f>
        <v>0</v>
      </c>
      <c r="W21" s="230"/>
      <c r="X21" s="230" t="s">
        <v>167</v>
      </c>
      <c r="Y21" s="230" t="s">
        <v>160</v>
      </c>
      <c r="Z21" s="210"/>
      <c r="AA21" s="210"/>
      <c r="AB21" s="210"/>
      <c r="AC21" s="210"/>
      <c r="AD21" s="210"/>
      <c r="AE21" s="210"/>
      <c r="AF21" s="210"/>
      <c r="AG21" s="210" t="s">
        <v>168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1" x14ac:dyDescent="0.2">
      <c r="A22" s="260">
        <v>11</v>
      </c>
      <c r="B22" s="261" t="s">
        <v>200</v>
      </c>
      <c r="C22" s="266" t="s">
        <v>201</v>
      </c>
      <c r="D22" s="262" t="s">
        <v>202</v>
      </c>
      <c r="E22" s="263">
        <v>1</v>
      </c>
      <c r="F22" s="264"/>
      <c r="G22" s="265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176</v>
      </c>
      <c r="T22" s="230" t="s">
        <v>177</v>
      </c>
      <c r="U22" s="230">
        <v>0</v>
      </c>
      <c r="V22" s="230">
        <f>ROUND(E22*U22,2)</f>
        <v>0</v>
      </c>
      <c r="W22" s="230"/>
      <c r="X22" s="230" t="s">
        <v>167</v>
      </c>
      <c r="Y22" s="230" t="s">
        <v>160</v>
      </c>
      <c r="Z22" s="210"/>
      <c r="AA22" s="210"/>
      <c r="AB22" s="210"/>
      <c r="AC22" s="210"/>
      <c r="AD22" s="210"/>
      <c r="AE22" s="210"/>
      <c r="AF22" s="210"/>
      <c r="AG22" s="210" t="s">
        <v>168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60">
        <v>12</v>
      </c>
      <c r="B23" s="261" t="s">
        <v>1048</v>
      </c>
      <c r="C23" s="266" t="s">
        <v>1049</v>
      </c>
      <c r="D23" s="262" t="s">
        <v>217</v>
      </c>
      <c r="E23" s="263">
        <v>16</v>
      </c>
      <c r="F23" s="264"/>
      <c r="G23" s="265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176</v>
      </c>
      <c r="T23" s="230" t="s">
        <v>177</v>
      </c>
      <c r="U23" s="230">
        <v>0</v>
      </c>
      <c r="V23" s="230">
        <f>ROUND(E23*U23,2)</f>
        <v>0</v>
      </c>
      <c r="W23" s="230"/>
      <c r="X23" s="230" t="s">
        <v>167</v>
      </c>
      <c r="Y23" s="230" t="s">
        <v>160</v>
      </c>
      <c r="Z23" s="210"/>
      <c r="AA23" s="210"/>
      <c r="AB23" s="210"/>
      <c r="AC23" s="210"/>
      <c r="AD23" s="210"/>
      <c r="AE23" s="210"/>
      <c r="AF23" s="210"/>
      <c r="AG23" s="210" t="s">
        <v>168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34" t="s">
        <v>152</v>
      </c>
      <c r="B24" s="235" t="s">
        <v>119</v>
      </c>
      <c r="C24" s="248" t="s">
        <v>120</v>
      </c>
      <c r="D24" s="236"/>
      <c r="E24" s="237"/>
      <c r="F24" s="238"/>
      <c r="G24" s="239">
        <f>SUMIF(AG25:AG36,"&lt;&gt;NOR",G25:G36)</f>
        <v>0</v>
      </c>
      <c r="H24" s="233"/>
      <c r="I24" s="233">
        <f>SUM(I25:I36)</f>
        <v>0</v>
      </c>
      <c r="J24" s="233"/>
      <c r="K24" s="233">
        <f>SUM(K25:K36)</f>
        <v>0</v>
      </c>
      <c r="L24" s="233"/>
      <c r="M24" s="233">
        <f>SUM(M25:M36)</f>
        <v>0</v>
      </c>
      <c r="N24" s="232"/>
      <c r="O24" s="232">
        <f>SUM(O25:O36)</f>
        <v>0</v>
      </c>
      <c r="P24" s="232"/>
      <c r="Q24" s="232">
        <f>SUM(Q25:Q36)</f>
        <v>0</v>
      </c>
      <c r="R24" s="233"/>
      <c r="S24" s="233"/>
      <c r="T24" s="233"/>
      <c r="U24" s="233"/>
      <c r="V24" s="233">
        <f>SUM(V25:V36)</f>
        <v>0</v>
      </c>
      <c r="W24" s="233"/>
      <c r="X24" s="233"/>
      <c r="Y24" s="233"/>
      <c r="AG24" t="s">
        <v>153</v>
      </c>
    </row>
    <row r="25" spans="1:60" ht="22.5" outlineLevel="1" x14ac:dyDescent="0.2">
      <c r="A25" s="260">
        <v>13</v>
      </c>
      <c r="B25" s="261" t="s">
        <v>1064</v>
      </c>
      <c r="C25" s="266" t="s">
        <v>1065</v>
      </c>
      <c r="D25" s="262" t="s">
        <v>195</v>
      </c>
      <c r="E25" s="263">
        <v>1</v>
      </c>
      <c r="F25" s="264"/>
      <c r="G25" s="265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176</v>
      </c>
      <c r="T25" s="230" t="s">
        <v>177</v>
      </c>
      <c r="U25" s="230">
        <v>0</v>
      </c>
      <c r="V25" s="230">
        <f>ROUND(E25*U25,2)</f>
        <v>0</v>
      </c>
      <c r="W25" s="230"/>
      <c r="X25" s="230" t="s">
        <v>167</v>
      </c>
      <c r="Y25" s="230" t="s">
        <v>1066</v>
      </c>
      <c r="Z25" s="210"/>
      <c r="AA25" s="210"/>
      <c r="AB25" s="210"/>
      <c r="AC25" s="210"/>
      <c r="AD25" s="210"/>
      <c r="AE25" s="210"/>
      <c r="AF25" s="210"/>
      <c r="AG25" s="210" t="s">
        <v>168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60">
        <v>14</v>
      </c>
      <c r="B26" s="261" t="s">
        <v>1067</v>
      </c>
      <c r="C26" s="266" t="s">
        <v>1068</v>
      </c>
      <c r="D26" s="262" t="s">
        <v>202</v>
      </c>
      <c r="E26" s="263">
        <v>2</v>
      </c>
      <c r="F26" s="264"/>
      <c r="G26" s="265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176</v>
      </c>
      <c r="T26" s="230" t="s">
        <v>177</v>
      </c>
      <c r="U26" s="230">
        <v>0</v>
      </c>
      <c r="V26" s="230">
        <f>ROUND(E26*U26,2)</f>
        <v>0</v>
      </c>
      <c r="W26" s="230"/>
      <c r="X26" s="230" t="s">
        <v>167</v>
      </c>
      <c r="Y26" s="230" t="s">
        <v>160</v>
      </c>
      <c r="Z26" s="210"/>
      <c r="AA26" s="210"/>
      <c r="AB26" s="210"/>
      <c r="AC26" s="210"/>
      <c r="AD26" s="210"/>
      <c r="AE26" s="210"/>
      <c r="AF26" s="210"/>
      <c r="AG26" s="210" t="s">
        <v>168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60">
        <v>15</v>
      </c>
      <c r="B27" s="261" t="s">
        <v>1069</v>
      </c>
      <c r="C27" s="266" t="s">
        <v>1070</v>
      </c>
      <c r="D27" s="262" t="s">
        <v>202</v>
      </c>
      <c r="E27" s="263">
        <v>2</v>
      </c>
      <c r="F27" s="264"/>
      <c r="G27" s="265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176</v>
      </c>
      <c r="T27" s="230" t="s">
        <v>177</v>
      </c>
      <c r="U27" s="230">
        <v>0</v>
      </c>
      <c r="V27" s="230">
        <f>ROUND(E27*U27,2)</f>
        <v>0</v>
      </c>
      <c r="W27" s="230"/>
      <c r="X27" s="230" t="s">
        <v>167</v>
      </c>
      <c r="Y27" s="230" t="s">
        <v>160</v>
      </c>
      <c r="Z27" s="210"/>
      <c r="AA27" s="210"/>
      <c r="AB27" s="210"/>
      <c r="AC27" s="210"/>
      <c r="AD27" s="210"/>
      <c r="AE27" s="210"/>
      <c r="AF27" s="210"/>
      <c r="AG27" s="210" t="s">
        <v>168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60">
        <v>16</v>
      </c>
      <c r="B28" s="261" t="s">
        <v>1071</v>
      </c>
      <c r="C28" s="266" t="s">
        <v>1072</v>
      </c>
      <c r="D28" s="262" t="s">
        <v>195</v>
      </c>
      <c r="E28" s="263">
        <v>20</v>
      </c>
      <c r="F28" s="264"/>
      <c r="G28" s="265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176</v>
      </c>
      <c r="T28" s="230" t="s">
        <v>177</v>
      </c>
      <c r="U28" s="230">
        <v>0</v>
      </c>
      <c r="V28" s="230">
        <f>ROUND(E28*U28,2)</f>
        <v>0</v>
      </c>
      <c r="W28" s="230"/>
      <c r="X28" s="230" t="s">
        <v>167</v>
      </c>
      <c r="Y28" s="230" t="s">
        <v>160</v>
      </c>
      <c r="Z28" s="210"/>
      <c r="AA28" s="210"/>
      <c r="AB28" s="210"/>
      <c r="AC28" s="210"/>
      <c r="AD28" s="210"/>
      <c r="AE28" s="210"/>
      <c r="AF28" s="210"/>
      <c r="AG28" s="210" t="s">
        <v>168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60">
        <v>17</v>
      </c>
      <c r="B29" s="261" t="s">
        <v>1073</v>
      </c>
      <c r="C29" s="266" t="s">
        <v>1074</v>
      </c>
      <c r="D29" s="262" t="s">
        <v>202</v>
      </c>
      <c r="E29" s="263">
        <v>4</v>
      </c>
      <c r="F29" s="264"/>
      <c r="G29" s="265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176</v>
      </c>
      <c r="T29" s="230" t="s">
        <v>177</v>
      </c>
      <c r="U29" s="230">
        <v>0</v>
      </c>
      <c r="V29" s="230">
        <f>ROUND(E29*U29,2)</f>
        <v>0</v>
      </c>
      <c r="W29" s="230"/>
      <c r="X29" s="230" t="s">
        <v>167</v>
      </c>
      <c r="Y29" s="230" t="s">
        <v>160</v>
      </c>
      <c r="Z29" s="210"/>
      <c r="AA29" s="210"/>
      <c r="AB29" s="210"/>
      <c r="AC29" s="210"/>
      <c r="AD29" s="210"/>
      <c r="AE29" s="210"/>
      <c r="AF29" s="210"/>
      <c r="AG29" s="210" t="s">
        <v>168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60">
        <v>18</v>
      </c>
      <c r="B30" s="261" t="s">
        <v>207</v>
      </c>
      <c r="C30" s="266" t="s">
        <v>208</v>
      </c>
      <c r="D30" s="262" t="s">
        <v>202</v>
      </c>
      <c r="E30" s="263">
        <v>4</v>
      </c>
      <c r="F30" s="264"/>
      <c r="G30" s="265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176</v>
      </c>
      <c r="T30" s="230" t="s">
        <v>177</v>
      </c>
      <c r="U30" s="230">
        <v>0</v>
      </c>
      <c r="V30" s="230">
        <f>ROUND(E30*U30,2)</f>
        <v>0</v>
      </c>
      <c r="W30" s="230"/>
      <c r="X30" s="230" t="s">
        <v>167</v>
      </c>
      <c r="Y30" s="230" t="s">
        <v>160</v>
      </c>
      <c r="Z30" s="210"/>
      <c r="AA30" s="210"/>
      <c r="AB30" s="210"/>
      <c r="AC30" s="210"/>
      <c r="AD30" s="210"/>
      <c r="AE30" s="210"/>
      <c r="AF30" s="210"/>
      <c r="AG30" s="210" t="s">
        <v>168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60">
        <v>19</v>
      </c>
      <c r="B31" s="261" t="s">
        <v>1052</v>
      </c>
      <c r="C31" s="266" t="s">
        <v>1053</v>
      </c>
      <c r="D31" s="262" t="s">
        <v>202</v>
      </c>
      <c r="E31" s="263">
        <v>4</v>
      </c>
      <c r="F31" s="264"/>
      <c r="G31" s="265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176</v>
      </c>
      <c r="T31" s="230" t="s">
        <v>177</v>
      </c>
      <c r="U31" s="230">
        <v>0</v>
      </c>
      <c r="V31" s="230">
        <f>ROUND(E31*U31,2)</f>
        <v>0</v>
      </c>
      <c r="W31" s="230"/>
      <c r="X31" s="230" t="s">
        <v>167</v>
      </c>
      <c r="Y31" s="230" t="s">
        <v>160</v>
      </c>
      <c r="Z31" s="210"/>
      <c r="AA31" s="210"/>
      <c r="AB31" s="210"/>
      <c r="AC31" s="210"/>
      <c r="AD31" s="210"/>
      <c r="AE31" s="210"/>
      <c r="AF31" s="210"/>
      <c r="AG31" s="210" t="s">
        <v>168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60">
        <v>20</v>
      </c>
      <c r="B32" s="261" t="s">
        <v>1075</v>
      </c>
      <c r="C32" s="266" t="s">
        <v>1076</v>
      </c>
      <c r="D32" s="262" t="s">
        <v>202</v>
      </c>
      <c r="E32" s="263">
        <v>2</v>
      </c>
      <c r="F32" s="264"/>
      <c r="G32" s="265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176</v>
      </c>
      <c r="T32" s="230" t="s">
        <v>177</v>
      </c>
      <c r="U32" s="230">
        <v>0</v>
      </c>
      <c r="V32" s="230">
        <f>ROUND(E32*U32,2)</f>
        <v>0</v>
      </c>
      <c r="W32" s="230"/>
      <c r="X32" s="230" t="s">
        <v>167</v>
      </c>
      <c r="Y32" s="230" t="s">
        <v>160</v>
      </c>
      <c r="Z32" s="210"/>
      <c r="AA32" s="210"/>
      <c r="AB32" s="210"/>
      <c r="AC32" s="210"/>
      <c r="AD32" s="210"/>
      <c r="AE32" s="210"/>
      <c r="AF32" s="210"/>
      <c r="AG32" s="210" t="s">
        <v>168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60">
        <v>21</v>
      </c>
      <c r="B33" s="261" t="s">
        <v>1077</v>
      </c>
      <c r="C33" s="266" t="s">
        <v>1078</v>
      </c>
      <c r="D33" s="262" t="s">
        <v>202</v>
      </c>
      <c r="E33" s="263">
        <v>2</v>
      </c>
      <c r="F33" s="264"/>
      <c r="G33" s="265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176</v>
      </c>
      <c r="T33" s="230" t="s">
        <v>177</v>
      </c>
      <c r="U33" s="230">
        <v>0</v>
      </c>
      <c r="V33" s="230">
        <f>ROUND(E33*U33,2)</f>
        <v>0</v>
      </c>
      <c r="W33" s="230"/>
      <c r="X33" s="230" t="s">
        <v>167</v>
      </c>
      <c r="Y33" s="230" t="s">
        <v>160</v>
      </c>
      <c r="Z33" s="210"/>
      <c r="AA33" s="210"/>
      <c r="AB33" s="210"/>
      <c r="AC33" s="210"/>
      <c r="AD33" s="210"/>
      <c r="AE33" s="210"/>
      <c r="AF33" s="210"/>
      <c r="AG33" s="210" t="s">
        <v>168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60">
        <v>22</v>
      </c>
      <c r="B34" s="261" t="s">
        <v>1079</v>
      </c>
      <c r="C34" s="266" t="s">
        <v>1080</v>
      </c>
      <c r="D34" s="262" t="s">
        <v>202</v>
      </c>
      <c r="E34" s="263">
        <v>1</v>
      </c>
      <c r="F34" s="264"/>
      <c r="G34" s="265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176</v>
      </c>
      <c r="T34" s="230" t="s">
        <v>177</v>
      </c>
      <c r="U34" s="230">
        <v>0</v>
      </c>
      <c r="V34" s="230">
        <f>ROUND(E34*U34,2)</f>
        <v>0</v>
      </c>
      <c r="W34" s="230"/>
      <c r="X34" s="230" t="s">
        <v>167</v>
      </c>
      <c r="Y34" s="230" t="s">
        <v>160</v>
      </c>
      <c r="Z34" s="210"/>
      <c r="AA34" s="210"/>
      <c r="AB34" s="210"/>
      <c r="AC34" s="210"/>
      <c r="AD34" s="210"/>
      <c r="AE34" s="210"/>
      <c r="AF34" s="210"/>
      <c r="AG34" s="210" t="s">
        <v>168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60">
        <v>23</v>
      </c>
      <c r="B35" s="261" t="s">
        <v>215</v>
      </c>
      <c r="C35" s="266" t="s">
        <v>216</v>
      </c>
      <c r="D35" s="262" t="s">
        <v>217</v>
      </c>
      <c r="E35" s="263">
        <v>16</v>
      </c>
      <c r="F35" s="264"/>
      <c r="G35" s="265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176</v>
      </c>
      <c r="T35" s="230" t="s">
        <v>177</v>
      </c>
      <c r="U35" s="230">
        <v>0</v>
      </c>
      <c r="V35" s="230">
        <f>ROUND(E35*U35,2)</f>
        <v>0</v>
      </c>
      <c r="W35" s="230"/>
      <c r="X35" s="230" t="s">
        <v>167</v>
      </c>
      <c r="Y35" s="230" t="s">
        <v>160</v>
      </c>
      <c r="Z35" s="210"/>
      <c r="AA35" s="210"/>
      <c r="AB35" s="210"/>
      <c r="AC35" s="210"/>
      <c r="AD35" s="210"/>
      <c r="AE35" s="210"/>
      <c r="AF35" s="210"/>
      <c r="AG35" s="210" t="s">
        <v>168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60">
        <v>24</v>
      </c>
      <c r="B36" s="261" t="s">
        <v>1081</v>
      </c>
      <c r="C36" s="266" t="s">
        <v>1082</v>
      </c>
      <c r="D36" s="262" t="s">
        <v>202</v>
      </c>
      <c r="E36" s="263">
        <v>12</v>
      </c>
      <c r="F36" s="264"/>
      <c r="G36" s="265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176</v>
      </c>
      <c r="T36" s="230" t="s">
        <v>177</v>
      </c>
      <c r="U36" s="230">
        <v>0</v>
      </c>
      <c r="V36" s="230">
        <f>ROUND(E36*U36,2)</f>
        <v>0</v>
      </c>
      <c r="W36" s="230"/>
      <c r="X36" s="230" t="s">
        <v>167</v>
      </c>
      <c r="Y36" s="230" t="s">
        <v>160</v>
      </c>
      <c r="Z36" s="210"/>
      <c r="AA36" s="210"/>
      <c r="AB36" s="210"/>
      <c r="AC36" s="210"/>
      <c r="AD36" s="210"/>
      <c r="AE36" s="210"/>
      <c r="AF36" s="210"/>
      <c r="AG36" s="210" t="s">
        <v>168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34" t="s">
        <v>152</v>
      </c>
      <c r="B37" s="235" t="s">
        <v>104</v>
      </c>
      <c r="C37" s="248" t="s">
        <v>105</v>
      </c>
      <c r="D37" s="236"/>
      <c r="E37" s="237"/>
      <c r="F37" s="238"/>
      <c r="G37" s="239">
        <f>SUMIF(AG38:AG38,"&lt;&gt;NOR",G38:G38)</f>
        <v>0</v>
      </c>
      <c r="H37" s="233"/>
      <c r="I37" s="233">
        <f>SUM(I38:I38)</f>
        <v>0</v>
      </c>
      <c r="J37" s="233"/>
      <c r="K37" s="233">
        <f>SUM(K38:K38)</f>
        <v>0</v>
      </c>
      <c r="L37" s="233"/>
      <c r="M37" s="233">
        <f>SUM(M38:M38)</f>
        <v>0</v>
      </c>
      <c r="N37" s="232"/>
      <c r="O37" s="232">
        <f>SUM(O38:O38)</f>
        <v>0.06</v>
      </c>
      <c r="P37" s="232"/>
      <c r="Q37" s="232">
        <f>SUM(Q38:Q38)</f>
        <v>0</v>
      </c>
      <c r="R37" s="233"/>
      <c r="S37" s="233"/>
      <c r="T37" s="233"/>
      <c r="U37" s="233"/>
      <c r="V37" s="233">
        <f>SUM(V38:V38)</f>
        <v>0.52</v>
      </c>
      <c r="W37" s="233"/>
      <c r="X37" s="233"/>
      <c r="Y37" s="233"/>
      <c r="AG37" t="s">
        <v>153</v>
      </c>
    </row>
    <row r="38" spans="1:60" outlineLevel="1" x14ac:dyDescent="0.2">
      <c r="A38" s="241">
        <v>25</v>
      </c>
      <c r="B38" s="242" t="s">
        <v>1083</v>
      </c>
      <c r="C38" s="249" t="s">
        <v>1084</v>
      </c>
      <c r="D38" s="243" t="s">
        <v>195</v>
      </c>
      <c r="E38" s="244">
        <v>3</v>
      </c>
      <c r="F38" s="245"/>
      <c r="G38" s="246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2.0320000000000001E-2</v>
      </c>
      <c r="O38" s="229">
        <f>ROUND(E38*N38,2)</f>
        <v>0.06</v>
      </c>
      <c r="P38" s="229">
        <v>0</v>
      </c>
      <c r="Q38" s="229">
        <f>ROUND(E38*P38,2)</f>
        <v>0</v>
      </c>
      <c r="R38" s="230"/>
      <c r="S38" s="230" t="s">
        <v>176</v>
      </c>
      <c r="T38" s="230" t="s">
        <v>177</v>
      </c>
      <c r="U38" s="230">
        <v>0.17296</v>
      </c>
      <c r="V38" s="230">
        <f>ROUND(E38*U38,2)</f>
        <v>0.52</v>
      </c>
      <c r="W38" s="230"/>
      <c r="X38" s="230" t="s">
        <v>167</v>
      </c>
      <c r="Y38" s="230" t="s">
        <v>160</v>
      </c>
      <c r="Z38" s="210"/>
      <c r="AA38" s="210"/>
      <c r="AB38" s="210"/>
      <c r="AC38" s="210"/>
      <c r="AD38" s="210"/>
      <c r="AE38" s="210"/>
      <c r="AF38" s="210"/>
      <c r="AG38" s="210" t="s">
        <v>168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3"/>
      <c r="B39" s="4"/>
      <c r="C39" s="251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138</v>
      </c>
    </row>
    <row r="40" spans="1:60" x14ac:dyDescent="0.2">
      <c r="A40" s="213"/>
      <c r="B40" s="214" t="s">
        <v>31</v>
      </c>
      <c r="C40" s="252"/>
      <c r="D40" s="215"/>
      <c r="E40" s="216"/>
      <c r="F40" s="216"/>
      <c r="G40" s="240">
        <f>G8+G10+G16+G18+G24+G37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169</v>
      </c>
    </row>
    <row r="41" spans="1:60" x14ac:dyDescent="0.2">
      <c r="A41" s="3"/>
      <c r="B41" s="4"/>
      <c r="C41" s="251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3"/>
      <c r="B42" s="4"/>
      <c r="C42" s="251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17" t="s">
        <v>170</v>
      </c>
      <c r="B43" s="217"/>
      <c r="C43" s="25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18"/>
      <c r="B44" s="219"/>
      <c r="C44" s="254"/>
      <c r="D44" s="219"/>
      <c r="E44" s="219"/>
      <c r="F44" s="219"/>
      <c r="G44" s="22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171</v>
      </c>
    </row>
    <row r="45" spans="1:60" x14ac:dyDescent="0.2">
      <c r="A45" s="221"/>
      <c r="B45" s="222"/>
      <c r="C45" s="255"/>
      <c r="D45" s="222"/>
      <c r="E45" s="222"/>
      <c r="F45" s="222"/>
      <c r="G45" s="2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21"/>
      <c r="B46" s="222"/>
      <c r="C46" s="255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21"/>
      <c r="B47" s="222"/>
      <c r="C47" s="255"/>
      <c r="D47" s="222"/>
      <c r="E47" s="222"/>
      <c r="F47" s="222"/>
      <c r="G47" s="2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24"/>
      <c r="B48" s="225"/>
      <c r="C48" s="256"/>
      <c r="D48" s="225"/>
      <c r="E48" s="225"/>
      <c r="F48" s="225"/>
      <c r="G48" s="22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251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C50" s="257"/>
      <c r="D50" s="10"/>
      <c r="AG50" t="s">
        <v>172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43:C43"/>
    <mergeCell ref="A44:G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32CC-4CA6-47BC-9F2D-8770D435EE6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126</v>
      </c>
    </row>
    <row r="3" spans="1:60" ht="24.95" customHeight="1" x14ac:dyDescent="0.2">
      <c r="A3" s="196" t="s">
        <v>9</v>
      </c>
      <c r="B3" s="48" t="s">
        <v>75</v>
      </c>
      <c r="C3" s="199" t="s">
        <v>76</v>
      </c>
      <c r="D3" s="197"/>
      <c r="E3" s="197"/>
      <c r="F3" s="197"/>
      <c r="G3" s="198"/>
      <c r="AC3" s="174" t="s">
        <v>126</v>
      </c>
      <c r="AG3" t="s">
        <v>128</v>
      </c>
    </row>
    <row r="4" spans="1:60" ht="24.95" customHeight="1" x14ac:dyDescent="0.2">
      <c r="A4" s="200" t="s">
        <v>10</v>
      </c>
      <c r="B4" s="201" t="s">
        <v>60</v>
      </c>
      <c r="C4" s="202" t="s">
        <v>76</v>
      </c>
      <c r="D4" s="203"/>
      <c r="E4" s="203"/>
      <c r="F4" s="203"/>
      <c r="G4" s="204"/>
      <c r="AG4" t="s">
        <v>129</v>
      </c>
    </row>
    <row r="5" spans="1:60" x14ac:dyDescent="0.2">
      <c r="D5" s="10"/>
    </row>
    <row r="6" spans="1:60" ht="38.25" x14ac:dyDescent="0.2">
      <c r="A6" s="206" t="s">
        <v>130</v>
      </c>
      <c r="B6" s="208" t="s">
        <v>131</v>
      </c>
      <c r="C6" s="208" t="s">
        <v>132</v>
      </c>
      <c r="D6" s="207" t="s">
        <v>133</v>
      </c>
      <c r="E6" s="206" t="s">
        <v>134</v>
      </c>
      <c r="F6" s="205" t="s">
        <v>135</v>
      </c>
      <c r="G6" s="206" t="s">
        <v>31</v>
      </c>
      <c r="H6" s="209" t="s">
        <v>32</v>
      </c>
      <c r="I6" s="209" t="s">
        <v>136</v>
      </c>
      <c r="J6" s="209" t="s">
        <v>33</v>
      </c>
      <c r="K6" s="209" t="s">
        <v>137</v>
      </c>
      <c r="L6" s="209" t="s">
        <v>138</v>
      </c>
      <c r="M6" s="209" t="s">
        <v>139</v>
      </c>
      <c r="N6" s="209" t="s">
        <v>140</v>
      </c>
      <c r="O6" s="209" t="s">
        <v>141</v>
      </c>
      <c r="P6" s="209" t="s">
        <v>142</v>
      </c>
      <c r="Q6" s="209" t="s">
        <v>143</v>
      </c>
      <c r="R6" s="209" t="s">
        <v>144</v>
      </c>
      <c r="S6" s="209" t="s">
        <v>145</v>
      </c>
      <c r="T6" s="209" t="s">
        <v>146</v>
      </c>
      <c r="U6" s="209" t="s">
        <v>147</v>
      </c>
      <c r="V6" s="209" t="s">
        <v>148</v>
      </c>
      <c r="W6" s="209" t="s">
        <v>149</v>
      </c>
      <c r="X6" s="209" t="s">
        <v>150</v>
      </c>
      <c r="Y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152</v>
      </c>
      <c r="B8" s="235" t="s">
        <v>85</v>
      </c>
      <c r="C8" s="248" t="s">
        <v>86</v>
      </c>
      <c r="D8" s="236"/>
      <c r="E8" s="237"/>
      <c r="F8" s="238"/>
      <c r="G8" s="239">
        <f>SUMIF(AG9:AG10,"&lt;&gt;NOR",G9:G10)</f>
        <v>0</v>
      </c>
      <c r="H8" s="233"/>
      <c r="I8" s="233">
        <f>SUM(I9:I10)</f>
        <v>0</v>
      </c>
      <c r="J8" s="233"/>
      <c r="K8" s="233">
        <f>SUM(K9:K10)</f>
        <v>0</v>
      </c>
      <c r="L8" s="233"/>
      <c r="M8" s="233">
        <f>SUM(M9:M10)</f>
        <v>0</v>
      </c>
      <c r="N8" s="232"/>
      <c r="O8" s="232">
        <f>SUM(O9:O10)</f>
        <v>0</v>
      </c>
      <c r="P8" s="232"/>
      <c r="Q8" s="232">
        <f>SUM(Q9:Q10)</f>
        <v>0</v>
      </c>
      <c r="R8" s="233"/>
      <c r="S8" s="233"/>
      <c r="T8" s="233"/>
      <c r="U8" s="233"/>
      <c r="V8" s="233">
        <f>SUM(V9:V10)</f>
        <v>0</v>
      </c>
      <c r="W8" s="233"/>
      <c r="X8" s="233"/>
      <c r="Y8" s="233"/>
      <c r="AG8" t="s">
        <v>153</v>
      </c>
    </row>
    <row r="9" spans="1:60" ht="33.75" outlineLevel="1" x14ac:dyDescent="0.2">
      <c r="A9" s="260">
        <v>1</v>
      </c>
      <c r="B9" s="261" t="s">
        <v>1030</v>
      </c>
      <c r="C9" s="266" t="s">
        <v>1031</v>
      </c>
      <c r="D9" s="262" t="s">
        <v>461</v>
      </c>
      <c r="E9" s="263">
        <v>9.6</v>
      </c>
      <c r="F9" s="264"/>
      <c r="G9" s="265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176</v>
      </c>
      <c r="T9" s="230" t="s">
        <v>177</v>
      </c>
      <c r="U9" s="230">
        <v>0</v>
      </c>
      <c r="V9" s="230">
        <f>ROUND(E9*U9,2)</f>
        <v>0</v>
      </c>
      <c r="W9" s="230"/>
      <c r="X9" s="230" t="s">
        <v>167</v>
      </c>
      <c r="Y9" s="230" t="s">
        <v>160</v>
      </c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1" x14ac:dyDescent="0.2">
      <c r="A10" s="260">
        <v>2</v>
      </c>
      <c r="B10" s="261" t="s">
        <v>1085</v>
      </c>
      <c r="C10" s="266" t="s">
        <v>1086</v>
      </c>
      <c r="D10" s="262" t="s">
        <v>461</v>
      </c>
      <c r="E10" s="263">
        <v>0.5</v>
      </c>
      <c r="F10" s="264"/>
      <c r="G10" s="265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176</v>
      </c>
      <c r="T10" s="230" t="s">
        <v>177</v>
      </c>
      <c r="U10" s="230">
        <v>0</v>
      </c>
      <c r="V10" s="230">
        <f>ROUND(E10*U10,2)</f>
        <v>0</v>
      </c>
      <c r="W10" s="230"/>
      <c r="X10" s="230" t="s">
        <v>167</v>
      </c>
      <c r="Y10" s="230" t="s">
        <v>160</v>
      </c>
      <c r="Z10" s="210"/>
      <c r="AA10" s="210"/>
      <c r="AB10" s="210"/>
      <c r="AC10" s="210"/>
      <c r="AD10" s="210"/>
      <c r="AE10" s="210"/>
      <c r="AF10" s="210"/>
      <c r="AG10" s="210" t="s">
        <v>168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34" t="s">
        <v>152</v>
      </c>
      <c r="B11" s="235" t="s">
        <v>60</v>
      </c>
      <c r="C11" s="248" t="s">
        <v>87</v>
      </c>
      <c r="D11" s="236"/>
      <c r="E11" s="237"/>
      <c r="F11" s="238"/>
      <c r="G11" s="239">
        <f>SUMIF(AG12:AG14,"&lt;&gt;NOR",G12:G14)</f>
        <v>0</v>
      </c>
      <c r="H11" s="233"/>
      <c r="I11" s="233">
        <f>SUM(I12:I14)</f>
        <v>0</v>
      </c>
      <c r="J11" s="233"/>
      <c r="K11" s="233">
        <f>SUM(K12:K14)</f>
        <v>0</v>
      </c>
      <c r="L11" s="233"/>
      <c r="M11" s="233">
        <f>SUM(M12:M14)</f>
        <v>0</v>
      </c>
      <c r="N11" s="232"/>
      <c r="O11" s="232">
        <f>SUM(O12:O14)</f>
        <v>33.6</v>
      </c>
      <c r="P11" s="232"/>
      <c r="Q11" s="232">
        <f>SUM(Q12:Q14)</f>
        <v>0</v>
      </c>
      <c r="R11" s="233"/>
      <c r="S11" s="233"/>
      <c r="T11" s="233"/>
      <c r="U11" s="233"/>
      <c r="V11" s="233">
        <f>SUM(V12:V14)</f>
        <v>4.07</v>
      </c>
      <c r="W11" s="233"/>
      <c r="X11" s="233"/>
      <c r="Y11" s="233"/>
      <c r="AG11" t="s">
        <v>153</v>
      </c>
    </row>
    <row r="12" spans="1:60" outlineLevel="1" x14ac:dyDescent="0.2">
      <c r="A12" s="260">
        <v>3</v>
      </c>
      <c r="B12" s="261" t="s">
        <v>1032</v>
      </c>
      <c r="C12" s="266" t="s">
        <v>1033</v>
      </c>
      <c r="D12" s="262" t="s">
        <v>820</v>
      </c>
      <c r="E12" s="263">
        <v>65</v>
      </c>
      <c r="F12" s="264"/>
      <c r="G12" s="265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176</v>
      </c>
      <c r="T12" s="230" t="s">
        <v>158</v>
      </c>
      <c r="U12" s="230">
        <v>0</v>
      </c>
      <c r="V12" s="230">
        <f>ROUND(E12*U12,2)</f>
        <v>0</v>
      </c>
      <c r="W12" s="230"/>
      <c r="X12" s="230" t="s">
        <v>167</v>
      </c>
      <c r="Y12" s="230" t="s">
        <v>160</v>
      </c>
      <c r="Z12" s="210"/>
      <c r="AA12" s="210"/>
      <c r="AB12" s="210"/>
      <c r="AC12" s="210"/>
      <c r="AD12" s="210"/>
      <c r="AE12" s="210"/>
      <c r="AF12" s="210"/>
      <c r="AG12" s="210" t="s">
        <v>168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60">
        <v>4</v>
      </c>
      <c r="B13" s="261" t="s">
        <v>173</v>
      </c>
      <c r="C13" s="266" t="s">
        <v>174</v>
      </c>
      <c r="D13" s="262" t="s">
        <v>175</v>
      </c>
      <c r="E13" s="263">
        <v>17.5</v>
      </c>
      <c r="F13" s="264"/>
      <c r="G13" s="265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1.92</v>
      </c>
      <c r="O13" s="229">
        <f>ROUND(E13*N13,2)</f>
        <v>33.6</v>
      </c>
      <c r="P13" s="229">
        <v>0</v>
      </c>
      <c r="Q13" s="229">
        <f>ROUND(E13*P13,2)</f>
        <v>0</v>
      </c>
      <c r="R13" s="230"/>
      <c r="S13" s="230" t="s">
        <v>176</v>
      </c>
      <c r="T13" s="230" t="s">
        <v>177</v>
      </c>
      <c r="U13" s="230">
        <v>0.23272000000000001</v>
      </c>
      <c r="V13" s="230">
        <f>ROUND(E13*U13,2)</f>
        <v>4.07</v>
      </c>
      <c r="W13" s="230"/>
      <c r="X13" s="230" t="s">
        <v>167</v>
      </c>
      <c r="Y13" s="230" t="s">
        <v>160</v>
      </c>
      <c r="Z13" s="210"/>
      <c r="AA13" s="210"/>
      <c r="AB13" s="210"/>
      <c r="AC13" s="210"/>
      <c r="AD13" s="210"/>
      <c r="AE13" s="210"/>
      <c r="AF13" s="210"/>
      <c r="AG13" s="210" t="s">
        <v>168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60">
        <v>5</v>
      </c>
      <c r="B14" s="261" t="s">
        <v>1034</v>
      </c>
      <c r="C14" s="266" t="s">
        <v>1035</v>
      </c>
      <c r="D14" s="262" t="s">
        <v>820</v>
      </c>
      <c r="E14" s="263">
        <v>65</v>
      </c>
      <c r="F14" s="264"/>
      <c r="G14" s="265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176</v>
      </c>
      <c r="T14" s="230" t="s">
        <v>177</v>
      </c>
      <c r="U14" s="230">
        <v>0</v>
      </c>
      <c r="V14" s="230">
        <f>ROUND(E14*U14,2)</f>
        <v>0</v>
      </c>
      <c r="W14" s="230"/>
      <c r="X14" s="230" t="s">
        <v>167</v>
      </c>
      <c r="Y14" s="230" t="s">
        <v>160</v>
      </c>
      <c r="Z14" s="210"/>
      <c r="AA14" s="210"/>
      <c r="AB14" s="210"/>
      <c r="AC14" s="210"/>
      <c r="AD14" s="210"/>
      <c r="AE14" s="210"/>
      <c r="AF14" s="210"/>
      <c r="AG14" s="210" t="s">
        <v>168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4" t="s">
        <v>152</v>
      </c>
      <c r="B15" s="235" t="s">
        <v>88</v>
      </c>
      <c r="C15" s="248" t="s">
        <v>89</v>
      </c>
      <c r="D15" s="236"/>
      <c r="E15" s="237"/>
      <c r="F15" s="238"/>
      <c r="G15" s="239">
        <f>SUMIF(AG16:AG17,"&lt;&gt;NOR",G16:G17)</f>
        <v>0</v>
      </c>
      <c r="H15" s="233"/>
      <c r="I15" s="233">
        <f>SUM(I16:I17)</f>
        <v>0</v>
      </c>
      <c r="J15" s="233"/>
      <c r="K15" s="233">
        <f>SUM(K16:K17)</f>
        <v>0</v>
      </c>
      <c r="L15" s="233"/>
      <c r="M15" s="233">
        <f>SUM(M16:M17)</f>
        <v>0</v>
      </c>
      <c r="N15" s="232"/>
      <c r="O15" s="232">
        <f>SUM(O16:O17)</f>
        <v>0.02</v>
      </c>
      <c r="P15" s="232"/>
      <c r="Q15" s="232">
        <f>SUM(Q16:Q17)</f>
        <v>0</v>
      </c>
      <c r="R15" s="233"/>
      <c r="S15" s="233"/>
      <c r="T15" s="233"/>
      <c r="U15" s="233"/>
      <c r="V15" s="233">
        <f>SUM(V16:V17)</f>
        <v>15.24</v>
      </c>
      <c r="W15" s="233"/>
      <c r="X15" s="233"/>
      <c r="Y15" s="233"/>
      <c r="AG15" t="s">
        <v>153</v>
      </c>
    </row>
    <row r="16" spans="1:60" outlineLevel="1" x14ac:dyDescent="0.2">
      <c r="A16" s="260">
        <v>6</v>
      </c>
      <c r="B16" s="261" t="s">
        <v>178</v>
      </c>
      <c r="C16" s="266" t="s">
        <v>179</v>
      </c>
      <c r="D16" s="262" t="s">
        <v>175</v>
      </c>
      <c r="E16" s="263">
        <v>19.5</v>
      </c>
      <c r="F16" s="264"/>
      <c r="G16" s="265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1.24E-3</v>
      </c>
      <c r="O16" s="229">
        <f>ROUND(E16*N16,2)</f>
        <v>0.02</v>
      </c>
      <c r="P16" s="229">
        <v>0</v>
      </c>
      <c r="Q16" s="229">
        <f>ROUND(E16*P16,2)</f>
        <v>0</v>
      </c>
      <c r="R16" s="230"/>
      <c r="S16" s="230" t="s">
        <v>176</v>
      </c>
      <c r="T16" s="230" t="s">
        <v>177</v>
      </c>
      <c r="U16" s="230">
        <v>0.78154999999999997</v>
      </c>
      <c r="V16" s="230">
        <f>ROUND(E16*U16,2)</f>
        <v>15.24</v>
      </c>
      <c r="W16" s="230"/>
      <c r="X16" s="230" t="s">
        <v>167</v>
      </c>
      <c r="Y16" s="230" t="s">
        <v>160</v>
      </c>
      <c r="Z16" s="210"/>
      <c r="AA16" s="210"/>
      <c r="AB16" s="210"/>
      <c r="AC16" s="210"/>
      <c r="AD16" s="210"/>
      <c r="AE16" s="210"/>
      <c r="AF16" s="210"/>
      <c r="AG16" s="210" t="s">
        <v>168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60">
        <v>7</v>
      </c>
      <c r="B17" s="261" t="s">
        <v>180</v>
      </c>
      <c r="C17" s="266" t="s">
        <v>181</v>
      </c>
      <c r="D17" s="262" t="s">
        <v>182</v>
      </c>
      <c r="E17" s="263">
        <v>180</v>
      </c>
      <c r="F17" s="264"/>
      <c r="G17" s="265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176</v>
      </c>
      <c r="T17" s="230" t="s">
        <v>177</v>
      </c>
      <c r="U17" s="230">
        <v>0</v>
      </c>
      <c r="V17" s="230">
        <f>ROUND(E17*U17,2)</f>
        <v>0</v>
      </c>
      <c r="W17" s="230"/>
      <c r="X17" s="230" t="s">
        <v>167</v>
      </c>
      <c r="Y17" s="230" t="s">
        <v>160</v>
      </c>
      <c r="Z17" s="210"/>
      <c r="AA17" s="210"/>
      <c r="AB17" s="210"/>
      <c r="AC17" s="210"/>
      <c r="AD17" s="210"/>
      <c r="AE17" s="210"/>
      <c r="AF17" s="210"/>
      <c r="AG17" s="210" t="s">
        <v>168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34" t="s">
        <v>152</v>
      </c>
      <c r="B18" s="235" t="s">
        <v>98</v>
      </c>
      <c r="C18" s="248" t="s">
        <v>99</v>
      </c>
      <c r="D18" s="236"/>
      <c r="E18" s="237"/>
      <c r="F18" s="238"/>
      <c r="G18" s="239">
        <f>SUMIF(AG19:AG19,"&lt;&gt;NOR",G19:G19)</f>
        <v>0</v>
      </c>
      <c r="H18" s="233"/>
      <c r="I18" s="233">
        <f>SUM(I19:I19)</f>
        <v>0</v>
      </c>
      <c r="J18" s="233"/>
      <c r="K18" s="233">
        <f>SUM(K19:K19)</f>
        <v>0</v>
      </c>
      <c r="L18" s="233"/>
      <c r="M18" s="233">
        <f>SUM(M19:M19)</f>
        <v>0</v>
      </c>
      <c r="N18" s="232"/>
      <c r="O18" s="232">
        <f>SUM(O19:O19)</f>
        <v>4.7300000000000004</v>
      </c>
      <c r="P18" s="232"/>
      <c r="Q18" s="232">
        <f>SUM(Q19:Q19)</f>
        <v>0</v>
      </c>
      <c r="R18" s="233"/>
      <c r="S18" s="233"/>
      <c r="T18" s="233"/>
      <c r="U18" s="233"/>
      <c r="V18" s="233">
        <f>SUM(V19:V19)</f>
        <v>7.38</v>
      </c>
      <c r="W18" s="233"/>
      <c r="X18" s="233"/>
      <c r="Y18" s="233"/>
      <c r="AG18" t="s">
        <v>153</v>
      </c>
    </row>
    <row r="19" spans="1:60" ht="22.5" outlineLevel="1" x14ac:dyDescent="0.2">
      <c r="A19" s="260">
        <v>8</v>
      </c>
      <c r="B19" s="261" t="s">
        <v>183</v>
      </c>
      <c r="C19" s="266" t="s">
        <v>184</v>
      </c>
      <c r="D19" s="262" t="s">
        <v>175</v>
      </c>
      <c r="E19" s="263">
        <v>2.5</v>
      </c>
      <c r="F19" s="264"/>
      <c r="G19" s="265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1.8907700000000001</v>
      </c>
      <c r="O19" s="229">
        <f>ROUND(E19*N19,2)</f>
        <v>4.7300000000000004</v>
      </c>
      <c r="P19" s="229">
        <v>0</v>
      </c>
      <c r="Q19" s="229">
        <f>ROUND(E19*P19,2)</f>
        <v>0</v>
      </c>
      <c r="R19" s="230"/>
      <c r="S19" s="230" t="s">
        <v>176</v>
      </c>
      <c r="T19" s="230" t="s">
        <v>177</v>
      </c>
      <c r="U19" s="230">
        <v>2.9532799999999999</v>
      </c>
      <c r="V19" s="230">
        <f>ROUND(E19*U19,2)</f>
        <v>7.38</v>
      </c>
      <c r="W19" s="230"/>
      <c r="X19" s="230" t="s">
        <v>167</v>
      </c>
      <c r="Y19" s="230" t="s">
        <v>160</v>
      </c>
      <c r="Z19" s="210"/>
      <c r="AA19" s="210"/>
      <c r="AB19" s="210"/>
      <c r="AC19" s="210"/>
      <c r="AD19" s="210"/>
      <c r="AE19" s="210"/>
      <c r="AF19" s="210"/>
      <c r="AG19" s="210" t="s">
        <v>168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34" t="s">
        <v>152</v>
      </c>
      <c r="B20" s="235" t="s">
        <v>115</v>
      </c>
      <c r="C20" s="248" t="s">
        <v>116</v>
      </c>
      <c r="D20" s="236"/>
      <c r="E20" s="237"/>
      <c r="F20" s="238"/>
      <c r="G20" s="239">
        <f>SUMIF(AG21:AG28,"&lt;&gt;NOR",G21:G28)</f>
        <v>0</v>
      </c>
      <c r="H20" s="233"/>
      <c r="I20" s="233">
        <f>SUM(I21:I28)</f>
        <v>0</v>
      </c>
      <c r="J20" s="233"/>
      <c r="K20" s="233">
        <f>SUM(K21:K28)</f>
        <v>0</v>
      </c>
      <c r="L20" s="233"/>
      <c r="M20" s="233">
        <f>SUM(M21:M28)</f>
        <v>0</v>
      </c>
      <c r="N20" s="232"/>
      <c r="O20" s="232">
        <f>SUM(O21:O28)</f>
        <v>0</v>
      </c>
      <c r="P20" s="232"/>
      <c r="Q20" s="232">
        <f>SUM(Q21:Q28)</f>
        <v>0</v>
      </c>
      <c r="R20" s="233"/>
      <c r="S20" s="233"/>
      <c r="T20" s="233"/>
      <c r="U20" s="233"/>
      <c r="V20" s="233">
        <f>SUM(V21:V28)</f>
        <v>0</v>
      </c>
      <c r="W20" s="233"/>
      <c r="X20" s="233"/>
      <c r="Y20" s="233"/>
      <c r="AG20" t="s">
        <v>153</v>
      </c>
    </row>
    <row r="21" spans="1:60" outlineLevel="1" x14ac:dyDescent="0.2">
      <c r="A21" s="260">
        <v>9</v>
      </c>
      <c r="B21" s="261" t="s">
        <v>1036</v>
      </c>
      <c r="C21" s="266" t="s">
        <v>1037</v>
      </c>
      <c r="D21" s="262" t="s">
        <v>195</v>
      </c>
      <c r="E21" s="263">
        <v>55</v>
      </c>
      <c r="F21" s="264"/>
      <c r="G21" s="265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176</v>
      </c>
      <c r="T21" s="230" t="s">
        <v>177</v>
      </c>
      <c r="U21" s="230">
        <v>0</v>
      </c>
      <c r="V21" s="230">
        <f>ROUND(E21*U21,2)</f>
        <v>0</v>
      </c>
      <c r="W21" s="230"/>
      <c r="X21" s="230" t="s">
        <v>167</v>
      </c>
      <c r="Y21" s="230" t="s">
        <v>160</v>
      </c>
      <c r="Z21" s="210"/>
      <c r="AA21" s="210"/>
      <c r="AB21" s="210"/>
      <c r="AC21" s="210"/>
      <c r="AD21" s="210"/>
      <c r="AE21" s="210"/>
      <c r="AF21" s="210"/>
      <c r="AG21" s="210" t="s">
        <v>168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60">
        <v>10</v>
      </c>
      <c r="B22" s="261" t="s">
        <v>1038</v>
      </c>
      <c r="C22" s="266" t="s">
        <v>1039</v>
      </c>
      <c r="D22" s="262" t="s">
        <v>195</v>
      </c>
      <c r="E22" s="263">
        <v>15</v>
      </c>
      <c r="F22" s="264"/>
      <c r="G22" s="265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176</v>
      </c>
      <c r="T22" s="230" t="s">
        <v>177</v>
      </c>
      <c r="U22" s="230">
        <v>0</v>
      </c>
      <c r="V22" s="230">
        <f>ROUND(E22*U22,2)</f>
        <v>0</v>
      </c>
      <c r="W22" s="230"/>
      <c r="X22" s="230" t="s">
        <v>167</v>
      </c>
      <c r="Y22" s="230" t="s">
        <v>160</v>
      </c>
      <c r="Z22" s="210"/>
      <c r="AA22" s="210"/>
      <c r="AB22" s="210"/>
      <c r="AC22" s="210"/>
      <c r="AD22" s="210"/>
      <c r="AE22" s="210"/>
      <c r="AF22" s="210"/>
      <c r="AG22" s="210" t="s">
        <v>168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60">
        <v>11</v>
      </c>
      <c r="B23" s="261" t="s">
        <v>193</v>
      </c>
      <c r="C23" s="266" t="s">
        <v>194</v>
      </c>
      <c r="D23" s="262" t="s">
        <v>195</v>
      </c>
      <c r="E23" s="263">
        <v>35</v>
      </c>
      <c r="F23" s="264"/>
      <c r="G23" s="265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176</v>
      </c>
      <c r="T23" s="230" t="s">
        <v>177</v>
      </c>
      <c r="U23" s="230">
        <v>0</v>
      </c>
      <c r="V23" s="230">
        <f>ROUND(E23*U23,2)</f>
        <v>0</v>
      </c>
      <c r="W23" s="230"/>
      <c r="X23" s="230" t="s">
        <v>167</v>
      </c>
      <c r="Y23" s="230" t="s">
        <v>160</v>
      </c>
      <c r="Z23" s="210"/>
      <c r="AA23" s="210"/>
      <c r="AB23" s="210"/>
      <c r="AC23" s="210"/>
      <c r="AD23" s="210"/>
      <c r="AE23" s="210"/>
      <c r="AF23" s="210"/>
      <c r="AG23" s="210" t="s">
        <v>168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60">
        <v>12</v>
      </c>
      <c r="B24" s="261" t="s">
        <v>1040</v>
      </c>
      <c r="C24" s="266" t="s">
        <v>1041</v>
      </c>
      <c r="D24" s="262" t="s">
        <v>202</v>
      </c>
      <c r="E24" s="263">
        <v>2</v>
      </c>
      <c r="F24" s="264"/>
      <c r="G24" s="265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176</v>
      </c>
      <c r="T24" s="230" t="s">
        <v>177</v>
      </c>
      <c r="U24" s="230">
        <v>0</v>
      </c>
      <c r="V24" s="230">
        <f>ROUND(E24*U24,2)</f>
        <v>0</v>
      </c>
      <c r="W24" s="230"/>
      <c r="X24" s="230" t="s">
        <v>167</v>
      </c>
      <c r="Y24" s="230" t="s">
        <v>160</v>
      </c>
      <c r="Z24" s="210"/>
      <c r="AA24" s="210"/>
      <c r="AB24" s="210"/>
      <c r="AC24" s="210"/>
      <c r="AD24" s="210"/>
      <c r="AE24" s="210"/>
      <c r="AF24" s="210"/>
      <c r="AG24" s="210" t="s">
        <v>168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60">
        <v>13</v>
      </c>
      <c r="B25" s="261" t="s">
        <v>209</v>
      </c>
      <c r="C25" s="266" t="s">
        <v>210</v>
      </c>
      <c r="D25" s="262" t="s">
        <v>202</v>
      </c>
      <c r="E25" s="263">
        <v>2</v>
      </c>
      <c r="F25" s="264"/>
      <c r="G25" s="265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176</v>
      </c>
      <c r="T25" s="230" t="s">
        <v>177</v>
      </c>
      <c r="U25" s="230">
        <v>0</v>
      </c>
      <c r="V25" s="230">
        <f>ROUND(E25*U25,2)</f>
        <v>0</v>
      </c>
      <c r="W25" s="230"/>
      <c r="X25" s="230" t="s">
        <v>167</v>
      </c>
      <c r="Y25" s="230" t="s">
        <v>160</v>
      </c>
      <c r="Z25" s="210"/>
      <c r="AA25" s="210"/>
      <c r="AB25" s="210"/>
      <c r="AC25" s="210"/>
      <c r="AD25" s="210"/>
      <c r="AE25" s="210"/>
      <c r="AF25" s="210"/>
      <c r="AG25" s="210" t="s">
        <v>168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60">
        <v>14</v>
      </c>
      <c r="B26" s="261" t="s">
        <v>1087</v>
      </c>
      <c r="C26" s="266" t="s">
        <v>1088</v>
      </c>
      <c r="D26" s="262" t="s">
        <v>195</v>
      </c>
      <c r="E26" s="263">
        <v>110</v>
      </c>
      <c r="F26" s="264"/>
      <c r="G26" s="265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176</v>
      </c>
      <c r="T26" s="230" t="s">
        <v>177</v>
      </c>
      <c r="U26" s="230">
        <v>0</v>
      </c>
      <c r="V26" s="230">
        <f>ROUND(E26*U26,2)</f>
        <v>0</v>
      </c>
      <c r="W26" s="230"/>
      <c r="X26" s="230" t="s">
        <v>167</v>
      </c>
      <c r="Y26" s="230" t="s">
        <v>160</v>
      </c>
      <c r="Z26" s="210"/>
      <c r="AA26" s="210"/>
      <c r="AB26" s="210"/>
      <c r="AC26" s="210"/>
      <c r="AD26" s="210"/>
      <c r="AE26" s="210"/>
      <c r="AF26" s="210"/>
      <c r="AG26" s="210" t="s">
        <v>168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1" x14ac:dyDescent="0.2">
      <c r="A27" s="260">
        <v>15</v>
      </c>
      <c r="B27" s="261" t="s">
        <v>200</v>
      </c>
      <c r="C27" s="266" t="s">
        <v>201</v>
      </c>
      <c r="D27" s="262" t="s">
        <v>202</v>
      </c>
      <c r="E27" s="263">
        <v>1</v>
      </c>
      <c r="F27" s="264"/>
      <c r="G27" s="265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176</v>
      </c>
      <c r="T27" s="230" t="s">
        <v>177</v>
      </c>
      <c r="U27" s="230">
        <v>0</v>
      </c>
      <c r="V27" s="230">
        <f>ROUND(E27*U27,2)</f>
        <v>0</v>
      </c>
      <c r="W27" s="230"/>
      <c r="X27" s="230" t="s">
        <v>167</v>
      </c>
      <c r="Y27" s="230" t="s">
        <v>160</v>
      </c>
      <c r="Z27" s="210"/>
      <c r="AA27" s="210"/>
      <c r="AB27" s="210"/>
      <c r="AC27" s="210"/>
      <c r="AD27" s="210"/>
      <c r="AE27" s="210"/>
      <c r="AF27" s="210"/>
      <c r="AG27" s="210" t="s">
        <v>168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60">
        <v>16</v>
      </c>
      <c r="B28" s="261" t="s">
        <v>1048</v>
      </c>
      <c r="C28" s="266" t="s">
        <v>1049</v>
      </c>
      <c r="D28" s="262" t="s">
        <v>217</v>
      </c>
      <c r="E28" s="263">
        <v>16</v>
      </c>
      <c r="F28" s="264"/>
      <c r="G28" s="265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176</v>
      </c>
      <c r="T28" s="230" t="s">
        <v>177</v>
      </c>
      <c r="U28" s="230">
        <v>0</v>
      </c>
      <c r="V28" s="230">
        <f>ROUND(E28*U28,2)</f>
        <v>0</v>
      </c>
      <c r="W28" s="230"/>
      <c r="X28" s="230" t="s">
        <v>167</v>
      </c>
      <c r="Y28" s="230" t="s">
        <v>160</v>
      </c>
      <c r="Z28" s="210"/>
      <c r="AA28" s="210"/>
      <c r="AB28" s="210"/>
      <c r="AC28" s="210"/>
      <c r="AD28" s="210"/>
      <c r="AE28" s="210"/>
      <c r="AF28" s="210"/>
      <c r="AG28" s="210" t="s">
        <v>168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34" t="s">
        <v>152</v>
      </c>
      <c r="B29" s="235" t="s">
        <v>119</v>
      </c>
      <c r="C29" s="248" t="s">
        <v>120</v>
      </c>
      <c r="D29" s="236"/>
      <c r="E29" s="237"/>
      <c r="F29" s="238"/>
      <c r="G29" s="239">
        <f>SUMIF(AG30:AG38,"&lt;&gt;NOR",G30:G38)</f>
        <v>0</v>
      </c>
      <c r="H29" s="233"/>
      <c r="I29" s="233">
        <f>SUM(I30:I38)</f>
        <v>0</v>
      </c>
      <c r="J29" s="233"/>
      <c r="K29" s="233">
        <f>SUM(K30:K38)</f>
        <v>0</v>
      </c>
      <c r="L29" s="233"/>
      <c r="M29" s="233">
        <f>SUM(M30:M38)</f>
        <v>0</v>
      </c>
      <c r="N29" s="232"/>
      <c r="O29" s="232">
        <f>SUM(O30:O38)</f>
        <v>0</v>
      </c>
      <c r="P29" s="232"/>
      <c r="Q29" s="232">
        <f>SUM(Q30:Q38)</f>
        <v>0</v>
      </c>
      <c r="R29" s="233"/>
      <c r="S29" s="233"/>
      <c r="T29" s="233"/>
      <c r="U29" s="233"/>
      <c r="V29" s="233">
        <f>SUM(V30:V38)</f>
        <v>0</v>
      </c>
      <c r="W29" s="233"/>
      <c r="X29" s="233"/>
      <c r="Y29" s="233"/>
      <c r="AG29" t="s">
        <v>153</v>
      </c>
    </row>
    <row r="30" spans="1:60" outlineLevel="1" x14ac:dyDescent="0.2">
      <c r="A30" s="260">
        <v>17</v>
      </c>
      <c r="B30" s="261" t="s">
        <v>1089</v>
      </c>
      <c r="C30" s="266" t="s">
        <v>1090</v>
      </c>
      <c r="D30" s="262" t="s">
        <v>195</v>
      </c>
      <c r="E30" s="263">
        <v>35</v>
      </c>
      <c r="F30" s="264"/>
      <c r="G30" s="265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176</v>
      </c>
      <c r="T30" s="230" t="s">
        <v>177</v>
      </c>
      <c r="U30" s="230">
        <v>0</v>
      </c>
      <c r="V30" s="230">
        <f>ROUND(E30*U30,2)</f>
        <v>0</v>
      </c>
      <c r="W30" s="230"/>
      <c r="X30" s="230" t="s">
        <v>167</v>
      </c>
      <c r="Y30" s="230" t="s">
        <v>1066</v>
      </c>
      <c r="Z30" s="210"/>
      <c r="AA30" s="210"/>
      <c r="AB30" s="210"/>
      <c r="AC30" s="210"/>
      <c r="AD30" s="210"/>
      <c r="AE30" s="210"/>
      <c r="AF30" s="210"/>
      <c r="AG30" s="210" t="s">
        <v>168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60">
        <v>18</v>
      </c>
      <c r="B31" s="261" t="s">
        <v>1067</v>
      </c>
      <c r="C31" s="266" t="s">
        <v>1068</v>
      </c>
      <c r="D31" s="262" t="s">
        <v>202</v>
      </c>
      <c r="E31" s="263">
        <v>4</v>
      </c>
      <c r="F31" s="264"/>
      <c r="G31" s="265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176</v>
      </c>
      <c r="T31" s="230" t="s">
        <v>177</v>
      </c>
      <c r="U31" s="230">
        <v>0</v>
      </c>
      <c r="V31" s="230">
        <f>ROUND(E31*U31,2)</f>
        <v>0</v>
      </c>
      <c r="W31" s="230"/>
      <c r="X31" s="230" t="s">
        <v>167</v>
      </c>
      <c r="Y31" s="230" t="s">
        <v>160</v>
      </c>
      <c r="Z31" s="210"/>
      <c r="AA31" s="210"/>
      <c r="AB31" s="210"/>
      <c r="AC31" s="210"/>
      <c r="AD31" s="210"/>
      <c r="AE31" s="210"/>
      <c r="AF31" s="210"/>
      <c r="AG31" s="210" t="s">
        <v>168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60">
        <v>19</v>
      </c>
      <c r="B32" s="261" t="s">
        <v>1050</v>
      </c>
      <c r="C32" s="266" t="s">
        <v>1051</v>
      </c>
      <c r="D32" s="262" t="s">
        <v>195</v>
      </c>
      <c r="E32" s="263">
        <v>130</v>
      </c>
      <c r="F32" s="264"/>
      <c r="G32" s="265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176</v>
      </c>
      <c r="T32" s="230" t="s">
        <v>177</v>
      </c>
      <c r="U32" s="230">
        <v>0</v>
      </c>
      <c r="V32" s="230">
        <f>ROUND(E32*U32,2)</f>
        <v>0</v>
      </c>
      <c r="W32" s="230"/>
      <c r="X32" s="230" t="s">
        <v>167</v>
      </c>
      <c r="Y32" s="230" t="s">
        <v>160</v>
      </c>
      <c r="Z32" s="210"/>
      <c r="AA32" s="210"/>
      <c r="AB32" s="210"/>
      <c r="AC32" s="210"/>
      <c r="AD32" s="210"/>
      <c r="AE32" s="210"/>
      <c r="AF32" s="210"/>
      <c r="AG32" s="210" t="s">
        <v>168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60">
        <v>20</v>
      </c>
      <c r="B33" s="261" t="s">
        <v>207</v>
      </c>
      <c r="C33" s="266" t="s">
        <v>208</v>
      </c>
      <c r="D33" s="262" t="s">
        <v>202</v>
      </c>
      <c r="E33" s="263">
        <v>5</v>
      </c>
      <c r="F33" s="264"/>
      <c r="G33" s="265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176</v>
      </c>
      <c r="T33" s="230" t="s">
        <v>177</v>
      </c>
      <c r="U33" s="230">
        <v>0</v>
      </c>
      <c r="V33" s="230">
        <f>ROUND(E33*U33,2)</f>
        <v>0</v>
      </c>
      <c r="W33" s="230"/>
      <c r="X33" s="230" t="s">
        <v>167</v>
      </c>
      <c r="Y33" s="230" t="s">
        <v>160</v>
      </c>
      <c r="Z33" s="210"/>
      <c r="AA33" s="210"/>
      <c r="AB33" s="210"/>
      <c r="AC33" s="210"/>
      <c r="AD33" s="210"/>
      <c r="AE33" s="210"/>
      <c r="AF33" s="210"/>
      <c r="AG33" s="210" t="s">
        <v>168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60">
        <v>21</v>
      </c>
      <c r="B34" s="261" t="s">
        <v>211</v>
      </c>
      <c r="C34" s="266" t="s">
        <v>212</v>
      </c>
      <c r="D34" s="262" t="s">
        <v>195</v>
      </c>
      <c r="E34" s="263">
        <v>130</v>
      </c>
      <c r="F34" s="264"/>
      <c r="G34" s="265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176</v>
      </c>
      <c r="T34" s="230" t="s">
        <v>177</v>
      </c>
      <c r="U34" s="230">
        <v>0</v>
      </c>
      <c r="V34" s="230">
        <f>ROUND(E34*U34,2)</f>
        <v>0</v>
      </c>
      <c r="W34" s="230"/>
      <c r="X34" s="230" t="s">
        <v>167</v>
      </c>
      <c r="Y34" s="230" t="s">
        <v>160</v>
      </c>
      <c r="Z34" s="210"/>
      <c r="AA34" s="210"/>
      <c r="AB34" s="210"/>
      <c r="AC34" s="210"/>
      <c r="AD34" s="210"/>
      <c r="AE34" s="210"/>
      <c r="AF34" s="210"/>
      <c r="AG34" s="210" t="s">
        <v>168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60">
        <v>22</v>
      </c>
      <c r="B35" s="261" t="s">
        <v>1052</v>
      </c>
      <c r="C35" s="266" t="s">
        <v>1053</v>
      </c>
      <c r="D35" s="262" t="s">
        <v>202</v>
      </c>
      <c r="E35" s="263">
        <v>5</v>
      </c>
      <c r="F35" s="264"/>
      <c r="G35" s="265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176</v>
      </c>
      <c r="T35" s="230" t="s">
        <v>177</v>
      </c>
      <c r="U35" s="230">
        <v>0</v>
      </c>
      <c r="V35" s="230">
        <f>ROUND(E35*U35,2)</f>
        <v>0</v>
      </c>
      <c r="W35" s="230"/>
      <c r="X35" s="230" t="s">
        <v>167</v>
      </c>
      <c r="Y35" s="230" t="s">
        <v>160</v>
      </c>
      <c r="Z35" s="210"/>
      <c r="AA35" s="210"/>
      <c r="AB35" s="210"/>
      <c r="AC35" s="210"/>
      <c r="AD35" s="210"/>
      <c r="AE35" s="210"/>
      <c r="AF35" s="210"/>
      <c r="AG35" s="210" t="s">
        <v>168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60">
        <v>23</v>
      </c>
      <c r="B36" s="261" t="s">
        <v>1091</v>
      </c>
      <c r="C36" s="266" t="s">
        <v>1092</v>
      </c>
      <c r="D36" s="262" t="s">
        <v>1093</v>
      </c>
      <c r="E36" s="263">
        <v>15</v>
      </c>
      <c r="F36" s="264"/>
      <c r="G36" s="265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176</v>
      </c>
      <c r="T36" s="230" t="s">
        <v>177</v>
      </c>
      <c r="U36" s="230">
        <v>0</v>
      </c>
      <c r="V36" s="230">
        <f>ROUND(E36*U36,2)</f>
        <v>0</v>
      </c>
      <c r="W36" s="230"/>
      <c r="X36" s="230" t="s">
        <v>167</v>
      </c>
      <c r="Y36" s="230" t="s">
        <v>160</v>
      </c>
      <c r="Z36" s="210"/>
      <c r="AA36" s="210"/>
      <c r="AB36" s="210"/>
      <c r="AC36" s="210"/>
      <c r="AD36" s="210"/>
      <c r="AE36" s="210"/>
      <c r="AF36" s="210"/>
      <c r="AG36" s="210" t="s">
        <v>168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60">
        <v>24</v>
      </c>
      <c r="B37" s="261" t="s">
        <v>213</v>
      </c>
      <c r="C37" s="266" t="s">
        <v>214</v>
      </c>
      <c r="D37" s="262" t="s">
        <v>202</v>
      </c>
      <c r="E37" s="263">
        <v>2</v>
      </c>
      <c r="F37" s="264"/>
      <c r="G37" s="265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176</v>
      </c>
      <c r="T37" s="230" t="s">
        <v>177</v>
      </c>
      <c r="U37" s="230">
        <v>0</v>
      </c>
      <c r="V37" s="230">
        <f>ROUND(E37*U37,2)</f>
        <v>0</v>
      </c>
      <c r="W37" s="230"/>
      <c r="X37" s="230" t="s">
        <v>167</v>
      </c>
      <c r="Y37" s="230" t="s">
        <v>160</v>
      </c>
      <c r="Z37" s="210"/>
      <c r="AA37" s="210"/>
      <c r="AB37" s="210"/>
      <c r="AC37" s="210"/>
      <c r="AD37" s="210"/>
      <c r="AE37" s="210"/>
      <c r="AF37" s="210"/>
      <c r="AG37" s="210" t="s">
        <v>168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1">
        <v>25</v>
      </c>
      <c r="B38" s="242" t="s">
        <v>215</v>
      </c>
      <c r="C38" s="249" t="s">
        <v>216</v>
      </c>
      <c r="D38" s="243" t="s">
        <v>217</v>
      </c>
      <c r="E38" s="244">
        <v>48</v>
      </c>
      <c r="F38" s="245"/>
      <c r="G38" s="246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176</v>
      </c>
      <c r="T38" s="230" t="s">
        <v>177</v>
      </c>
      <c r="U38" s="230">
        <v>0</v>
      </c>
      <c r="V38" s="230">
        <f>ROUND(E38*U38,2)</f>
        <v>0</v>
      </c>
      <c r="W38" s="230"/>
      <c r="X38" s="230" t="s">
        <v>167</v>
      </c>
      <c r="Y38" s="230" t="s">
        <v>160</v>
      </c>
      <c r="Z38" s="210"/>
      <c r="AA38" s="210"/>
      <c r="AB38" s="210"/>
      <c r="AC38" s="210"/>
      <c r="AD38" s="210"/>
      <c r="AE38" s="210"/>
      <c r="AF38" s="210"/>
      <c r="AG38" s="210" t="s">
        <v>168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3"/>
      <c r="B39" s="4"/>
      <c r="C39" s="251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138</v>
      </c>
    </row>
    <row r="40" spans="1:60" x14ac:dyDescent="0.2">
      <c r="A40" s="213"/>
      <c r="B40" s="214" t="s">
        <v>31</v>
      </c>
      <c r="C40" s="252"/>
      <c r="D40" s="215"/>
      <c r="E40" s="216"/>
      <c r="F40" s="216"/>
      <c r="G40" s="240">
        <f>G8+G11+G15+G18+G20+G29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169</v>
      </c>
    </row>
    <row r="41" spans="1:60" x14ac:dyDescent="0.2">
      <c r="A41" s="3"/>
      <c r="B41" s="4"/>
      <c r="C41" s="251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3"/>
      <c r="B42" s="4"/>
      <c r="C42" s="251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17" t="s">
        <v>170</v>
      </c>
      <c r="B43" s="217"/>
      <c r="C43" s="25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18"/>
      <c r="B44" s="219"/>
      <c r="C44" s="254"/>
      <c r="D44" s="219"/>
      <c r="E44" s="219"/>
      <c r="F44" s="219"/>
      <c r="G44" s="22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171</v>
      </c>
    </row>
    <row r="45" spans="1:60" x14ac:dyDescent="0.2">
      <c r="A45" s="221"/>
      <c r="B45" s="222"/>
      <c r="C45" s="255"/>
      <c r="D45" s="222"/>
      <c r="E45" s="222"/>
      <c r="F45" s="222"/>
      <c r="G45" s="2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21"/>
      <c r="B46" s="222"/>
      <c r="C46" s="255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21"/>
      <c r="B47" s="222"/>
      <c r="C47" s="255"/>
      <c r="D47" s="222"/>
      <c r="E47" s="222"/>
      <c r="F47" s="222"/>
      <c r="G47" s="2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24"/>
      <c r="B48" s="225"/>
      <c r="C48" s="256"/>
      <c r="D48" s="225"/>
      <c r="E48" s="225"/>
      <c r="F48" s="225"/>
      <c r="G48" s="22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251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C50" s="257"/>
      <c r="D50" s="10"/>
      <c r="AG50" t="s">
        <v>172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43:C43"/>
    <mergeCell ref="A44:G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6B258-9FA4-4A71-965F-3D2CCAEC4DB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126</v>
      </c>
    </row>
    <row r="3" spans="1:60" ht="24.95" customHeight="1" x14ac:dyDescent="0.2">
      <c r="A3" s="196" t="s">
        <v>9</v>
      </c>
      <c r="B3" s="48" t="s">
        <v>77</v>
      </c>
      <c r="C3" s="199" t="s">
        <v>78</v>
      </c>
      <c r="D3" s="197"/>
      <c r="E3" s="197"/>
      <c r="F3" s="197"/>
      <c r="G3" s="198"/>
      <c r="AC3" s="174" t="s">
        <v>126</v>
      </c>
      <c r="AG3" t="s">
        <v>128</v>
      </c>
    </row>
    <row r="4" spans="1:60" ht="24.95" customHeight="1" x14ac:dyDescent="0.2">
      <c r="A4" s="200" t="s">
        <v>10</v>
      </c>
      <c r="B4" s="201" t="s">
        <v>60</v>
      </c>
      <c r="C4" s="202" t="s">
        <v>78</v>
      </c>
      <c r="D4" s="203"/>
      <c r="E4" s="203"/>
      <c r="F4" s="203"/>
      <c r="G4" s="204"/>
      <c r="AG4" t="s">
        <v>129</v>
      </c>
    </row>
    <row r="5" spans="1:60" x14ac:dyDescent="0.2">
      <c r="D5" s="10"/>
    </row>
    <row r="6" spans="1:60" ht="38.25" x14ac:dyDescent="0.2">
      <c r="A6" s="206" t="s">
        <v>130</v>
      </c>
      <c r="B6" s="208" t="s">
        <v>131</v>
      </c>
      <c r="C6" s="208" t="s">
        <v>132</v>
      </c>
      <c r="D6" s="207" t="s">
        <v>133</v>
      </c>
      <c r="E6" s="206" t="s">
        <v>134</v>
      </c>
      <c r="F6" s="205" t="s">
        <v>135</v>
      </c>
      <c r="G6" s="206" t="s">
        <v>31</v>
      </c>
      <c r="H6" s="209" t="s">
        <v>32</v>
      </c>
      <c r="I6" s="209" t="s">
        <v>136</v>
      </c>
      <c r="J6" s="209" t="s">
        <v>33</v>
      </c>
      <c r="K6" s="209" t="s">
        <v>137</v>
      </c>
      <c r="L6" s="209" t="s">
        <v>138</v>
      </c>
      <c r="M6" s="209" t="s">
        <v>139</v>
      </c>
      <c r="N6" s="209" t="s">
        <v>140</v>
      </c>
      <c r="O6" s="209" t="s">
        <v>141</v>
      </c>
      <c r="P6" s="209" t="s">
        <v>142</v>
      </c>
      <c r="Q6" s="209" t="s">
        <v>143</v>
      </c>
      <c r="R6" s="209" t="s">
        <v>144</v>
      </c>
      <c r="S6" s="209" t="s">
        <v>145</v>
      </c>
      <c r="T6" s="209" t="s">
        <v>146</v>
      </c>
      <c r="U6" s="209" t="s">
        <v>147</v>
      </c>
      <c r="V6" s="209" t="s">
        <v>148</v>
      </c>
      <c r="W6" s="209" t="s">
        <v>149</v>
      </c>
      <c r="X6" s="209" t="s">
        <v>150</v>
      </c>
      <c r="Y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152</v>
      </c>
      <c r="B8" s="235" t="s">
        <v>85</v>
      </c>
      <c r="C8" s="248" t="s">
        <v>86</v>
      </c>
      <c r="D8" s="236"/>
      <c r="E8" s="237"/>
      <c r="F8" s="238"/>
      <c r="G8" s="239">
        <f>SUMIF(AG9:AG11,"&lt;&gt;NOR",G9:G11)</f>
        <v>0</v>
      </c>
      <c r="H8" s="233"/>
      <c r="I8" s="233">
        <f>SUM(I9:I11)</f>
        <v>0</v>
      </c>
      <c r="J8" s="233"/>
      <c r="K8" s="233">
        <f>SUM(K9:K11)</f>
        <v>0</v>
      </c>
      <c r="L8" s="233"/>
      <c r="M8" s="233">
        <f>SUM(M9:M11)</f>
        <v>0</v>
      </c>
      <c r="N8" s="232"/>
      <c r="O8" s="232">
        <f>SUM(O9:O11)</f>
        <v>0</v>
      </c>
      <c r="P8" s="232"/>
      <c r="Q8" s="232">
        <f>SUM(Q9:Q11)</f>
        <v>0</v>
      </c>
      <c r="R8" s="233"/>
      <c r="S8" s="233"/>
      <c r="T8" s="233"/>
      <c r="U8" s="233"/>
      <c r="V8" s="233">
        <f>SUM(V9:V11)</f>
        <v>0</v>
      </c>
      <c r="W8" s="233"/>
      <c r="X8" s="233"/>
      <c r="Y8" s="233"/>
      <c r="AG8" t="s">
        <v>153</v>
      </c>
    </row>
    <row r="9" spans="1:60" ht="33.75" outlineLevel="1" x14ac:dyDescent="0.2">
      <c r="A9" s="260">
        <v>1</v>
      </c>
      <c r="B9" s="261" t="s">
        <v>1030</v>
      </c>
      <c r="C9" s="266" t="s">
        <v>1031</v>
      </c>
      <c r="D9" s="262" t="s">
        <v>461</v>
      </c>
      <c r="E9" s="263">
        <v>14.7</v>
      </c>
      <c r="F9" s="264"/>
      <c r="G9" s="265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176</v>
      </c>
      <c r="T9" s="230" t="s">
        <v>177</v>
      </c>
      <c r="U9" s="230">
        <v>0</v>
      </c>
      <c r="V9" s="230">
        <f>ROUND(E9*U9,2)</f>
        <v>0</v>
      </c>
      <c r="W9" s="230"/>
      <c r="X9" s="230" t="s">
        <v>167</v>
      </c>
      <c r="Y9" s="230" t="s">
        <v>160</v>
      </c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1" x14ac:dyDescent="0.2">
      <c r="A10" s="260">
        <v>2</v>
      </c>
      <c r="B10" s="261" t="s">
        <v>1094</v>
      </c>
      <c r="C10" s="266" t="s">
        <v>1095</v>
      </c>
      <c r="D10" s="262" t="s">
        <v>461</v>
      </c>
      <c r="E10" s="263">
        <v>5.2</v>
      </c>
      <c r="F10" s="264"/>
      <c r="G10" s="265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176</v>
      </c>
      <c r="T10" s="230" t="s">
        <v>177</v>
      </c>
      <c r="U10" s="230">
        <v>0</v>
      </c>
      <c r="V10" s="230">
        <f>ROUND(E10*U10,2)</f>
        <v>0</v>
      </c>
      <c r="W10" s="230"/>
      <c r="X10" s="230" t="s">
        <v>167</v>
      </c>
      <c r="Y10" s="230" t="s">
        <v>160</v>
      </c>
      <c r="Z10" s="210"/>
      <c r="AA10" s="210"/>
      <c r="AB10" s="210"/>
      <c r="AC10" s="210"/>
      <c r="AD10" s="210"/>
      <c r="AE10" s="210"/>
      <c r="AF10" s="210"/>
      <c r="AG10" s="210" t="s">
        <v>168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60">
        <v>3</v>
      </c>
      <c r="B11" s="261" t="s">
        <v>1085</v>
      </c>
      <c r="C11" s="266" t="s">
        <v>1086</v>
      </c>
      <c r="D11" s="262" t="s">
        <v>461</v>
      </c>
      <c r="E11" s="263">
        <v>0.5</v>
      </c>
      <c r="F11" s="264"/>
      <c r="G11" s="265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176</v>
      </c>
      <c r="T11" s="230" t="s">
        <v>177</v>
      </c>
      <c r="U11" s="230">
        <v>0</v>
      </c>
      <c r="V11" s="230">
        <f>ROUND(E11*U11,2)</f>
        <v>0</v>
      </c>
      <c r="W11" s="230"/>
      <c r="X11" s="230" t="s">
        <v>167</v>
      </c>
      <c r="Y11" s="230" t="s">
        <v>160</v>
      </c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34" t="s">
        <v>152</v>
      </c>
      <c r="B12" s="235" t="s">
        <v>60</v>
      </c>
      <c r="C12" s="248" t="s">
        <v>87</v>
      </c>
      <c r="D12" s="236"/>
      <c r="E12" s="237"/>
      <c r="F12" s="238"/>
      <c r="G12" s="239">
        <f>SUMIF(AG13:AG17,"&lt;&gt;NOR",G13:G17)</f>
        <v>0</v>
      </c>
      <c r="H12" s="233"/>
      <c r="I12" s="233">
        <f>SUM(I13:I17)</f>
        <v>0</v>
      </c>
      <c r="J12" s="233"/>
      <c r="K12" s="233">
        <f>SUM(K13:K17)</f>
        <v>0</v>
      </c>
      <c r="L12" s="233"/>
      <c r="M12" s="233">
        <f>SUM(M13:M17)</f>
        <v>0</v>
      </c>
      <c r="N12" s="232"/>
      <c r="O12" s="232">
        <f>SUM(O13:O17)</f>
        <v>44.74</v>
      </c>
      <c r="P12" s="232"/>
      <c r="Q12" s="232">
        <f>SUM(Q13:Q17)</f>
        <v>0</v>
      </c>
      <c r="R12" s="233"/>
      <c r="S12" s="233"/>
      <c r="T12" s="233"/>
      <c r="U12" s="233"/>
      <c r="V12" s="233">
        <f>SUM(V13:V17)</f>
        <v>13.2</v>
      </c>
      <c r="W12" s="233"/>
      <c r="X12" s="233"/>
      <c r="Y12" s="233"/>
      <c r="AG12" t="s">
        <v>153</v>
      </c>
    </row>
    <row r="13" spans="1:60" outlineLevel="1" x14ac:dyDescent="0.2">
      <c r="A13" s="260">
        <v>4</v>
      </c>
      <c r="B13" s="261" t="s">
        <v>1032</v>
      </c>
      <c r="C13" s="266" t="s">
        <v>1033</v>
      </c>
      <c r="D13" s="262" t="s">
        <v>820</v>
      </c>
      <c r="E13" s="263">
        <v>80</v>
      </c>
      <c r="F13" s="264"/>
      <c r="G13" s="265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176</v>
      </c>
      <c r="T13" s="230" t="s">
        <v>158</v>
      </c>
      <c r="U13" s="230">
        <v>0</v>
      </c>
      <c r="V13" s="230">
        <f>ROUND(E13*U13,2)</f>
        <v>0</v>
      </c>
      <c r="W13" s="230"/>
      <c r="X13" s="230" t="s">
        <v>167</v>
      </c>
      <c r="Y13" s="230" t="s">
        <v>160</v>
      </c>
      <c r="Z13" s="210"/>
      <c r="AA13" s="210"/>
      <c r="AB13" s="210"/>
      <c r="AC13" s="210"/>
      <c r="AD13" s="210"/>
      <c r="AE13" s="210"/>
      <c r="AF13" s="210"/>
      <c r="AG13" s="210" t="s">
        <v>168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60">
        <v>5</v>
      </c>
      <c r="B14" s="261" t="s">
        <v>1054</v>
      </c>
      <c r="C14" s="266" t="s">
        <v>1055</v>
      </c>
      <c r="D14" s="262" t="s">
        <v>175</v>
      </c>
      <c r="E14" s="263">
        <v>4</v>
      </c>
      <c r="F14" s="264"/>
      <c r="G14" s="265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1.09E-3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176</v>
      </c>
      <c r="T14" s="230" t="s">
        <v>177</v>
      </c>
      <c r="U14" s="230">
        <v>1.94418</v>
      </c>
      <c r="V14" s="230">
        <f>ROUND(E14*U14,2)</f>
        <v>7.78</v>
      </c>
      <c r="W14" s="230"/>
      <c r="X14" s="230" t="s">
        <v>167</v>
      </c>
      <c r="Y14" s="230" t="s">
        <v>160</v>
      </c>
      <c r="Z14" s="210"/>
      <c r="AA14" s="210"/>
      <c r="AB14" s="210"/>
      <c r="AC14" s="210"/>
      <c r="AD14" s="210"/>
      <c r="AE14" s="210"/>
      <c r="AF14" s="210"/>
      <c r="AG14" s="210" t="s">
        <v>168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60">
        <v>6</v>
      </c>
      <c r="B15" s="261" t="s">
        <v>1056</v>
      </c>
      <c r="C15" s="266" t="s">
        <v>1057</v>
      </c>
      <c r="D15" s="262" t="s">
        <v>182</v>
      </c>
      <c r="E15" s="263">
        <v>60</v>
      </c>
      <c r="F15" s="264"/>
      <c r="G15" s="265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176</v>
      </c>
      <c r="T15" s="230" t="s">
        <v>177</v>
      </c>
      <c r="U15" s="230">
        <v>0</v>
      </c>
      <c r="V15" s="230">
        <f>ROUND(E15*U15,2)</f>
        <v>0</v>
      </c>
      <c r="W15" s="230"/>
      <c r="X15" s="230" t="s">
        <v>167</v>
      </c>
      <c r="Y15" s="230" t="s">
        <v>160</v>
      </c>
      <c r="Z15" s="210"/>
      <c r="AA15" s="210"/>
      <c r="AB15" s="210"/>
      <c r="AC15" s="210"/>
      <c r="AD15" s="210"/>
      <c r="AE15" s="210"/>
      <c r="AF15" s="210"/>
      <c r="AG15" s="210" t="s">
        <v>168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60">
        <v>7</v>
      </c>
      <c r="B16" s="261" t="s">
        <v>173</v>
      </c>
      <c r="C16" s="266" t="s">
        <v>174</v>
      </c>
      <c r="D16" s="262" t="s">
        <v>175</v>
      </c>
      <c r="E16" s="263">
        <v>23.3</v>
      </c>
      <c r="F16" s="264"/>
      <c r="G16" s="265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1.92</v>
      </c>
      <c r="O16" s="229">
        <f>ROUND(E16*N16,2)</f>
        <v>44.74</v>
      </c>
      <c r="P16" s="229">
        <v>0</v>
      </c>
      <c r="Q16" s="229">
        <f>ROUND(E16*P16,2)</f>
        <v>0</v>
      </c>
      <c r="R16" s="230"/>
      <c r="S16" s="230" t="s">
        <v>176</v>
      </c>
      <c r="T16" s="230" t="s">
        <v>177</v>
      </c>
      <c r="U16" s="230">
        <v>0.23272000000000001</v>
      </c>
      <c r="V16" s="230">
        <f>ROUND(E16*U16,2)</f>
        <v>5.42</v>
      </c>
      <c r="W16" s="230"/>
      <c r="X16" s="230" t="s">
        <v>167</v>
      </c>
      <c r="Y16" s="230" t="s">
        <v>160</v>
      </c>
      <c r="Z16" s="210"/>
      <c r="AA16" s="210"/>
      <c r="AB16" s="210"/>
      <c r="AC16" s="210"/>
      <c r="AD16" s="210"/>
      <c r="AE16" s="210"/>
      <c r="AF16" s="210"/>
      <c r="AG16" s="210" t="s">
        <v>168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60">
        <v>8</v>
      </c>
      <c r="B17" s="261" t="s">
        <v>1034</v>
      </c>
      <c r="C17" s="266" t="s">
        <v>1035</v>
      </c>
      <c r="D17" s="262" t="s">
        <v>820</v>
      </c>
      <c r="E17" s="263">
        <v>80</v>
      </c>
      <c r="F17" s="264"/>
      <c r="G17" s="265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176</v>
      </c>
      <c r="T17" s="230" t="s">
        <v>177</v>
      </c>
      <c r="U17" s="230">
        <v>0</v>
      </c>
      <c r="V17" s="230">
        <f>ROUND(E17*U17,2)</f>
        <v>0</v>
      </c>
      <c r="W17" s="230"/>
      <c r="X17" s="230" t="s">
        <v>167</v>
      </c>
      <c r="Y17" s="230" t="s">
        <v>160</v>
      </c>
      <c r="Z17" s="210"/>
      <c r="AA17" s="210"/>
      <c r="AB17" s="210"/>
      <c r="AC17" s="210"/>
      <c r="AD17" s="210"/>
      <c r="AE17" s="210"/>
      <c r="AF17" s="210"/>
      <c r="AG17" s="210" t="s">
        <v>168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34" t="s">
        <v>152</v>
      </c>
      <c r="B18" s="235" t="s">
        <v>88</v>
      </c>
      <c r="C18" s="248" t="s">
        <v>89</v>
      </c>
      <c r="D18" s="236"/>
      <c r="E18" s="237"/>
      <c r="F18" s="238"/>
      <c r="G18" s="239">
        <f>SUMIF(AG19:AG20,"&lt;&gt;NOR",G19:G20)</f>
        <v>0</v>
      </c>
      <c r="H18" s="233"/>
      <c r="I18" s="233">
        <f>SUM(I19:I20)</f>
        <v>0</v>
      </c>
      <c r="J18" s="233"/>
      <c r="K18" s="233">
        <f>SUM(K19:K20)</f>
        <v>0</v>
      </c>
      <c r="L18" s="233"/>
      <c r="M18" s="233">
        <f>SUM(M19:M20)</f>
        <v>0</v>
      </c>
      <c r="N18" s="232"/>
      <c r="O18" s="232">
        <f>SUM(O19:O20)</f>
        <v>0.03</v>
      </c>
      <c r="P18" s="232"/>
      <c r="Q18" s="232">
        <f>SUM(Q19:Q20)</f>
        <v>0</v>
      </c>
      <c r="R18" s="233"/>
      <c r="S18" s="233"/>
      <c r="T18" s="233"/>
      <c r="U18" s="233"/>
      <c r="V18" s="233">
        <f>SUM(V19:V20)</f>
        <v>18.760000000000002</v>
      </c>
      <c r="W18" s="233"/>
      <c r="X18" s="233"/>
      <c r="Y18" s="233"/>
      <c r="AG18" t="s">
        <v>153</v>
      </c>
    </row>
    <row r="19" spans="1:60" outlineLevel="1" x14ac:dyDescent="0.2">
      <c r="A19" s="260">
        <v>9</v>
      </c>
      <c r="B19" s="261" t="s">
        <v>178</v>
      </c>
      <c r="C19" s="266" t="s">
        <v>179</v>
      </c>
      <c r="D19" s="262" t="s">
        <v>175</v>
      </c>
      <c r="E19" s="263">
        <v>24</v>
      </c>
      <c r="F19" s="264"/>
      <c r="G19" s="265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1.24E-3</v>
      </c>
      <c r="O19" s="229">
        <f>ROUND(E19*N19,2)</f>
        <v>0.03</v>
      </c>
      <c r="P19" s="229">
        <v>0</v>
      </c>
      <c r="Q19" s="229">
        <f>ROUND(E19*P19,2)</f>
        <v>0</v>
      </c>
      <c r="R19" s="230"/>
      <c r="S19" s="230" t="s">
        <v>176</v>
      </c>
      <c r="T19" s="230" t="s">
        <v>177</v>
      </c>
      <c r="U19" s="230">
        <v>0.78154999999999997</v>
      </c>
      <c r="V19" s="230">
        <f>ROUND(E19*U19,2)</f>
        <v>18.760000000000002</v>
      </c>
      <c r="W19" s="230"/>
      <c r="X19" s="230" t="s">
        <v>167</v>
      </c>
      <c r="Y19" s="230" t="s">
        <v>160</v>
      </c>
      <c r="Z19" s="210"/>
      <c r="AA19" s="210"/>
      <c r="AB19" s="210"/>
      <c r="AC19" s="210"/>
      <c r="AD19" s="210"/>
      <c r="AE19" s="210"/>
      <c r="AF19" s="210"/>
      <c r="AG19" s="210" t="s">
        <v>168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60">
        <v>10</v>
      </c>
      <c r="B20" s="261" t="s">
        <v>180</v>
      </c>
      <c r="C20" s="266" t="s">
        <v>181</v>
      </c>
      <c r="D20" s="262" t="s">
        <v>182</v>
      </c>
      <c r="E20" s="263">
        <v>216</v>
      </c>
      <c r="F20" s="264"/>
      <c r="G20" s="265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176</v>
      </c>
      <c r="T20" s="230" t="s">
        <v>177</v>
      </c>
      <c r="U20" s="230">
        <v>0</v>
      </c>
      <c r="V20" s="230">
        <f>ROUND(E20*U20,2)</f>
        <v>0</v>
      </c>
      <c r="W20" s="230"/>
      <c r="X20" s="230" t="s">
        <v>167</v>
      </c>
      <c r="Y20" s="230" t="s">
        <v>160</v>
      </c>
      <c r="Z20" s="210"/>
      <c r="AA20" s="210"/>
      <c r="AB20" s="210"/>
      <c r="AC20" s="210"/>
      <c r="AD20" s="210"/>
      <c r="AE20" s="210"/>
      <c r="AF20" s="210"/>
      <c r="AG20" s="210" t="s">
        <v>168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4" t="s">
        <v>152</v>
      </c>
      <c r="B21" s="235" t="s">
        <v>90</v>
      </c>
      <c r="C21" s="248" t="s">
        <v>92</v>
      </c>
      <c r="D21" s="236"/>
      <c r="E21" s="237"/>
      <c r="F21" s="238"/>
      <c r="G21" s="239">
        <f>SUMIF(AG22:AG22,"&lt;&gt;NOR",G22:G22)</f>
        <v>0</v>
      </c>
      <c r="H21" s="233"/>
      <c r="I21" s="233">
        <f>SUM(I22:I22)</f>
        <v>0</v>
      </c>
      <c r="J21" s="233"/>
      <c r="K21" s="233">
        <f>SUM(K22:K22)</f>
        <v>0</v>
      </c>
      <c r="L21" s="233"/>
      <c r="M21" s="233">
        <f>SUM(M22:M22)</f>
        <v>0</v>
      </c>
      <c r="N21" s="232"/>
      <c r="O21" s="232">
        <f>SUM(O22:O22)</f>
        <v>5.0599999999999996</v>
      </c>
      <c r="P21" s="232"/>
      <c r="Q21" s="232">
        <f>SUM(Q22:Q22)</f>
        <v>0</v>
      </c>
      <c r="R21" s="233"/>
      <c r="S21" s="233"/>
      <c r="T21" s="233"/>
      <c r="U21" s="233"/>
      <c r="V21" s="233">
        <f>SUM(V22:V22)</f>
        <v>15.03</v>
      </c>
      <c r="W21" s="233"/>
      <c r="X21" s="233"/>
      <c r="Y21" s="233"/>
      <c r="AG21" t="s">
        <v>153</v>
      </c>
    </row>
    <row r="22" spans="1:60" outlineLevel="1" x14ac:dyDescent="0.2">
      <c r="A22" s="260">
        <v>11</v>
      </c>
      <c r="B22" s="261" t="s">
        <v>1058</v>
      </c>
      <c r="C22" s="266" t="s">
        <v>1059</v>
      </c>
      <c r="D22" s="262" t="s">
        <v>175</v>
      </c>
      <c r="E22" s="263">
        <v>2</v>
      </c>
      <c r="F22" s="264"/>
      <c r="G22" s="265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2.53037</v>
      </c>
      <c r="O22" s="229">
        <f>ROUND(E22*N22,2)</f>
        <v>5.0599999999999996</v>
      </c>
      <c r="P22" s="229">
        <v>0</v>
      </c>
      <c r="Q22" s="229">
        <f>ROUND(E22*P22,2)</f>
        <v>0</v>
      </c>
      <c r="R22" s="230"/>
      <c r="S22" s="230" t="s">
        <v>176</v>
      </c>
      <c r="T22" s="230" t="s">
        <v>177</v>
      </c>
      <c r="U22" s="230">
        <v>7.5136599999999998</v>
      </c>
      <c r="V22" s="230">
        <f>ROUND(E22*U22,2)</f>
        <v>15.03</v>
      </c>
      <c r="W22" s="230"/>
      <c r="X22" s="230" t="s">
        <v>167</v>
      </c>
      <c r="Y22" s="230" t="s">
        <v>160</v>
      </c>
      <c r="Z22" s="210"/>
      <c r="AA22" s="210"/>
      <c r="AB22" s="210"/>
      <c r="AC22" s="210"/>
      <c r="AD22" s="210"/>
      <c r="AE22" s="210"/>
      <c r="AF22" s="210"/>
      <c r="AG22" s="210" t="s">
        <v>168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34" t="s">
        <v>152</v>
      </c>
      <c r="B23" s="235" t="s">
        <v>98</v>
      </c>
      <c r="C23" s="248" t="s">
        <v>99</v>
      </c>
      <c r="D23" s="236"/>
      <c r="E23" s="237"/>
      <c r="F23" s="238"/>
      <c r="G23" s="239">
        <f>SUMIF(AG24:AG24,"&lt;&gt;NOR",G24:G24)</f>
        <v>0</v>
      </c>
      <c r="H23" s="233"/>
      <c r="I23" s="233">
        <f>SUM(I24:I24)</f>
        <v>0</v>
      </c>
      <c r="J23" s="233"/>
      <c r="K23" s="233">
        <f>SUM(K24:K24)</f>
        <v>0</v>
      </c>
      <c r="L23" s="233"/>
      <c r="M23" s="233">
        <f>SUM(M24:M24)</f>
        <v>0</v>
      </c>
      <c r="N23" s="232"/>
      <c r="O23" s="232">
        <f>SUM(O24:O24)</f>
        <v>5.67</v>
      </c>
      <c r="P23" s="232"/>
      <c r="Q23" s="232">
        <f>SUM(Q24:Q24)</f>
        <v>0</v>
      </c>
      <c r="R23" s="233"/>
      <c r="S23" s="233"/>
      <c r="T23" s="233"/>
      <c r="U23" s="233"/>
      <c r="V23" s="233">
        <f>SUM(V24:V24)</f>
        <v>8.86</v>
      </c>
      <c r="W23" s="233"/>
      <c r="X23" s="233"/>
      <c r="Y23" s="233"/>
      <c r="AG23" t="s">
        <v>153</v>
      </c>
    </row>
    <row r="24" spans="1:60" ht="22.5" outlineLevel="1" x14ac:dyDescent="0.2">
      <c r="A24" s="260">
        <v>12</v>
      </c>
      <c r="B24" s="261" t="s">
        <v>183</v>
      </c>
      <c r="C24" s="266" t="s">
        <v>184</v>
      </c>
      <c r="D24" s="262" t="s">
        <v>175</v>
      </c>
      <c r="E24" s="263">
        <v>3</v>
      </c>
      <c r="F24" s="264"/>
      <c r="G24" s="265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1.8907700000000001</v>
      </c>
      <c r="O24" s="229">
        <f>ROUND(E24*N24,2)</f>
        <v>5.67</v>
      </c>
      <c r="P24" s="229">
        <v>0</v>
      </c>
      <c r="Q24" s="229">
        <f>ROUND(E24*P24,2)</f>
        <v>0</v>
      </c>
      <c r="R24" s="230"/>
      <c r="S24" s="230" t="s">
        <v>176</v>
      </c>
      <c r="T24" s="230" t="s">
        <v>177</v>
      </c>
      <c r="U24" s="230">
        <v>2.9532799999999999</v>
      </c>
      <c r="V24" s="230">
        <f>ROUND(E24*U24,2)</f>
        <v>8.86</v>
      </c>
      <c r="W24" s="230"/>
      <c r="X24" s="230" t="s">
        <v>167</v>
      </c>
      <c r="Y24" s="230" t="s">
        <v>160</v>
      </c>
      <c r="Z24" s="210"/>
      <c r="AA24" s="210"/>
      <c r="AB24" s="210"/>
      <c r="AC24" s="210"/>
      <c r="AD24" s="210"/>
      <c r="AE24" s="210"/>
      <c r="AF24" s="210"/>
      <c r="AG24" s="210" t="s">
        <v>168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4" t="s">
        <v>152</v>
      </c>
      <c r="B25" s="235" t="s">
        <v>115</v>
      </c>
      <c r="C25" s="248" t="s">
        <v>116</v>
      </c>
      <c r="D25" s="236"/>
      <c r="E25" s="237"/>
      <c r="F25" s="238"/>
      <c r="G25" s="239">
        <f>SUMIF(AG26:AG44,"&lt;&gt;NOR",G26:G44)</f>
        <v>0</v>
      </c>
      <c r="H25" s="233"/>
      <c r="I25" s="233">
        <f>SUM(I26:I44)</f>
        <v>0</v>
      </c>
      <c r="J25" s="233"/>
      <c r="K25" s="233">
        <f>SUM(K26:K44)</f>
        <v>0</v>
      </c>
      <c r="L25" s="233"/>
      <c r="M25" s="233">
        <f>SUM(M26:M44)</f>
        <v>0</v>
      </c>
      <c r="N25" s="232"/>
      <c r="O25" s="232">
        <f>SUM(O26:O44)</f>
        <v>0</v>
      </c>
      <c r="P25" s="232"/>
      <c r="Q25" s="232">
        <f>SUM(Q26:Q44)</f>
        <v>0</v>
      </c>
      <c r="R25" s="233"/>
      <c r="S25" s="233"/>
      <c r="T25" s="233"/>
      <c r="U25" s="233"/>
      <c r="V25" s="233">
        <f>SUM(V26:V44)</f>
        <v>0</v>
      </c>
      <c r="W25" s="233"/>
      <c r="X25" s="233"/>
      <c r="Y25" s="233"/>
      <c r="AG25" t="s">
        <v>153</v>
      </c>
    </row>
    <row r="26" spans="1:60" outlineLevel="1" x14ac:dyDescent="0.2">
      <c r="A26" s="260">
        <v>13</v>
      </c>
      <c r="B26" s="261" t="s">
        <v>1036</v>
      </c>
      <c r="C26" s="266" t="s">
        <v>1037</v>
      </c>
      <c r="D26" s="262" t="s">
        <v>195</v>
      </c>
      <c r="E26" s="263">
        <v>40</v>
      </c>
      <c r="F26" s="264"/>
      <c r="G26" s="265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176</v>
      </c>
      <c r="T26" s="230" t="s">
        <v>177</v>
      </c>
      <c r="U26" s="230">
        <v>0</v>
      </c>
      <c r="V26" s="230">
        <f>ROUND(E26*U26,2)</f>
        <v>0</v>
      </c>
      <c r="W26" s="230"/>
      <c r="X26" s="230" t="s">
        <v>167</v>
      </c>
      <c r="Y26" s="230" t="s">
        <v>160</v>
      </c>
      <c r="Z26" s="210"/>
      <c r="AA26" s="210"/>
      <c r="AB26" s="210"/>
      <c r="AC26" s="210"/>
      <c r="AD26" s="210"/>
      <c r="AE26" s="210"/>
      <c r="AF26" s="210"/>
      <c r="AG26" s="210" t="s">
        <v>168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60">
        <v>14</v>
      </c>
      <c r="B27" s="261" t="s">
        <v>1038</v>
      </c>
      <c r="C27" s="266" t="s">
        <v>1039</v>
      </c>
      <c r="D27" s="262" t="s">
        <v>195</v>
      </c>
      <c r="E27" s="263">
        <v>15</v>
      </c>
      <c r="F27" s="264"/>
      <c r="G27" s="265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176</v>
      </c>
      <c r="T27" s="230" t="s">
        <v>177</v>
      </c>
      <c r="U27" s="230">
        <v>0</v>
      </c>
      <c r="V27" s="230">
        <f>ROUND(E27*U27,2)</f>
        <v>0</v>
      </c>
      <c r="W27" s="230"/>
      <c r="X27" s="230" t="s">
        <v>167</v>
      </c>
      <c r="Y27" s="230" t="s">
        <v>160</v>
      </c>
      <c r="Z27" s="210"/>
      <c r="AA27" s="210"/>
      <c r="AB27" s="210"/>
      <c r="AC27" s="210"/>
      <c r="AD27" s="210"/>
      <c r="AE27" s="210"/>
      <c r="AF27" s="210"/>
      <c r="AG27" s="210" t="s">
        <v>168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60">
        <v>15</v>
      </c>
      <c r="B28" s="261" t="s">
        <v>193</v>
      </c>
      <c r="C28" s="266" t="s">
        <v>194</v>
      </c>
      <c r="D28" s="262" t="s">
        <v>195</v>
      </c>
      <c r="E28" s="263">
        <v>40</v>
      </c>
      <c r="F28" s="264"/>
      <c r="G28" s="265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176</v>
      </c>
      <c r="T28" s="230" t="s">
        <v>177</v>
      </c>
      <c r="U28" s="230">
        <v>0</v>
      </c>
      <c r="V28" s="230">
        <f>ROUND(E28*U28,2)</f>
        <v>0</v>
      </c>
      <c r="W28" s="230"/>
      <c r="X28" s="230" t="s">
        <v>167</v>
      </c>
      <c r="Y28" s="230" t="s">
        <v>160</v>
      </c>
      <c r="Z28" s="210"/>
      <c r="AA28" s="210"/>
      <c r="AB28" s="210"/>
      <c r="AC28" s="210"/>
      <c r="AD28" s="210"/>
      <c r="AE28" s="210"/>
      <c r="AF28" s="210"/>
      <c r="AG28" s="210" t="s">
        <v>168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60">
        <v>16</v>
      </c>
      <c r="B29" s="261" t="s">
        <v>1040</v>
      </c>
      <c r="C29" s="266" t="s">
        <v>1041</v>
      </c>
      <c r="D29" s="262" t="s">
        <v>202</v>
      </c>
      <c r="E29" s="263">
        <v>2</v>
      </c>
      <c r="F29" s="264"/>
      <c r="G29" s="265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176</v>
      </c>
      <c r="T29" s="230" t="s">
        <v>177</v>
      </c>
      <c r="U29" s="230">
        <v>0</v>
      </c>
      <c r="V29" s="230">
        <f>ROUND(E29*U29,2)</f>
        <v>0</v>
      </c>
      <c r="W29" s="230"/>
      <c r="X29" s="230" t="s">
        <v>167</v>
      </c>
      <c r="Y29" s="230" t="s">
        <v>160</v>
      </c>
      <c r="Z29" s="210"/>
      <c r="AA29" s="210"/>
      <c r="AB29" s="210"/>
      <c r="AC29" s="210"/>
      <c r="AD29" s="210"/>
      <c r="AE29" s="210"/>
      <c r="AF29" s="210"/>
      <c r="AG29" s="210" t="s">
        <v>168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60">
        <v>17</v>
      </c>
      <c r="B30" s="261" t="s">
        <v>1096</v>
      </c>
      <c r="C30" s="266" t="s">
        <v>1097</v>
      </c>
      <c r="D30" s="262" t="s">
        <v>202</v>
      </c>
      <c r="E30" s="263">
        <v>2</v>
      </c>
      <c r="F30" s="264"/>
      <c r="G30" s="265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176</v>
      </c>
      <c r="T30" s="230" t="s">
        <v>177</v>
      </c>
      <c r="U30" s="230">
        <v>0</v>
      </c>
      <c r="V30" s="230">
        <f>ROUND(E30*U30,2)</f>
        <v>0</v>
      </c>
      <c r="W30" s="230"/>
      <c r="X30" s="230" t="s">
        <v>167</v>
      </c>
      <c r="Y30" s="230" t="s">
        <v>160</v>
      </c>
      <c r="Z30" s="210"/>
      <c r="AA30" s="210"/>
      <c r="AB30" s="210"/>
      <c r="AC30" s="210"/>
      <c r="AD30" s="210"/>
      <c r="AE30" s="210"/>
      <c r="AF30" s="210"/>
      <c r="AG30" s="210" t="s">
        <v>168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60">
        <v>18</v>
      </c>
      <c r="B31" s="261" t="s">
        <v>1087</v>
      </c>
      <c r="C31" s="266" t="s">
        <v>1088</v>
      </c>
      <c r="D31" s="262" t="s">
        <v>195</v>
      </c>
      <c r="E31" s="263">
        <v>90</v>
      </c>
      <c r="F31" s="264"/>
      <c r="G31" s="265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176</v>
      </c>
      <c r="T31" s="230" t="s">
        <v>177</v>
      </c>
      <c r="U31" s="230">
        <v>0</v>
      </c>
      <c r="V31" s="230">
        <f>ROUND(E31*U31,2)</f>
        <v>0</v>
      </c>
      <c r="W31" s="230"/>
      <c r="X31" s="230" t="s">
        <v>167</v>
      </c>
      <c r="Y31" s="230" t="s">
        <v>160</v>
      </c>
      <c r="Z31" s="210"/>
      <c r="AA31" s="210"/>
      <c r="AB31" s="210"/>
      <c r="AC31" s="210"/>
      <c r="AD31" s="210"/>
      <c r="AE31" s="210"/>
      <c r="AF31" s="210"/>
      <c r="AG31" s="210" t="s">
        <v>168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1">
        <v>19</v>
      </c>
      <c r="B32" s="242" t="s">
        <v>1098</v>
      </c>
      <c r="C32" s="249" t="s">
        <v>1099</v>
      </c>
      <c r="D32" s="243" t="s">
        <v>202</v>
      </c>
      <c r="E32" s="244">
        <v>1</v>
      </c>
      <c r="F32" s="245"/>
      <c r="G32" s="246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157</v>
      </c>
      <c r="T32" s="230" t="s">
        <v>1100</v>
      </c>
      <c r="U32" s="230">
        <v>0</v>
      </c>
      <c r="V32" s="230">
        <f>ROUND(E32*U32,2)</f>
        <v>0</v>
      </c>
      <c r="W32" s="230"/>
      <c r="X32" s="230" t="s">
        <v>167</v>
      </c>
      <c r="Y32" s="230" t="s">
        <v>1066</v>
      </c>
      <c r="Z32" s="210"/>
      <c r="AA32" s="210"/>
      <c r="AB32" s="210"/>
      <c r="AC32" s="210"/>
      <c r="AD32" s="210"/>
      <c r="AE32" s="210"/>
      <c r="AF32" s="210"/>
      <c r="AG32" s="210" t="s">
        <v>168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50" t="s">
        <v>162</v>
      </c>
      <c r="D33" s="247"/>
      <c r="E33" s="247"/>
      <c r="F33" s="247"/>
      <c r="G33" s="247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163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33.75" outlineLevel="1" x14ac:dyDescent="0.2">
      <c r="A34" s="260">
        <v>20</v>
      </c>
      <c r="B34" s="261" t="s">
        <v>200</v>
      </c>
      <c r="C34" s="266" t="s">
        <v>201</v>
      </c>
      <c r="D34" s="262" t="s">
        <v>202</v>
      </c>
      <c r="E34" s="263">
        <v>1</v>
      </c>
      <c r="F34" s="264"/>
      <c r="G34" s="265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176</v>
      </c>
      <c r="T34" s="230" t="s">
        <v>177</v>
      </c>
      <c r="U34" s="230">
        <v>0</v>
      </c>
      <c r="V34" s="230">
        <f>ROUND(E34*U34,2)</f>
        <v>0</v>
      </c>
      <c r="W34" s="230"/>
      <c r="X34" s="230" t="s">
        <v>167</v>
      </c>
      <c r="Y34" s="230" t="s">
        <v>160</v>
      </c>
      <c r="Z34" s="210"/>
      <c r="AA34" s="210"/>
      <c r="AB34" s="210"/>
      <c r="AC34" s="210"/>
      <c r="AD34" s="210"/>
      <c r="AE34" s="210"/>
      <c r="AF34" s="210"/>
      <c r="AG34" s="210" t="s">
        <v>168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1">
        <v>21</v>
      </c>
      <c r="B35" s="242" t="s">
        <v>1101</v>
      </c>
      <c r="C35" s="249" t="s">
        <v>1102</v>
      </c>
      <c r="D35" s="243" t="s">
        <v>202</v>
      </c>
      <c r="E35" s="244">
        <v>2</v>
      </c>
      <c r="F35" s="245"/>
      <c r="G35" s="246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157</v>
      </c>
      <c r="T35" s="230" t="s">
        <v>1100</v>
      </c>
      <c r="U35" s="230">
        <v>0</v>
      </c>
      <c r="V35" s="230">
        <f>ROUND(E35*U35,2)</f>
        <v>0</v>
      </c>
      <c r="W35" s="230"/>
      <c r="X35" s="230" t="s">
        <v>167</v>
      </c>
      <c r="Y35" s="230" t="s">
        <v>1066</v>
      </c>
      <c r="Z35" s="210"/>
      <c r="AA35" s="210"/>
      <c r="AB35" s="210"/>
      <c r="AC35" s="210"/>
      <c r="AD35" s="210"/>
      <c r="AE35" s="210"/>
      <c r="AF35" s="210"/>
      <c r="AG35" s="210" t="s">
        <v>168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50" t="s">
        <v>162</v>
      </c>
      <c r="D36" s="247"/>
      <c r="E36" s="247"/>
      <c r="F36" s="247"/>
      <c r="G36" s="247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163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60">
        <v>22</v>
      </c>
      <c r="B37" s="261" t="s">
        <v>1048</v>
      </c>
      <c r="C37" s="266" t="s">
        <v>1049</v>
      </c>
      <c r="D37" s="262" t="s">
        <v>217</v>
      </c>
      <c r="E37" s="263">
        <v>24</v>
      </c>
      <c r="F37" s="264"/>
      <c r="G37" s="265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176</v>
      </c>
      <c r="T37" s="230" t="s">
        <v>177</v>
      </c>
      <c r="U37" s="230">
        <v>0</v>
      </c>
      <c r="V37" s="230">
        <f>ROUND(E37*U37,2)</f>
        <v>0</v>
      </c>
      <c r="W37" s="230"/>
      <c r="X37" s="230" t="s">
        <v>167</v>
      </c>
      <c r="Y37" s="230" t="s">
        <v>160</v>
      </c>
      <c r="Z37" s="210"/>
      <c r="AA37" s="210"/>
      <c r="AB37" s="210"/>
      <c r="AC37" s="210"/>
      <c r="AD37" s="210"/>
      <c r="AE37" s="210"/>
      <c r="AF37" s="210"/>
      <c r="AG37" s="210" t="s">
        <v>168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1">
        <v>23</v>
      </c>
      <c r="B38" s="242" t="s">
        <v>1103</v>
      </c>
      <c r="C38" s="249" t="s">
        <v>1104</v>
      </c>
      <c r="D38" s="243" t="s">
        <v>195</v>
      </c>
      <c r="E38" s="244">
        <v>80</v>
      </c>
      <c r="F38" s="245"/>
      <c r="G38" s="246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157</v>
      </c>
      <c r="T38" s="230" t="s">
        <v>1100</v>
      </c>
      <c r="U38" s="230">
        <v>0</v>
      </c>
      <c r="V38" s="230">
        <f>ROUND(E38*U38,2)</f>
        <v>0</v>
      </c>
      <c r="W38" s="230"/>
      <c r="X38" s="230" t="s">
        <v>167</v>
      </c>
      <c r="Y38" s="230" t="s">
        <v>1066</v>
      </c>
      <c r="Z38" s="210"/>
      <c r="AA38" s="210"/>
      <c r="AB38" s="210"/>
      <c r="AC38" s="210"/>
      <c r="AD38" s="210"/>
      <c r="AE38" s="210"/>
      <c r="AF38" s="210"/>
      <c r="AG38" s="210" t="s">
        <v>168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27"/>
      <c r="B39" s="228"/>
      <c r="C39" s="250" t="s">
        <v>162</v>
      </c>
      <c r="D39" s="247"/>
      <c r="E39" s="247"/>
      <c r="F39" s="247"/>
      <c r="G39" s="247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163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60">
        <v>24</v>
      </c>
      <c r="B40" s="261" t="s">
        <v>1105</v>
      </c>
      <c r="C40" s="266" t="s">
        <v>1106</v>
      </c>
      <c r="D40" s="262" t="s">
        <v>202</v>
      </c>
      <c r="E40" s="263">
        <v>1</v>
      </c>
      <c r="F40" s="264"/>
      <c r="G40" s="265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30"/>
      <c r="S40" s="230" t="s">
        <v>176</v>
      </c>
      <c r="T40" s="230" t="s">
        <v>177</v>
      </c>
      <c r="U40" s="230">
        <v>0</v>
      </c>
      <c r="V40" s="230">
        <f>ROUND(E40*U40,2)</f>
        <v>0</v>
      </c>
      <c r="W40" s="230"/>
      <c r="X40" s="230" t="s">
        <v>167</v>
      </c>
      <c r="Y40" s="230" t="s">
        <v>160</v>
      </c>
      <c r="Z40" s="210"/>
      <c r="AA40" s="210"/>
      <c r="AB40" s="210"/>
      <c r="AC40" s="210"/>
      <c r="AD40" s="210"/>
      <c r="AE40" s="210"/>
      <c r="AF40" s="210"/>
      <c r="AG40" s="210" t="s">
        <v>168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60">
        <v>25</v>
      </c>
      <c r="B41" s="261" t="s">
        <v>1107</v>
      </c>
      <c r="C41" s="266" t="s">
        <v>1108</v>
      </c>
      <c r="D41" s="262" t="s">
        <v>202</v>
      </c>
      <c r="E41" s="263">
        <v>1</v>
      </c>
      <c r="F41" s="264"/>
      <c r="G41" s="265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30"/>
      <c r="S41" s="230" t="s">
        <v>176</v>
      </c>
      <c r="T41" s="230" t="s">
        <v>177</v>
      </c>
      <c r="U41" s="230">
        <v>0</v>
      </c>
      <c r="V41" s="230">
        <f>ROUND(E41*U41,2)</f>
        <v>0</v>
      </c>
      <c r="W41" s="230"/>
      <c r="X41" s="230" t="s">
        <v>167</v>
      </c>
      <c r="Y41" s="230" t="s">
        <v>160</v>
      </c>
      <c r="Z41" s="210"/>
      <c r="AA41" s="210"/>
      <c r="AB41" s="210"/>
      <c r="AC41" s="210"/>
      <c r="AD41" s="210"/>
      <c r="AE41" s="210"/>
      <c r="AF41" s="210"/>
      <c r="AG41" s="210" t="s">
        <v>168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60">
        <v>26</v>
      </c>
      <c r="B42" s="261" t="s">
        <v>1109</v>
      </c>
      <c r="C42" s="266" t="s">
        <v>1110</v>
      </c>
      <c r="D42" s="262" t="s">
        <v>202</v>
      </c>
      <c r="E42" s="263">
        <v>2</v>
      </c>
      <c r="F42" s="264"/>
      <c r="G42" s="265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176</v>
      </c>
      <c r="T42" s="230" t="s">
        <v>177</v>
      </c>
      <c r="U42" s="230">
        <v>0</v>
      </c>
      <c r="V42" s="230">
        <f>ROUND(E42*U42,2)</f>
        <v>0</v>
      </c>
      <c r="W42" s="230"/>
      <c r="X42" s="230" t="s">
        <v>167</v>
      </c>
      <c r="Y42" s="230" t="s">
        <v>160</v>
      </c>
      <c r="Z42" s="210"/>
      <c r="AA42" s="210"/>
      <c r="AB42" s="210"/>
      <c r="AC42" s="210"/>
      <c r="AD42" s="210"/>
      <c r="AE42" s="210"/>
      <c r="AF42" s="210"/>
      <c r="AG42" s="210" t="s">
        <v>168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60">
        <v>27</v>
      </c>
      <c r="B43" s="261" t="s">
        <v>1111</v>
      </c>
      <c r="C43" s="266" t="s">
        <v>1112</v>
      </c>
      <c r="D43" s="262" t="s">
        <v>202</v>
      </c>
      <c r="E43" s="263">
        <v>2</v>
      </c>
      <c r="F43" s="264"/>
      <c r="G43" s="265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30"/>
      <c r="S43" s="230" t="s">
        <v>176</v>
      </c>
      <c r="T43" s="230" t="s">
        <v>177</v>
      </c>
      <c r="U43" s="230">
        <v>0</v>
      </c>
      <c r="V43" s="230">
        <f>ROUND(E43*U43,2)</f>
        <v>0</v>
      </c>
      <c r="W43" s="230"/>
      <c r="X43" s="230" t="s">
        <v>167</v>
      </c>
      <c r="Y43" s="230" t="s">
        <v>160</v>
      </c>
      <c r="Z43" s="210"/>
      <c r="AA43" s="210"/>
      <c r="AB43" s="210"/>
      <c r="AC43" s="210"/>
      <c r="AD43" s="210"/>
      <c r="AE43" s="210"/>
      <c r="AF43" s="210"/>
      <c r="AG43" s="210" t="s">
        <v>168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60">
        <v>28</v>
      </c>
      <c r="B44" s="261" t="s">
        <v>1113</v>
      </c>
      <c r="C44" s="266" t="s">
        <v>1114</v>
      </c>
      <c r="D44" s="262" t="s">
        <v>202</v>
      </c>
      <c r="E44" s="263">
        <v>4</v>
      </c>
      <c r="F44" s="264"/>
      <c r="G44" s="265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30"/>
      <c r="S44" s="230" t="s">
        <v>176</v>
      </c>
      <c r="T44" s="230" t="s">
        <v>177</v>
      </c>
      <c r="U44" s="230">
        <v>0</v>
      </c>
      <c r="V44" s="230">
        <f>ROUND(E44*U44,2)</f>
        <v>0</v>
      </c>
      <c r="W44" s="230"/>
      <c r="X44" s="230" t="s">
        <v>167</v>
      </c>
      <c r="Y44" s="230" t="s">
        <v>160</v>
      </c>
      <c r="Z44" s="210"/>
      <c r="AA44" s="210"/>
      <c r="AB44" s="210"/>
      <c r="AC44" s="210"/>
      <c r="AD44" s="210"/>
      <c r="AE44" s="210"/>
      <c r="AF44" s="210"/>
      <c r="AG44" s="210" t="s">
        <v>168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34" t="s">
        <v>152</v>
      </c>
      <c r="B45" s="235" t="s">
        <v>119</v>
      </c>
      <c r="C45" s="248" t="s">
        <v>120</v>
      </c>
      <c r="D45" s="236"/>
      <c r="E45" s="237"/>
      <c r="F45" s="238"/>
      <c r="G45" s="239">
        <f>SUMIF(AG46:AG53,"&lt;&gt;NOR",G46:G53)</f>
        <v>0</v>
      </c>
      <c r="H45" s="233"/>
      <c r="I45" s="233">
        <f>SUM(I46:I53)</f>
        <v>0</v>
      </c>
      <c r="J45" s="233"/>
      <c r="K45" s="233">
        <f>SUM(K46:K53)</f>
        <v>0</v>
      </c>
      <c r="L45" s="233"/>
      <c r="M45" s="233">
        <f>SUM(M46:M53)</f>
        <v>0</v>
      </c>
      <c r="N45" s="232"/>
      <c r="O45" s="232">
        <f>SUM(O46:O53)</f>
        <v>0</v>
      </c>
      <c r="P45" s="232"/>
      <c r="Q45" s="232">
        <f>SUM(Q46:Q53)</f>
        <v>0</v>
      </c>
      <c r="R45" s="233"/>
      <c r="S45" s="233"/>
      <c r="T45" s="233"/>
      <c r="U45" s="233"/>
      <c r="V45" s="233">
        <f>SUM(V46:V53)</f>
        <v>0</v>
      </c>
      <c r="W45" s="233"/>
      <c r="X45" s="233"/>
      <c r="Y45" s="233"/>
      <c r="AG45" t="s">
        <v>153</v>
      </c>
    </row>
    <row r="46" spans="1:60" ht="22.5" outlineLevel="1" x14ac:dyDescent="0.2">
      <c r="A46" s="260">
        <v>29</v>
      </c>
      <c r="B46" s="261" t="s">
        <v>1064</v>
      </c>
      <c r="C46" s="266" t="s">
        <v>1065</v>
      </c>
      <c r="D46" s="262" t="s">
        <v>195</v>
      </c>
      <c r="E46" s="263">
        <v>1</v>
      </c>
      <c r="F46" s="264"/>
      <c r="G46" s="265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30"/>
      <c r="S46" s="230" t="s">
        <v>176</v>
      </c>
      <c r="T46" s="230" t="s">
        <v>177</v>
      </c>
      <c r="U46" s="230">
        <v>0</v>
      </c>
      <c r="V46" s="230">
        <f>ROUND(E46*U46,2)</f>
        <v>0</v>
      </c>
      <c r="W46" s="230"/>
      <c r="X46" s="230" t="s">
        <v>167</v>
      </c>
      <c r="Y46" s="230" t="s">
        <v>1066</v>
      </c>
      <c r="Z46" s="210"/>
      <c r="AA46" s="210"/>
      <c r="AB46" s="210"/>
      <c r="AC46" s="210"/>
      <c r="AD46" s="210"/>
      <c r="AE46" s="210"/>
      <c r="AF46" s="210"/>
      <c r="AG46" s="210" t="s">
        <v>168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60">
        <v>30</v>
      </c>
      <c r="B47" s="261" t="s">
        <v>1089</v>
      </c>
      <c r="C47" s="266" t="s">
        <v>1090</v>
      </c>
      <c r="D47" s="262" t="s">
        <v>195</v>
      </c>
      <c r="E47" s="263">
        <v>10</v>
      </c>
      <c r="F47" s="264"/>
      <c r="G47" s="265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30"/>
      <c r="S47" s="230" t="s">
        <v>176</v>
      </c>
      <c r="T47" s="230" t="s">
        <v>177</v>
      </c>
      <c r="U47" s="230">
        <v>0</v>
      </c>
      <c r="V47" s="230">
        <f>ROUND(E47*U47,2)</f>
        <v>0</v>
      </c>
      <c r="W47" s="230"/>
      <c r="X47" s="230" t="s">
        <v>167</v>
      </c>
      <c r="Y47" s="230" t="s">
        <v>1066</v>
      </c>
      <c r="Z47" s="210"/>
      <c r="AA47" s="210"/>
      <c r="AB47" s="210"/>
      <c r="AC47" s="210"/>
      <c r="AD47" s="210"/>
      <c r="AE47" s="210"/>
      <c r="AF47" s="210"/>
      <c r="AG47" s="210" t="s">
        <v>168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60">
        <v>31</v>
      </c>
      <c r="B48" s="261" t="s">
        <v>1067</v>
      </c>
      <c r="C48" s="266" t="s">
        <v>1068</v>
      </c>
      <c r="D48" s="262" t="s">
        <v>202</v>
      </c>
      <c r="E48" s="263">
        <v>2</v>
      </c>
      <c r="F48" s="264"/>
      <c r="G48" s="265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30"/>
      <c r="S48" s="230" t="s">
        <v>176</v>
      </c>
      <c r="T48" s="230" t="s">
        <v>177</v>
      </c>
      <c r="U48" s="230">
        <v>0</v>
      </c>
      <c r="V48" s="230">
        <f>ROUND(E48*U48,2)</f>
        <v>0</v>
      </c>
      <c r="W48" s="230"/>
      <c r="X48" s="230" t="s">
        <v>167</v>
      </c>
      <c r="Y48" s="230" t="s">
        <v>160</v>
      </c>
      <c r="Z48" s="210"/>
      <c r="AA48" s="210"/>
      <c r="AB48" s="210"/>
      <c r="AC48" s="210"/>
      <c r="AD48" s="210"/>
      <c r="AE48" s="210"/>
      <c r="AF48" s="210"/>
      <c r="AG48" s="210" t="s">
        <v>168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60">
        <v>32</v>
      </c>
      <c r="B49" s="261" t="s">
        <v>1069</v>
      </c>
      <c r="C49" s="266" t="s">
        <v>1070</v>
      </c>
      <c r="D49" s="262" t="s">
        <v>202</v>
      </c>
      <c r="E49" s="263">
        <v>1</v>
      </c>
      <c r="F49" s="264"/>
      <c r="G49" s="265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30"/>
      <c r="S49" s="230" t="s">
        <v>176</v>
      </c>
      <c r="T49" s="230" t="s">
        <v>177</v>
      </c>
      <c r="U49" s="230">
        <v>0</v>
      </c>
      <c r="V49" s="230">
        <f>ROUND(E49*U49,2)</f>
        <v>0</v>
      </c>
      <c r="W49" s="230"/>
      <c r="X49" s="230" t="s">
        <v>167</v>
      </c>
      <c r="Y49" s="230" t="s">
        <v>160</v>
      </c>
      <c r="Z49" s="210"/>
      <c r="AA49" s="210"/>
      <c r="AB49" s="210"/>
      <c r="AC49" s="210"/>
      <c r="AD49" s="210"/>
      <c r="AE49" s="210"/>
      <c r="AF49" s="210"/>
      <c r="AG49" s="210" t="s">
        <v>168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60">
        <v>33</v>
      </c>
      <c r="B50" s="261" t="s">
        <v>211</v>
      </c>
      <c r="C50" s="266" t="s">
        <v>212</v>
      </c>
      <c r="D50" s="262" t="s">
        <v>195</v>
      </c>
      <c r="E50" s="263">
        <v>80</v>
      </c>
      <c r="F50" s="264"/>
      <c r="G50" s="265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30"/>
      <c r="S50" s="230" t="s">
        <v>176</v>
      </c>
      <c r="T50" s="230" t="s">
        <v>177</v>
      </c>
      <c r="U50" s="230">
        <v>0</v>
      </c>
      <c r="V50" s="230">
        <f>ROUND(E50*U50,2)</f>
        <v>0</v>
      </c>
      <c r="W50" s="230"/>
      <c r="X50" s="230" t="s">
        <v>167</v>
      </c>
      <c r="Y50" s="230" t="s">
        <v>160</v>
      </c>
      <c r="Z50" s="210"/>
      <c r="AA50" s="210"/>
      <c r="AB50" s="210"/>
      <c r="AC50" s="210"/>
      <c r="AD50" s="210"/>
      <c r="AE50" s="210"/>
      <c r="AF50" s="210"/>
      <c r="AG50" s="210" t="s">
        <v>168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60">
        <v>34</v>
      </c>
      <c r="B51" s="261" t="s">
        <v>1052</v>
      </c>
      <c r="C51" s="266" t="s">
        <v>1053</v>
      </c>
      <c r="D51" s="262" t="s">
        <v>202</v>
      </c>
      <c r="E51" s="263">
        <v>4</v>
      </c>
      <c r="F51" s="264"/>
      <c r="G51" s="265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176</v>
      </c>
      <c r="T51" s="230" t="s">
        <v>177</v>
      </c>
      <c r="U51" s="230">
        <v>0</v>
      </c>
      <c r="V51" s="230">
        <f>ROUND(E51*U51,2)</f>
        <v>0</v>
      </c>
      <c r="W51" s="230"/>
      <c r="X51" s="230" t="s">
        <v>167</v>
      </c>
      <c r="Y51" s="230" t="s">
        <v>160</v>
      </c>
      <c r="Z51" s="210"/>
      <c r="AA51" s="210"/>
      <c r="AB51" s="210"/>
      <c r="AC51" s="210"/>
      <c r="AD51" s="210"/>
      <c r="AE51" s="210"/>
      <c r="AF51" s="210"/>
      <c r="AG51" s="210" t="s">
        <v>168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60">
        <v>35</v>
      </c>
      <c r="B52" s="261" t="s">
        <v>1091</v>
      </c>
      <c r="C52" s="266" t="s">
        <v>1092</v>
      </c>
      <c r="D52" s="262" t="s">
        <v>1093</v>
      </c>
      <c r="E52" s="263">
        <v>15</v>
      </c>
      <c r="F52" s="264"/>
      <c r="G52" s="265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176</v>
      </c>
      <c r="T52" s="230" t="s">
        <v>177</v>
      </c>
      <c r="U52" s="230">
        <v>0</v>
      </c>
      <c r="V52" s="230">
        <f>ROUND(E52*U52,2)</f>
        <v>0</v>
      </c>
      <c r="W52" s="230"/>
      <c r="X52" s="230" t="s">
        <v>167</v>
      </c>
      <c r="Y52" s="230" t="s">
        <v>160</v>
      </c>
      <c r="Z52" s="210"/>
      <c r="AA52" s="210"/>
      <c r="AB52" s="210"/>
      <c r="AC52" s="210"/>
      <c r="AD52" s="210"/>
      <c r="AE52" s="210"/>
      <c r="AF52" s="210"/>
      <c r="AG52" s="210" t="s">
        <v>168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60">
        <v>36</v>
      </c>
      <c r="B53" s="261" t="s">
        <v>215</v>
      </c>
      <c r="C53" s="266" t="s">
        <v>216</v>
      </c>
      <c r="D53" s="262" t="s">
        <v>217</v>
      </c>
      <c r="E53" s="263">
        <v>24</v>
      </c>
      <c r="F53" s="264"/>
      <c r="G53" s="265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30"/>
      <c r="S53" s="230" t="s">
        <v>176</v>
      </c>
      <c r="T53" s="230" t="s">
        <v>177</v>
      </c>
      <c r="U53" s="230">
        <v>0</v>
      </c>
      <c r="V53" s="230">
        <f>ROUND(E53*U53,2)</f>
        <v>0</v>
      </c>
      <c r="W53" s="230"/>
      <c r="X53" s="230" t="s">
        <v>167</v>
      </c>
      <c r="Y53" s="230" t="s">
        <v>160</v>
      </c>
      <c r="Z53" s="210"/>
      <c r="AA53" s="210"/>
      <c r="AB53" s="210"/>
      <c r="AC53" s="210"/>
      <c r="AD53" s="210"/>
      <c r="AE53" s="210"/>
      <c r="AF53" s="210"/>
      <c r="AG53" s="210" t="s">
        <v>168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34" t="s">
        <v>152</v>
      </c>
      <c r="B54" s="235" t="s">
        <v>104</v>
      </c>
      <c r="C54" s="248" t="s">
        <v>105</v>
      </c>
      <c r="D54" s="236"/>
      <c r="E54" s="237"/>
      <c r="F54" s="238"/>
      <c r="G54" s="239">
        <f>SUMIF(AG55:AG55,"&lt;&gt;NOR",G55:G55)</f>
        <v>0</v>
      </c>
      <c r="H54" s="233"/>
      <c r="I54" s="233">
        <f>SUM(I55:I55)</f>
        <v>0</v>
      </c>
      <c r="J54" s="233"/>
      <c r="K54" s="233">
        <f>SUM(K55:K55)</f>
        <v>0</v>
      </c>
      <c r="L54" s="233"/>
      <c r="M54" s="233">
        <f>SUM(M55:M55)</f>
        <v>0</v>
      </c>
      <c r="N54" s="232"/>
      <c r="O54" s="232">
        <f>SUM(O55:O55)</f>
        <v>0.03</v>
      </c>
      <c r="P54" s="232"/>
      <c r="Q54" s="232">
        <f>SUM(Q55:Q55)</f>
        <v>0</v>
      </c>
      <c r="R54" s="233"/>
      <c r="S54" s="233"/>
      <c r="T54" s="233"/>
      <c r="U54" s="233"/>
      <c r="V54" s="233">
        <f>SUM(V55:V55)</f>
        <v>0.26</v>
      </c>
      <c r="W54" s="233"/>
      <c r="X54" s="233"/>
      <c r="Y54" s="233"/>
      <c r="AG54" t="s">
        <v>153</v>
      </c>
    </row>
    <row r="55" spans="1:60" outlineLevel="1" x14ac:dyDescent="0.2">
      <c r="A55" s="260">
        <v>37</v>
      </c>
      <c r="B55" s="261" t="s">
        <v>1083</v>
      </c>
      <c r="C55" s="266" t="s">
        <v>1084</v>
      </c>
      <c r="D55" s="262" t="s">
        <v>195</v>
      </c>
      <c r="E55" s="263">
        <v>1.5</v>
      </c>
      <c r="F55" s="264"/>
      <c r="G55" s="265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2.0320000000000001E-2</v>
      </c>
      <c r="O55" s="229">
        <f>ROUND(E55*N55,2)</f>
        <v>0.03</v>
      </c>
      <c r="P55" s="229">
        <v>0</v>
      </c>
      <c r="Q55" s="229">
        <f>ROUND(E55*P55,2)</f>
        <v>0</v>
      </c>
      <c r="R55" s="230"/>
      <c r="S55" s="230" t="s">
        <v>176</v>
      </c>
      <c r="T55" s="230" t="s">
        <v>177</v>
      </c>
      <c r="U55" s="230">
        <v>0.17296</v>
      </c>
      <c r="V55" s="230">
        <f>ROUND(E55*U55,2)</f>
        <v>0.26</v>
      </c>
      <c r="W55" s="230"/>
      <c r="X55" s="230" t="s">
        <v>167</v>
      </c>
      <c r="Y55" s="230" t="s">
        <v>160</v>
      </c>
      <c r="Z55" s="210"/>
      <c r="AA55" s="210"/>
      <c r="AB55" s="210"/>
      <c r="AC55" s="210"/>
      <c r="AD55" s="210"/>
      <c r="AE55" s="210"/>
      <c r="AF55" s="210"/>
      <c r="AG55" s="210" t="s">
        <v>168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34" t="s">
        <v>152</v>
      </c>
      <c r="B56" s="235" t="s">
        <v>109</v>
      </c>
      <c r="C56" s="248" t="s">
        <v>110</v>
      </c>
      <c r="D56" s="236"/>
      <c r="E56" s="237"/>
      <c r="F56" s="238"/>
      <c r="G56" s="239">
        <f>SUMIF(AG57:AG57,"&lt;&gt;NOR",G57:G57)</f>
        <v>0</v>
      </c>
      <c r="H56" s="233"/>
      <c r="I56" s="233">
        <f>SUM(I57:I57)</f>
        <v>0</v>
      </c>
      <c r="J56" s="233"/>
      <c r="K56" s="233">
        <f>SUM(K57:K57)</f>
        <v>0</v>
      </c>
      <c r="L56" s="233"/>
      <c r="M56" s="233">
        <f>SUM(M57:M57)</f>
        <v>0</v>
      </c>
      <c r="N56" s="232"/>
      <c r="O56" s="232">
        <f>SUM(O57:O57)</f>
        <v>0.24</v>
      </c>
      <c r="P56" s="232"/>
      <c r="Q56" s="232">
        <f>SUM(Q57:Q57)</f>
        <v>4.4000000000000004</v>
      </c>
      <c r="R56" s="233"/>
      <c r="S56" s="233"/>
      <c r="T56" s="233"/>
      <c r="U56" s="233"/>
      <c r="V56" s="233">
        <f>SUM(V57:V57)</f>
        <v>10.5</v>
      </c>
      <c r="W56" s="233"/>
      <c r="X56" s="233"/>
      <c r="Y56" s="233"/>
      <c r="AG56" t="s">
        <v>153</v>
      </c>
    </row>
    <row r="57" spans="1:60" ht="22.5" outlineLevel="1" x14ac:dyDescent="0.2">
      <c r="A57" s="241">
        <v>38</v>
      </c>
      <c r="B57" s="242" t="s">
        <v>1115</v>
      </c>
      <c r="C57" s="249" t="s">
        <v>1116</v>
      </c>
      <c r="D57" s="243" t="s">
        <v>175</v>
      </c>
      <c r="E57" s="244">
        <v>2</v>
      </c>
      <c r="F57" s="245"/>
      <c r="G57" s="246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0.12</v>
      </c>
      <c r="O57" s="229">
        <f>ROUND(E57*N57,2)</f>
        <v>0.24</v>
      </c>
      <c r="P57" s="229">
        <v>2.2000000000000002</v>
      </c>
      <c r="Q57" s="229">
        <f>ROUND(E57*P57,2)</f>
        <v>4.4000000000000004</v>
      </c>
      <c r="R57" s="230"/>
      <c r="S57" s="230" t="s">
        <v>176</v>
      </c>
      <c r="T57" s="230" t="s">
        <v>177</v>
      </c>
      <c r="U57" s="230">
        <v>5.2505199999999999</v>
      </c>
      <c r="V57" s="230">
        <f>ROUND(E57*U57,2)</f>
        <v>10.5</v>
      </c>
      <c r="W57" s="230"/>
      <c r="X57" s="230" t="s">
        <v>167</v>
      </c>
      <c r="Y57" s="230" t="s">
        <v>160</v>
      </c>
      <c r="Z57" s="210"/>
      <c r="AA57" s="210"/>
      <c r="AB57" s="210"/>
      <c r="AC57" s="210"/>
      <c r="AD57" s="210"/>
      <c r="AE57" s="210"/>
      <c r="AF57" s="210"/>
      <c r="AG57" s="210" t="s">
        <v>168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3"/>
      <c r="B58" s="4"/>
      <c r="C58" s="251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v>15</v>
      </c>
      <c r="AF58">
        <v>21</v>
      </c>
      <c r="AG58" t="s">
        <v>138</v>
      </c>
    </row>
    <row r="59" spans="1:60" x14ac:dyDescent="0.2">
      <c r="A59" s="213"/>
      <c r="B59" s="214" t="s">
        <v>31</v>
      </c>
      <c r="C59" s="252"/>
      <c r="D59" s="215"/>
      <c r="E59" s="216"/>
      <c r="F59" s="216"/>
      <c r="G59" s="240">
        <f>G8+G12+G18+G21+G23+G25+G45+G54+G56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f>SUMIF(L7:L57,AE58,G7:G57)</f>
        <v>0</v>
      </c>
      <c r="AF59">
        <f>SUMIF(L7:L57,AF58,G7:G57)</f>
        <v>0</v>
      </c>
      <c r="AG59" t="s">
        <v>169</v>
      </c>
    </row>
    <row r="60" spans="1:60" x14ac:dyDescent="0.2">
      <c r="A60" s="3"/>
      <c r="B60" s="4"/>
      <c r="C60" s="251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3"/>
      <c r="B61" s="4"/>
      <c r="C61" s="251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17" t="s">
        <v>170</v>
      </c>
      <c r="B62" s="217"/>
      <c r="C62" s="25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18"/>
      <c r="B63" s="219"/>
      <c r="C63" s="254"/>
      <c r="D63" s="219"/>
      <c r="E63" s="219"/>
      <c r="F63" s="219"/>
      <c r="G63" s="22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G63" t="s">
        <v>171</v>
      </c>
    </row>
    <row r="64" spans="1:60" x14ac:dyDescent="0.2">
      <c r="A64" s="221"/>
      <c r="B64" s="222"/>
      <c r="C64" s="255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21"/>
      <c r="B65" s="222"/>
      <c r="C65" s="255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21"/>
      <c r="B66" s="222"/>
      <c r="C66" s="255"/>
      <c r="D66" s="222"/>
      <c r="E66" s="222"/>
      <c r="F66" s="222"/>
      <c r="G66" s="22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224"/>
      <c r="B67" s="225"/>
      <c r="C67" s="256"/>
      <c r="D67" s="225"/>
      <c r="E67" s="225"/>
      <c r="F67" s="225"/>
      <c r="G67" s="22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3"/>
      <c r="B68" s="4"/>
      <c r="C68" s="251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C69" s="257"/>
      <c r="D69" s="10"/>
      <c r="AG69" t="s">
        <v>172</v>
      </c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1:G1"/>
    <mergeCell ref="C2:G2"/>
    <mergeCell ref="C3:G3"/>
    <mergeCell ref="C4:G4"/>
    <mergeCell ref="A62:C62"/>
    <mergeCell ref="A63:G67"/>
    <mergeCell ref="C33:G33"/>
    <mergeCell ref="C36:G36"/>
    <mergeCell ref="C39:G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1D9B-35C7-467E-8174-7C6E3D0C598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126</v>
      </c>
    </row>
    <row r="3" spans="1:60" ht="24.95" customHeight="1" x14ac:dyDescent="0.2">
      <c r="A3" s="196" t="s">
        <v>9</v>
      </c>
      <c r="B3" s="48" t="s">
        <v>79</v>
      </c>
      <c r="C3" s="199" t="s">
        <v>80</v>
      </c>
      <c r="D3" s="197"/>
      <c r="E3" s="197"/>
      <c r="F3" s="197"/>
      <c r="G3" s="198"/>
      <c r="AC3" s="174" t="s">
        <v>1117</v>
      </c>
      <c r="AG3" t="s">
        <v>128</v>
      </c>
    </row>
    <row r="4" spans="1:60" ht="24.95" customHeight="1" x14ac:dyDescent="0.2">
      <c r="A4" s="200" t="s">
        <v>10</v>
      </c>
      <c r="B4" s="201" t="s">
        <v>60</v>
      </c>
      <c r="C4" s="202" t="s">
        <v>79</v>
      </c>
      <c r="D4" s="203"/>
      <c r="E4" s="203"/>
      <c r="F4" s="203"/>
      <c r="G4" s="204"/>
      <c r="AG4" t="s">
        <v>129</v>
      </c>
    </row>
    <row r="5" spans="1:60" x14ac:dyDescent="0.2">
      <c r="D5" s="10"/>
    </row>
    <row r="6" spans="1:60" ht="38.25" x14ac:dyDescent="0.2">
      <c r="A6" s="206" t="s">
        <v>130</v>
      </c>
      <c r="B6" s="208" t="s">
        <v>131</v>
      </c>
      <c r="C6" s="208" t="s">
        <v>132</v>
      </c>
      <c r="D6" s="207" t="s">
        <v>133</v>
      </c>
      <c r="E6" s="206" t="s">
        <v>134</v>
      </c>
      <c r="F6" s="205" t="s">
        <v>135</v>
      </c>
      <c r="G6" s="206" t="s">
        <v>31</v>
      </c>
      <c r="H6" s="209" t="s">
        <v>32</v>
      </c>
      <c r="I6" s="209" t="s">
        <v>136</v>
      </c>
      <c r="J6" s="209" t="s">
        <v>33</v>
      </c>
      <c r="K6" s="209" t="s">
        <v>137</v>
      </c>
      <c r="L6" s="209" t="s">
        <v>138</v>
      </c>
      <c r="M6" s="209" t="s">
        <v>139</v>
      </c>
      <c r="N6" s="209" t="s">
        <v>140</v>
      </c>
      <c r="O6" s="209" t="s">
        <v>141</v>
      </c>
      <c r="P6" s="209" t="s">
        <v>142</v>
      </c>
      <c r="Q6" s="209" t="s">
        <v>143</v>
      </c>
      <c r="R6" s="209" t="s">
        <v>144</v>
      </c>
      <c r="S6" s="209" t="s">
        <v>145</v>
      </c>
      <c r="T6" s="209" t="s">
        <v>146</v>
      </c>
      <c r="U6" s="209" t="s">
        <v>147</v>
      </c>
      <c r="V6" s="209" t="s">
        <v>148</v>
      </c>
      <c r="W6" s="209" t="s">
        <v>149</v>
      </c>
      <c r="X6" s="209" t="s">
        <v>150</v>
      </c>
      <c r="Y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152</v>
      </c>
      <c r="B8" s="235" t="s">
        <v>123</v>
      </c>
      <c r="C8" s="248" t="s">
        <v>30</v>
      </c>
      <c r="D8" s="236"/>
      <c r="E8" s="237"/>
      <c r="F8" s="238"/>
      <c r="G8" s="239">
        <f>SUMIF(AG9:AG36,"&lt;&gt;NOR",G9:G36)</f>
        <v>0</v>
      </c>
      <c r="H8" s="233"/>
      <c r="I8" s="233">
        <f>SUM(I9:I36)</f>
        <v>0</v>
      </c>
      <c r="J8" s="233"/>
      <c r="K8" s="233">
        <f>SUM(K9:K36)</f>
        <v>0</v>
      </c>
      <c r="L8" s="233"/>
      <c r="M8" s="233">
        <f>SUM(M9:M36)</f>
        <v>0</v>
      </c>
      <c r="N8" s="232"/>
      <c r="O8" s="232">
        <f>SUM(O9:O36)</f>
        <v>0</v>
      </c>
      <c r="P8" s="232"/>
      <c r="Q8" s="232">
        <f>SUM(Q9:Q36)</f>
        <v>0</v>
      </c>
      <c r="R8" s="233"/>
      <c r="S8" s="233"/>
      <c r="T8" s="233"/>
      <c r="U8" s="233"/>
      <c r="V8" s="233">
        <f>SUM(V9:V36)</f>
        <v>0</v>
      </c>
      <c r="W8" s="233"/>
      <c r="X8" s="233"/>
      <c r="Y8" s="233"/>
      <c r="AG8" t="s">
        <v>153</v>
      </c>
    </row>
    <row r="9" spans="1:60" outlineLevel="1" x14ac:dyDescent="0.2">
      <c r="A9" s="241">
        <v>1</v>
      </c>
      <c r="B9" s="242" t="s">
        <v>1118</v>
      </c>
      <c r="C9" s="249" t="s">
        <v>1119</v>
      </c>
      <c r="D9" s="243" t="s">
        <v>226</v>
      </c>
      <c r="E9" s="244">
        <v>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176</v>
      </c>
      <c r="T9" s="230" t="s">
        <v>158</v>
      </c>
      <c r="U9" s="230">
        <v>0</v>
      </c>
      <c r="V9" s="230">
        <f>ROUND(E9*U9,2)</f>
        <v>0</v>
      </c>
      <c r="W9" s="230"/>
      <c r="X9" s="230" t="s">
        <v>227</v>
      </c>
      <c r="Y9" s="230" t="s">
        <v>160</v>
      </c>
      <c r="Z9" s="210"/>
      <c r="AA9" s="210"/>
      <c r="AB9" s="210"/>
      <c r="AC9" s="210"/>
      <c r="AD9" s="210"/>
      <c r="AE9" s="210"/>
      <c r="AF9" s="210"/>
      <c r="AG9" s="210" t="s">
        <v>228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56.25" outlineLevel="2" x14ac:dyDescent="0.2">
      <c r="A10" s="227"/>
      <c r="B10" s="228"/>
      <c r="C10" s="250" t="s">
        <v>1120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163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68" t="str">
        <f>C10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1">
        <v>2</v>
      </c>
      <c r="B11" s="242" t="s">
        <v>1121</v>
      </c>
      <c r="C11" s="249" t="s">
        <v>1122</v>
      </c>
      <c r="D11" s="243" t="s">
        <v>226</v>
      </c>
      <c r="E11" s="244">
        <v>1</v>
      </c>
      <c r="F11" s="245"/>
      <c r="G11" s="246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176</v>
      </c>
      <c r="T11" s="230" t="s">
        <v>158</v>
      </c>
      <c r="U11" s="230">
        <v>0</v>
      </c>
      <c r="V11" s="230">
        <f>ROUND(E11*U11,2)</f>
        <v>0</v>
      </c>
      <c r="W11" s="230"/>
      <c r="X11" s="230" t="s">
        <v>227</v>
      </c>
      <c r="Y11" s="230" t="s">
        <v>160</v>
      </c>
      <c r="Z11" s="210"/>
      <c r="AA11" s="210"/>
      <c r="AB11" s="210"/>
      <c r="AC11" s="210"/>
      <c r="AD11" s="210"/>
      <c r="AE11" s="210"/>
      <c r="AF11" s="210"/>
      <c r="AG11" s="210" t="s">
        <v>1123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45" outlineLevel="2" x14ac:dyDescent="0.2">
      <c r="A12" s="227"/>
      <c r="B12" s="228"/>
      <c r="C12" s="250" t="s">
        <v>1124</v>
      </c>
      <c r="D12" s="247"/>
      <c r="E12" s="247"/>
      <c r="F12" s="247"/>
      <c r="G12" s="247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163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68" t="str">
        <f>C12</f>
        <v>Náklady spojené s vypracováním projektové dokumentace, většinou v obsahu a rozsahu dílenské projektové dokumentace, 1. hlavní mostní prohlídka se zápisem do BMS, mostní list vč. tisku a vložení do BMS či náklady na jiné stupně projektové dokumentace, pokud jsou potřebné dle potřeb Zhotovitele pro provedení díla.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1">
        <v>3</v>
      </c>
      <c r="B13" s="242" t="s">
        <v>1125</v>
      </c>
      <c r="C13" s="249" t="s">
        <v>1126</v>
      </c>
      <c r="D13" s="243" t="s">
        <v>226</v>
      </c>
      <c r="E13" s="244">
        <v>1</v>
      </c>
      <c r="F13" s="245"/>
      <c r="G13" s="246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176</v>
      </c>
      <c r="T13" s="230" t="s">
        <v>158</v>
      </c>
      <c r="U13" s="230">
        <v>0</v>
      </c>
      <c r="V13" s="230">
        <f>ROUND(E13*U13,2)</f>
        <v>0</v>
      </c>
      <c r="W13" s="230"/>
      <c r="X13" s="230" t="s">
        <v>227</v>
      </c>
      <c r="Y13" s="230" t="s">
        <v>160</v>
      </c>
      <c r="Z13" s="210"/>
      <c r="AA13" s="210"/>
      <c r="AB13" s="210"/>
      <c r="AC13" s="210"/>
      <c r="AD13" s="210"/>
      <c r="AE13" s="210"/>
      <c r="AF13" s="210"/>
      <c r="AG13" s="210" t="s">
        <v>1123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50" t="s">
        <v>1127</v>
      </c>
      <c r="D14" s="247"/>
      <c r="E14" s="247"/>
      <c r="F14" s="247"/>
      <c r="G14" s="247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163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70" t="s">
        <v>1128</v>
      </c>
      <c r="D15" s="269"/>
      <c r="E15" s="269"/>
      <c r="F15" s="269"/>
      <c r="G15" s="269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3" x14ac:dyDescent="0.2">
      <c r="A16" s="227"/>
      <c r="B16" s="228"/>
      <c r="C16" s="270" t="s">
        <v>1129</v>
      </c>
      <c r="D16" s="269"/>
      <c r="E16" s="269"/>
      <c r="F16" s="269"/>
      <c r="G16" s="269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163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68" t="str">
        <f>C16</f>
        <v>kompletní dílčí zaměření konstrukcí v průběhu výstavby dle TKP se zaměřením na přesnost osazení konstrukcí a zařízení spojených se zdviháním mostu;</v>
      </c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70" t="s">
        <v>1130</v>
      </c>
      <c r="D17" s="269"/>
      <c r="E17" s="269"/>
      <c r="F17" s="269"/>
      <c r="G17" s="269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163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70" t="s">
        <v>1131</v>
      </c>
      <c r="D18" s="269"/>
      <c r="E18" s="269"/>
      <c r="F18" s="269"/>
      <c r="G18" s="269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163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1">
        <v>4</v>
      </c>
      <c r="B19" s="242" t="s">
        <v>1132</v>
      </c>
      <c r="C19" s="249" t="s">
        <v>1133</v>
      </c>
      <c r="D19" s="243" t="s">
        <v>226</v>
      </c>
      <c r="E19" s="244">
        <v>1</v>
      </c>
      <c r="F19" s="245"/>
      <c r="G19" s="246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176</v>
      </c>
      <c r="T19" s="230" t="s">
        <v>158</v>
      </c>
      <c r="U19" s="230">
        <v>0</v>
      </c>
      <c r="V19" s="230">
        <f>ROUND(E19*U19,2)</f>
        <v>0</v>
      </c>
      <c r="W19" s="230"/>
      <c r="X19" s="230" t="s">
        <v>227</v>
      </c>
      <c r="Y19" s="230" t="s">
        <v>160</v>
      </c>
      <c r="Z19" s="210"/>
      <c r="AA19" s="210"/>
      <c r="AB19" s="210"/>
      <c r="AC19" s="210"/>
      <c r="AD19" s="210"/>
      <c r="AE19" s="210"/>
      <c r="AF19" s="210"/>
      <c r="AG19" s="210" t="s">
        <v>228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50" t="s">
        <v>1134</v>
      </c>
      <c r="D20" s="247"/>
      <c r="E20" s="247"/>
      <c r="F20" s="247"/>
      <c r="G20" s="247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163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1">
        <v>5</v>
      </c>
      <c r="B21" s="242" t="s">
        <v>1135</v>
      </c>
      <c r="C21" s="249" t="s">
        <v>1136</v>
      </c>
      <c r="D21" s="243" t="s">
        <v>226</v>
      </c>
      <c r="E21" s="244">
        <v>1</v>
      </c>
      <c r="F21" s="245"/>
      <c r="G21" s="246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176</v>
      </c>
      <c r="T21" s="230" t="s">
        <v>158</v>
      </c>
      <c r="U21" s="230">
        <v>0</v>
      </c>
      <c r="V21" s="230">
        <f>ROUND(E21*U21,2)</f>
        <v>0</v>
      </c>
      <c r="W21" s="230"/>
      <c r="X21" s="230" t="s">
        <v>227</v>
      </c>
      <c r="Y21" s="230" t="s">
        <v>160</v>
      </c>
      <c r="Z21" s="210"/>
      <c r="AA21" s="210"/>
      <c r="AB21" s="210"/>
      <c r="AC21" s="210"/>
      <c r="AD21" s="210"/>
      <c r="AE21" s="210"/>
      <c r="AF21" s="210"/>
      <c r="AG21" s="210" t="s">
        <v>228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2" x14ac:dyDescent="0.2">
      <c r="A22" s="227"/>
      <c r="B22" s="228"/>
      <c r="C22" s="250" t="s">
        <v>1137</v>
      </c>
      <c r="D22" s="247"/>
      <c r="E22" s="247"/>
      <c r="F22" s="247"/>
      <c r="G22" s="247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163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68" t="str">
        <f>C22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1">
        <v>6</v>
      </c>
      <c r="B23" s="242" t="s">
        <v>1138</v>
      </c>
      <c r="C23" s="249" t="s">
        <v>1139</v>
      </c>
      <c r="D23" s="243" t="s">
        <v>226</v>
      </c>
      <c r="E23" s="244">
        <v>1</v>
      </c>
      <c r="F23" s="245"/>
      <c r="G23" s="246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176</v>
      </c>
      <c r="T23" s="230" t="s">
        <v>158</v>
      </c>
      <c r="U23" s="230">
        <v>0</v>
      </c>
      <c r="V23" s="230">
        <f>ROUND(E23*U23,2)</f>
        <v>0</v>
      </c>
      <c r="W23" s="230"/>
      <c r="X23" s="230" t="s">
        <v>227</v>
      </c>
      <c r="Y23" s="230" t="s">
        <v>160</v>
      </c>
      <c r="Z23" s="210"/>
      <c r="AA23" s="210"/>
      <c r="AB23" s="210"/>
      <c r="AC23" s="210"/>
      <c r="AD23" s="210"/>
      <c r="AE23" s="210"/>
      <c r="AF23" s="210"/>
      <c r="AG23" s="210" t="s">
        <v>228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45" outlineLevel="2" x14ac:dyDescent="0.2">
      <c r="A24" s="227"/>
      <c r="B24" s="228"/>
      <c r="C24" s="250" t="s">
        <v>1140</v>
      </c>
      <c r="D24" s="247"/>
      <c r="E24" s="247"/>
      <c r="F24" s="247"/>
      <c r="G24" s="247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163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68" t="str">
        <f>C24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řád), vč. veškerých nutných opatření dle plánu BOZP.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1">
        <v>7</v>
      </c>
      <c r="B25" s="242" t="s">
        <v>1141</v>
      </c>
      <c r="C25" s="249" t="s">
        <v>1142</v>
      </c>
      <c r="D25" s="243" t="s">
        <v>226</v>
      </c>
      <c r="E25" s="244">
        <v>1</v>
      </c>
      <c r="F25" s="245"/>
      <c r="G25" s="246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176</v>
      </c>
      <c r="T25" s="230" t="s">
        <v>158</v>
      </c>
      <c r="U25" s="230">
        <v>0</v>
      </c>
      <c r="V25" s="230">
        <f>ROUND(E25*U25,2)</f>
        <v>0</v>
      </c>
      <c r="W25" s="230"/>
      <c r="X25" s="230" t="s">
        <v>227</v>
      </c>
      <c r="Y25" s="230" t="s">
        <v>160</v>
      </c>
      <c r="Z25" s="210"/>
      <c r="AA25" s="210"/>
      <c r="AB25" s="210"/>
      <c r="AC25" s="210"/>
      <c r="AD25" s="210"/>
      <c r="AE25" s="210"/>
      <c r="AF25" s="210"/>
      <c r="AG25" s="210" t="s">
        <v>228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2" x14ac:dyDescent="0.2">
      <c r="A26" s="227"/>
      <c r="B26" s="228"/>
      <c r="C26" s="250" t="s">
        <v>1143</v>
      </c>
      <c r="D26" s="247"/>
      <c r="E26" s="247"/>
      <c r="F26" s="247"/>
      <c r="G26" s="247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163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68" t="str">
        <f>C26</f>
        <v>Náklady na vyhotovení dokumentace skutečného provedení stavby a její předání objednateli v požadované formě a požadovaném počtu.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1">
        <v>8</v>
      </c>
      <c r="B27" s="242" t="s">
        <v>1144</v>
      </c>
      <c r="C27" s="249" t="s">
        <v>1145</v>
      </c>
      <c r="D27" s="243" t="s">
        <v>226</v>
      </c>
      <c r="E27" s="244">
        <v>1</v>
      </c>
      <c r="F27" s="245"/>
      <c r="G27" s="246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176</v>
      </c>
      <c r="T27" s="230" t="s">
        <v>158</v>
      </c>
      <c r="U27" s="230">
        <v>0</v>
      </c>
      <c r="V27" s="230">
        <f>ROUND(E27*U27,2)</f>
        <v>0</v>
      </c>
      <c r="W27" s="230"/>
      <c r="X27" s="230" t="s">
        <v>227</v>
      </c>
      <c r="Y27" s="230" t="s">
        <v>160</v>
      </c>
      <c r="Z27" s="210"/>
      <c r="AA27" s="210"/>
      <c r="AB27" s="210"/>
      <c r="AC27" s="210"/>
      <c r="AD27" s="210"/>
      <c r="AE27" s="210"/>
      <c r="AF27" s="210"/>
      <c r="AG27" s="210" t="s">
        <v>228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2" x14ac:dyDescent="0.2">
      <c r="A28" s="227"/>
      <c r="B28" s="228"/>
      <c r="C28" s="250" t="s">
        <v>1146</v>
      </c>
      <c r="D28" s="247"/>
      <c r="E28" s="247"/>
      <c r="F28" s="247"/>
      <c r="G28" s="247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163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68" t="str">
        <f>C28</f>
        <v>Náklady spojené s povinným pojištěním dodavatele nebo stavebního díla či jeho části, v rozsahu obchodních podmínek.</v>
      </c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1">
        <v>9</v>
      </c>
      <c r="B29" s="242" t="s">
        <v>1147</v>
      </c>
      <c r="C29" s="249" t="s">
        <v>1148</v>
      </c>
      <c r="D29" s="243" t="s">
        <v>226</v>
      </c>
      <c r="E29" s="244">
        <v>1</v>
      </c>
      <c r="F29" s="245"/>
      <c r="G29" s="246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176</v>
      </c>
      <c r="T29" s="230" t="s">
        <v>158</v>
      </c>
      <c r="U29" s="230">
        <v>0</v>
      </c>
      <c r="V29" s="230">
        <f>ROUND(E29*U29,2)</f>
        <v>0</v>
      </c>
      <c r="W29" s="230"/>
      <c r="X29" s="230" t="s">
        <v>227</v>
      </c>
      <c r="Y29" s="230" t="s">
        <v>160</v>
      </c>
      <c r="Z29" s="210"/>
      <c r="AA29" s="210"/>
      <c r="AB29" s="210"/>
      <c r="AC29" s="210"/>
      <c r="AD29" s="210"/>
      <c r="AE29" s="210"/>
      <c r="AF29" s="210"/>
      <c r="AG29" s="210" t="s">
        <v>228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27"/>
      <c r="B30" s="228"/>
      <c r="C30" s="250" t="s">
        <v>1149</v>
      </c>
      <c r="D30" s="247"/>
      <c r="E30" s="247"/>
      <c r="F30" s="247"/>
      <c r="G30" s="247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163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68" t="str">
        <f>C30</f>
        <v>Náklady zhotovitele spojené se zabezpečením a poskytnutím zajišťovacích bankovních záruk, pokud je zadavatel požaduje v obchodních podmínkách.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1">
        <v>10</v>
      </c>
      <c r="B31" s="242" t="s">
        <v>1150</v>
      </c>
      <c r="C31" s="249" t="s">
        <v>1151</v>
      </c>
      <c r="D31" s="243" t="s">
        <v>226</v>
      </c>
      <c r="E31" s="244">
        <v>1</v>
      </c>
      <c r="F31" s="245"/>
      <c r="G31" s="246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157</v>
      </c>
      <c r="T31" s="230" t="s">
        <v>158</v>
      </c>
      <c r="U31" s="230">
        <v>0</v>
      </c>
      <c r="V31" s="230">
        <f>ROUND(E31*U31,2)</f>
        <v>0</v>
      </c>
      <c r="W31" s="230"/>
      <c r="X31" s="230" t="s">
        <v>227</v>
      </c>
      <c r="Y31" s="230" t="s">
        <v>160</v>
      </c>
      <c r="Z31" s="210"/>
      <c r="AA31" s="210"/>
      <c r="AB31" s="210"/>
      <c r="AC31" s="210"/>
      <c r="AD31" s="210"/>
      <c r="AE31" s="210"/>
      <c r="AF31" s="210"/>
      <c r="AG31" s="210" t="s">
        <v>228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2" x14ac:dyDescent="0.2">
      <c r="A32" s="227"/>
      <c r="B32" s="228"/>
      <c r="C32" s="250" t="s">
        <v>1152</v>
      </c>
      <c r="D32" s="247"/>
      <c r="E32" s="247"/>
      <c r="F32" s="247"/>
      <c r="G32" s="247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163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68" t="str">
        <f>C32</f>
        <v>Náklady zhotovitele, které vznikají v souvislosti se zajištěním aktualizace HAP a POP vč. projednání a schválení u příslušných úřadů.</v>
      </c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1">
        <v>11</v>
      </c>
      <c r="B33" s="242" t="s">
        <v>1153</v>
      </c>
      <c r="C33" s="249" t="s">
        <v>1151</v>
      </c>
      <c r="D33" s="243" t="s">
        <v>226</v>
      </c>
      <c r="E33" s="244">
        <v>1</v>
      </c>
      <c r="F33" s="245"/>
      <c r="G33" s="246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157</v>
      </c>
      <c r="T33" s="230" t="s">
        <v>158</v>
      </c>
      <c r="U33" s="230">
        <v>0</v>
      </c>
      <c r="V33" s="230">
        <f>ROUND(E33*U33,2)</f>
        <v>0</v>
      </c>
      <c r="W33" s="230"/>
      <c r="X33" s="230" t="s">
        <v>227</v>
      </c>
      <c r="Y33" s="230" t="s">
        <v>160</v>
      </c>
      <c r="Z33" s="210"/>
      <c r="AA33" s="210"/>
      <c r="AB33" s="210"/>
      <c r="AC33" s="210"/>
      <c r="AD33" s="210"/>
      <c r="AE33" s="210"/>
      <c r="AF33" s="210"/>
      <c r="AG33" s="210" t="s">
        <v>228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2" x14ac:dyDescent="0.2">
      <c r="A34" s="227"/>
      <c r="B34" s="228"/>
      <c r="C34" s="250" t="s">
        <v>1154</v>
      </c>
      <c r="D34" s="247"/>
      <c r="E34" s="247"/>
      <c r="F34" s="247"/>
      <c r="G34" s="247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163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68" t="str">
        <f>C34</f>
        <v>Náklady zhotovitele, které vznikají v souvislosti se zajištěním vypracování plánu kontrol a údržby vč. tisku.</v>
      </c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1">
        <v>12</v>
      </c>
      <c r="B35" s="242" t="s">
        <v>1155</v>
      </c>
      <c r="C35" s="249" t="s">
        <v>1151</v>
      </c>
      <c r="D35" s="243" t="s">
        <v>226</v>
      </c>
      <c r="E35" s="244">
        <v>1</v>
      </c>
      <c r="F35" s="245"/>
      <c r="G35" s="246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157</v>
      </c>
      <c r="T35" s="230" t="s">
        <v>158</v>
      </c>
      <c r="U35" s="230">
        <v>0</v>
      </c>
      <c r="V35" s="230">
        <f>ROUND(E35*U35,2)</f>
        <v>0</v>
      </c>
      <c r="W35" s="230"/>
      <c r="X35" s="230" t="s">
        <v>227</v>
      </c>
      <c r="Y35" s="230" t="s">
        <v>160</v>
      </c>
      <c r="Z35" s="210"/>
      <c r="AA35" s="210"/>
      <c r="AB35" s="210"/>
      <c r="AC35" s="210"/>
      <c r="AD35" s="210"/>
      <c r="AE35" s="210"/>
      <c r="AF35" s="210"/>
      <c r="AG35" s="210" t="s">
        <v>228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2" x14ac:dyDescent="0.2">
      <c r="A36" s="227"/>
      <c r="B36" s="228"/>
      <c r="C36" s="250" t="s">
        <v>1156</v>
      </c>
      <c r="D36" s="247"/>
      <c r="E36" s="247"/>
      <c r="F36" s="247"/>
      <c r="G36" s="247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163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68" t="str">
        <f>C36</f>
        <v>Náklady zhotovitele, které vznikají v souvislosti se zajištěním pozáručního servisu po dobu 3 let (min. tedy 2+3 = 5 let po předání a převzetí stavby).</v>
      </c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3"/>
      <c r="B37" s="4"/>
      <c r="C37" s="251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15</v>
      </c>
      <c r="AF37">
        <v>21</v>
      </c>
      <c r="AG37" t="s">
        <v>138</v>
      </c>
    </row>
    <row r="38" spans="1:60" x14ac:dyDescent="0.2">
      <c r="A38" s="213"/>
      <c r="B38" s="214" t="s">
        <v>31</v>
      </c>
      <c r="C38" s="252"/>
      <c r="D38" s="215"/>
      <c r="E38" s="216"/>
      <c r="F38" s="216"/>
      <c r="G38" s="240">
        <f>G8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169</v>
      </c>
    </row>
    <row r="39" spans="1:60" x14ac:dyDescent="0.2">
      <c r="A39" s="3"/>
      <c r="B39" s="4"/>
      <c r="C39" s="251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">
      <c r="A40" s="3"/>
      <c r="B40" s="4"/>
      <c r="C40" s="251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217" t="s">
        <v>170</v>
      </c>
      <c r="B41" s="217"/>
      <c r="C41" s="25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18"/>
      <c r="B42" s="219"/>
      <c r="C42" s="254"/>
      <c r="D42" s="219"/>
      <c r="E42" s="219"/>
      <c r="F42" s="219"/>
      <c r="G42" s="22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G42" t="s">
        <v>171</v>
      </c>
    </row>
    <row r="43" spans="1:60" x14ac:dyDescent="0.2">
      <c r="A43" s="221"/>
      <c r="B43" s="222"/>
      <c r="C43" s="255"/>
      <c r="D43" s="222"/>
      <c r="E43" s="222"/>
      <c r="F43" s="222"/>
      <c r="G43" s="22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21"/>
      <c r="B44" s="222"/>
      <c r="C44" s="255"/>
      <c r="D44" s="222"/>
      <c r="E44" s="222"/>
      <c r="F44" s="222"/>
      <c r="G44" s="2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21"/>
      <c r="B45" s="222"/>
      <c r="C45" s="255"/>
      <c r="D45" s="222"/>
      <c r="E45" s="222"/>
      <c r="F45" s="222"/>
      <c r="G45" s="2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24"/>
      <c r="B46" s="225"/>
      <c r="C46" s="256"/>
      <c r="D46" s="225"/>
      <c r="E46" s="225"/>
      <c r="F46" s="225"/>
      <c r="G46" s="22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3"/>
      <c r="B47" s="4"/>
      <c r="C47" s="251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C48" s="257"/>
      <c r="D48" s="10"/>
      <c r="AG48" t="s">
        <v>172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2">
    <mergeCell ref="C26:G26"/>
    <mergeCell ref="C28:G28"/>
    <mergeCell ref="C30:G30"/>
    <mergeCell ref="C32:G32"/>
    <mergeCell ref="C34:G34"/>
    <mergeCell ref="C36:G36"/>
    <mergeCell ref="C16:G16"/>
    <mergeCell ref="C17:G17"/>
    <mergeCell ref="C18:G18"/>
    <mergeCell ref="C20:G20"/>
    <mergeCell ref="C22:G22"/>
    <mergeCell ref="C24:G24"/>
    <mergeCell ref="A1:G1"/>
    <mergeCell ref="C2:G2"/>
    <mergeCell ref="C3:G3"/>
    <mergeCell ref="C4:G4"/>
    <mergeCell ref="A41:C41"/>
    <mergeCell ref="A42:G46"/>
    <mergeCell ref="C10:G10"/>
    <mergeCell ref="C12:G12"/>
    <mergeCell ref="C14:G14"/>
    <mergeCell ref="C15:G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001 1 Pol</vt:lpstr>
      <vt:lpstr>002 1 Pol</vt:lpstr>
      <vt:lpstr>182 1 Pol</vt:lpstr>
      <vt:lpstr>201 1 Pol</vt:lpstr>
      <vt:lpstr>301 1 Pol</vt:lpstr>
      <vt:lpstr>302 1 Pol</vt:lpstr>
      <vt:lpstr>401 1 Pol</vt:lpstr>
      <vt:lpstr>402 1 Pol</vt:lpstr>
      <vt:lpstr>403 1 Pol</vt:lpstr>
      <vt:lpstr>404 1 Pol</vt:lpstr>
      <vt:lpstr>OVN 1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1 Pol'!Názvy_tisku</vt:lpstr>
      <vt:lpstr>'002 1 Pol'!Názvy_tisku</vt:lpstr>
      <vt:lpstr>'182 1 Pol'!Názvy_tisku</vt:lpstr>
      <vt:lpstr>'201 1 Pol'!Názvy_tisku</vt:lpstr>
      <vt:lpstr>'301 1 Pol'!Názvy_tisku</vt:lpstr>
      <vt:lpstr>'302 1 Pol'!Názvy_tisku</vt:lpstr>
      <vt:lpstr>'401 1 Pol'!Názvy_tisku</vt:lpstr>
      <vt:lpstr>'402 1 Pol'!Názvy_tisku</vt:lpstr>
      <vt:lpstr>'403 1 Pol'!Názvy_tisku</vt:lpstr>
      <vt:lpstr>'404 1 Pol'!Názvy_tisku</vt:lpstr>
      <vt:lpstr>'OVN 1 Naklady'!Názvy_tisku</vt:lpstr>
      <vt:lpstr>oadresa</vt:lpstr>
      <vt:lpstr>Stavba!Objednatel</vt:lpstr>
      <vt:lpstr>Stavba!Objekt</vt:lpstr>
      <vt:lpstr>'001 1 Pol'!Oblast_tisku</vt:lpstr>
      <vt:lpstr>'002 1 Pol'!Oblast_tisku</vt:lpstr>
      <vt:lpstr>'182 1 Pol'!Oblast_tisku</vt:lpstr>
      <vt:lpstr>'201 1 Pol'!Oblast_tisku</vt:lpstr>
      <vt:lpstr>'301 1 Pol'!Oblast_tisku</vt:lpstr>
      <vt:lpstr>'302 1 Pol'!Oblast_tisku</vt:lpstr>
      <vt:lpstr>'401 1 Pol'!Oblast_tisku</vt:lpstr>
      <vt:lpstr>'402 1 Pol'!Oblast_tisku</vt:lpstr>
      <vt:lpstr>'403 1 Pol'!Oblast_tisku</vt:lpstr>
      <vt:lpstr>'404 1 Pol'!Oblast_tisku</vt:lpstr>
      <vt:lpstr>'OVN 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Mottl Tomáš</dc:creator>
  <cp:lastModifiedBy>Mottl Tomáš</cp:lastModifiedBy>
  <cp:lastPrinted>2019-03-19T12:27:02Z</cp:lastPrinted>
  <dcterms:created xsi:type="dcterms:W3CDTF">2009-04-08T07:15:50Z</dcterms:created>
  <dcterms:modified xsi:type="dcterms:W3CDTF">2023-04-20T15:47:48Z</dcterms:modified>
</cp:coreProperties>
</file>